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12.xml" ContentType="application/vnd.openxmlformats-officedocument.spreadsheetml.comments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11" activeTab="13"/>
  </bookViews>
  <sheets>
    <sheet name="constants" sheetId="1" r:id="rId1"/>
    <sheet name="Cusum (aug-01)" sheetId="2" r:id="rId2"/>
    <sheet name="residuals (aug-01)" sheetId="3" r:id="rId3"/>
    <sheet name="spc (aug-01)" sheetId="4" r:id="rId4"/>
    <sheet name="ontime (STAMP) arrival 2001-8" sheetId="5" r:id="rId5"/>
    <sheet name="Cusum (sep-01)" sheetId="6" r:id="rId6"/>
    <sheet name="residuals (sep-01)" sheetId="7" r:id="rId7"/>
    <sheet name="spc (sep-01)" sheetId="8" r:id="rId8"/>
    <sheet name="ontime (STAMP) arrival 2001-9" sheetId="9" r:id="rId9"/>
    <sheet name="Cusum (oct-01)" sheetId="10" r:id="rId10"/>
    <sheet name="residuals (oct-01)" sheetId="11" r:id="rId11"/>
    <sheet name="spc (oct-01)" sheetId="12" r:id="rId12"/>
    <sheet name="Late Arrivals" sheetId="13" r:id="rId13"/>
    <sheet name="Figure 1" sheetId="14" r:id="rId14"/>
    <sheet name="Figure 2." sheetId="15" r:id="rId15"/>
    <sheet name="Figure 3" sheetId="16" r:id="rId16"/>
    <sheet name="Figure 4" sheetId="17" r:id="rId17"/>
    <sheet name="Figure 5" sheetId="18" r:id="rId18"/>
    <sheet name="Figure 6" sheetId="19" r:id="rId19"/>
    <sheet name="seasonal" sheetId="20" r:id="rId20"/>
    <sheet name="ontime (STAMP) arrival 2001-10" sheetId="21" r:id="rId21"/>
  </sheets>
  <definedNames>
    <definedName name="h_SD">'constants'!$B$8</definedName>
    <definedName name="K" localSheetId="3">'constants'!$B$7</definedName>
    <definedName name="K" localSheetId="11">'constants'!$B$7</definedName>
    <definedName name="K" localSheetId="7">'constants'!$B$7</definedName>
    <definedName name="K">'constants'!$B$7</definedName>
    <definedName name="_xlnm.Print_Area" localSheetId="3">'spc (aug-01)'!$A$1:$N$117</definedName>
    <definedName name="_xlnm.Print_Area" localSheetId="11">'spc (oct-01)'!$A$1:$N$117</definedName>
    <definedName name="_xlnm.Print_Area" localSheetId="7">'spc (sep-01)'!$A$1:$N$117</definedName>
    <definedName name="_xlnm.Print_Titles" localSheetId="3">'spc (aug-01)'!$A:$A,'spc (aug-01)'!$1:$1</definedName>
    <definedName name="_xlnm.Print_Titles" localSheetId="11">'spc (oct-01)'!$A:$A,'spc (oct-01)'!$1:$1</definedName>
    <definedName name="_xlnm.Print_Titles" localSheetId="7">'spc (sep-01)'!$A:$A,'spc (sep-01)'!$1:$1</definedName>
    <definedName name="SE_of_SPC">'constants'!$B$6</definedName>
  </definedNames>
  <calcPr fullCalcOnLoad="1"/>
</workbook>
</file>

<file path=xl/comments1.xml><?xml version="1.0" encoding="utf-8"?>
<comments xmlns="http://schemas.openxmlformats.org/spreadsheetml/2006/main">
  <authors>
    <author>Peg Young</author>
  </authors>
  <commentList>
    <comment ref="B1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=MEDIAN('spc (sep-00)'!E3:E126)</t>
        </r>
      </text>
    </comment>
    <comment ref="B2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=AVERAGE('spc (sep-00)'!E3:E126)</t>
        </r>
      </text>
    </comment>
    <comment ref="B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=B1*1.048</t>
        </r>
      </text>
    </comment>
    <comment ref="B4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=B3/SQRT(2)</t>
        </r>
      </text>
    </comment>
    <comment ref="B6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copy of =B3/SQRT(2)</t>
        </r>
      </text>
    </comment>
    <comment ref="B7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=B6*0.5</t>
        </r>
      </text>
    </comment>
    <comment ref="B8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=4*B6</t>
        </r>
      </text>
    </comment>
  </commentList>
</comments>
</file>

<file path=xl/comments12.xml><?xml version="1.0" encoding="utf-8"?>
<comments xmlns="http://schemas.openxmlformats.org/spreadsheetml/2006/main">
  <authors>
    <author>Peg Young</author>
  </authors>
  <commentList>
    <comment ref="E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Peg Young:
=ABS(D3-D2)</t>
        </r>
      </text>
    </comment>
    <comment ref="F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=D3/SE_of_SPC</t>
        </r>
      </text>
    </comment>
    <comment ref="G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=IF((D3-K+G2)&gt;0,D3-K+G2,0)</t>
        </r>
      </text>
    </comment>
    <comment ref="H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=IF((D3+K+H2)&lt;0,D3+K+H2,0)</t>
        </r>
      </text>
    </comment>
    <comment ref="I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=IF(I2&lt;4*SE_of_SPC,MAX(D3-K+I2,0),0)</t>
        </r>
      </text>
    </comment>
    <comment ref="J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=IF(J2&lt;-(4*SE_of_SPC),0,MIN(D3+K+J2,0))</t>
        </r>
      </text>
    </comment>
    <comment ref="K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=G3/SE_of_SPC</t>
        </r>
      </text>
    </comment>
    <comment ref="L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=H3/SE_of_SPC</t>
        </r>
      </text>
    </comment>
    <comment ref="M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=I3/SE_of_SPC</t>
        </r>
      </text>
    </comment>
    <comment ref="N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=J3/SE_of_SPC</t>
        </r>
      </text>
    </comment>
  </commentList>
</comments>
</file>

<file path=xl/comments4.xml><?xml version="1.0" encoding="utf-8"?>
<comments xmlns="http://schemas.openxmlformats.org/spreadsheetml/2006/main">
  <authors>
    <author>Peg Young</author>
  </authors>
  <commentList>
    <comment ref="E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Peg Young:
=ABS(D3-D2)</t>
        </r>
      </text>
    </comment>
    <comment ref="F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=D3/SE_of_SPC</t>
        </r>
      </text>
    </comment>
    <comment ref="G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=IF((D3-K+G2)&gt;0,D3-K+G2,0)</t>
        </r>
      </text>
    </comment>
    <comment ref="H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=IF((D3+K+H2)&lt;0,D3+K+H2,0)</t>
        </r>
      </text>
    </comment>
    <comment ref="I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=IF(I2&lt;4*SE_of_SPC,MAX(D3-K+I2,0),0)</t>
        </r>
      </text>
    </comment>
    <comment ref="J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=IF(J2&lt;-(4*SE_of_SPC),0,MIN(D3+K+J2,0))</t>
        </r>
      </text>
    </comment>
    <comment ref="K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=G3/SE_of_SPC</t>
        </r>
      </text>
    </comment>
    <comment ref="L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=H3/SE_of_SPC</t>
        </r>
      </text>
    </comment>
    <comment ref="M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=I3/SE_of_SPC</t>
        </r>
      </text>
    </comment>
    <comment ref="N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=J3/SE_of_SPC</t>
        </r>
      </text>
    </comment>
  </commentList>
</comments>
</file>

<file path=xl/comments8.xml><?xml version="1.0" encoding="utf-8"?>
<comments xmlns="http://schemas.openxmlformats.org/spreadsheetml/2006/main">
  <authors>
    <author>Peg Young</author>
  </authors>
  <commentList>
    <comment ref="E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Peg Young:
=ABS(D3-D2)</t>
        </r>
      </text>
    </comment>
    <comment ref="F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=D3/SE_of_SPC</t>
        </r>
      </text>
    </comment>
    <comment ref="G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=IF((D3-K+G2)&gt;0,D3-K+G2,0)</t>
        </r>
      </text>
    </comment>
    <comment ref="H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=IF((D3+K+H2)&lt;0,D3+K+H2,0)</t>
        </r>
      </text>
    </comment>
    <comment ref="I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=IF(I2&lt;4*SE_of_SPC,MAX(D3-K+I2,0),0)</t>
        </r>
      </text>
    </comment>
    <comment ref="J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=IF(J2&lt;-(4*SE_of_SPC),0,MIN(D3+K+J2,0))</t>
        </r>
      </text>
    </comment>
    <comment ref="K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=G3/SE_of_SPC</t>
        </r>
      </text>
    </comment>
    <comment ref="L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=H3/SE_of_SPC</t>
        </r>
      </text>
    </comment>
    <comment ref="M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=I3/SE_of_SPC</t>
        </r>
      </text>
    </comment>
    <comment ref="N3" authorId="0">
      <text>
        <r>
          <rPr>
            <b/>
            <sz val="8"/>
            <rFont val="Tahoma"/>
            <family val="0"/>
          </rPr>
          <t>Peg Young:</t>
        </r>
        <r>
          <rPr>
            <sz val="8"/>
            <rFont val="Tahoma"/>
            <family val="0"/>
          </rPr>
          <t xml:space="preserve">
=J3/SE_of_SPC</t>
        </r>
      </text>
    </comment>
  </commentList>
</comments>
</file>

<file path=xl/sharedStrings.xml><?xml version="1.0" encoding="utf-8"?>
<sst xmlns="http://schemas.openxmlformats.org/spreadsheetml/2006/main" count="1276" uniqueCount="219">
  <si>
    <t>standardized residuals</t>
  </si>
  <si>
    <t>Cusum +</t>
  </si>
  <si>
    <t>Cusum -</t>
  </si>
  <si>
    <t>new reset cusum +</t>
  </si>
  <si>
    <t>new reset cusum -</t>
  </si>
  <si>
    <t>standardized Cusum +</t>
  </si>
  <si>
    <t>Standardized Cusum -</t>
  </si>
  <si>
    <t>reset std Cusum +</t>
  </si>
  <si>
    <t>reset std Cusum -</t>
  </si>
  <si>
    <t>1990-1</t>
  </si>
  <si>
    <t>1990-2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</si>
  <si>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</si>
  <si>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</si>
  <si>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</si>
  <si>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</si>
  <si>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</si>
  <si>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</si>
  <si>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</si>
  <si>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</si>
  <si>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</si>
  <si>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</si>
  <si>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1991-1</t>
  </si>
  <si>
    <t>1991-2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</si>
  <si>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</si>
  <si>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</si>
  <si>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</si>
  <si>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</si>
  <si>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</si>
  <si>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</si>
  <si>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</si>
  <si>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</si>
  <si>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</si>
  <si>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</si>
  <si>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</si>
  <si>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</si>
  <si>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</si>
  <si>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</si>
  <si>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</si>
  <si>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</si>
  <si>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</si>
  <si>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</si>
  <si>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</si>
  <si>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</si>
  <si>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</si>
  <si>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</si>
  <si>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</si>
  <si>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</si>
  <si>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</si>
  <si>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</si>
  <si>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</si>
  <si>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</si>
  <si>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</si>
  <si>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</si>
  <si>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</si>
  <si>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</si>
  <si>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</si>
  <si>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</si>
  <si>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</si>
  <si>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</si>
  <si>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</si>
  <si>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</si>
  <si>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</si>
  <si>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</si>
  <si>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</si>
  <si>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</si>
  <si>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</si>
  <si>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</si>
  <si>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</si>
  <si>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</si>
  <si>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</si>
  <si>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</si>
  <si>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</si>
  <si>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</si>
  <si>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</si>
  <si>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</si>
  <si>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</si>
  <si>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</si>
  <si>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</si>
  <si>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</si>
  <si>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</si>
  <si>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</si>
  <si>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</si>
  <si>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</si>
  <si>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</si>
  <si>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</si>
  <si>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</si>
  <si>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</si>
  <si>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</si>
  <si>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</si>
  <si>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</si>
  <si>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</si>
  <si>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</si>
  <si>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</si>
  <si>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</si>
  <si>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</si>
  <si>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</si>
  <si>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</si>
  <si>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</si>
  <si>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</si>
  <si>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</si>
  <si>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</si>
  <si>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</si>
  <si>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</si>
  <si>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</si>
  <si>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</si>
  <si>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</si>
  <si>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</si>
  <si>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</si>
  <si>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</si>
  <si>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</si>
  <si>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</si>
  <si>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</si>
  <si>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</si>
  <si>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</si>
  <si>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</si>
  <si>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</si>
  <si>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</si>
  <si>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</si>
  <si>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</si>
  <si>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</si>
  <si>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</si>
  <si>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</si>
  <si>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</si>
  <si>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</si>
  <si>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</si>
  <si>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</si>
  <si>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</si>
  <si>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</si>
  <si>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</si>
  <si>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</si>
  <si>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</si>
  <si>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</si>
  <si>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</si>
  <si>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</si>
  <si>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</si>
  <si>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</si>
  <si>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</si>
  <si>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</si>
  <si>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</si>
  <si>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</si>
  <si>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</si>
  <si>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</si>
  <si>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</si>
  <si>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</si>
  <si>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</si>
  <si>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</si>
  <si>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</si>
  <si>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</si>
  <si>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</si>
  <si>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</si>
  <si>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</si>
  <si>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</si>
  <si>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</si>
  <si>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median range</t>
  </si>
  <si>
    <t>mean range</t>
  </si>
  <si>
    <t>SD of median R</t>
  </si>
  <si>
    <t>sampling SD</t>
  </si>
  <si>
    <t>K</t>
  </si>
  <si>
    <t>Date</t>
  </si>
  <si>
    <t>Moving Range of Residuals</t>
  </si>
  <si>
    <t>SE of SPC</t>
  </si>
  <si>
    <t>h*SD</t>
  </si>
  <si>
    <t>1987-9</t>
  </si>
  <si>
    <t>1987-10</t>
  </si>
  <si>
    <t>1987-11</t>
  </si>
  <si>
    <t>1987-12</t>
  </si>
  <si>
    <t>1988-1</t>
  </si>
  <si>
    <t>1988-2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</si>
  <si>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</si>
  <si>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</si>
  <si>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</si>
  <si>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</si>
  <si>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</si>
  <si>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</si>
  <si>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</si>
  <si>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</si>
  <si>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</si>
  <si>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</si>
  <si>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1989-1</t>
  </si>
  <si>
    <t>1989-2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</si>
  <si>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</si>
  <si>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</si>
  <si>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</si>
  <si>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</si>
  <si>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</si>
  <si>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</si>
  <si>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</si>
  <si>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</si>
  <si>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</si>
  <si>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</si>
  <si>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Late Arrivals</t>
  </si>
  <si>
    <t>#N/A</t>
  </si>
  <si>
    <t>Cancelled</t>
  </si>
  <si>
    <t>Diverted</t>
  </si>
  <si>
    <t>DepartLate</t>
  </si>
  <si>
    <t>ArriveLate</t>
  </si>
  <si>
    <t>Trend_ArriveLate</t>
  </si>
  <si>
    <t>Seas_ArriveLate</t>
  </si>
  <si>
    <t>Irr_ArriveLate</t>
  </si>
  <si>
    <t>Residual ArriveLate</t>
  </si>
  <si>
    <t>Residual late arrivals</t>
  </si>
  <si>
    <t>Residual Late Arrivals</t>
  </si>
  <si>
    <t>Trend_Cancelled</t>
  </si>
  <si>
    <t>Seas_Cancelled</t>
  </si>
  <si>
    <t>Irr_Cancelled</t>
  </si>
  <si>
    <t>Residual Cancelled</t>
  </si>
  <si>
    <t>September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</si>
  <si>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</si>
  <si>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</si>
  <si>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</si>
  <si>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</si>
  <si>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</si>
  <si>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</si>
  <si>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</si>
  <si>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</si>
  <si>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</si>
  <si>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</si>
  <si>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December</t>
  </si>
  <si>
    <t>Average Seasonal Deviation in Flight Cancellations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</si>
</sst>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%"/>
  </numFmts>
  <fonts count="1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17" fontId="0" fillId="0" borderId="0" xfId="0" applyNumberFormat="1" applyAlignment="1" quotePrefix="1">
      <alignment/>
    </xf>
    <xf numFmtId="0" fontId="0" fillId="0" borderId="0" xfId="0" applyAlignment="1" applyProtection="1" quotePrefix="1">
      <alignment/>
      <protection locked="0"/>
    </xf>
    <xf numFmtId="17" fontId="0" fillId="0" borderId="0" xfId="0" applyNumberFormat="1" applyAlignment="1">
      <alignment wrapText="1"/>
    </xf>
    <xf numFmtId="0" fontId="0" fillId="0" borderId="0" xfId="0" applyAlignment="1" quotePrefix="1">
      <alignment wrapText="1"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worksheet" Target="worksheets/sheet7.xml" /><Relationship Id="rId21" Type="http://schemas.openxmlformats.org/officeDocument/2006/relationships/worksheet" Target="worksheets/sheet8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Cusum Chart: Late Arrivals
Reset Standardized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85"/>
          <c:w val="0.930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'spc (aug-01)'!$M$1</c:f>
              <c:strCache>
                <c:ptCount val="1"/>
                <c:pt idx="0">
                  <c:v>reset std Cusum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(aug-01)'!$A$2:$A$157</c:f>
              <c:strCache>
                <c:ptCount val="156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</c:strCache>
            </c:strRef>
          </c:cat>
          <c:val>
            <c:numRef>
              <c:f>'spc (aug-01)'!$M$2:$M$157</c:f>
              <c:numCache>
                <c:ptCount val="156"/>
                <c:pt idx="0">
                  <c:v>0</c:v>
                </c:pt>
                <c:pt idx="1">
                  <c:v>0.20061998040029497</c:v>
                </c:pt>
                <c:pt idx="2">
                  <c:v>0.479069829284837</c:v>
                </c:pt>
                <c:pt idx="3">
                  <c:v>0</c:v>
                </c:pt>
                <c:pt idx="4">
                  <c:v>0</c:v>
                </c:pt>
                <c:pt idx="5">
                  <c:v>2.1480698012027735</c:v>
                </c:pt>
                <c:pt idx="6">
                  <c:v>5.5165732642271275</c:v>
                </c:pt>
                <c:pt idx="7">
                  <c:v>0</c:v>
                </c:pt>
                <c:pt idx="8">
                  <c:v>0</c:v>
                </c:pt>
                <c:pt idx="9">
                  <c:v>3.002263495959057</c:v>
                </c:pt>
                <c:pt idx="10">
                  <c:v>2.0070698310151864</c:v>
                </c:pt>
                <c:pt idx="11">
                  <c:v>2.483801721596137</c:v>
                </c:pt>
                <c:pt idx="12">
                  <c:v>1.2400044634386826</c:v>
                </c:pt>
                <c:pt idx="13">
                  <c:v>0.5801964326014584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0.02243242899557128</c:v>
                </c:pt>
                <c:pt idx="18">
                  <c:v>0</c:v>
                </c:pt>
                <c:pt idx="19">
                  <c:v>0.21683892458612733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1.3581872861183897</c:v>
                </c:pt>
                <c:pt idx="28">
                  <c:v>1.9909291387658625</c:v>
                </c:pt>
                <c:pt idx="29">
                  <c:v>0</c:v>
                </c:pt>
                <c:pt idx="30">
                  <c:v>0</c:v>
                </c:pt>
                <c:pt idx="31">
                  <c:v>0.9037992132590962</c:v>
                </c:pt>
                <c:pt idx="32">
                  <c:v>0.29904407700235536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0.8872628890629607</c:v>
                </c:pt>
                <c:pt idx="38">
                  <c:v>0.5332126446894182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0.3337415514760089</c:v>
                </c:pt>
                <c:pt idx="43">
                  <c:v>0.5959559933075681</c:v>
                </c:pt>
                <c:pt idx="44">
                  <c:v>0</c:v>
                </c:pt>
                <c:pt idx="45">
                  <c:v>1.2575044818976886</c:v>
                </c:pt>
                <c:pt idx="46">
                  <c:v>2.483898394866185</c:v>
                </c:pt>
                <c:pt idx="47">
                  <c:v>2.191129807719858</c:v>
                </c:pt>
                <c:pt idx="48">
                  <c:v>1.4796335097550468</c:v>
                </c:pt>
                <c:pt idx="49">
                  <c:v>0</c:v>
                </c:pt>
                <c:pt idx="50">
                  <c:v>0</c:v>
                </c:pt>
                <c:pt idx="51">
                  <c:v>0.09852144262272822</c:v>
                </c:pt>
                <c:pt idx="52">
                  <c:v>0</c:v>
                </c:pt>
                <c:pt idx="53">
                  <c:v>0.45611090579980834</c:v>
                </c:pt>
                <c:pt idx="54">
                  <c:v>1.8578129119067286</c:v>
                </c:pt>
                <c:pt idx="55">
                  <c:v>1.1662212563937162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0.8260250439685398</c:v>
                </c:pt>
                <c:pt idx="61">
                  <c:v>1.3330687899378866</c:v>
                </c:pt>
                <c:pt idx="62">
                  <c:v>1.3035579798881387</c:v>
                </c:pt>
                <c:pt idx="63">
                  <c:v>0</c:v>
                </c:pt>
                <c:pt idx="64">
                  <c:v>3.3131118975204665</c:v>
                </c:pt>
                <c:pt idx="65">
                  <c:v>4.025520819947383</c:v>
                </c:pt>
                <c:pt idx="66">
                  <c:v>0</c:v>
                </c:pt>
                <c:pt idx="67">
                  <c:v>0.27410653624542364</c:v>
                </c:pt>
                <c:pt idx="68">
                  <c:v>0</c:v>
                </c:pt>
                <c:pt idx="69">
                  <c:v>0.03642155074168836</c:v>
                </c:pt>
                <c:pt idx="70">
                  <c:v>1.1360655752737343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0.6950429183297496</c:v>
                </c:pt>
                <c:pt idx="75">
                  <c:v>0</c:v>
                </c:pt>
                <c:pt idx="76">
                  <c:v>1.4136808548289383</c:v>
                </c:pt>
                <c:pt idx="77">
                  <c:v>0.4401634665929815</c:v>
                </c:pt>
                <c:pt idx="78">
                  <c:v>0</c:v>
                </c:pt>
                <c:pt idx="79">
                  <c:v>1.0879688178777223</c:v>
                </c:pt>
                <c:pt idx="80">
                  <c:v>2.1293582025548443</c:v>
                </c:pt>
                <c:pt idx="81">
                  <c:v>3.2851467823247584</c:v>
                </c:pt>
                <c:pt idx="82">
                  <c:v>1.9429928598911899</c:v>
                </c:pt>
                <c:pt idx="83">
                  <c:v>1.0429203317219404</c:v>
                </c:pt>
                <c:pt idx="84">
                  <c:v>0</c:v>
                </c:pt>
                <c:pt idx="85">
                  <c:v>0</c:v>
                </c:pt>
                <c:pt idx="86">
                  <c:v>0.39761205817264206</c:v>
                </c:pt>
                <c:pt idx="87">
                  <c:v>2.438186994116001</c:v>
                </c:pt>
                <c:pt idx="88">
                  <c:v>1.9682459555762497</c:v>
                </c:pt>
                <c:pt idx="89">
                  <c:v>1.9870001324873354</c:v>
                </c:pt>
                <c:pt idx="90">
                  <c:v>0.44836369904596074</c:v>
                </c:pt>
                <c:pt idx="91">
                  <c:v>0</c:v>
                </c:pt>
                <c:pt idx="92">
                  <c:v>0.1988576724233191</c:v>
                </c:pt>
                <c:pt idx="93">
                  <c:v>0.49424906597607104</c:v>
                </c:pt>
                <c:pt idx="94">
                  <c:v>0.566877151423495</c:v>
                </c:pt>
                <c:pt idx="95">
                  <c:v>0.6242695379047304</c:v>
                </c:pt>
                <c:pt idx="96">
                  <c:v>0.48809555495074075</c:v>
                </c:pt>
                <c:pt idx="97">
                  <c:v>0.15937743992898093</c:v>
                </c:pt>
                <c:pt idx="98">
                  <c:v>0</c:v>
                </c:pt>
                <c:pt idx="99">
                  <c:v>0.810569687514522</c:v>
                </c:pt>
                <c:pt idx="100">
                  <c:v>0.5718804102191422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0.3851056853485446</c:v>
                </c:pt>
                <c:pt idx="106">
                  <c:v>0.198014395026034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0.04850611794811768</c:v>
                </c:pt>
                <c:pt idx="111">
                  <c:v>0</c:v>
                </c:pt>
                <c:pt idx="112">
                  <c:v>0</c:v>
                </c:pt>
                <c:pt idx="113">
                  <c:v>0.007945017352563682</c:v>
                </c:pt>
                <c:pt idx="114">
                  <c:v>0.3874869750807343</c:v>
                </c:pt>
                <c:pt idx="115">
                  <c:v>0.8430112471067637</c:v>
                </c:pt>
                <c:pt idx="116">
                  <c:v>2.0437672715518835</c:v>
                </c:pt>
                <c:pt idx="117">
                  <c:v>3.8371247036589144</c:v>
                </c:pt>
                <c:pt idx="118">
                  <c:v>1.3825098887986373</c:v>
                </c:pt>
                <c:pt idx="119">
                  <c:v>0.5021702730334394</c:v>
                </c:pt>
                <c:pt idx="120">
                  <c:v>0.9599304666196234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2.3031784273929103</c:v>
                </c:pt>
                <c:pt idx="125">
                  <c:v>0</c:v>
                </c:pt>
                <c:pt idx="126">
                  <c:v>0</c:v>
                </c:pt>
                <c:pt idx="127">
                  <c:v>2.2293180689357395</c:v>
                </c:pt>
                <c:pt idx="128">
                  <c:v>3.3713525998742244</c:v>
                </c:pt>
                <c:pt idx="129">
                  <c:v>4.146413263051501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0.785389303188483</c:v>
                </c:pt>
                <c:pt idx="138">
                  <c:v>0.5798275765582935</c:v>
                </c:pt>
                <c:pt idx="139">
                  <c:v>2.4175155153270054</c:v>
                </c:pt>
                <c:pt idx="140">
                  <c:v>4.04662610769475</c:v>
                </c:pt>
                <c:pt idx="141">
                  <c:v>0</c:v>
                </c:pt>
                <c:pt idx="142">
                  <c:v>0.15287889540190067</c:v>
                </c:pt>
                <c:pt idx="143">
                  <c:v>0.41194454896517607</c:v>
                </c:pt>
                <c:pt idx="144">
                  <c:v>0</c:v>
                </c:pt>
                <c:pt idx="145">
                  <c:v>0</c:v>
                </c:pt>
                <c:pt idx="146">
                  <c:v>0.18064145628558473</c:v>
                </c:pt>
                <c:pt idx="147">
                  <c:v>0</c:v>
                </c:pt>
                <c:pt idx="148">
                  <c:v>0</c:v>
                </c:pt>
                <c:pt idx="149">
                  <c:v>0.03474033667310943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0.30344584135631775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'spc (aug-01)'!$N$1</c:f>
              <c:strCache>
                <c:ptCount val="1"/>
                <c:pt idx="0">
                  <c:v>reset std Cusum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(aug-01)'!$A$2:$A$157</c:f>
              <c:strCache>
                <c:ptCount val="156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</c:strCache>
            </c:strRef>
          </c:cat>
          <c:val>
            <c:numRef>
              <c:f>'spc (aug-01)'!$N$2:$N$157</c:f>
              <c:numCach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-1.9708641652627428</c:v>
                </c:pt>
                <c:pt idx="4">
                  <c:v>-2.3308019528795567</c:v>
                </c:pt>
                <c:pt idx="5">
                  <c:v>0</c:v>
                </c:pt>
                <c:pt idx="6">
                  <c:v>0</c:v>
                </c:pt>
                <c:pt idx="7">
                  <c:v>-0.6973553508038868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-0.24379725815745473</c:v>
                </c:pt>
                <c:pt idx="13">
                  <c:v>0</c:v>
                </c:pt>
                <c:pt idx="14">
                  <c:v>-0.9928082987932894</c:v>
                </c:pt>
                <c:pt idx="15">
                  <c:v>-0.4970236562285149</c:v>
                </c:pt>
                <c:pt idx="16">
                  <c:v>-2.275833563003764</c:v>
                </c:pt>
                <c:pt idx="17">
                  <c:v>-1.2534011340081928</c:v>
                </c:pt>
                <c:pt idx="18">
                  <c:v>-1.5424686825526719</c:v>
                </c:pt>
                <c:pt idx="19">
                  <c:v>-0.32562975796654464</c:v>
                </c:pt>
                <c:pt idx="20">
                  <c:v>0</c:v>
                </c:pt>
                <c:pt idx="21">
                  <c:v>-0.2388788273217859</c:v>
                </c:pt>
                <c:pt idx="22">
                  <c:v>-0.22663643773321074</c:v>
                </c:pt>
                <c:pt idx="23">
                  <c:v>0</c:v>
                </c:pt>
                <c:pt idx="24">
                  <c:v>-0.38189538468186923</c:v>
                </c:pt>
                <c:pt idx="25">
                  <c:v>0</c:v>
                </c:pt>
                <c:pt idx="26">
                  <c:v>-1.7773995347734064</c:v>
                </c:pt>
                <c:pt idx="27">
                  <c:v>0</c:v>
                </c:pt>
                <c:pt idx="28">
                  <c:v>0</c:v>
                </c:pt>
                <c:pt idx="29">
                  <c:v>-2.7414600628111043</c:v>
                </c:pt>
                <c:pt idx="30">
                  <c:v>-2.780836395924504</c:v>
                </c:pt>
                <c:pt idx="31">
                  <c:v>-0.8770371826654081</c:v>
                </c:pt>
                <c:pt idx="32">
                  <c:v>-0.48179231892214897</c:v>
                </c:pt>
                <c:pt idx="33">
                  <c:v>-1.664005060896993</c:v>
                </c:pt>
                <c:pt idx="34">
                  <c:v>-1.4854554871396133</c:v>
                </c:pt>
                <c:pt idx="35">
                  <c:v>-1.2542357800803199</c:v>
                </c:pt>
                <c:pt idx="36">
                  <c:v>-1.2455415538249393</c:v>
                </c:pt>
                <c:pt idx="37">
                  <c:v>0</c:v>
                </c:pt>
                <c:pt idx="38">
                  <c:v>0</c:v>
                </c:pt>
                <c:pt idx="39">
                  <c:v>-1.955826625704068</c:v>
                </c:pt>
                <c:pt idx="40">
                  <c:v>-2.0249072411370137</c:v>
                </c:pt>
                <c:pt idx="41">
                  <c:v>-2.2608790671317527</c:v>
                </c:pt>
                <c:pt idx="42">
                  <c:v>-0.9271375156557439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-0.5192378838967986</c:v>
                </c:pt>
                <c:pt idx="50">
                  <c:v>-0.08414931056066201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-1.9211365909680531</c:v>
                </c:pt>
                <c:pt idx="57">
                  <c:v>-2.0611946908800047</c:v>
                </c:pt>
                <c:pt idx="58">
                  <c:v>-3.1462177563596643</c:v>
                </c:pt>
                <c:pt idx="59">
                  <c:v>-3.14363080458078</c:v>
                </c:pt>
                <c:pt idx="60">
                  <c:v>-1.3176057606122402</c:v>
                </c:pt>
                <c:pt idx="61">
                  <c:v>0</c:v>
                </c:pt>
                <c:pt idx="62">
                  <c:v>0</c:v>
                </c:pt>
                <c:pt idx="63">
                  <c:v>-1.4332671982573408</c:v>
                </c:pt>
                <c:pt idx="64">
                  <c:v>0</c:v>
                </c:pt>
                <c:pt idx="65">
                  <c:v>0</c:v>
                </c:pt>
                <c:pt idx="66">
                  <c:v>-2.971882516501786</c:v>
                </c:pt>
                <c:pt idx="67">
                  <c:v>-1.6977759802563623</c:v>
                </c:pt>
                <c:pt idx="68">
                  <c:v>-2.79002196403274</c:v>
                </c:pt>
                <c:pt idx="69">
                  <c:v>-1.7536004132910517</c:v>
                </c:pt>
                <c:pt idx="70">
                  <c:v>0</c:v>
                </c:pt>
                <c:pt idx="71">
                  <c:v>-0.9265487818923759</c:v>
                </c:pt>
                <c:pt idx="72">
                  <c:v>-1.5740536735808013</c:v>
                </c:pt>
                <c:pt idx="73">
                  <c:v>-1.351753572953522</c:v>
                </c:pt>
                <c:pt idx="74">
                  <c:v>0</c:v>
                </c:pt>
                <c:pt idx="75">
                  <c:v>-1.0532849547656176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-0.34215392243356846</c:v>
                </c:pt>
                <c:pt idx="83">
                  <c:v>-0.24222645060281772</c:v>
                </c:pt>
                <c:pt idx="84">
                  <c:v>-0.915737666154711</c:v>
                </c:pt>
                <c:pt idx="85">
                  <c:v>-0.1061666010160884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-0.5386364334413747</c:v>
                </c:pt>
                <c:pt idx="91">
                  <c:v>-0.30788034114776996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-0.9450427543042068</c:v>
                </c:pt>
                <c:pt idx="99">
                  <c:v>0</c:v>
                </c:pt>
                <c:pt idx="100">
                  <c:v>0</c:v>
                </c:pt>
                <c:pt idx="101">
                  <c:v>-1.530184438367627</c:v>
                </c:pt>
                <c:pt idx="102">
                  <c:v>-2.810607128626291</c:v>
                </c:pt>
                <c:pt idx="103">
                  <c:v>-1.9776111609754197</c:v>
                </c:pt>
                <c:pt idx="104">
                  <c:v>-2.5714672961227087</c:v>
                </c:pt>
                <c:pt idx="105">
                  <c:v>-1.1863616107741644</c:v>
                </c:pt>
                <c:pt idx="106">
                  <c:v>-0.3734529010966749</c:v>
                </c:pt>
                <c:pt idx="107">
                  <c:v>-0.27932640354694116</c:v>
                </c:pt>
                <c:pt idx="108">
                  <c:v>-1.062337757229858</c:v>
                </c:pt>
                <c:pt idx="109">
                  <c:v>-0.5288909254424459</c:v>
                </c:pt>
                <c:pt idx="110">
                  <c:v>0</c:v>
                </c:pt>
                <c:pt idx="111">
                  <c:v>-0.3585405804797785</c:v>
                </c:pt>
                <c:pt idx="112">
                  <c:v>-0.6887140916184549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-1.454614814860277</c:v>
                </c:pt>
                <c:pt idx="119">
                  <c:v>-1.334954430625475</c:v>
                </c:pt>
                <c:pt idx="120">
                  <c:v>0</c:v>
                </c:pt>
                <c:pt idx="121">
                  <c:v>-1.0876417219018975</c:v>
                </c:pt>
                <c:pt idx="122">
                  <c:v>-3.2350984215092953</c:v>
                </c:pt>
                <c:pt idx="123">
                  <c:v>-2.902147433909078</c:v>
                </c:pt>
                <c:pt idx="124">
                  <c:v>0</c:v>
                </c:pt>
                <c:pt idx="125">
                  <c:v>-1.851057415754303</c:v>
                </c:pt>
                <c:pt idx="126">
                  <c:v>-1.6706080305216715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-0.926972103336572</c:v>
                </c:pt>
                <c:pt idx="132">
                  <c:v>-0.915132296498866</c:v>
                </c:pt>
                <c:pt idx="133">
                  <c:v>-1.5529833492265555</c:v>
                </c:pt>
                <c:pt idx="134">
                  <c:v>-3.1207663687979528</c:v>
                </c:pt>
                <c:pt idx="135">
                  <c:v>-5.591219967857827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-0.9469179225522865</c:v>
                </c:pt>
                <c:pt idx="145">
                  <c:v>-0.9189655023028336</c:v>
                </c:pt>
                <c:pt idx="146">
                  <c:v>0</c:v>
                </c:pt>
                <c:pt idx="147">
                  <c:v>-1.0957679619745442</c:v>
                </c:pt>
                <c:pt idx="148">
                  <c:v>-4.573614260104878</c:v>
                </c:pt>
                <c:pt idx="149">
                  <c:v>0</c:v>
                </c:pt>
                <c:pt idx="150">
                  <c:v>0</c:v>
                </c:pt>
                <c:pt idx="151">
                  <c:v>-0.22264281011433126</c:v>
                </c:pt>
                <c:pt idx="152">
                  <c:v>-0.9708799241245321</c:v>
                </c:pt>
                <c:pt idx="153">
                  <c:v>-0.6351536712137991</c:v>
                </c:pt>
                <c:pt idx="154">
                  <c:v>-0.4292293880548377</c:v>
                </c:pt>
                <c:pt idx="155">
                  <c:v>0</c:v>
                </c:pt>
              </c:numCache>
            </c:numRef>
          </c:val>
          <c:smooth val="0"/>
        </c:ser>
        <c:marker val="1"/>
        <c:axId val="54664112"/>
        <c:axId val="22214961"/>
      </c:lineChart>
      <c:date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0"/>
        <c:noMultiLvlLbl val="0"/>
      </c:dateAx>
      <c:valAx>
        <c:axId val="22214961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Cusum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6411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3. Number of Flights Cancelled as a Percent of Operations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Cancellations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7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0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2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9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8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'ontime (STAMP) arrival 2001-10'!$A$2:$A$173</c:f>
              <c:strCache>
                <c:ptCount val="171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  <c:pt idx="158">
                  <c:v>36831</c:v>
                </c:pt>
                <c:pt idx="159">
                  <c:v>36861</c:v>
                </c:pt>
                <c:pt idx="160">
                  <c:v>36892</c:v>
                </c:pt>
                <c:pt idx="161">
                  <c:v>36923</c:v>
                </c:pt>
                <c:pt idx="162">
                  <c:v>36951</c:v>
                </c:pt>
                <c:pt idx="163">
                  <c:v>36982</c:v>
                </c:pt>
                <c:pt idx="164">
                  <c:v>37012</c:v>
                </c:pt>
                <c:pt idx="165">
                  <c:v>37043</c:v>
                </c:pt>
                <c:pt idx="166">
                  <c:v>37073</c:v>
                </c:pt>
                <c:pt idx="167">
                  <c:v>37104</c:v>
                </c:pt>
                <c:pt idx="168">
                  <c:v>37135</c:v>
                </c:pt>
                <c:pt idx="169">
                  <c:v>37165</c:v>
                </c:pt>
                <c:pt idx="170">
                  <c:v>37196</c:v>
                </c:pt>
              </c:strCache>
            </c:strRef>
          </c:cat>
          <c:val>
            <c:numRef>
              <c:f>'ontime (STAMP) arrival 2001-10'!$C$2:$C$172</c:f>
              <c:numCache>
                <c:ptCount val="171"/>
                <c:pt idx="0">
                  <c:v>0.9037116729424421</c:v>
                </c:pt>
                <c:pt idx="1">
                  <c:v>0.6689403058267576</c:v>
                </c:pt>
                <c:pt idx="2">
                  <c:v>1.227758554220287</c:v>
                </c:pt>
                <c:pt idx="3">
                  <c:v>2.6096552475800574</c:v>
                </c:pt>
                <c:pt idx="4">
                  <c:v>3.605675706602586</c:v>
                </c:pt>
                <c:pt idx="5">
                  <c:v>1.7749328007484628</c:v>
                </c:pt>
                <c:pt idx="6">
                  <c:v>0.7016716095982745</c:v>
                </c:pt>
                <c:pt idx="7">
                  <c:v>0.5649096121219213</c:v>
                </c:pt>
                <c:pt idx="8">
                  <c:v>0.6026390405490966</c:v>
                </c:pt>
                <c:pt idx="9">
                  <c:v>0.27892482941068725</c:v>
                </c:pt>
                <c:pt idx="10">
                  <c:v>0.6234159567281317</c:v>
                </c:pt>
                <c:pt idx="11">
                  <c:v>0.5546490468228548</c:v>
                </c:pt>
                <c:pt idx="12">
                  <c:v>0.4805753699227731</c:v>
                </c:pt>
                <c:pt idx="13">
                  <c:v>0.5221092670998709</c:v>
                </c:pt>
                <c:pt idx="14">
                  <c:v>0.8356678333226409</c:v>
                </c:pt>
                <c:pt idx="15">
                  <c:v>1.0557549936823476</c:v>
                </c:pt>
                <c:pt idx="16">
                  <c:v>1.5999200039998</c:v>
                </c:pt>
                <c:pt idx="17">
                  <c:v>2.0512379294289125</c:v>
                </c:pt>
                <c:pt idx="18">
                  <c:v>5.252527109409648</c:v>
                </c:pt>
                <c:pt idx="19">
                  <c:v>0.514294730821195</c:v>
                </c:pt>
                <c:pt idx="20">
                  <c:v>0.6062572087658593</c:v>
                </c:pt>
                <c:pt idx="21">
                  <c:v>0.9160876510301679</c:v>
                </c:pt>
                <c:pt idx="22">
                  <c:v>0.7078716865708136</c:v>
                </c:pt>
                <c:pt idx="23">
                  <c:v>0.6317988194843752</c:v>
                </c:pt>
                <c:pt idx="24">
                  <c:v>1.2516021471180625</c:v>
                </c:pt>
                <c:pt idx="25">
                  <c:v>0.9633201718466191</c:v>
                </c:pt>
                <c:pt idx="26">
                  <c:v>0.8369612824630643</c:v>
                </c:pt>
                <c:pt idx="27">
                  <c:v>2.161167896807842</c:v>
                </c:pt>
                <c:pt idx="28">
                  <c:v>1.704540320758979</c:v>
                </c:pt>
                <c:pt idx="29">
                  <c:v>1.9454507893158925</c:v>
                </c:pt>
                <c:pt idx="30">
                  <c:v>1.3051404393230104</c:v>
                </c:pt>
                <c:pt idx="31">
                  <c:v>0.45775460292556874</c:v>
                </c:pt>
                <c:pt idx="32">
                  <c:v>0.5854201546367557</c:v>
                </c:pt>
                <c:pt idx="33">
                  <c:v>0.6120326021102207</c:v>
                </c:pt>
                <c:pt idx="34">
                  <c:v>0.7087024262894539</c:v>
                </c:pt>
                <c:pt idx="35">
                  <c:v>0.6706909580113828</c:v>
                </c:pt>
                <c:pt idx="36">
                  <c:v>0.7843668366855049</c:v>
                </c:pt>
                <c:pt idx="37">
                  <c:v>0.6460871074856004</c:v>
                </c:pt>
                <c:pt idx="38">
                  <c:v>0.4743680340313587</c:v>
                </c:pt>
                <c:pt idx="39">
                  <c:v>2.1597242593135815</c:v>
                </c:pt>
                <c:pt idx="40">
                  <c:v>2.2056620730976633</c:v>
                </c:pt>
                <c:pt idx="41">
                  <c:v>1.5899462698904732</c:v>
                </c:pt>
                <c:pt idx="42">
                  <c:v>0.9296226072292075</c:v>
                </c:pt>
                <c:pt idx="43">
                  <c:v>0.6771736349941733</c:v>
                </c:pt>
                <c:pt idx="44">
                  <c:v>0.607743027462359</c:v>
                </c:pt>
                <c:pt idx="45">
                  <c:v>0.41027911698136316</c:v>
                </c:pt>
                <c:pt idx="46">
                  <c:v>0.48920706743259235</c:v>
                </c:pt>
                <c:pt idx="47">
                  <c:v>0.5002457069225944</c:v>
                </c:pt>
                <c:pt idx="48">
                  <c:v>0.5182438594685427</c:v>
                </c:pt>
                <c:pt idx="49">
                  <c:v>0.814062420681985</c:v>
                </c:pt>
                <c:pt idx="50">
                  <c:v>0.9160240930964394</c:v>
                </c:pt>
                <c:pt idx="51">
                  <c:v>0.7076714059278504</c:v>
                </c:pt>
                <c:pt idx="52">
                  <c:v>1.4812272891801306</c:v>
                </c:pt>
                <c:pt idx="53">
                  <c:v>0.7998103256496725</c:v>
                </c:pt>
                <c:pt idx="54">
                  <c:v>1.2805405164799895</c:v>
                </c:pt>
                <c:pt idx="55">
                  <c:v>0.5174513718226829</c:v>
                </c:pt>
                <c:pt idx="56">
                  <c:v>0.4577519398060899</c:v>
                </c:pt>
                <c:pt idx="57">
                  <c:v>0.4227867735188362</c:v>
                </c:pt>
                <c:pt idx="58">
                  <c:v>0.5981236228163831</c:v>
                </c:pt>
                <c:pt idx="59">
                  <c:v>0.979347749875037</c:v>
                </c:pt>
                <c:pt idx="60">
                  <c:v>0.836303227363728</c:v>
                </c:pt>
                <c:pt idx="61">
                  <c:v>2.217631802428332</c:v>
                </c:pt>
                <c:pt idx="62">
                  <c:v>0.890618815147117</c:v>
                </c:pt>
                <c:pt idx="63">
                  <c:v>1.9222421152172027</c:v>
                </c:pt>
                <c:pt idx="64">
                  <c:v>1.7859043654125912</c:v>
                </c:pt>
                <c:pt idx="65">
                  <c:v>2.0325563224378174</c:v>
                </c:pt>
                <c:pt idx="66">
                  <c:v>3.8828583306388285</c:v>
                </c:pt>
                <c:pt idx="67">
                  <c:v>0.8194243080006951</c:v>
                </c:pt>
                <c:pt idx="68">
                  <c:v>0.421214128805049</c:v>
                </c:pt>
                <c:pt idx="69">
                  <c:v>0.7232706624367933</c:v>
                </c:pt>
                <c:pt idx="70">
                  <c:v>0.45866197231524586</c:v>
                </c:pt>
                <c:pt idx="71">
                  <c:v>0.5394514935086985</c:v>
                </c:pt>
                <c:pt idx="72">
                  <c:v>0.6770631933653091</c:v>
                </c:pt>
                <c:pt idx="73">
                  <c:v>0.6084354782998348</c:v>
                </c:pt>
                <c:pt idx="74">
                  <c:v>1.2542289776906104</c:v>
                </c:pt>
                <c:pt idx="75">
                  <c:v>1.0413090204452138</c:v>
                </c:pt>
                <c:pt idx="76">
                  <c:v>4.858904216240702</c:v>
                </c:pt>
                <c:pt idx="77">
                  <c:v>4.374421765894654</c:v>
                </c:pt>
                <c:pt idx="78">
                  <c:v>1.1955932732666539</c:v>
                </c:pt>
                <c:pt idx="79">
                  <c:v>0.5864677727763987</c:v>
                </c:pt>
                <c:pt idx="80">
                  <c:v>0.3849396927814642</c:v>
                </c:pt>
                <c:pt idx="81">
                  <c:v>0.6295575511735327</c:v>
                </c:pt>
                <c:pt idx="82">
                  <c:v>0.8590693565543477</c:v>
                </c:pt>
                <c:pt idx="83">
                  <c:v>0.5380348758329897</c:v>
                </c:pt>
                <c:pt idx="84">
                  <c:v>0.40546719243561147</c:v>
                </c:pt>
                <c:pt idx="85">
                  <c:v>0.48779510825179306</c:v>
                </c:pt>
                <c:pt idx="86">
                  <c:v>0.6213993979828455</c:v>
                </c:pt>
                <c:pt idx="87">
                  <c:v>0.9715108583918786</c:v>
                </c:pt>
                <c:pt idx="88">
                  <c:v>3.067323678895669</c:v>
                </c:pt>
                <c:pt idx="89">
                  <c:v>2.3795635793379106</c:v>
                </c:pt>
                <c:pt idx="90">
                  <c:v>1.5930557331154944</c:v>
                </c:pt>
                <c:pt idx="91">
                  <c:v>1.3242675832173285</c:v>
                </c:pt>
                <c:pt idx="92">
                  <c:v>1.4312766398790207</c:v>
                </c:pt>
                <c:pt idx="93">
                  <c:v>1.3199127037046308</c:v>
                </c:pt>
                <c:pt idx="94">
                  <c:v>1.2944142125480154</c:v>
                </c:pt>
                <c:pt idx="95">
                  <c:v>1.6632307514051545</c:v>
                </c:pt>
                <c:pt idx="96">
                  <c:v>1.162936799341049</c:v>
                </c:pt>
                <c:pt idx="97">
                  <c:v>1.0916996453259586</c:v>
                </c:pt>
                <c:pt idx="98">
                  <c:v>1.4704126286903727</c:v>
                </c:pt>
                <c:pt idx="99">
                  <c:v>2.870804730941298</c:v>
                </c:pt>
                <c:pt idx="100">
                  <c:v>6.6174892224030915</c:v>
                </c:pt>
                <c:pt idx="101">
                  <c:v>3.4709052621560206</c:v>
                </c:pt>
                <c:pt idx="102">
                  <c:v>1.984789876526184</c:v>
                </c:pt>
                <c:pt idx="103">
                  <c:v>1.2664934278578097</c:v>
                </c:pt>
                <c:pt idx="104">
                  <c:v>1.5690886855875061</c:v>
                </c:pt>
                <c:pt idx="105">
                  <c:v>1.8097904180135391</c:v>
                </c:pt>
                <c:pt idx="106">
                  <c:v>2.0398101122222805</c:v>
                </c:pt>
                <c:pt idx="107">
                  <c:v>1.719252250732218</c:v>
                </c:pt>
                <c:pt idx="108">
                  <c:v>1.761141730846443</c:v>
                </c:pt>
                <c:pt idx="109">
                  <c:v>1.7405607378383054</c:v>
                </c:pt>
                <c:pt idx="110">
                  <c:v>2.1942687456330674</c:v>
                </c:pt>
                <c:pt idx="111">
                  <c:v>2.703965157665511</c:v>
                </c:pt>
                <c:pt idx="112">
                  <c:v>3.951446562250203</c:v>
                </c:pt>
                <c:pt idx="113">
                  <c:v>2.072146197817426</c:v>
                </c:pt>
                <c:pt idx="114">
                  <c:v>1.8106840554810775</c:v>
                </c:pt>
                <c:pt idx="115">
                  <c:v>1.5770388156335653</c:v>
                </c:pt>
                <c:pt idx="116">
                  <c:v>1.1323658991475005</c:v>
                </c:pt>
                <c:pt idx="117">
                  <c:v>1.5053124105631444</c:v>
                </c:pt>
                <c:pt idx="118">
                  <c:v>1.6896936613457134</c:v>
                </c:pt>
                <c:pt idx="119">
                  <c:v>1.4843294585605047</c:v>
                </c:pt>
                <c:pt idx="120">
                  <c:v>1.4299182550272145</c:v>
                </c:pt>
                <c:pt idx="121">
                  <c:v>1.640293785261526</c:v>
                </c:pt>
                <c:pt idx="122">
                  <c:v>1.5545669882719972</c:v>
                </c:pt>
                <c:pt idx="123">
                  <c:v>1.8218955697886912</c:v>
                </c:pt>
                <c:pt idx="124">
                  <c:v>3.0707896663945435</c:v>
                </c:pt>
                <c:pt idx="125">
                  <c:v>2.5395318192388188</c:v>
                </c:pt>
                <c:pt idx="126">
                  <c:v>2.142035183585924</c:v>
                </c:pt>
                <c:pt idx="127">
                  <c:v>1.5705623480720399</c:v>
                </c:pt>
                <c:pt idx="128">
                  <c:v>2.0906179263865674</c:v>
                </c:pt>
                <c:pt idx="129">
                  <c:v>2.88289014777332</c:v>
                </c:pt>
                <c:pt idx="130">
                  <c:v>2.0176070272409388</c:v>
                </c:pt>
                <c:pt idx="131">
                  <c:v>3.1606962718121525</c:v>
                </c:pt>
                <c:pt idx="132">
                  <c:v>7.409985559843299</c:v>
                </c:pt>
                <c:pt idx="133">
                  <c:v>1.7065032732545191</c:v>
                </c:pt>
                <c:pt idx="134">
                  <c:v>1.4704669574460287</c:v>
                </c:pt>
                <c:pt idx="135">
                  <c:v>2.175350857725462</c:v>
                </c:pt>
                <c:pt idx="136">
                  <c:v>5.848872004830173</c:v>
                </c:pt>
                <c:pt idx="137">
                  <c:v>3.4775050463691284</c:v>
                </c:pt>
                <c:pt idx="138">
                  <c:v>2.663495379256949</c:v>
                </c:pt>
                <c:pt idx="139">
                  <c:v>1.9801606675247436</c:v>
                </c:pt>
                <c:pt idx="140">
                  <c:v>2.566150276807473</c:v>
                </c:pt>
                <c:pt idx="141">
                  <c:v>2.7528574251792204</c:v>
                </c:pt>
                <c:pt idx="142">
                  <c:v>3.1374526154579607</c:v>
                </c:pt>
                <c:pt idx="143">
                  <c:v>2.442086210168304</c:v>
                </c:pt>
                <c:pt idx="144">
                  <c:v>3.311888513007033</c:v>
                </c:pt>
                <c:pt idx="145">
                  <c:v>2.0387042279434824</c:v>
                </c:pt>
                <c:pt idx="146">
                  <c:v>1.6773271788108584</c:v>
                </c:pt>
                <c:pt idx="147">
                  <c:v>1.7365898915615479</c:v>
                </c:pt>
                <c:pt idx="148">
                  <c:v>5.210669171925514</c:v>
                </c:pt>
                <c:pt idx="149">
                  <c:v>3.416880577909062</c:v>
                </c:pt>
                <c:pt idx="150">
                  <c:v>2.119716239217132</c:v>
                </c:pt>
                <c:pt idx="151">
                  <c:v>2.5130433468677618</c:v>
                </c:pt>
                <c:pt idx="152">
                  <c:v>3.4480454533115896</c:v>
                </c:pt>
                <c:pt idx="153">
                  <c:v>3.9549989386542137</c:v>
                </c:pt>
                <c:pt idx="154">
                  <c:v>3.2122182636725136</c:v>
                </c:pt>
                <c:pt idx="155">
                  <c:v>3.0508826414526036</c:v>
                </c:pt>
                <c:pt idx="156">
                  <c:v>2.23819199865255</c:v>
                </c:pt>
                <c:pt idx="157">
                  <c:v>2.134588820428153</c:v>
                </c:pt>
                <c:pt idx="158">
                  <c:v>2.346623940414199</c:v>
                </c:pt>
                <c:pt idx="159">
                  <c:v>5.995187190522468</c:v>
                </c:pt>
                <c:pt idx="160">
                  <c:v>3.3093752140353208</c:v>
                </c:pt>
                <c:pt idx="161">
                  <c:v>3.277552711536691</c:v>
                </c:pt>
                <c:pt idx="162">
                  <c:v>3.075893864988743</c:v>
                </c:pt>
                <c:pt idx="163">
                  <c:v>1.96623017869953</c:v>
                </c:pt>
                <c:pt idx="164">
                  <c:v>1.5585533332085992</c:v>
                </c:pt>
                <c:pt idx="165">
                  <c:v>2.7377289904320192</c:v>
                </c:pt>
                <c:pt idx="166">
                  <c:v>1.8921245657192751</c:v>
                </c:pt>
                <c:pt idx="167">
                  <c:v>2.1974667165371047</c:v>
                </c:pt>
                <c:pt idx="168">
                  <c:v>19.996386671333884</c:v>
                </c:pt>
                <c:pt idx="169">
                  <c:v>1.0459822899300182</c:v>
                </c:pt>
                <c:pt idx="170">
                  <c:v>0.8914862281828722</c:v>
                </c:pt>
              </c:numCache>
            </c:numRef>
          </c:val>
          <c:smooth val="0"/>
        </c:ser>
        <c:axId val="42267530"/>
        <c:axId val="44863451"/>
      </c:lineChart>
      <c:date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0"/>
        <c:majorUnit val="12"/>
        <c:majorTimeUnit val="months"/>
        <c:noMultiLvlLbl val="0"/>
      </c:dateAx>
      <c:valAx>
        <c:axId val="448634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 of Operations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4. Underlying Trend for Flights Cancelled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Cancellations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marker>
              <c:symbol val="none"/>
            </c:marker>
          </c:dPt>
          <c:dPt>
            <c:idx val="77"/>
            <c:marker>
              <c:symbol val="none"/>
            </c:marker>
          </c:dPt>
          <c:dPt>
            <c:idx val="100"/>
            <c:marker>
              <c:symbol val="none"/>
            </c:marker>
          </c:dPt>
          <c:dPt>
            <c:idx val="132"/>
            <c:marker>
              <c:symbol val="none"/>
            </c:marker>
          </c:dPt>
          <c:dPt>
            <c:idx val="159"/>
            <c:marker>
              <c:symbol val="none"/>
            </c:marker>
          </c:dPt>
          <c:dPt>
            <c:idx val="168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'ontime (STAMP) arrival 2001-10'!$A$2:$A$173</c:f>
              <c:strCache>
                <c:ptCount val="171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  <c:pt idx="158">
                  <c:v>36831</c:v>
                </c:pt>
                <c:pt idx="159">
                  <c:v>36861</c:v>
                </c:pt>
                <c:pt idx="160">
                  <c:v>36892</c:v>
                </c:pt>
                <c:pt idx="161">
                  <c:v>36923</c:v>
                </c:pt>
                <c:pt idx="162">
                  <c:v>36951</c:v>
                </c:pt>
                <c:pt idx="163">
                  <c:v>36982</c:v>
                </c:pt>
                <c:pt idx="164">
                  <c:v>37012</c:v>
                </c:pt>
                <c:pt idx="165">
                  <c:v>37043</c:v>
                </c:pt>
                <c:pt idx="166">
                  <c:v>37073</c:v>
                </c:pt>
                <c:pt idx="167">
                  <c:v>37104</c:v>
                </c:pt>
                <c:pt idx="168">
                  <c:v>37135</c:v>
                </c:pt>
                <c:pt idx="169">
                  <c:v>37165</c:v>
                </c:pt>
                <c:pt idx="170">
                  <c:v>37196</c:v>
                </c:pt>
              </c:strCache>
            </c:strRef>
          </c:cat>
          <c:val>
            <c:numRef>
              <c:f>'ontime (STAMP) arrival 2001-10'!$C$2:$C$172</c:f>
              <c:numCache>
                <c:ptCount val="171"/>
                <c:pt idx="0">
                  <c:v>0.9037116729424421</c:v>
                </c:pt>
                <c:pt idx="1">
                  <c:v>0.6689403058267576</c:v>
                </c:pt>
                <c:pt idx="2">
                  <c:v>1.227758554220287</c:v>
                </c:pt>
                <c:pt idx="3">
                  <c:v>2.6096552475800574</c:v>
                </c:pt>
                <c:pt idx="4">
                  <c:v>3.605675706602586</c:v>
                </c:pt>
                <c:pt idx="5">
                  <c:v>1.7749328007484628</c:v>
                </c:pt>
                <c:pt idx="6">
                  <c:v>0.7016716095982745</c:v>
                </c:pt>
                <c:pt idx="7">
                  <c:v>0.5649096121219213</c:v>
                </c:pt>
                <c:pt idx="8">
                  <c:v>0.6026390405490966</c:v>
                </c:pt>
                <c:pt idx="9">
                  <c:v>0.27892482941068725</c:v>
                </c:pt>
                <c:pt idx="10">
                  <c:v>0.6234159567281317</c:v>
                </c:pt>
                <c:pt idx="11">
                  <c:v>0.5546490468228548</c:v>
                </c:pt>
                <c:pt idx="12">
                  <c:v>0.4805753699227731</c:v>
                </c:pt>
                <c:pt idx="13">
                  <c:v>0.5221092670998709</c:v>
                </c:pt>
                <c:pt idx="14">
                  <c:v>0.8356678333226409</c:v>
                </c:pt>
                <c:pt idx="15">
                  <c:v>1.0557549936823476</c:v>
                </c:pt>
                <c:pt idx="16">
                  <c:v>1.5999200039998</c:v>
                </c:pt>
                <c:pt idx="17">
                  <c:v>2.0512379294289125</c:v>
                </c:pt>
                <c:pt idx="18">
                  <c:v>5.252527109409648</c:v>
                </c:pt>
                <c:pt idx="19">
                  <c:v>0.514294730821195</c:v>
                </c:pt>
                <c:pt idx="20">
                  <c:v>0.6062572087658593</c:v>
                </c:pt>
                <c:pt idx="21">
                  <c:v>0.9160876510301679</c:v>
                </c:pt>
                <c:pt idx="22">
                  <c:v>0.7078716865708136</c:v>
                </c:pt>
                <c:pt idx="23">
                  <c:v>0.6317988194843752</c:v>
                </c:pt>
                <c:pt idx="24">
                  <c:v>1.2516021471180625</c:v>
                </c:pt>
                <c:pt idx="25">
                  <c:v>0.9633201718466191</c:v>
                </c:pt>
                <c:pt idx="26">
                  <c:v>0.8369612824630643</c:v>
                </c:pt>
                <c:pt idx="27">
                  <c:v>2.161167896807842</c:v>
                </c:pt>
                <c:pt idx="28">
                  <c:v>1.704540320758979</c:v>
                </c:pt>
                <c:pt idx="29">
                  <c:v>1.9454507893158925</c:v>
                </c:pt>
                <c:pt idx="30">
                  <c:v>1.3051404393230104</c:v>
                </c:pt>
                <c:pt idx="31">
                  <c:v>0.45775460292556874</c:v>
                </c:pt>
                <c:pt idx="32">
                  <c:v>0.5854201546367557</c:v>
                </c:pt>
                <c:pt idx="33">
                  <c:v>0.6120326021102207</c:v>
                </c:pt>
                <c:pt idx="34">
                  <c:v>0.7087024262894539</c:v>
                </c:pt>
                <c:pt idx="35">
                  <c:v>0.6706909580113828</c:v>
                </c:pt>
                <c:pt idx="36">
                  <c:v>0.7843668366855049</c:v>
                </c:pt>
                <c:pt idx="37">
                  <c:v>0.6460871074856004</c:v>
                </c:pt>
                <c:pt idx="38">
                  <c:v>0.4743680340313587</c:v>
                </c:pt>
                <c:pt idx="39">
                  <c:v>2.1597242593135815</c:v>
                </c:pt>
                <c:pt idx="40">
                  <c:v>2.2056620730976633</c:v>
                </c:pt>
                <c:pt idx="41">
                  <c:v>1.5899462698904732</c:v>
                </c:pt>
                <c:pt idx="42">
                  <c:v>0.9296226072292075</c:v>
                </c:pt>
                <c:pt idx="43">
                  <c:v>0.6771736349941733</c:v>
                </c:pt>
                <c:pt idx="44">
                  <c:v>0.607743027462359</c:v>
                </c:pt>
                <c:pt idx="45">
                  <c:v>0.41027911698136316</c:v>
                </c:pt>
                <c:pt idx="46">
                  <c:v>0.48920706743259235</c:v>
                </c:pt>
                <c:pt idx="47">
                  <c:v>0.5002457069225944</c:v>
                </c:pt>
                <c:pt idx="48">
                  <c:v>0.5182438594685427</c:v>
                </c:pt>
                <c:pt idx="49">
                  <c:v>0.814062420681985</c:v>
                </c:pt>
                <c:pt idx="50">
                  <c:v>0.9160240930964394</c:v>
                </c:pt>
                <c:pt idx="51">
                  <c:v>0.7076714059278504</c:v>
                </c:pt>
                <c:pt idx="52">
                  <c:v>1.4812272891801306</c:v>
                </c:pt>
                <c:pt idx="53">
                  <c:v>0.7998103256496725</c:v>
                </c:pt>
                <c:pt idx="54">
                  <c:v>1.2805405164799895</c:v>
                </c:pt>
                <c:pt idx="55">
                  <c:v>0.5174513718226829</c:v>
                </c:pt>
                <c:pt idx="56">
                  <c:v>0.4577519398060899</c:v>
                </c:pt>
                <c:pt idx="57">
                  <c:v>0.4227867735188362</c:v>
                </c:pt>
                <c:pt idx="58">
                  <c:v>0.5981236228163831</c:v>
                </c:pt>
                <c:pt idx="59">
                  <c:v>0.979347749875037</c:v>
                </c:pt>
                <c:pt idx="60">
                  <c:v>0.836303227363728</c:v>
                </c:pt>
                <c:pt idx="61">
                  <c:v>2.217631802428332</c:v>
                </c:pt>
                <c:pt idx="62">
                  <c:v>0.890618815147117</c:v>
                </c:pt>
                <c:pt idx="63">
                  <c:v>1.9222421152172027</c:v>
                </c:pt>
                <c:pt idx="64">
                  <c:v>1.7859043654125912</c:v>
                </c:pt>
                <c:pt idx="65">
                  <c:v>2.0325563224378174</c:v>
                </c:pt>
                <c:pt idx="66">
                  <c:v>3.8828583306388285</c:v>
                </c:pt>
                <c:pt idx="67">
                  <c:v>0.8194243080006951</c:v>
                </c:pt>
                <c:pt idx="68">
                  <c:v>0.421214128805049</c:v>
                </c:pt>
                <c:pt idx="69">
                  <c:v>0.7232706624367933</c:v>
                </c:pt>
                <c:pt idx="70">
                  <c:v>0.45866197231524586</c:v>
                </c:pt>
                <c:pt idx="71">
                  <c:v>0.5394514935086985</c:v>
                </c:pt>
                <c:pt idx="72">
                  <c:v>0.6770631933653091</c:v>
                </c:pt>
                <c:pt idx="73">
                  <c:v>0.6084354782998348</c:v>
                </c:pt>
                <c:pt idx="74">
                  <c:v>1.2542289776906104</c:v>
                </c:pt>
                <c:pt idx="75">
                  <c:v>1.0413090204452138</c:v>
                </c:pt>
                <c:pt idx="76">
                  <c:v>4.858904216240702</c:v>
                </c:pt>
                <c:pt idx="77">
                  <c:v>4.374421765894654</c:v>
                </c:pt>
                <c:pt idx="78">
                  <c:v>1.1955932732666539</c:v>
                </c:pt>
                <c:pt idx="79">
                  <c:v>0.5864677727763987</c:v>
                </c:pt>
                <c:pt idx="80">
                  <c:v>0.3849396927814642</c:v>
                </c:pt>
                <c:pt idx="81">
                  <c:v>0.6295575511735327</c:v>
                </c:pt>
                <c:pt idx="82">
                  <c:v>0.8590693565543477</c:v>
                </c:pt>
                <c:pt idx="83">
                  <c:v>0.5380348758329897</c:v>
                </c:pt>
                <c:pt idx="84">
                  <c:v>0.40546719243561147</c:v>
                </c:pt>
                <c:pt idx="85">
                  <c:v>0.48779510825179306</c:v>
                </c:pt>
                <c:pt idx="86">
                  <c:v>0.6213993979828455</c:v>
                </c:pt>
                <c:pt idx="87">
                  <c:v>0.9715108583918786</c:v>
                </c:pt>
                <c:pt idx="88">
                  <c:v>3.067323678895669</c:v>
                </c:pt>
                <c:pt idx="89">
                  <c:v>2.3795635793379106</c:v>
                </c:pt>
                <c:pt idx="90">
                  <c:v>1.5930557331154944</c:v>
                </c:pt>
                <c:pt idx="91">
                  <c:v>1.3242675832173285</c:v>
                </c:pt>
                <c:pt idx="92">
                  <c:v>1.4312766398790207</c:v>
                </c:pt>
                <c:pt idx="93">
                  <c:v>1.3199127037046308</c:v>
                </c:pt>
                <c:pt idx="94">
                  <c:v>1.2944142125480154</c:v>
                </c:pt>
                <c:pt idx="95">
                  <c:v>1.6632307514051545</c:v>
                </c:pt>
                <c:pt idx="96">
                  <c:v>1.162936799341049</c:v>
                </c:pt>
                <c:pt idx="97">
                  <c:v>1.0916996453259586</c:v>
                </c:pt>
                <c:pt idx="98">
                  <c:v>1.4704126286903727</c:v>
                </c:pt>
                <c:pt idx="99">
                  <c:v>2.870804730941298</c:v>
                </c:pt>
                <c:pt idx="100">
                  <c:v>6.6174892224030915</c:v>
                </c:pt>
                <c:pt idx="101">
                  <c:v>3.4709052621560206</c:v>
                </c:pt>
                <c:pt idx="102">
                  <c:v>1.984789876526184</c:v>
                </c:pt>
                <c:pt idx="103">
                  <c:v>1.2664934278578097</c:v>
                </c:pt>
                <c:pt idx="104">
                  <c:v>1.5690886855875061</c:v>
                </c:pt>
                <c:pt idx="105">
                  <c:v>1.8097904180135391</c:v>
                </c:pt>
                <c:pt idx="106">
                  <c:v>2.0398101122222805</c:v>
                </c:pt>
                <c:pt idx="107">
                  <c:v>1.719252250732218</c:v>
                </c:pt>
                <c:pt idx="108">
                  <c:v>1.761141730846443</c:v>
                </c:pt>
                <c:pt idx="109">
                  <c:v>1.7405607378383054</c:v>
                </c:pt>
                <c:pt idx="110">
                  <c:v>2.1942687456330674</c:v>
                </c:pt>
                <c:pt idx="111">
                  <c:v>2.703965157665511</c:v>
                </c:pt>
                <c:pt idx="112">
                  <c:v>3.951446562250203</c:v>
                </c:pt>
                <c:pt idx="113">
                  <c:v>2.072146197817426</c:v>
                </c:pt>
                <c:pt idx="114">
                  <c:v>1.8106840554810775</c:v>
                </c:pt>
                <c:pt idx="115">
                  <c:v>1.5770388156335653</c:v>
                </c:pt>
                <c:pt idx="116">
                  <c:v>1.1323658991475005</c:v>
                </c:pt>
                <c:pt idx="117">
                  <c:v>1.5053124105631444</c:v>
                </c:pt>
                <c:pt idx="118">
                  <c:v>1.6896936613457134</c:v>
                </c:pt>
                <c:pt idx="119">
                  <c:v>1.4843294585605047</c:v>
                </c:pt>
                <c:pt idx="120">
                  <c:v>1.4299182550272145</c:v>
                </c:pt>
                <c:pt idx="121">
                  <c:v>1.640293785261526</c:v>
                </c:pt>
                <c:pt idx="122">
                  <c:v>1.5545669882719972</c:v>
                </c:pt>
                <c:pt idx="123">
                  <c:v>1.8218955697886912</c:v>
                </c:pt>
                <c:pt idx="124">
                  <c:v>3.0707896663945435</c:v>
                </c:pt>
                <c:pt idx="125">
                  <c:v>2.5395318192388188</c:v>
                </c:pt>
                <c:pt idx="126">
                  <c:v>2.142035183585924</c:v>
                </c:pt>
                <c:pt idx="127">
                  <c:v>1.5705623480720399</c:v>
                </c:pt>
                <c:pt idx="128">
                  <c:v>2.0906179263865674</c:v>
                </c:pt>
                <c:pt idx="129">
                  <c:v>2.88289014777332</c:v>
                </c:pt>
                <c:pt idx="130">
                  <c:v>2.0176070272409388</c:v>
                </c:pt>
                <c:pt idx="131">
                  <c:v>3.1606962718121525</c:v>
                </c:pt>
                <c:pt idx="132">
                  <c:v>7.409985559843299</c:v>
                </c:pt>
                <c:pt idx="133">
                  <c:v>1.7065032732545191</c:v>
                </c:pt>
                <c:pt idx="134">
                  <c:v>1.4704669574460287</c:v>
                </c:pt>
                <c:pt idx="135">
                  <c:v>2.175350857725462</c:v>
                </c:pt>
                <c:pt idx="136">
                  <c:v>5.848872004830173</c:v>
                </c:pt>
                <c:pt idx="137">
                  <c:v>3.4775050463691284</c:v>
                </c:pt>
                <c:pt idx="138">
                  <c:v>2.663495379256949</c:v>
                </c:pt>
                <c:pt idx="139">
                  <c:v>1.9801606675247436</c:v>
                </c:pt>
                <c:pt idx="140">
                  <c:v>2.566150276807473</c:v>
                </c:pt>
                <c:pt idx="141">
                  <c:v>2.7528574251792204</c:v>
                </c:pt>
                <c:pt idx="142">
                  <c:v>3.1374526154579607</c:v>
                </c:pt>
                <c:pt idx="143">
                  <c:v>2.442086210168304</c:v>
                </c:pt>
                <c:pt idx="144">
                  <c:v>3.311888513007033</c:v>
                </c:pt>
                <c:pt idx="145">
                  <c:v>2.0387042279434824</c:v>
                </c:pt>
                <c:pt idx="146">
                  <c:v>1.6773271788108584</c:v>
                </c:pt>
                <c:pt idx="147">
                  <c:v>1.7365898915615479</c:v>
                </c:pt>
                <c:pt idx="148">
                  <c:v>5.210669171925514</c:v>
                </c:pt>
                <c:pt idx="149">
                  <c:v>3.416880577909062</c:v>
                </c:pt>
                <c:pt idx="150">
                  <c:v>2.119716239217132</c:v>
                </c:pt>
                <c:pt idx="151">
                  <c:v>2.5130433468677618</c:v>
                </c:pt>
                <c:pt idx="152">
                  <c:v>3.4480454533115896</c:v>
                </c:pt>
                <c:pt idx="153">
                  <c:v>3.9549989386542137</c:v>
                </c:pt>
                <c:pt idx="154">
                  <c:v>3.2122182636725136</c:v>
                </c:pt>
                <c:pt idx="155">
                  <c:v>3.0508826414526036</c:v>
                </c:pt>
                <c:pt idx="156">
                  <c:v>2.23819199865255</c:v>
                </c:pt>
                <c:pt idx="157">
                  <c:v>2.134588820428153</c:v>
                </c:pt>
                <c:pt idx="158">
                  <c:v>2.346623940414199</c:v>
                </c:pt>
                <c:pt idx="159">
                  <c:v>5.995187190522468</c:v>
                </c:pt>
                <c:pt idx="160">
                  <c:v>3.3093752140353208</c:v>
                </c:pt>
                <c:pt idx="161">
                  <c:v>3.277552711536691</c:v>
                </c:pt>
                <c:pt idx="162">
                  <c:v>3.075893864988743</c:v>
                </c:pt>
                <c:pt idx="163">
                  <c:v>1.96623017869953</c:v>
                </c:pt>
                <c:pt idx="164">
                  <c:v>1.5585533332085992</c:v>
                </c:pt>
                <c:pt idx="165">
                  <c:v>2.7377289904320192</c:v>
                </c:pt>
                <c:pt idx="166">
                  <c:v>1.8921245657192751</c:v>
                </c:pt>
                <c:pt idx="167">
                  <c:v>2.1974667165371047</c:v>
                </c:pt>
                <c:pt idx="168">
                  <c:v>19.996386671333884</c:v>
                </c:pt>
                <c:pt idx="169">
                  <c:v>1.0459822899300182</c:v>
                </c:pt>
                <c:pt idx="170">
                  <c:v>0.8914862281828722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'ontime (STAMP) arrival 2001-10'!$K$1</c:f>
              <c:strCache>
                <c:ptCount val="1"/>
                <c:pt idx="0">
                  <c:v>Trend_Cancelled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'ontime (STAMP) arrival 2001-10'!$K$2:$K$172</c:f>
              <c:numCache>
                <c:ptCount val="171"/>
                <c:pt idx="0">
                  <c:v>1.2527894717374832</c:v>
                </c:pt>
                <c:pt idx="1">
                  <c:v>1.2759038132043925</c:v>
                </c:pt>
                <c:pt idx="2">
                  <c:v>1.3066549122047066</c:v>
                </c:pt>
                <c:pt idx="3">
                  <c:v>1.3185142239586487</c:v>
                </c:pt>
                <c:pt idx="4">
                  <c:v>1.2763195254516873</c:v>
                </c:pt>
                <c:pt idx="5">
                  <c:v>1.1943112690749023</c:v>
                </c:pt>
                <c:pt idx="6">
                  <c:v>1.1258583881314697</c:v>
                </c:pt>
                <c:pt idx="7">
                  <c:v>1.0768333425108367</c:v>
                </c:pt>
                <c:pt idx="8">
                  <c:v>1.0276010414527768</c:v>
                </c:pt>
                <c:pt idx="9">
                  <c:v>0.9775709627542272</c:v>
                </c:pt>
                <c:pt idx="10">
                  <c:v>0.9536769556998346</c:v>
                </c:pt>
                <c:pt idx="11">
                  <c:v>0.9319674775294228</c:v>
                </c:pt>
                <c:pt idx="12">
                  <c:v>0.916131984853667</c:v>
                </c:pt>
                <c:pt idx="13">
                  <c:v>0.9119468425420262</c:v>
                </c:pt>
                <c:pt idx="14">
                  <c:v>0.9745435983940687</c:v>
                </c:pt>
                <c:pt idx="15">
                  <c:v>0.9225305987315289</c:v>
                </c:pt>
                <c:pt idx="16">
                  <c:v>0.626041150185761</c:v>
                </c:pt>
                <c:pt idx="17">
                  <c:v>0.30974517825990355</c:v>
                </c:pt>
                <c:pt idx="18">
                  <c:v>0.4393568773348154</c:v>
                </c:pt>
                <c:pt idx="19">
                  <c:v>0.38039286496725744</c:v>
                </c:pt>
                <c:pt idx="20">
                  <c:v>0.4348314998984447</c:v>
                </c:pt>
                <c:pt idx="21">
                  <c:v>0.48336237718974817</c:v>
                </c:pt>
                <c:pt idx="22">
                  <c:v>0.6179671624679681</c:v>
                </c:pt>
                <c:pt idx="23">
                  <c:v>0.6556672535000869</c:v>
                </c:pt>
                <c:pt idx="24">
                  <c:v>0.6867684738281377</c:v>
                </c:pt>
                <c:pt idx="25">
                  <c:v>0.8555536127934085</c:v>
                </c:pt>
                <c:pt idx="26">
                  <c:v>0.9441066050613098</c:v>
                </c:pt>
                <c:pt idx="27">
                  <c:v>0.9286228439246562</c:v>
                </c:pt>
                <c:pt idx="28">
                  <c:v>0.9857607363575989</c:v>
                </c:pt>
                <c:pt idx="29">
                  <c:v>0.877962786454068</c:v>
                </c:pt>
                <c:pt idx="30">
                  <c:v>0.893568224108807</c:v>
                </c:pt>
                <c:pt idx="31">
                  <c:v>0.984773586429548</c:v>
                </c:pt>
                <c:pt idx="32">
                  <c:v>0.9804384162909556</c:v>
                </c:pt>
                <c:pt idx="33">
                  <c:v>0.9823794493713426</c:v>
                </c:pt>
                <c:pt idx="34">
                  <c:v>0.9871544030901119</c:v>
                </c:pt>
                <c:pt idx="35">
                  <c:v>0.994095010809006</c:v>
                </c:pt>
                <c:pt idx="36">
                  <c:v>1.0036331132055771</c:v>
                </c:pt>
                <c:pt idx="37">
                  <c:v>0.9984912623816122</c:v>
                </c:pt>
                <c:pt idx="38">
                  <c:v>0.9958612385996607</c:v>
                </c:pt>
                <c:pt idx="39">
                  <c:v>0.9525576546753912</c:v>
                </c:pt>
                <c:pt idx="40">
                  <c:v>0.9783778224357337</c:v>
                </c:pt>
                <c:pt idx="41">
                  <c:v>0.9738337943562607</c:v>
                </c:pt>
                <c:pt idx="42">
                  <c:v>0.9493215151193801</c:v>
                </c:pt>
                <c:pt idx="43">
                  <c:v>0.9475444113178685</c:v>
                </c:pt>
                <c:pt idx="44">
                  <c:v>0.9645564524012387</c:v>
                </c:pt>
                <c:pt idx="45">
                  <c:v>0.9683899698651844</c:v>
                </c:pt>
                <c:pt idx="46">
                  <c:v>0.9566752394393144</c:v>
                </c:pt>
                <c:pt idx="47">
                  <c:v>0.9454474609191436</c:v>
                </c:pt>
                <c:pt idx="48">
                  <c:v>0.9397189399536459</c:v>
                </c:pt>
                <c:pt idx="49">
                  <c:v>0.9181258713922589</c:v>
                </c:pt>
                <c:pt idx="50">
                  <c:v>0.9328528068496285</c:v>
                </c:pt>
                <c:pt idx="51">
                  <c:v>0.9430229700706986</c:v>
                </c:pt>
                <c:pt idx="52">
                  <c:v>0.854540310018926</c:v>
                </c:pt>
                <c:pt idx="53">
                  <c:v>0.8055652765028558</c:v>
                </c:pt>
                <c:pt idx="54">
                  <c:v>0.7427003951619673</c:v>
                </c:pt>
                <c:pt idx="55">
                  <c:v>0.7689064388084665</c:v>
                </c:pt>
                <c:pt idx="56">
                  <c:v>0.7738954002083129</c:v>
                </c:pt>
                <c:pt idx="57">
                  <c:v>0.7715825125874687</c:v>
                </c:pt>
                <c:pt idx="58">
                  <c:v>0.7697345987883748</c:v>
                </c:pt>
                <c:pt idx="59">
                  <c:v>0.7735307444237497</c:v>
                </c:pt>
                <c:pt idx="60">
                  <c:v>0.8019898343341612</c:v>
                </c:pt>
                <c:pt idx="61">
                  <c:v>0.813276880685692</c:v>
                </c:pt>
                <c:pt idx="62">
                  <c:v>0.9139261511089818</c:v>
                </c:pt>
                <c:pt idx="63">
                  <c:v>0.9195107147470272</c:v>
                </c:pt>
                <c:pt idx="64">
                  <c:v>0.933539746401445</c:v>
                </c:pt>
                <c:pt idx="65">
                  <c:v>0.9169579507228837</c:v>
                </c:pt>
                <c:pt idx="66">
                  <c:v>0.9422789119466005</c:v>
                </c:pt>
                <c:pt idx="67">
                  <c:v>0.9401496365829894</c:v>
                </c:pt>
                <c:pt idx="68">
                  <c:v>0.9576643020675825</c:v>
                </c:pt>
                <c:pt idx="69">
                  <c:v>0.9510452849800692</c:v>
                </c:pt>
                <c:pt idx="70">
                  <c:v>0.963263601760988</c:v>
                </c:pt>
                <c:pt idx="71">
                  <c:v>0.9558152030864097</c:v>
                </c:pt>
                <c:pt idx="72">
                  <c:v>0.9505971623086283</c:v>
                </c:pt>
                <c:pt idx="73">
                  <c:v>0.9462636394474013</c:v>
                </c:pt>
                <c:pt idx="74">
                  <c:v>0.928760273833299</c:v>
                </c:pt>
                <c:pt idx="75">
                  <c:v>0.9520226231953964</c:v>
                </c:pt>
                <c:pt idx="76">
                  <c:v>0.9162081360141525</c:v>
                </c:pt>
                <c:pt idx="77">
                  <c:v>1.0601049440336427</c:v>
                </c:pt>
                <c:pt idx="78">
                  <c:v>1.0606958550592496</c:v>
                </c:pt>
                <c:pt idx="79">
                  <c:v>1.0675840476730474</c:v>
                </c:pt>
                <c:pt idx="80">
                  <c:v>1.0665775268070732</c:v>
                </c:pt>
                <c:pt idx="81">
                  <c:v>1.0580937129461534</c:v>
                </c:pt>
                <c:pt idx="82">
                  <c:v>1.060863081641854</c:v>
                </c:pt>
                <c:pt idx="83">
                  <c:v>1.0725051942740536</c:v>
                </c:pt>
                <c:pt idx="84">
                  <c:v>1.0668840161197402</c:v>
                </c:pt>
                <c:pt idx="85">
                  <c:v>1.047866377323479</c:v>
                </c:pt>
                <c:pt idx="86">
                  <c:v>1.0269573903211577</c:v>
                </c:pt>
                <c:pt idx="87">
                  <c:v>1.0132237119536123</c:v>
                </c:pt>
                <c:pt idx="88">
                  <c:v>0.9820193033858452</c:v>
                </c:pt>
                <c:pt idx="89">
                  <c:v>1.0100014330536558</c:v>
                </c:pt>
                <c:pt idx="90">
                  <c:v>1.0434999840911108</c:v>
                </c:pt>
                <c:pt idx="91">
                  <c:v>1.066058629012689</c:v>
                </c:pt>
                <c:pt idx="92">
                  <c:v>1.096286504929706</c:v>
                </c:pt>
                <c:pt idx="93">
                  <c:v>1.1327711863002656</c:v>
                </c:pt>
                <c:pt idx="94">
                  <c:v>1.161761833251335</c:v>
                </c:pt>
                <c:pt idx="95">
                  <c:v>1.186353990265852</c:v>
                </c:pt>
                <c:pt idx="96">
                  <c:v>1.2250682652033804</c:v>
                </c:pt>
                <c:pt idx="97">
                  <c:v>1.2394224640462026</c:v>
                </c:pt>
                <c:pt idx="98">
                  <c:v>1.244958095400739</c:v>
                </c:pt>
                <c:pt idx="99">
                  <c:v>1.2649509425112297</c:v>
                </c:pt>
                <c:pt idx="100">
                  <c:v>1.312107794757283</c:v>
                </c:pt>
                <c:pt idx="101">
                  <c:v>1.3161205286388789</c:v>
                </c:pt>
                <c:pt idx="102">
                  <c:v>1.380898971126102</c:v>
                </c:pt>
                <c:pt idx="103">
                  <c:v>1.4078022996957573</c:v>
                </c:pt>
                <c:pt idx="104">
                  <c:v>1.4245238621033236</c:v>
                </c:pt>
                <c:pt idx="105">
                  <c:v>1.4539360229411455</c:v>
                </c:pt>
                <c:pt idx="106">
                  <c:v>1.4905620537601867</c:v>
                </c:pt>
                <c:pt idx="107">
                  <c:v>1.5327902776778577</c:v>
                </c:pt>
                <c:pt idx="108">
                  <c:v>1.5610529173152594</c:v>
                </c:pt>
                <c:pt idx="109">
                  <c:v>1.5893019615449682</c:v>
                </c:pt>
                <c:pt idx="110">
                  <c:v>1.6119468819615246</c:v>
                </c:pt>
                <c:pt idx="111">
                  <c:v>1.648548427045308</c:v>
                </c:pt>
                <c:pt idx="112">
                  <c:v>1.674738534870595</c:v>
                </c:pt>
                <c:pt idx="113">
                  <c:v>1.7165559644961568</c:v>
                </c:pt>
                <c:pt idx="114">
                  <c:v>1.7079850999728998</c:v>
                </c:pt>
                <c:pt idx="115">
                  <c:v>1.7182273812920401</c:v>
                </c:pt>
                <c:pt idx="116">
                  <c:v>1.737658797624624</c:v>
                </c:pt>
                <c:pt idx="117">
                  <c:v>1.742276416455153</c:v>
                </c:pt>
                <c:pt idx="118">
                  <c:v>1.7575529252471849</c:v>
                </c:pt>
                <c:pt idx="119">
                  <c:v>1.7762772674012794</c:v>
                </c:pt>
                <c:pt idx="120">
                  <c:v>1.7881288954096886</c:v>
                </c:pt>
                <c:pt idx="121">
                  <c:v>1.7961318372402844</c:v>
                </c:pt>
                <c:pt idx="122">
                  <c:v>1.8078526548578282</c:v>
                </c:pt>
                <c:pt idx="123">
                  <c:v>1.813590720386601</c:v>
                </c:pt>
                <c:pt idx="124">
                  <c:v>1.8040318725751125</c:v>
                </c:pt>
                <c:pt idx="125">
                  <c:v>1.8050453674977527</c:v>
                </c:pt>
                <c:pt idx="126">
                  <c:v>1.8120783591877967</c:v>
                </c:pt>
                <c:pt idx="127">
                  <c:v>1.828885200589794</c:v>
                </c:pt>
                <c:pt idx="128">
                  <c:v>1.8428944953740083</c:v>
                </c:pt>
                <c:pt idx="129">
                  <c:v>1.8738791182243888</c:v>
                </c:pt>
                <c:pt idx="130">
                  <c:v>1.9253920090430712</c:v>
                </c:pt>
                <c:pt idx="131">
                  <c:v>1.9481569895836253</c:v>
                </c:pt>
                <c:pt idx="132">
                  <c:v>2.0043616352123323</c:v>
                </c:pt>
                <c:pt idx="133">
                  <c:v>2.014262486018878</c:v>
                </c:pt>
                <c:pt idx="134">
                  <c:v>2.02285923553266</c:v>
                </c:pt>
                <c:pt idx="135">
                  <c:v>2.0220025890285296</c:v>
                </c:pt>
                <c:pt idx="136">
                  <c:v>2.0214319119182003</c:v>
                </c:pt>
                <c:pt idx="137">
                  <c:v>2.1045587010090157</c:v>
                </c:pt>
                <c:pt idx="138">
                  <c:v>2.134208915880924</c:v>
                </c:pt>
                <c:pt idx="139">
                  <c:v>2.1592922507798127</c:v>
                </c:pt>
                <c:pt idx="140">
                  <c:v>2.1787104342669665</c:v>
                </c:pt>
                <c:pt idx="141">
                  <c:v>2.2142962831947397</c:v>
                </c:pt>
                <c:pt idx="142">
                  <c:v>2.250452562961882</c:v>
                </c:pt>
                <c:pt idx="143">
                  <c:v>2.2966970427022297</c:v>
                </c:pt>
                <c:pt idx="144">
                  <c:v>2.3210398864674673</c:v>
                </c:pt>
                <c:pt idx="145">
                  <c:v>2.374453203630955</c:v>
                </c:pt>
                <c:pt idx="146">
                  <c:v>2.3863535381757894</c:v>
                </c:pt>
                <c:pt idx="147">
                  <c:v>2.3869445399296723</c:v>
                </c:pt>
                <c:pt idx="148">
                  <c:v>2.370388906472083</c:v>
                </c:pt>
                <c:pt idx="149">
                  <c:v>2.416492768945072</c:v>
                </c:pt>
                <c:pt idx="150">
                  <c:v>2.4357434238529567</c:v>
                </c:pt>
                <c:pt idx="151">
                  <c:v>2.4396948647227275</c:v>
                </c:pt>
                <c:pt idx="152">
                  <c:v>2.4666761873237197</c:v>
                </c:pt>
                <c:pt idx="153">
                  <c:v>2.516033961323909</c:v>
                </c:pt>
                <c:pt idx="154">
                  <c:v>2.573724593109152</c:v>
                </c:pt>
                <c:pt idx="155">
                  <c:v>2.6111624278851373</c:v>
                </c:pt>
                <c:pt idx="156">
                  <c:v>2.6436067430163774</c:v>
                </c:pt>
                <c:pt idx="157">
                  <c:v>2.654520140136616</c:v>
                </c:pt>
                <c:pt idx="158">
                  <c:v>2.6637699309101603</c:v>
                </c:pt>
                <c:pt idx="159">
                  <c:v>2.6778926095464084</c:v>
                </c:pt>
                <c:pt idx="160">
                  <c:v>2.6914282920483057</c:v>
                </c:pt>
                <c:pt idx="161">
                  <c:v>2.6777520859033785</c:v>
                </c:pt>
                <c:pt idx="162">
                  <c:v>2.6876665134895976</c:v>
                </c:pt>
                <c:pt idx="163">
                  <c:v>2.711379971389984</c:v>
                </c:pt>
                <c:pt idx="164">
                  <c:v>2.718398421507341</c:v>
                </c:pt>
                <c:pt idx="165">
                  <c:v>2.71286313301905</c:v>
                </c:pt>
                <c:pt idx="166">
                  <c:v>2.731581169557704</c:v>
                </c:pt>
                <c:pt idx="167">
                  <c:v>2.7308779202585214</c:v>
                </c:pt>
                <c:pt idx="168">
                  <c:v>2.7374023537258974</c:v>
                </c:pt>
                <c:pt idx="169">
                  <c:v>2.7503882046017654</c:v>
                </c:pt>
                <c:pt idx="170">
                  <c:v>2.7302923418135916</c:v>
                </c:pt>
              </c:numCache>
            </c:numRef>
          </c:val>
          <c:smooth val="0"/>
        </c:ser>
        <c:axId val="1117876"/>
        <c:axId val="10060885"/>
      </c:lineChart>
      <c:date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0"/>
        <c:majorUnit val="12"/>
        <c:majorTimeUnit val="months"/>
        <c:noMultiLvlLbl val="0"/>
      </c:dateAx>
      <c:valAx>
        <c:axId val="1006088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 of Operations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5: Seasonal Deviations for Flight Delays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seasonal!$B$7</c:f>
              <c:strCache>
                <c:ptCount val="1"/>
                <c:pt idx="0">
                  <c:v>January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seasonal!$C$2:$P$2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seasonal!$C$7:$P$7</c:f>
              <c:numCache>
                <c:ptCount val="13"/>
                <c:pt idx="0">
                  <c:v>4.525029443048618</c:v>
                </c:pt>
                <c:pt idx="1">
                  <c:v>2.990179209623169</c:v>
                </c:pt>
                <c:pt idx="2">
                  <c:v>4.048659278852267</c:v>
                </c:pt>
                <c:pt idx="3">
                  <c:v>3.626655349655142</c:v>
                </c:pt>
                <c:pt idx="4">
                  <c:v>3.5514486418222164</c:v>
                </c:pt>
                <c:pt idx="5">
                  <c:v>4.943887544009614</c:v>
                </c:pt>
                <c:pt idx="6">
                  <c:v>5.433456346386939</c:v>
                </c:pt>
                <c:pt idx="7">
                  <c:v>5.381011018869776</c:v>
                </c:pt>
                <c:pt idx="8">
                  <c:v>5.827842645285816</c:v>
                </c:pt>
                <c:pt idx="9">
                  <c:v>5.17254292207917</c:v>
                </c:pt>
                <c:pt idx="10">
                  <c:v>5.982636497796473</c:v>
                </c:pt>
                <c:pt idx="11">
                  <c:v>5.481563944386708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seasonal!$B$9</c:f>
              <c:strCache>
                <c:ptCount val="1"/>
                <c:pt idx="0">
                  <c:v>March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seasonal!$C$2:$P$2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seasonal!$C$9:$P$9</c:f>
              <c:numCache>
                <c:ptCount val="13"/>
                <c:pt idx="0">
                  <c:v>3.4186411019563976</c:v>
                </c:pt>
                <c:pt idx="1">
                  <c:v>2.7614977911446963</c:v>
                </c:pt>
                <c:pt idx="2">
                  <c:v>2.410328060235674</c:v>
                </c:pt>
                <c:pt idx="3">
                  <c:v>2.4612885045331554</c:v>
                </c:pt>
                <c:pt idx="4">
                  <c:v>3.6633014130289303</c:v>
                </c:pt>
                <c:pt idx="5">
                  <c:v>2.5531332302055736</c:v>
                </c:pt>
                <c:pt idx="6">
                  <c:v>2.206278758481992</c:v>
                </c:pt>
                <c:pt idx="7">
                  <c:v>1.7273252612682883</c:v>
                </c:pt>
                <c:pt idx="8">
                  <c:v>1.2048440645894678</c:v>
                </c:pt>
                <c:pt idx="9">
                  <c:v>1.2290582408430035</c:v>
                </c:pt>
                <c:pt idx="10">
                  <c:v>0.7165730169194202</c:v>
                </c:pt>
                <c:pt idx="11">
                  <c:v>0.1696014759014305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seasonal!$B$10</c:f>
              <c:strCache>
                <c:ptCount val="1"/>
                <c:pt idx="0">
                  <c:v>April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seasonal!$C$2:$P$2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seasonal!$C$10:$P$10</c:f>
              <c:numCache>
                <c:ptCount val="13"/>
                <c:pt idx="0">
                  <c:v>-5.361838628171265</c:v>
                </c:pt>
                <c:pt idx="1">
                  <c:v>-4.788064854064565</c:v>
                </c:pt>
                <c:pt idx="2">
                  <c:v>-3.8361617062712323</c:v>
                </c:pt>
                <c:pt idx="3">
                  <c:v>-3.701471709996089</c:v>
                </c:pt>
                <c:pt idx="4">
                  <c:v>-3.413846464130963</c:v>
                </c:pt>
                <c:pt idx="5">
                  <c:v>-3.0655048355596386</c:v>
                </c:pt>
                <c:pt idx="6">
                  <c:v>-2.746431560756432</c:v>
                </c:pt>
                <c:pt idx="7">
                  <c:v>-3.0991225085485095</c:v>
                </c:pt>
                <c:pt idx="8">
                  <c:v>-2.884732124297406</c:v>
                </c:pt>
                <c:pt idx="9">
                  <c:v>-2.8703375613040927</c:v>
                </c:pt>
                <c:pt idx="10">
                  <c:v>-2.339123676710212</c:v>
                </c:pt>
                <c:pt idx="11">
                  <c:v>-2.083199551961962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seasonal!$B$12</c:f>
              <c:strCache>
                <c:ptCount val="1"/>
                <c:pt idx="0">
                  <c:v>June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seasonal!$C$2:$P$2</c:f>
              <c:num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numCache>
            </c:numRef>
          </c:cat>
          <c:val>
            <c:numRef>
              <c:f>seasonal!$C$12:$P$12</c:f>
              <c:numCache>
                <c:ptCount val="13"/>
                <c:pt idx="0">
                  <c:v>-0.15938303574400142</c:v>
                </c:pt>
                <c:pt idx="1">
                  <c:v>-0.4308787040065048</c:v>
                </c:pt>
                <c:pt idx="2">
                  <c:v>-1.1286702377742985</c:v>
                </c:pt>
                <c:pt idx="3">
                  <c:v>-0.6653654835657943</c:v>
                </c:pt>
                <c:pt idx="4">
                  <c:v>-0.9039076143245319</c:v>
                </c:pt>
                <c:pt idx="5">
                  <c:v>-0.695736957719353</c:v>
                </c:pt>
                <c:pt idx="6">
                  <c:v>-0.03258866284976203</c:v>
                </c:pt>
                <c:pt idx="7">
                  <c:v>0.07606034726249122</c:v>
                </c:pt>
                <c:pt idx="8">
                  <c:v>0.4607495838926844</c:v>
                </c:pt>
                <c:pt idx="9">
                  <c:v>1.4433315790602765</c:v>
                </c:pt>
                <c:pt idx="10">
                  <c:v>1.9435026735339958</c:v>
                </c:pt>
                <c:pt idx="11">
                  <c:v>2.7081018114028175</c:v>
                </c:pt>
              </c:numCache>
            </c:numRef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Deviation from Underlying Trend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6. Average Seasonal Deviation in Flight Cancellations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seasonal!$B$32</c:f>
              <c:strCache>
                <c:ptCount val="1"/>
                <c:pt idx="0">
                  <c:v>Average Seasonal Deviation in Flight Cancellations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seasonal!$A$33:$A$44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seasonal!$B$33:$B$44</c:f>
              <c:numCache>
                <c:ptCount val="12"/>
                <c:pt idx="0">
                  <c:v>1.6150125410417904</c:v>
                </c:pt>
                <c:pt idx="1">
                  <c:v>0.7542020805485021</c:v>
                </c:pt>
                <c:pt idx="2">
                  <c:v>0.011643672509182749</c:v>
                </c:pt>
                <c:pt idx="3">
                  <c:v>-0.4789612382611278</c:v>
                </c:pt>
                <c:pt idx="4">
                  <c:v>-0.4103072178337291</c:v>
                </c:pt>
                <c:pt idx="5">
                  <c:v>-0.17254063968866706</c:v>
                </c:pt>
                <c:pt idx="6">
                  <c:v>-0.27209009639466303</c:v>
                </c:pt>
                <c:pt idx="7">
                  <c:v>-0.25507897608063296</c:v>
                </c:pt>
                <c:pt idx="8">
                  <c:v>-0.25335094845148554</c:v>
                </c:pt>
                <c:pt idx="9">
                  <c:v>-0.4237321354291051</c:v>
                </c:pt>
                <c:pt idx="10">
                  <c:v>-0.41323443925716286</c:v>
                </c:pt>
                <c:pt idx="11">
                  <c:v>0.3169897518653902</c:v>
                </c:pt>
              </c:numCache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Deviation from Underlying Trend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Standardized Residuals: Late Arrivals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41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'spc (aug-01)'!$F$1</c:f>
              <c:strCache>
                <c:ptCount val="1"/>
                <c:pt idx="0">
                  <c:v>standardized residuals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(aug-01)'!$A$2:$A$157</c:f>
              <c:strCache>
                <c:ptCount val="156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</c:strCache>
            </c:strRef>
          </c:cat>
          <c:val>
            <c:numRef>
              <c:f>'spc (aug-01)'!$F$2:$F$157</c:f>
              <c:numCache>
                <c:ptCount val="156"/>
                <c:pt idx="0">
                  <c:v>0</c:v>
                </c:pt>
                <c:pt idx="1">
                  <c:v>0.7006199804002949</c:v>
                </c:pt>
                <c:pt idx="2">
                  <c:v>0.7784498488845419</c:v>
                </c:pt>
                <c:pt idx="3">
                  <c:v>-2.4708641652627428</c:v>
                </c:pt>
                <c:pt idx="4">
                  <c:v>-0.8599377876168142</c:v>
                </c:pt>
                <c:pt idx="5">
                  <c:v>2.648069801202774</c:v>
                </c:pt>
                <c:pt idx="6">
                  <c:v>3.8685034630243544</c:v>
                </c:pt>
                <c:pt idx="7">
                  <c:v>-1.1973553508038868</c:v>
                </c:pt>
                <c:pt idx="8">
                  <c:v>0.3179583140241894</c:v>
                </c:pt>
                <c:pt idx="9">
                  <c:v>3.5022634959590575</c:v>
                </c:pt>
                <c:pt idx="10">
                  <c:v>-0.49519366494387074</c:v>
                </c:pt>
                <c:pt idx="11">
                  <c:v>0.9767318905809507</c:v>
                </c:pt>
                <c:pt idx="12">
                  <c:v>-0.7437972581574548</c:v>
                </c:pt>
                <c:pt idx="13">
                  <c:v>-0.15980803083722414</c:v>
                </c:pt>
                <c:pt idx="14">
                  <c:v>-1.4928082987932894</c:v>
                </c:pt>
                <c:pt idx="15">
                  <c:v>-0.004215357435225576</c:v>
                </c:pt>
                <c:pt idx="16">
                  <c:v>-2.2788099067752494</c:v>
                </c:pt>
                <c:pt idx="17">
                  <c:v>0.5224324289955713</c:v>
                </c:pt>
                <c:pt idx="18">
                  <c:v>-0.7890675485444791</c:v>
                </c:pt>
                <c:pt idx="19">
                  <c:v>0.7168389245861273</c:v>
                </c:pt>
                <c:pt idx="20">
                  <c:v>0.011799852238659838</c:v>
                </c:pt>
                <c:pt idx="21">
                  <c:v>-0.7388788273217859</c:v>
                </c:pt>
                <c:pt idx="22">
                  <c:v>-0.48775761041142485</c:v>
                </c:pt>
                <c:pt idx="23">
                  <c:v>0.45283248459757364</c:v>
                </c:pt>
                <c:pt idx="24">
                  <c:v>-0.8818953846818692</c:v>
                </c:pt>
                <c:pt idx="25">
                  <c:v>0.3549169617691212</c:v>
                </c:pt>
                <c:pt idx="26">
                  <c:v>-2.2773995347734064</c:v>
                </c:pt>
                <c:pt idx="27">
                  <c:v>1.85818728611839</c:v>
                </c:pt>
                <c:pt idx="28">
                  <c:v>1.1327418526474728</c:v>
                </c:pt>
                <c:pt idx="29">
                  <c:v>-3.2414600628111043</c:v>
                </c:pt>
                <c:pt idx="30">
                  <c:v>-0.5393763331134</c:v>
                </c:pt>
                <c:pt idx="31">
                  <c:v>1.4037992132590962</c:v>
                </c:pt>
                <c:pt idx="32">
                  <c:v>-0.10475513625674086</c:v>
                </c:pt>
                <c:pt idx="33">
                  <c:v>-1.682212741974844</c:v>
                </c:pt>
                <c:pt idx="34">
                  <c:v>-0.3214504262426202</c:v>
                </c:pt>
                <c:pt idx="35">
                  <c:v>-0.2687802929407066</c:v>
                </c:pt>
                <c:pt idx="36">
                  <c:v>-0.4913057737446194</c:v>
                </c:pt>
                <c:pt idx="37">
                  <c:v>1.3872628890629608</c:v>
                </c:pt>
                <c:pt idx="38">
                  <c:v>0.14594975562645737</c:v>
                </c:pt>
                <c:pt idx="39">
                  <c:v>-2.455826625704068</c:v>
                </c:pt>
                <c:pt idx="40">
                  <c:v>-0.5690806154329456</c:v>
                </c:pt>
                <c:pt idx="41">
                  <c:v>-0.7359718259947392</c:v>
                </c:pt>
                <c:pt idx="42">
                  <c:v>0.8337415514760089</c:v>
                </c:pt>
                <c:pt idx="43">
                  <c:v>0.7622144418315592</c:v>
                </c:pt>
                <c:pt idx="44">
                  <c:v>-0.21425169544319433</c:v>
                </c:pt>
                <c:pt idx="45">
                  <c:v>1.7575044818976886</c:v>
                </c:pt>
                <c:pt idx="46">
                  <c:v>1.7263939129684964</c:v>
                </c:pt>
                <c:pt idx="47">
                  <c:v>0.20723141285367344</c:v>
                </c:pt>
                <c:pt idx="48">
                  <c:v>-0.21149629796481165</c:v>
                </c:pt>
                <c:pt idx="49">
                  <c:v>-1.0192378838967986</c:v>
                </c:pt>
                <c:pt idx="50">
                  <c:v>-0.06491142666386342</c:v>
                </c:pt>
                <c:pt idx="51">
                  <c:v>0.5985214426227282</c:v>
                </c:pt>
                <c:pt idx="52">
                  <c:v>0.04367074708076669</c:v>
                </c:pt>
                <c:pt idx="53">
                  <c:v>0.9561109057998083</c:v>
                </c:pt>
                <c:pt idx="54">
                  <c:v>1.9017020061069203</c:v>
                </c:pt>
                <c:pt idx="55">
                  <c:v>-0.1915916555130125</c:v>
                </c:pt>
                <c:pt idx="56">
                  <c:v>-2.4211365909680533</c:v>
                </c:pt>
                <c:pt idx="57">
                  <c:v>-0.6400580999119518</c:v>
                </c:pt>
                <c:pt idx="58">
                  <c:v>-1.5850230654796595</c:v>
                </c:pt>
                <c:pt idx="59">
                  <c:v>-0.4974130482211159</c:v>
                </c:pt>
                <c:pt idx="60">
                  <c:v>1.32602504396854</c:v>
                </c:pt>
                <c:pt idx="61">
                  <c:v>1.0070437459693469</c:v>
                </c:pt>
                <c:pt idx="62">
                  <c:v>0.47048918995025196</c:v>
                </c:pt>
                <c:pt idx="63">
                  <c:v>-1.933267198257341</c:v>
                </c:pt>
                <c:pt idx="64">
                  <c:v>3.8131118975204665</c:v>
                </c:pt>
                <c:pt idx="65">
                  <c:v>1.2124089224269174</c:v>
                </c:pt>
                <c:pt idx="66">
                  <c:v>-3.471882516501786</c:v>
                </c:pt>
                <c:pt idx="67">
                  <c:v>0.7741065362454237</c:v>
                </c:pt>
                <c:pt idx="68">
                  <c:v>-1.5922459837763778</c:v>
                </c:pt>
                <c:pt idx="69">
                  <c:v>0.5364215507416884</c:v>
                </c:pt>
                <c:pt idx="70">
                  <c:v>1.5996440245320458</c:v>
                </c:pt>
                <c:pt idx="71">
                  <c:v>-1.4265487818923759</c:v>
                </c:pt>
                <c:pt idx="72">
                  <c:v>-1.1475048916884256</c:v>
                </c:pt>
                <c:pt idx="73">
                  <c:v>-0.27769989937272066</c:v>
                </c:pt>
                <c:pt idx="74">
                  <c:v>1.1950429183297497</c:v>
                </c:pt>
                <c:pt idx="75">
                  <c:v>-1.5532849547656178</c:v>
                </c:pt>
                <c:pt idx="76">
                  <c:v>1.9136808548289383</c:v>
                </c:pt>
                <c:pt idx="77">
                  <c:v>-0.47351738823595674</c:v>
                </c:pt>
                <c:pt idx="78">
                  <c:v>-0.048808791815582814</c:v>
                </c:pt>
                <c:pt idx="79">
                  <c:v>1.5879688178777225</c:v>
                </c:pt>
                <c:pt idx="80">
                  <c:v>1.541389384677122</c:v>
                </c:pt>
                <c:pt idx="81">
                  <c:v>1.6557885797699143</c:v>
                </c:pt>
                <c:pt idx="82">
                  <c:v>-0.8421539224335685</c:v>
                </c:pt>
                <c:pt idx="83">
                  <c:v>-0.40007252816924926</c:v>
                </c:pt>
                <c:pt idx="84">
                  <c:v>-1.1735112155518932</c:v>
                </c:pt>
                <c:pt idx="85">
                  <c:v>0.30957106513862254</c:v>
                </c:pt>
                <c:pt idx="86">
                  <c:v>0.8976120581726421</c:v>
                </c:pt>
                <c:pt idx="87">
                  <c:v>2.5405749359433587</c:v>
                </c:pt>
                <c:pt idx="88">
                  <c:v>0.030058961460248876</c:v>
                </c:pt>
                <c:pt idx="89">
                  <c:v>0.5187541769110858</c:v>
                </c:pt>
                <c:pt idx="90">
                  <c:v>-1.0386364334413747</c:v>
                </c:pt>
                <c:pt idx="91">
                  <c:v>-0.2692439077063952</c:v>
                </c:pt>
                <c:pt idx="92">
                  <c:v>0.6988576724233191</c:v>
                </c:pt>
                <c:pt idx="93">
                  <c:v>0.7953913935527519</c:v>
                </c:pt>
                <c:pt idx="94">
                  <c:v>0.572628085447424</c:v>
                </c:pt>
                <c:pt idx="95">
                  <c:v>0.5573923864812353</c:v>
                </c:pt>
                <c:pt idx="96">
                  <c:v>0.3638260170460103</c:v>
                </c:pt>
                <c:pt idx="97">
                  <c:v>0.17128188497824018</c:v>
                </c:pt>
                <c:pt idx="98">
                  <c:v>-1.4450427543042068</c:v>
                </c:pt>
                <c:pt idx="99">
                  <c:v>1.3105696875145219</c:v>
                </c:pt>
                <c:pt idx="100">
                  <c:v>0.2613107227046201</c:v>
                </c:pt>
                <c:pt idx="101">
                  <c:v>-2.0301844383676273</c:v>
                </c:pt>
                <c:pt idx="102">
                  <c:v>-1.7804226902586642</c:v>
                </c:pt>
                <c:pt idx="103">
                  <c:v>0.3329959676508712</c:v>
                </c:pt>
                <c:pt idx="104">
                  <c:v>-1.093856135147289</c:v>
                </c:pt>
                <c:pt idx="105">
                  <c:v>0.8851056853485446</c:v>
                </c:pt>
                <c:pt idx="106">
                  <c:v>0.31290870967748935</c:v>
                </c:pt>
                <c:pt idx="107">
                  <c:v>-0.40587350245026627</c:v>
                </c:pt>
                <c:pt idx="108">
                  <c:v>-1.2830113536829169</c:v>
                </c:pt>
                <c:pt idx="109">
                  <c:v>0.03344683178741212</c:v>
                </c:pt>
                <c:pt idx="110">
                  <c:v>0.5485061179481177</c:v>
                </c:pt>
                <c:pt idx="111">
                  <c:v>-0.8585405804797784</c:v>
                </c:pt>
                <c:pt idx="112">
                  <c:v>-0.8301735111386763</c:v>
                </c:pt>
                <c:pt idx="113">
                  <c:v>0.5079450173525637</c:v>
                </c:pt>
                <c:pt idx="114">
                  <c:v>0.8795419577281707</c:v>
                </c:pt>
                <c:pt idx="115">
                  <c:v>0.9555242720260294</c:v>
                </c:pt>
                <c:pt idx="116">
                  <c:v>1.7007560244451196</c:v>
                </c:pt>
                <c:pt idx="117">
                  <c:v>2.2933574321070314</c:v>
                </c:pt>
                <c:pt idx="118">
                  <c:v>-1.954614814860277</c:v>
                </c:pt>
                <c:pt idx="119">
                  <c:v>-0.3803396157651979</c:v>
                </c:pt>
                <c:pt idx="120">
                  <c:v>0.957760193586184</c:v>
                </c:pt>
                <c:pt idx="121">
                  <c:v>-1.5876417219018977</c:v>
                </c:pt>
                <c:pt idx="122">
                  <c:v>-2.6474566996073983</c:v>
                </c:pt>
                <c:pt idx="123">
                  <c:v>-0.1670490123997829</c:v>
                </c:pt>
                <c:pt idx="124">
                  <c:v>2.8031784273929103</c:v>
                </c:pt>
                <c:pt idx="125">
                  <c:v>-2.351057415754303</c:v>
                </c:pt>
                <c:pt idx="126">
                  <c:v>-0.3195506147673686</c:v>
                </c:pt>
                <c:pt idx="127">
                  <c:v>2.7293180689357395</c:v>
                </c:pt>
                <c:pt idx="128">
                  <c:v>1.642034530938485</c:v>
                </c:pt>
                <c:pt idx="129">
                  <c:v>1.2750606631772774</c:v>
                </c:pt>
                <c:pt idx="130">
                  <c:v>1.6424867251624924</c:v>
                </c:pt>
                <c:pt idx="131">
                  <c:v>-1.4269721033365719</c:v>
                </c:pt>
                <c:pt idx="132">
                  <c:v>-0.488160193162294</c:v>
                </c:pt>
                <c:pt idx="133">
                  <c:v>-1.1378510527276895</c:v>
                </c:pt>
                <c:pt idx="134">
                  <c:v>-2.0677830195713978</c:v>
                </c:pt>
                <c:pt idx="135">
                  <c:v>-2.9704535990598746</c:v>
                </c:pt>
                <c:pt idx="136">
                  <c:v>0.0669182502245652</c:v>
                </c:pt>
                <c:pt idx="137">
                  <c:v>1.2853893031884829</c:v>
                </c:pt>
                <c:pt idx="138">
                  <c:v>0.29443827336981054</c:v>
                </c:pt>
                <c:pt idx="139">
                  <c:v>2.3376879387687115</c:v>
                </c:pt>
                <c:pt idx="140">
                  <c:v>2.1291105923677454</c:v>
                </c:pt>
                <c:pt idx="141">
                  <c:v>2.7062679010574673</c:v>
                </c:pt>
                <c:pt idx="142">
                  <c:v>0.6528788954019007</c:v>
                </c:pt>
                <c:pt idx="143">
                  <c:v>0.7590656535632754</c:v>
                </c:pt>
                <c:pt idx="144">
                  <c:v>-1.4469179225522866</c:v>
                </c:pt>
                <c:pt idx="145">
                  <c:v>-0.47204757975054695</c:v>
                </c:pt>
                <c:pt idx="146">
                  <c:v>0.6806414562855847</c:v>
                </c:pt>
                <c:pt idx="147">
                  <c:v>-1.5957679619745444</c:v>
                </c:pt>
                <c:pt idx="148">
                  <c:v>-3.9778462981303337</c:v>
                </c:pt>
                <c:pt idx="149">
                  <c:v>0.5347403366731094</c:v>
                </c:pt>
                <c:pt idx="150">
                  <c:v>-0.08266068596784425</c:v>
                </c:pt>
                <c:pt idx="151">
                  <c:v>-0.7226428101143313</c:v>
                </c:pt>
                <c:pt idx="152">
                  <c:v>-1.2482371140102009</c:v>
                </c:pt>
                <c:pt idx="153">
                  <c:v>-0.16427374708926704</c:v>
                </c:pt>
                <c:pt idx="154">
                  <c:v>-0.29407571684103867</c:v>
                </c:pt>
                <c:pt idx="155">
                  <c:v>0.8034458413563178</c:v>
                </c:pt>
              </c:numCache>
            </c:numRef>
          </c:val>
          <c:smooth val="0"/>
        </c:ser>
        <c:marker val="1"/>
        <c:axId val="65716922"/>
        <c:axId val="54581387"/>
      </c:lineChart>
      <c:date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0"/>
        <c:noMultiLvlLbl val="0"/>
      </c:dateAx>
      <c:valAx>
        <c:axId val="54581387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Cusum Chart:Late Arrivals 
Reset Standardized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85"/>
          <c:w val="0.930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'spc (sep-01)'!$M$1</c:f>
              <c:strCache>
                <c:ptCount val="1"/>
                <c:pt idx="0">
                  <c:v>reset std Cusum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(sep-01)'!$A$2:$A$158</c:f>
              <c:strCache>
                <c:ptCount val="157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</c:strCache>
            </c:strRef>
          </c:cat>
          <c:val>
            <c:numRef>
              <c:f>'spc (sep-01)'!$M$2:$M$158</c:f>
              <c:numCache>
                <c:ptCount val="157"/>
                <c:pt idx="0">
                  <c:v>0</c:v>
                </c:pt>
                <c:pt idx="1">
                  <c:v>0.19038614128833323</c:v>
                </c:pt>
                <c:pt idx="2">
                  <c:v>0.43199645750341265</c:v>
                </c:pt>
                <c:pt idx="3">
                  <c:v>0</c:v>
                </c:pt>
                <c:pt idx="4">
                  <c:v>0</c:v>
                </c:pt>
                <c:pt idx="5">
                  <c:v>2.0070591499183834</c:v>
                </c:pt>
                <c:pt idx="6">
                  <c:v>5.130563365846559</c:v>
                </c:pt>
                <c:pt idx="7">
                  <c:v>0</c:v>
                </c:pt>
                <c:pt idx="8">
                  <c:v>0</c:v>
                </c:pt>
                <c:pt idx="9">
                  <c:v>2.7810000259708825</c:v>
                </c:pt>
                <c:pt idx="10">
                  <c:v>1.7780794331796403</c:v>
                </c:pt>
                <c:pt idx="11">
                  <c:v>2.179284403683528</c:v>
                </c:pt>
                <c:pt idx="12">
                  <c:v>0.9666940681828496</c:v>
                </c:pt>
                <c:pt idx="13">
                  <c:v>0.3219666091976331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0.023548278332255368</c:v>
                </c:pt>
                <c:pt idx="18">
                  <c:v>0</c:v>
                </c:pt>
                <c:pt idx="19">
                  <c:v>0.18403161439943666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1.279397420391261</c:v>
                </c:pt>
                <c:pt idx="28">
                  <c:v>1.8246059775207657</c:v>
                </c:pt>
                <c:pt idx="29">
                  <c:v>0</c:v>
                </c:pt>
                <c:pt idx="30">
                  <c:v>0</c:v>
                </c:pt>
                <c:pt idx="31">
                  <c:v>0.8451160259922521</c:v>
                </c:pt>
                <c:pt idx="32">
                  <c:v>0.23843498081459832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0.8334863590647106</c:v>
                </c:pt>
                <c:pt idx="38">
                  <c:v>0.4416268981170538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0.303210933955726</c:v>
                </c:pt>
                <c:pt idx="43">
                  <c:v>0.5379817057365957</c:v>
                </c:pt>
                <c:pt idx="44">
                  <c:v>0</c:v>
                </c:pt>
                <c:pt idx="45">
                  <c:v>1.1501349705822588</c:v>
                </c:pt>
                <c:pt idx="46">
                  <c:v>2.2568879765293275</c:v>
                </c:pt>
                <c:pt idx="47">
                  <c:v>1.9297023413299366</c:v>
                </c:pt>
                <c:pt idx="48">
                  <c:v>1.2045171423776615</c:v>
                </c:pt>
                <c:pt idx="49">
                  <c:v>0</c:v>
                </c:pt>
                <c:pt idx="50">
                  <c:v>0</c:v>
                </c:pt>
                <c:pt idx="51">
                  <c:v>0.0619300344697537</c:v>
                </c:pt>
                <c:pt idx="52">
                  <c:v>0</c:v>
                </c:pt>
                <c:pt idx="53">
                  <c:v>0.3839321137573436</c:v>
                </c:pt>
                <c:pt idx="54">
                  <c:v>1.6757338872091936</c:v>
                </c:pt>
                <c:pt idx="55">
                  <c:v>0.9836866478595199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0.7617960729194931</c:v>
                </c:pt>
                <c:pt idx="61">
                  <c:v>1.2189706816938575</c:v>
                </c:pt>
                <c:pt idx="62">
                  <c:v>1.139835612543869</c:v>
                </c:pt>
                <c:pt idx="63">
                  <c:v>0</c:v>
                </c:pt>
                <c:pt idx="64">
                  <c:v>3.1188434886355436</c:v>
                </c:pt>
                <c:pt idx="65">
                  <c:v>3.721923435124158</c:v>
                </c:pt>
                <c:pt idx="66">
                  <c:v>0</c:v>
                </c:pt>
                <c:pt idx="67">
                  <c:v>0.26286276756461874</c:v>
                </c:pt>
                <c:pt idx="68">
                  <c:v>0</c:v>
                </c:pt>
                <c:pt idx="69">
                  <c:v>0.03168926731625594</c:v>
                </c:pt>
                <c:pt idx="70">
                  <c:v>1.039665396434609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0.6373179231400806</c:v>
                </c:pt>
                <c:pt idx="75">
                  <c:v>0</c:v>
                </c:pt>
                <c:pt idx="76">
                  <c:v>1.375089534909025</c:v>
                </c:pt>
                <c:pt idx="77">
                  <c:v>0.4183309357405162</c:v>
                </c:pt>
                <c:pt idx="78">
                  <c:v>0</c:v>
                </c:pt>
                <c:pt idx="79">
                  <c:v>1.0230401990027853</c:v>
                </c:pt>
                <c:pt idx="80">
                  <c:v>1.9228629471310024</c:v>
                </c:pt>
                <c:pt idx="81">
                  <c:v>2.9715457640868292</c:v>
                </c:pt>
                <c:pt idx="82">
                  <c:v>1.6621295812755226</c:v>
                </c:pt>
                <c:pt idx="83">
                  <c:v>0.7510475881043293</c:v>
                </c:pt>
                <c:pt idx="84">
                  <c:v>0</c:v>
                </c:pt>
                <c:pt idx="85">
                  <c:v>0</c:v>
                </c:pt>
                <c:pt idx="86">
                  <c:v>0.36894577771373516</c:v>
                </c:pt>
                <c:pt idx="87">
                  <c:v>2.211624828410686</c:v>
                </c:pt>
                <c:pt idx="88">
                  <c:v>1.7470855065461859</c:v>
                </c:pt>
                <c:pt idx="89">
                  <c:v>1.7261046538126352</c:v>
                </c:pt>
                <c:pt idx="90">
                  <c:v>0.19831975325060172</c:v>
                </c:pt>
                <c:pt idx="91">
                  <c:v>0</c:v>
                </c:pt>
                <c:pt idx="92">
                  <c:v>0.14071525475663332</c:v>
                </c:pt>
                <c:pt idx="93">
                  <c:v>0.42025050370956324</c:v>
                </c:pt>
                <c:pt idx="94">
                  <c:v>0.4454376102239881</c:v>
                </c:pt>
                <c:pt idx="95">
                  <c:v>0.43717088602236376</c:v>
                </c:pt>
                <c:pt idx="96">
                  <c:v>0.2369492536652173</c:v>
                </c:pt>
                <c:pt idx="97">
                  <c:v>0</c:v>
                </c:pt>
                <c:pt idx="98">
                  <c:v>0</c:v>
                </c:pt>
                <c:pt idx="99">
                  <c:v>0.7455552514639163</c:v>
                </c:pt>
                <c:pt idx="100">
                  <c:v>0.5315122139807508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0.3973425338491364</c:v>
                </c:pt>
                <c:pt idx="106">
                  <c:v>0.18965978851974266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0.013077760272816253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0.26591718366403005</c:v>
                </c:pt>
                <c:pt idx="115">
                  <c:v>0.7042704595657444</c:v>
                </c:pt>
                <c:pt idx="116">
                  <c:v>1.769730485904418</c:v>
                </c:pt>
                <c:pt idx="117">
                  <c:v>3.4698147754439517</c:v>
                </c:pt>
                <c:pt idx="118">
                  <c:v>1.0756364901682671</c:v>
                </c:pt>
                <c:pt idx="119">
                  <c:v>0.2024553957911542</c:v>
                </c:pt>
                <c:pt idx="120">
                  <c:v>0.5671857335438125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2.2084083595162505</c:v>
                </c:pt>
                <c:pt idx="125">
                  <c:v>0</c:v>
                </c:pt>
                <c:pt idx="126">
                  <c:v>0</c:v>
                </c:pt>
                <c:pt idx="127">
                  <c:v>2.143326136618302</c:v>
                </c:pt>
                <c:pt idx="128">
                  <c:v>3.1742522039469714</c:v>
                </c:pt>
                <c:pt idx="129">
                  <c:v>3.934544552978773</c:v>
                </c:pt>
                <c:pt idx="130">
                  <c:v>4.922261474708659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0.6774187887126919</c:v>
                </c:pt>
                <c:pt idx="138">
                  <c:v>0.40622935006773797</c:v>
                </c:pt>
                <c:pt idx="139">
                  <c:v>2.2027867231265814</c:v>
                </c:pt>
                <c:pt idx="140">
                  <c:v>3.7156774537719395</c:v>
                </c:pt>
                <c:pt idx="141">
                  <c:v>5.82863494856302</c:v>
                </c:pt>
                <c:pt idx="142">
                  <c:v>0</c:v>
                </c:pt>
                <c:pt idx="143">
                  <c:v>0.13424069065392197</c:v>
                </c:pt>
                <c:pt idx="144">
                  <c:v>0</c:v>
                </c:pt>
                <c:pt idx="145">
                  <c:v>0</c:v>
                </c:pt>
                <c:pt idx="146">
                  <c:v>0.07881685902000758</c:v>
                </c:pt>
                <c:pt idx="147">
                  <c:v>0</c:v>
                </c:pt>
                <c:pt idx="148">
                  <c:v>0</c:v>
                </c:pt>
                <c:pt idx="149">
                  <c:v>0.018508823155531127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0.24934023419469184</c:v>
                </c:pt>
                <c:pt idx="156">
                  <c:v>5.717461340190195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'spc (sep-01)'!$N$1</c:f>
              <c:strCache>
                <c:ptCount val="1"/>
                <c:pt idx="0">
                  <c:v>reset std Cusum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(sep-01)'!$A$2:$A$158</c:f>
              <c:strCache>
                <c:ptCount val="157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</c:strCache>
            </c:strRef>
          </c:cat>
          <c:val>
            <c:numRef>
              <c:f>'spc (sep-01)'!$N$2:$N$158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-1.8254744371124767</c:v>
                </c:pt>
                <c:pt idx="4">
                  <c:v>-2.1151174686318903</c:v>
                </c:pt>
                <c:pt idx="5">
                  <c:v>0</c:v>
                </c:pt>
                <c:pt idx="6">
                  <c:v>0</c:v>
                </c:pt>
                <c:pt idx="7">
                  <c:v>-0.6683960363324011</c:v>
                </c:pt>
                <c:pt idx="8">
                  <c:v>0</c:v>
                </c:pt>
                <c:pt idx="9">
                  <c:v>0</c:v>
                </c:pt>
                <c:pt idx="10">
                  <c:v>-0.0029205927912423243</c:v>
                </c:pt>
                <c:pt idx="11">
                  <c:v>0</c:v>
                </c:pt>
                <c:pt idx="12">
                  <c:v>-0.21259033550067846</c:v>
                </c:pt>
                <c:pt idx="13">
                  <c:v>0</c:v>
                </c:pt>
                <c:pt idx="14">
                  <c:v>-0.902742342513867</c:v>
                </c:pt>
                <c:pt idx="15">
                  <c:v>-0.39761549520672446</c:v>
                </c:pt>
                <c:pt idx="16">
                  <c:v>-2.041165463067026</c:v>
                </c:pt>
                <c:pt idx="17">
                  <c:v>-1.0176171847347706</c:v>
                </c:pt>
                <c:pt idx="18">
                  <c:v>-1.248201901634371</c:v>
                </c:pt>
                <c:pt idx="19">
                  <c:v>-0.06417028723493447</c:v>
                </c:pt>
                <c:pt idx="20">
                  <c:v>0</c:v>
                </c:pt>
                <c:pt idx="21">
                  <c:v>-0.1867102443670956</c:v>
                </c:pt>
                <c:pt idx="22">
                  <c:v>-0.14629792028043115</c:v>
                </c:pt>
                <c:pt idx="23">
                  <c:v>0</c:v>
                </c:pt>
                <c:pt idx="24">
                  <c:v>-0.3334161401509527</c:v>
                </c:pt>
                <c:pt idx="25">
                  <c:v>0</c:v>
                </c:pt>
                <c:pt idx="26">
                  <c:v>-1.6525322576258774</c:v>
                </c:pt>
                <c:pt idx="27">
                  <c:v>0</c:v>
                </c:pt>
                <c:pt idx="28">
                  <c:v>0</c:v>
                </c:pt>
                <c:pt idx="29">
                  <c:v>-2.556326386642003</c:v>
                </c:pt>
                <c:pt idx="30">
                  <c:v>-2.5434630273592007</c:v>
                </c:pt>
                <c:pt idx="31">
                  <c:v>-0.6983470013669485</c:v>
                </c:pt>
                <c:pt idx="32">
                  <c:v>-0.3050280465446023</c:v>
                </c:pt>
                <c:pt idx="33">
                  <c:v>-1.386800514256412</c:v>
                </c:pt>
                <c:pt idx="34">
                  <c:v>-1.1813158722617072</c:v>
                </c:pt>
                <c:pt idx="35">
                  <c:v>-0.9167890421124392</c:v>
                </c:pt>
                <c:pt idx="36">
                  <c:v>-0.877630954640671</c:v>
                </c:pt>
                <c:pt idx="37">
                  <c:v>0</c:v>
                </c:pt>
                <c:pt idx="38">
                  <c:v>0</c:v>
                </c:pt>
                <c:pt idx="39">
                  <c:v>-1.8050649420404778</c:v>
                </c:pt>
                <c:pt idx="40">
                  <c:v>-1.8212639656249063</c:v>
                </c:pt>
                <c:pt idx="41">
                  <c:v>-2.0123925560141522</c:v>
                </c:pt>
                <c:pt idx="42">
                  <c:v>-0.709181622058426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-0.445535272229424</c:v>
                </c:pt>
                <c:pt idx="50">
                  <c:v>-0.0111506480894027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-1.807461395223959</c:v>
                </c:pt>
                <c:pt idx="57">
                  <c:v>-1.888341346726005</c:v>
                </c:pt>
                <c:pt idx="58">
                  <c:v>-2.862387395398302</c:v>
                </c:pt>
                <c:pt idx="59">
                  <c:v>-2.803832497766509</c:v>
                </c:pt>
                <c:pt idx="60">
                  <c:v>-1.0420364248470158</c:v>
                </c:pt>
                <c:pt idx="61">
                  <c:v>0</c:v>
                </c:pt>
                <c:pt idx="62">
                  <c:v>0</c:v>
                </c:pt>
                <c:pt idx="63">
                  <c:v>-1.341040432453877</c:v>
                </c:pt>
                <c:pt idx="64">
                  <c:v>0</c:v>
                </c:pt>
                <c:pt idx="65">
                  <c:v>0</c:v>
                </c:pt>
                <c:pt idx="66">
                  <c:v>-2.785409883845924</c:v>
                </c:pt>
                <c:pt idx="67">
                  <c:v>-1.5225471162813051</c:v>
                </c:pt>
                <c:pt idx="68">
                  <c:v>-2.5579167939149974</c:v>
                </c:pt>
                <c:pt idx="69">
                  <c:v>-1.5262275265987417</c:v>
                </c:pt>
                <c:pt idx="70">
                  <c:v>0</c:v>
                </c:pt>
                <c:pt idx="71">
                  <c:v>-0.8655730987915681</c:v>
                </c:pt>
                <c:pt idx="72">
                  <c:v>-1.4371780030493173</c:v>
                </c:pt>
                <c:pt idx="73">
                  <c:v>-1.1668114352989574</c:v>
                </c:pt>
                <c:pt idx="74">
                  <c:v>0</c:v>
                </c:pt>
                <c:pt idx="75">
                  <c:v>-1.0112490573741153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-0.3094161828113065</c:v>
                </c:pt>
                <c:pt idx="83">
                  <c:v>-0.2204981759824997</c:v>
                </c:pt>
                <c:pt idx="84">
                  <c:v>-0.8389833668748149</c:v>
                </c:pt>
                <c:pt idx="85">
                  <c:v>-0.022739177102964112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-0.5277849005620334</c:v>
                </c:pt>
                <c:pt idx="91">
                  <c:v>-0.23794097577763954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-0.8624930597577471</c:v>
                </c:pt>
                <c:pt idx="99">
                  <c:v>0</c:v>
                </c:pt>
                <c:pt idx="100">
                  <c:v>0</c:v>
                </c:pt>
                <c:pt idx="101">
                  <c:v>-1.4306379239472293</c:v>
                </c:pt>
                <c:pt idx="102">
                  <c:v>-2.652404511273624</c:v>
                </c:pt>
                <c:pt idx="103">
                  <c:v>-1.77906520636911</c:v>
                </c:pt>
                <c:pt idx="104">
                  <c:v>-2.3212170511263253</c:v>
                </c:pt>
                <c:pt idx="105">
                  <c:v>-0.9238745172771887</c:v>
                </c:pt>
                <c:pt idx="106">
                  <c:v>-0.1315572626065824</c:v>
                </c:pt>
                <c:pt idx="107">
                  <c:v>-0.02984929716820548</c:v>
                </c:pt>
                <c:pt idx="108">
                  <c:v>-0.7710235004512848</c:v>
                </c:pt>
                <c:pt idx="109">
                  <c:v>-0.20356771620865893</c:v>
                </c:pt>
                <c:pt idx="110">
                  <c:v>0</c:v>
                </c:pt>
                <c:pt idx="111">
                  <c:v>-0.2909730212363277</c:v>
                </c:pt>
                <c:pt idx="112">
                  <c:v>-0.5189553520922844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-1.3941782852756845</c:v>
                </c:pt>
                <c:pt idx="119">
                  <c:v>-1.2673593796527973</c:v>
                </c:pt>
                <c:pt idx="120">
                  <c:v>0</c:v>
                </c:pt>
                <c:pt idx="121">
                  <c:v>-0.9949455880383795</c:v>
                </c:pt>
                <c:pt idx="122">
                  <c:v>-2.9948779503925</c:v>
                </c:pt>
                <c:pt idx="123">
                  <c:v>-2.6078586870994296</c:v>
                </c:pt>
                <c:pt idx="124">
                  <c:v>0</c:v>
                </c:pt>
                <c:pt idx="125">
                  <c:v>-1.7674796343630206</c:v>
                </c:pt>
                <c:pt idx="126">
                  <c:v>-1.6024784304766102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-0.9131494997587165</c:v>
                </c:pt>
                <c:pt idx="132">
                  <c:v>-0.8908663796578918</c:v>
                </c:pt>
                <c:pt idx="133">
                  <c:v>-1.481869955693615</c:v>
                </c:pt>
                <c:pt idx="134">
                  <c:v>-2.9740147180493</c:v>
                </c:pt>
                <c:pt idx="135">
                  <c:v>-5.260552232431476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-0.9181972807515385</c:v>
                </c:pt>
                <c:pt idx="145">
                  <c:v>-0.8880613664578962</c:v>
                </c:pt>
                <c:pt idx="146">
                  <c:v>0</c:v>
                </c:pt>
                <c:pt idx="147">
                  <c:v>-1.0299989447427789</c:v>
                </c:pt>
                <c:pt idx="148">
                  <c:v>-4.232991959085253</c:v>
                </c:pt>
                <c:pt idx="149">
                  <c:v>0</c:v>
                </c:pt>
                <c:pt idx="150">
                  <c:v>0</c:v>
                </c:pt>
                <c:pt idx="151">
                  <c:v>-0.06782488596408374</c:v>
                </c:pt>
                <c:pt idx="152">
                  <c:v>-0.6995705402663186</c:v>
                </c:pt>
                <c:pt idx="153">
                  <c:v>-0.21383126455367457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val>
          <c:smooth val="0"/>
        </c:ser>
        <c:marker val="1"/>
        <c:axId val="21470436"/>
        <c:axId val="59016197"/>
      </c:lineChart>
      <c:date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auto val="0"/>
        <c:noMultiLvlLbl val="0"/>
      </c:dateAx>
      <c:valAx>
        <c:axId val="59016197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Cusum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Standardized Residuals: Late Arrivals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41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'spc (sep-01)'!$D$1</c:f>
              <c:strCache>
                <c:ptCount val="1"/>
                <c:pt idx="0">
                  <c:v>Residual late arrivals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(sep-01)'!$A$2:$A$158</c:f>
              <c:strCache>
                <c:ptCount val="157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</c:strCache>
            </c:strRef>
          </c:cat>
          <c:val>
            <c:numRef>
              <c:f>'spc (sep-01)'!$D$2:$D$158</c:f>
              <c:numCache>
                <c:ptCount val="157"/>
                <c:pt idx="0">
                  <c:v>-1.438476950862382</c:v>
                </c:pt>
                <c:pt idx="1">
                  <c:v>0.47788489633742604</c:v>
                </c:pt>
                <c:pt idx="2">
                  <c:v>0.5133422412359743</c:v>
                </c:pt>
                <c:pt idx="3">
                  <c:v>-1.6096920894747544</c:v>
                </c:pt>
                <c:pt idx="4">
                  <c:v>-0.5465904595898103</c:v>
                </c:pt>
                <c:pt idx="5">
                  <c:v>1.7353849249273574</c:v>
                </c:pt>
                <c:pt idx="6">
                  <c:v>2.5081875678669925</c:v>
                </c:pt>
                <c:pt idx="7">
                  <c:v>-0.8087630751999346</c:v>
                </c:pt>
                <c:pt idx="8">
                  <c:v>0.19767716500230476</c:v>
                </c:pt>
                <c:pt idx="9">
                  <c:v>2.2711063613882017</c:v>
                </c:pt>
                <c:pt idx="10">
                  <c:v>-0.3481213497471189</c:v>
                </c:pt>
                <c:pt idx="11">
                  <c:v>0.6238135706263507</c:v>
                </c:pt>
                <c:pt idx="12">
                  <c:v>-0.4932546270067314</c:v>
                </c:pt>
                <c:pt idx="13">
                  <c:v>-0.10018026521399126</c:v>
                </c:pt>
                <c:pt idx="14">
                  <c:v>-0.9709774557313896</c:v>
                </c:pt>
                <c:pt idx="15">
                  <c:v>0.0035488008049228753</c:v>
                </c:pt>
                <c:pt idx="16">
                  <c:v>-1.4837640748022993</c:v>
                </c:pt>
                <c:pt idx="17">
                  <c:v>0.36239982200621235</c:v>
                </c:pt>
                <c:pt idx="18">
                  <c:v>-0.5057103276287526</c:v>
                </c:pt>
                <c:pt idx="19">
                  <c:v>0.4734862964207086</c:v>
                </c:pt>
                <c:pt idx="20">
                  <c:v>0.003911107096985049</c:v>
                </c:pt>
                <c:pt idx="21">
                  <c:v>-0.4753404425685908</c:v>
                </c:pt>
                <c:pt idx="22">
                  <c:v>-0.3181263292046248</c:v>
                </c:pt>
                <c:pt idx="23">
                  <c:v>0.3029748394903655</c:v>
                </c:pt>
                <c:pt idx="24">
                  <c:v>-0.5768901806150816</c:v>
                </c:pt>
                <c:pt idx="25">
                  <c:v>0.24486116020595916</c:v>
                </c:pt>
                <c:pt idx="26">
                  <c:v>-1.4899816106953063</c:v>
                </c:pt>
                <c:pt idx="27">
                  <c:v>1.2316978875038305</c:v>
                </c:pt>
                <c:pt idx="28">
                  <c:v>0.7234927718026383</c:v>
                </c:pt>
                <c:pt idx="29">
                  <c:v>-2.1155873953787254</c:v>
                </c:pt>
                <c:pt idx="30">
                  <c:v>-0.3371957070529828</c:v>
                </c:pt>
                <c:pt idx="31">
                  <c:v>0.9310885520435934</c:v>
                </c:pt>
                <c:pt idx="32">
                  <c:v>-0.07384455910536517</c:v>
                </c:pt>
                <c:pt idx="33">
                  <c:v>-1.0949020070873006</c:v>
                </c:pt>
                <c:pt idx="34">
                  <c:v>-0.2038633641566103</c:v>
                </c:pt>
                <c:pt idx="35">
                  <c:v>-0.1629943949256732</c:v>
                </c:pt>
                <c:pt idx="36">
                  <c:v>-0.3189945110797328</c:v>
                </c:pt>
                <c:pt idx="37">
                  <c:v>0.9230385031771202</c:v>
                </c:pt>
                <c:pt idx="38">
                  <c:v>0.07485481993955508</c:v>
                </c:pt>
                <c:pt idx="39">
                  <c:v>-1.5955646485348471</c:v>
                </c:pt>
                <c:pt idx="40">
                  <c:v>-0.35731267202842076</c:v>
                </c:pt>
                <c:pt idx="41">
                  <c:v>-0.47839881918495497</c:v>
                </c:pt>
                <c:pt idx="42">
                  <c:v>0.5559821539786836</c:v>
                </c:pt>
                <c:pt idx="43">
                  <c:v>0.5086079124488434</c:v>
                </c:pt>
                <c:pt idx="44">
                  <c:v>-0.1447070737214118</c:v>
                </c:pt>
                <c:pt idx="45">
                  <c:v>1.1422224928905744</c:v>
                </c:pt>
                <c:pt idx="46">
                  <c:v>1.112193521518243</c:v>
                </c:pt>
                <c:pt idx="47">
                  <c:v>0.11962200552613085</c:v>
                </c:pt>
                <c:pt idx="48">
                  <c:v>-0.15587306729131922</c:v>
                </c:pt>
                <c:pt idx="49">
                  <c:v>-0.6544989803959932</c:v>
                </c:pt>
                <c:pt idx="50">
                  <c:v>-0.045418926041117316</c:v>
                </c:pt>
                <c:pt idx="51">
                  <c:v>0.3889676518858628</c:v>
                </c:pt>
                <c:pt idx="52">
                  <c:v>0.025043930369877485</c:v>
                </c:pt>
                <c:pt idx="53">
                  <c:v>0.6118573089604231</c:v>
                </c:pt>
                <c:pt idx="54">
                  <c:v>1.2402841736732348</c:v>
                </c:pt>
                <c:pt idx="55">
                  <c:v>-0.13293499040586637</c:v>
                </c:pt>
                <c:pt idx="56">
                  <c:v>-1.5972234720723943</c:v>
                </c:pt>
                <c:pt idx="57">
                  <c:v>-0.4020847737326028</c:v>
                </c:pt>
                <c:pt idx="58">
                  <c:v>-1.0203338407862925</c:v>
                </c:pt>
                <c:pt idx="59">
                  <c:v>-0.3055680500628554</c:v>
                </c:pt>
                <c:pt idx="60">
                  <c:v>0.8734145276741133</c:v>
                </c:pt>
                <c:pt idx="61">
                  <c:v>0.6625557225661581</c:v>
                </c:pt>
                <c:pt idx="62">
                  <c:v>0.29132246698346986</c:v>
                </c:pt>
                <c:pt idx="63">
                  <c:v>-1.2743671455722176</c:v>
                </c:pt>
                <c:pt idx="64">
                  <c:v>2.504961415072355</c:v>
                </c:pt>
                <c:pt idx="65">
                  <c:v>0.7635513147698709</c:v>
                </c:pt>
                <c:pt idx="66">
                  <c:v>-2.27415886251394</c:v>
                </c:pt>
                <c:pt idx="67">
                  <c:v>0.5280531760341992</c:v>
                </c:pt>
                <c:pt idx="68">
                  <c:v>-1.0627820220527413</c:v>
                </c:pt>
                <c:pt idx="69">
                  <c:v>0.36803500997427213</c:v>
                </c:pt>
                <c:pt idx="70">
                  <c:v>1.043820223271355</c:v>
                </c:pt>
                <c:pt idx="71">
                  <c:v>-0.9452489262594272</c:v>
                </c:pt>
                <c:pt idx="72">
                  <c:v>-0.7417643083481547</c:v>
                </c:pt>
                <c:pt idx="73">
                  <c:v>-0.15895213186267507</c:v>
                </c:pt>
                <c:pt idx="74">
                  <c:v>0.7872508228340921</c:v>
                </c:pt>
                <c:pt idx="75">
                  <c:v>-1.0460857423579721</c:v>
                </c:pt>
                <c:pt idx="76">
                  <c:v>1.2979359150246237</c:v>
                </c:pt>
                <c:pt idx="77">
                  <c:v>-0.316168043882719</c:v>
                </c:pt>
                <c:pt idx="78">
                  <c:v>-0.04805732152033973</c:v>
                </c:pt>
                <c:pt idx="79">
                  <c:v>1.0542475639211943</c:v>
                </c:pt>
                <c:pt idx="80">
                  <c:v>0.9689565141497264</c:v>
                </c:pt>
                <c:pt idx="81">
                  <c:v>1.0719973695581408</c:v>
                </c:pt>
                <c:pt idx="82">
                  <c:v>-0.5602774237252102</c:v>
                </c:pt>
                <c:pt idx="83">
                  <c:v>-0.2845507230579716</c:v>
                </c:pt>
                <c:pt idx="84">
                  <c:v>-0.7742148162288912</c:v>
                </c:pt>
                <c:pt idx="85">
                  <c:v>0.21890404920992884</c:v>
                </c:pt>
                <c:pt idx="86">
                  <c:v>0.6014837756312154</c:v>
                </c:pt>
                <c:pt idx="87">
                  <c:v>1.6216011132625132</c:v>
                </c:pt>
                <c:pt idx="88">
                  <c:v>0.024545861339590316</c:v>
                </c:pt>
                <c:pt idx="89">
                  <c:v>0.33157678267974494</c:v>
                </c:pt>
                <c:pt idx="90">
                  <c:v>-0.7114321265859964</c:v>
                </c:pt>
                <c:pt idx="91">
                  <c:v>-0.14546991634518688</c:v>
                </c:pt>
                <c:pt idx="92">
                  <c:v>0.44350273678698404</c:v>
                </c:pt>
                <c:pt idx="93">
                  <c:v>0.5395938582168869</c:v>
                </c:pt>
                <c:pt idx="94">
                  <c:v>0.36353421794656166</c:v>
                </c:pt>
                <c:pt idx="95">
                  <c:v>0.3403774952551192</c:v>
                </c:pt>
                <c:pt idx="96">
                  <c:v>0.20750641644959797</c:v>
                </c:pt>
                <c:pt idx="97">
                  <c:v>0.11279527597988806</c:v>
                </c:pt>
                <c:pt idx="98">
                  <c:v>-0.9431169249830892</c:v>
                </c:pt>
                <c:pt idx="99">
                  <c:v>0.8621726402526051</c:v>
                </c:pt>
                <c:pt idx="100">
                  <c:v>0.19793924764235696</c:v>
                </c:pt>
                <c:pt idx="101">
                  <c:v>-1.3363864784842205</c:v>
                </c:pt>
                <c:pt idx="102">
                  <c:v>-1.1918058574673513</c:v>
                </c:pt>
                <c:pt idx="103">
                  <c:v>0.258425255596879</c:v>
                </c:pt>
                <c:pt idx="104">
                  <c:v>-0.7213769172282127</c:v>
                </c:pt>
                <c:pt idx="105">
                  <c:v>0.6211399941595329</c:v>
                </c:pt>
                <c:pt idx="106">
                  <c:v>0.2023418382721587</c:v>
                </c:pt>
                <c:pt idx="107">
                  <c:v>-0.27569752094576155</c:v>
                </c:pt>
                <c:pt idx="108">
                  <c:v>-0.8591400811808924</c:v>
                </c:pt>
                <c:pt idx="109">
                  <c:v>0.046692855682170915</c:v>
                </c:pt>
                <c:pt idx="110">
                  <c:v>0.35515213533032286</c:v>
                </c:pt>
                <c:pt idx="111">
                  <c:v>-0.5475110777192694</c:v>
                </c:pt>
                <c:pt idx="112">
                  <c:v>-0.5039089574819303</c:v>
                </c:pt>
                <c:pt idx="113">
                  <c:v>0.32632777426418985</c:v>
                </c:pt>
                <c:pt idx="114">
                  <c:v>0.5301674411298378</c:v>
                </c:pt>
                <c:pt idx="115">
                  <c:v>0.6495276066019617</c:v>
                </c:pt>
                <c:pt idx="116">
                  <c:v>1.0836105443993849</c:v>
                </c:pt>
                <c:pt idx="117">
                  <c:v>1.522897100278115</c:v>
                </c:pt>
                <c:pt idx="118">
                  <c:v>-1.3111491372268524</c:v>
                </c:pt>
                <c:pt idx="119">
                  <c:v>-0.25831574235933674</c:v>
                </c:pt>
                <c:pt idx="120">
                  <c:v>0.5985658504755096</c:v>
                </c:pt>
                <c:pt idx="121">
                  <c:v>-1.0348004901092678</c:v>
                </c:pt>
                <c:pt idx="122">
                  <c:v>-1.7304517666081431</c:v>
                </c:pt>
                <c:pt idx="123">
                  <c:v>-0.07820520201718231</c:v>
                </c:pt>
                <c:pt idx="124">
                  <c:v>1.8747587338754041</c:v>
                </c:pt>
                <c:pt idx="125">
                  <c:v>-1.5695481198285584</c:v>
                </c:pt>
                <c:pt idx="126">
                  <c:v>-0.2318859771071866</c:v>
                </c:pt>
                <c:pt idx="127">
                  <c:v>1.829708856012914</c:v>
                </c:pt>
                <c:pt idx="128">
                  <c:v>1.0597061575140687</c:v>
                </c:pt>
                <c:pt idx="129">
                  <c:v>0.8723736508499512</c:v>
                </c:pt>
                <c:pt idx="130">
                  <c:v>1.0297968113809468</c:v>
                </c:pt>
                <c:pt idx="131">
                  <c:v>-0.9781812840872736</c:v>
                </c:pt>
                <c:pt idx="132">
                  <c:v>-0.33067535394501973</c:v>
                </c:pt>
                <c:pt idx="133">
                  <c:v>-0.755192057975923</c:v>
                </c:pt>
                <c:pt idx="134">
                  <c:v>-1.3789614772262533</c:v>
                </c:pt>
                <c:pt idx="135">
                  <c:v>-1.928839690663383</c:v>
                </c:pt>
                <c:pt idx="136">
                  <c:v>0.1414541626697808</c:v>
                </c:pt>
                <c:pt idx="137">
                  <c:v>0.8150086192919513</c:v>
                </c:pt>
                <c:pt idx="138">
                  <c:v>0.1583825410950674</c:v>
                </c:pt>
                <c:pt idx="139">
                  <c:v>1.5896757140998585</c:v>
                </c:pt>
                <c:pt idx="140">
                  <c:v>1.3933218247370376</c:v>
                </c:pt>
                <c:pt idx="141">
                  <c:v>1.808687699324531</c:v>
                </c:pt>
                <c:pt idx="142">
                  <c:v>0.38855316834886144</c:v>
                </c:pt>
                <c:pt idx="143">
                  <c:v>0.43902104717878837</c:v>
                </c:pt>
                <c:pt idx="144">
                  <c:v>-0.9816753552341644</c:v>
                </c:pt>
                <c:pt idx="145">
                  <c:v>-0.3252396542483387</c:v>
                </c:pt>
                <c:pt idx="146">
                  <c:v>0.40065670228395883</c:v>
                </c:pt>
                <c:pt idx="147">
                  <c:v>-1.0590644037847374</c:v>
                </c:pt>
                <c:pt idx="148">
                  <c:v>-2.5632096691497863</c:v>
                </c:pt>
                <c:pt idx="149">
                  <c:v>0.35891151398451326</c:v>
                </c:pt>
                <c:pt idx="150">
                  <c:v>-0.08182960736955451</c:v>
                </c:pt>
                <c:pt idx="151">
                  <c:v>-0.3930480647545735</c:v>
                </c:pt>
                <c:pt idx="152">
                  <c:v>-0.783393701497663</c:v>
                </c:pt>
                <c:pt idx="153">
                  <c:v>-0.009871265282124966</c:v>
                </c:pt>
                <c:pt idx="154">
                  <c:v>-0.18727378668834072</c:v>
                </c:pt>
                <c:pt idx="155">
                  <c:v>0.5186928860874055</c:v>
                </c:pt>
                <c:pt idx="156">
                  <c:v>4.131130052445134</c:v>
                </c:pt>
              </c:numCache>
            </c:numRef>
          </c:val>
          <c:smooth val="0"/>
        </c:ser>
        <c:marker val="1"/>
        <c:axId val="61383726"/>
        <c:axId val="15582623"/>
      </c:lineChart>
      <c:date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0"/>
        <c:noMultiLvlLbl val="0"/>
      </c:dateAx>
      <c:valAx>
        <c:axId val="1558262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Cusum Chart: Late Arrivals 
Reset Standardized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85"/>
          <c:w val="0.930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'spc (oct-01)'!$M$1</c:f>
              <c:strCache>
                <c:ptCount val="1"/>
                <c:pt idx="0">
                  <c:v>reset std Cusum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(oct-01)'!$A$2:$A$159</c:f>
              <c:strCache>
                <c:ptCount val="158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  <c:pt idx="157">
                  <c:v>37165</c:v>
                </c:pt>
              </c:strCache>
            </c:strRef>
          </c:cat>
          <c:val>
            <c:numRef>
              <c:f>'spc (oct-01)'!$M$2:$M$159</c:f>
              <c:numCache>
                <c:ptCount val="158"/>
                <c:pt idx="0">
                  <c:v>0</c:v>
                </c:pt>
                <c:pt idx="1">
                  <c:v>0</c:v>
                </c:pt>
                <c:pt idx="2">
                  <c:v>0.08683161754610078</c:v>
                </c:pt>
                <c:pt idx="3">
                  <c:v>0</c:v>
                </c:pt>
                <c:pt idx="4">
                  <c:v>0</c:v>
                </c:pt>
                <c:pt idx="5">
                  <c:v>1.791259453322379</c:v>
                </c:pt>
                <c:pt idx="6">
                  <c:v>5.013236369877656</c:v>
                </c:pt>
                <c:pt idx="7">
                  <c:v>0</c:v>
                </c:pt>
                <c:pt idx="8">
                  <c:v>0</c:v>
                </c:pt>
                <c:pt idx="9">
                  <c:v>2.9275527417126392</c:v>
                </c:pt>
                <c:pt idx="10">
                  <c:v>2.3508851822188293</c:v>
                </c:pt>
                <c:pt idx="11">
                  <c:v>2.9910374108973468</c:v>
                </c:pt>
                <c:pt idx="12">
                  <c:v>1.926370134315058</c:v>
                </c:pt>
                <c:pt idx="13">
                  <c:v>1.2930269883843208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0.0497426554083827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1.0256979280390048</c:v>
                </c:pt>
                <c:pt idx="28">
                  <c:v>1.6256748133008938</c:v>
                </c:pt>
                <c:pt idx="29">
                  <c:v>0</c:v>
                </c:pt>
                <c:pt idx="30">
                  <c:v>0</c:v>
                </c:pt>
                <c:pt idx="31">
                  <c:v>0.6399974872960661</c:v>
                </c:pt>
                <c:pt idx="32">
                  <c:v>0.05553383769735102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0.6540808689719783</c:v>
                </c:pt>
                <c:pt idx="38">
                  <c:v>0.3534750869707656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0.11940730277771908</c:v>
                </c:pt>
                <c:pt idx="43">
                  <c:v>0.2721434849494246</c:v>
                </c:pt>
                <c:pt idx="44">
                  <c:v>0</c:v>
                </c:pt>
                <c:pt idx="45">
                  <c:v>1.1561338077809824</c:v>
                </c:pt>
                <c:pt idx="46">
                  <c:v>2.4187159823748225</c:v>
                </c:pt>
                <c:pt idx="47">
                  <c:v>2.3448731214872405</c:v>
                </c:pt>
                <c:pt idx="48">
                  <c:v>1.810173470458602</c:v>
                </c:pt>
                <c:pt idx="49">
                  <c:v>0.4146843030970119</c:v>
                </c:pt>
                <c:pt idx="50">
                  <c:v>0</c:v>
                </c:pt>
                <c:pt idx="51">
                  <c:v>0.05270919512636126</c:v>
                </c:pt>
                <c:pt idx="52">
                  <c:v>0</c:v>
                </c:pt>
                <c:pt idx="53">
                  <c:v>0.4458834688649271</c:v>
                </c:pt>
                <c:pt idx="54">
                  <c:v>1.803871755558334</c:v>
                </c:pt>
                <c:pt idx="55">
                  <c:v>1.3214601737938139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0.5529814242809417</c:v>
                </c:pt>
                <c:pt idx="61">
                  <c:v>0.9618287882179476</c:v>
                </c:pt>
                <c:pt idx="62">
                  <c:v>0.9850568100282232</c:v>
                </c:pt>
                <c:pt idx="63">
                  <c:v>0</c:v>
                </c:pt>
                <c:pt idx="64">
                  <c:v>2.943991817556603</c:v>
                </c:pt>
                <c:pt idx="65">
                  <c:v>3.8223939093518373</c:v>
                </c:pt>
                <c:pt idx="66">
                  <c:v>0.3185790298046703</c:v>
                </c:pt>
                <c:pt idx="67">
                  <c:v>0.4133254051377414</c:v>
                </c:pt>
                <c:pt idx="68">
                  <c:v>0</c:v>
                </c:pt>
                <c:pt idx="69">
                  <c:v>0</c:v>
                </c:pt>
                <c:pt idx="70">
                  <c:v>0.9591486361696567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0.5026916570795061</c:v>
                </c:pt>
                <c:pt idx="75">
                  <c:v>0</c:v>
                </c:pt>
                <c:pt idx="76">
                  <c:v>1.0970891366957376</c:v>
                </c:pt>
                <c:pt idx="77">
                  <c:v>0.2240484892595008</c:v>
                </c:pt>
                <c:pt idx="78">
                  <c:v>0</c:v>
                </c:pt>
                <c:pt idx="79">
                  <c:v>0.9588651547337225</c:v>
                </c:pt>
                <c:pt idx="80">
                  <c:v>2.0798912412636</c:v>
                </c:pt>
                <c:pt idx="81">
                  <c:v>3.325422805567558</c:v>
                </c:pt>
                <c:pt idx="82">
                  <c:v>2.2980375662968706</c:v>
                </c:pt>
                <c:pt idx="83">
                  <c:v>1.5777234769067559</c:v>
                </c:pt>
                <c:pt idx="84">
                  <c:v>0.03963776242629927</c:v>
                </c:pt>
                <c:pt idx="85">
                  <c:v>0</c:v>
                </c:pt>
                <c:pt idx="86">
                  <c:v>0.2906672685674462</c:v>
                </c:pt>
                <c:pt idx="87">
                  <c:v>2.2680562647289237</c:v>
                </c:pt>
                <c:pt idx="88">
                  <c:v>1.8312458323655616</c:v>
                </c:pt>
                <c:pt idx="89">
                  <c:v>2.0096492841822347</c:v>
                </c:pt>
                <c:pt idx="90">
                  <c:v>0.7657887001627509</c:v>
                </c:pt>
                <c:pt idx="91">
                  <c:v>0.0028898015074989786</c:v>
                </c:pt>
                <c:pt idx="92">
                  <c:v>0.1816054481067512</c:v>
                </c:pt>
                <c:pt idx="93">
                  <c:v>0.43855439278679104</c:v>
                </c:pt>
                <c:pt idx="94">
                  <c:v>0.5834176342312738</c:v>
                </c:pt>
                <c:pt idx="95">
                  <c:v>0.7546379332537383</c:v>
                </c:pt>
                <c:pt idx="96">
                  <c:v>0.756755763375661</c:v>
                </c:pt>
                <c:pt idx="97">
                  <c:v>0.5134444971181449</c:v>
                </c:pt>
                <c:pt idx="98">
                  <c:v>0</c:v>
                </c:pt>
                <c:pt idx="99">
                  <c:v>0.6500754674206436</c:v>
                </c:pt>
                <c:pt idx="100">
                  <c:v>0.4213184447442142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0.10202863638418577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0.36542225994704464</c:v>
                </c:pt>
                <c:pt idx="115">
                  <c:v>0.7593569149557939</c:v>
                </c:pt>
                <c:pt idx="116">
                  <c:v>1.9711007082980574</c:v>
                </c:pt>
                <c:pt idx="117">
                  <c:v>3.732549883252238</c:v>
                </c:pt>
                <c:pt idx="118">
                  <c:v>1.73620479901773</c:v>
                </c:pt>
                <c:pt idx="119">
                  <c:v>0.9600707515558815</c:v>
                </c:pt>
                <c:pt idx="120">
                  <c:v>1.410542472329229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1.8951961499399104</c:v>
                </c:pt>
                <c:pt idx="125">
                  <c:v>0</c:v>
                </c:pt>
                <c:pt idx="126">
                  <c:v>0</c:v>
                </c:pt>
                <c:pt idx="127">
                  <c:v>1.8652410999950721</c:v>
                </c:pt>
                <c:pt idx="128">
                  <c:v>3.0066908677891417</c:v>
                </c:pt>
                <c:pt idx="129">
                  <c:v>3.7992464975823284</c:v>
                </c:pt>
                <c:pt idx="130">
                  <c:v>5.100772870760075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0.5163119680258993</c:v>
                </c:pt>
                <c:pt idx="138">
                  <c:v>0.27541734513556565</c:v>
                </c:pt>
                <c:pt idx="139">
                  <c:v>1.8051039812849934</c:v>
                </c:pt>
                <c:pt idx="140">
                  <c:v>3.3718011320885606</c:v>
                </c:pt>
                <c:pt idx="141">
                  <c:v>5.520503559040646</c:v>
                </c:pt>
                <c:pt idx="142">
                  <c:v>0</c:v>
                </c:pt>
                <c:pt idx="143">
                  <c:v>0.5798170378509888</c:v>
                </c:pt>
                <c:pt idx="144">
                  <c:v>0</c:v>
                </c:pt>
                <c:pt idx="145">
                  <c:v>0</c:v>
                </c:pt>
                <c:pt idx="146">
                  <c:v>0.26932350146702516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0.13406972856110164</c:v>
                </c:pt>
                <c:pt idx="156">
                  <c:v>5.517351685280448</c:v>
                </c:pt>
                <c:pt idx="15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'spc (oct-01)'!$N$1</c:f>
              <c:strCache>
                <c:ptCount val="1"/>
                <c:pt idx="0">
                  <c:v>reset std Cusum 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(oct-01)'!$A$2:$A$159</c:f>
              <c:strCache>
                <c:ptCount val="158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  <c:pt idx="157">
                  <c:v>37165</c:v>
                </c:pt>
              </c:strCache>
            </c:strRef>
          </c:cat>
          <c:val>
            <c:numRef>
              <c:f>'spc (oct-01)'!$N$2:$N$159</c:f>
              <c:numCache>
                <c:ptCount val="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-1.830422190718157</c:v>
                </c:pt>
                <c:pt idx="4">
                  <c:v>-2.3311239930879273</c:v>
                </c:pt>
                <c:pt idx="5">
                  <c:v>0</c:v>
                </c:pt>
                <c:pt idx="6">
                  <c:v>0</c:v>
                </c:pt>
                <c:pt idx="7">
                  <c:v>-0.23299798434638422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-0.06466727658228875</c:v>
                </c:pt>
                <c:pt idx="13">
                  <c:v>0</c:v>
                </c:pt>
                <c:pt idx="14">
                  <c:v>-0.8869623532589724</c:v>
                </c:pt>
                <c:pt idx="15">
                  <c:v>-0.4898726362994357</c:v>
                </c:pt>
                <c:pt idx="16">
                  <c:v>-2.1743223636251026</c:v>
                </c:pt>
                <c:pt idx="17">
                  <c:v>-1.416147464905299</c:v>
                </c:pt>
                <c:pt idx="18">
                  <c:v>-1.7579069009086121</c:v>
                </c:pt>
                <c:pt idx="19">
                  <c:v>-0.7081642455002294</c:v>
                </c:pt>
                <c:pt idx="20">
                  <c:v>-0.20838642829097942</c:v>
                </c:pt>
                <c:pt idx="21">
                  <c:v>-0.417514732143167</c:v>
                </c:pt>
                <c:pt idx="22">
                  <c:v>-0.4214213719458262</c:v>
                </c:pt>
                <c:pt idx="23">
                  <c:v>0</c:v>
                </c:pt>
                <c:pt idx="24">
                  <c:v>-0.3760245565426464</c:v>
                </c:pt>
                <c:pt idx="25">
                  <c:v>0</c:v>
                </c:pt>
                <c:pt idx="26">
                  <c:v>-1.648717112538692</c:v>
                </c:pt>
                <c:pt idx="27">
                  <c:v>0</c:v>
                </c:pt>
                <c:pt idx="28">
                  <c:v>0</c:v>
                </c:pt>
                <c:pt idx="29">
                  <c:v>-2.4316870022225836</c:v>
                </c:pt>
                <c:pt idx="30">
                  <c:v>-2.6193225007382455</c:v>
                </c:pt>
                <c:pt idx="31">
                  <c:v>-0.9793250134421793</c:v>
                </c:pt>
                <c:pt idx="32">
                  <c:v>-0.5637886630408944</c:v>
                </c:pt>
                <c:pt idx="33">
                  <c:v>-1.6377746941478117</c:v>
                </c:pt>
                <c:pt idx="34">
                  <c:v>-1.558043905074588</c:v>
                </c:pt>
                <c:pt idx="35">
                  <c:v>-1.4233368384301324</c:v>
                </c:pt>
                <c:pt idx="36">
                  <c:v>-1.497715772068836</c:v>
                </c:pt>
                <c:pt idx="37">
                  <c:v>0</c:v>
                </c:pt>
                <c:pt idx="38">
                  <c:v>0</c:v>
                </c:pt>
                <c:pt idx="39">
                  <c:v>-1.7713288721276057</c:v>
                </c:pt>
                <c:pt idx="40">
                  <c:v>-1.9705786571372637</c:v>
                </c:pt>
                <c:pt idx="41">
                  <c:v>-2.2891991847578828</c:v>
                </c:pt>
                <c:pt idx="42">
                  <c:v>-1.1697918819801638</c:v>
                </c:pt>
                <c:pt idx="43">
                  <c:v>-0.017055699808458443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-0.39548916736159034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-1.6138684780701338</c:v>
                </c:pt>
                <c:pt idx="57">
                  <c:v>-1.8259083480408849</c:v>
                </c:pt>
                <c:pt idx="58">
                  <c:v>-2.931895087742838</c:v>
                </c:pt>
                <c:pt idx="59">
                  <c:v>-3.103799688574431</c:v>
                </c:pt>
                <c:pt idx="60">
                  <c:v>-1.5508182642934893</c:v>
                </c:pt>
                <c:pt idx="61">
                  <c:v>-0.14197090035648327</c:v>
                </c:pt>
                <c:pt idx="62">
                  <c:v>0</c:v>
                </c:pt>
                <c:pt idx="63">
                  <c:v>-1.2027642566695385</c:v>
                </c:pt>
                <c:pt idx="64">
                  <c:v>0</c:v>
                </c:pt>
                <c:pt idx="65">
                  <c:v>0</c:v>
                </c:pt>
                <c:pt idx="66">
                  <c:v>-2.503814879547167</c:v>
                </c:pt>
                <c:pt idx="67">
                  <c:v>-1.4090685042140958</c:v>
                </c:pt>
                <c:pt idx="68">
                  <c:v>-2.3485181279551313</c:v>
                </c:pt>
                <c:pt idx="69">
                  <c:v>-1.480310247176696</c:v>
                </c:pt>
                <c:pt idx="70">
                  <c:v>0</c:v>
                </c:pt>
                <c:pt idx="71">
                  <c:v>-0.7154692323982593</c:v>
                </c:pt>
                <c:pt idx="72">
                  <c:v>-1.3509825115473038</c:v>
                </c:pt>
                <c:pt idx="73">
                  <c:v>-1.2636884356247564</c:v>
                </c:pt>
                <c:pt idx="74">
                  <c:v>0</c:v>
                </c:pt>
                <c:pt idx="75">
                  <c:v>-0.8721194580155491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-0.027385239270687783</c:v>
                </c:pt>
                <c:pt idx="83">
                  <c:v>0</c:v>
                </c:pt>
                <c:pt idx="84">
                  <c:v>-0.5380857144804565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-0.2438605840194837</c:v>
                </c:pt>
                <c:pt idx="91">
                  <c:v>-0.006759482674735578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-0.7746228896941377</c:v>
                </c:pt>
                <c:pt idx="99">
                  <c:v>0</c:v>
                </c:pt>
                <c:pt idx="100">
                  <c:v>0</c:v>
                </c:pt>
                <c:pt idx="101">
                  <c:v>-1.333491083182576</c:v>
                </c:pt>
                <c:pt idx="102">
                  <c:v>-2.5398289721848673</c:v>
                </c:pt>
                <c:pt idx="103">
                  <c:v>-1.981839285965302</c:v>
                </c:pt>
                <c:pt idx="104">
                  <c:v>-2.597889936968392</c:v>
                </c:pt>
                <c:pt idx="105">
                  <c:v>-1.4958613005842065</c:v>
                </c:pt>
                <c:pt idx="106">
                  <c:v>-0.7449911124384266</c:v>
                </c:pt>
                <c:pt idx="107">
                  <c:v>-0.6060823136418071</c:v>
                </c:pt>
                <c:pt idx="108">
                  <c:v>-1.295681705591878</c:v>
                </c:pt>
                <c:pt idx="109">
                  <c:v>-0.9104440854183962</c:v>
                </c:pt>
                <c:pt idx="110">
                  <c:v>0</c:v>
                </c:pt>
                <c:pt idx="111">
                  <c:v>-0.3440898006355352</c:v>
                </c:pt>
                <c:pt idx="112">
                  <c:v>-0.7297850740670228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-0.996345084234508</c:v>
                </c:pt>
                <c:pt idx="119">
                  <c:v>-0.7724791316963563</c:v>
                </c:pt>
                <c:pt idx="120">
                  <c:v>0</c:v>
                </c:pt>
                <c:pt idx="121">
                  <c:v>-0.8986609360441111</c:v>
                </c:pt>
                <c:pt idx="122">
                  <c:v>-2.9158249409096317</c:v>
                </c:pt>
                <c:pt idx="123">
                  <c:v>-2.838588695377903</c:v>
                </c:pt>
                <c:pt idx="124">
                  <c:v>0</c:v>
                </c:pt>
                <c:pt idx="125">
                  <c:v>-1.5574283357368737</c:v>
                </c:pt>
                <c:pt idx="126">
                  <c:v>-1.4243316232892542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-0.48525317339480645</c:v>
                </c:pt>
                <c:pt idx="132">
                  <c:v>-0.3305772497918387</c:v>
                </c:pt>
                <c:pt idx="133">
                  <c:v>-0.8219639315189491</c:v>
                </c:pt>
                <c:pt idx="134">
                  <c:v>-2.2355938929380508</c:v>
                </c:pt>
                <c:pt idx="135">
                  <c:v>-4.678977579346672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-0.5260232384715685</c:v>
                </c:pt>
                <c:pt idx="145">
                  <c:v>-0.32513310583710225</c:v>
                </c:pt>
                <c:pt idx="146">
                  <c:v>0</c:v>
                </c:pt>
                <c:pt idx="147">
                  <c:v>-0.9007772319179541</c:v>
                </c:pt>
                <c:pt idx="148">
                  <c:v>-4.16616521641203</c:v>
                </c:pt>
                <c:pt idx="149">
                  <c:v>0</c:v>
                </c:pt>
                <c:pt idx="150">
                  <c:v>0</c:v>
                </c:pt>
                <c:pt idx="151">
                  <c:v>-0.4552361946639808</c:v>
                </c:pt>
                <c:pt idx="152">
                  <c:v>-1.3728841273219146</c:v>
                </c:pt>
                <c:pt idx="153">
                  <c:v>-1.4180153251613086</c:v>
                </c:pt>
                <c:pt idx="154">
                  <c:v>-1.3839842114471097</c:v>
                </c:pt>
                <c:pt idx="155">
                  <c:v>-0.249914482886008</c:v>
                </c:pt>
                <c:pt idx="156">
                  <c:v>0</c:v>
                </c:pt>
                <c:pt idx="157">
                  <c:v>-2.9620442560082805</c:v>
                </c:pt>
              </c:numCache>
            </c:numRef>
          </c:val>
          <c:smooth val="0"/>
        </c:ser>
        <c:marker val="1"/>
        <c:axId val="6025880"/>
        <c:axId val="54232921"/>
      </c:lineChart>
      <c:date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0"/>
        <c:noMultiLvlLbl val="0"/>
      </c:dateAx>
      <c:valAx>
        <c:axId val="54232921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Cusum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Standardized Residuals: Late Arrivals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"/>
          <c:w val="0.941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'spc (oct-01)'!$D$1</c:f>
              <c:strCache>
                <c:ptCount val="1"/>
                <c:pt idx="0">
                  <c:v>Residual late arrivals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'spc (oct-01)'!$A$2:$A$159</c:f>
              <c:strCache>
                <c:ptCount val="158"/>
                <c:pt idx="0">
                  <c:v>32387</c:v>
                </c:pt>
                <c:pt idx="1">
                  <c:v>32417</c:v>
                </c:pt>
                <c:pt idx="2">
                  <c:v>32448</c:v>
                </c:pt>
                <c:pt idx="3">
                  <c:v>32478</c:v>
                </c:pt>
                <c:pt idx="4">
                  <c:v>32509</c:v>
                </c:pt>
                <c:pt idx="5">
                  <c:v>32540</c:v>
                </c:pt>
                <c:pt idx="6">
                  <c:v>32568</c:v>
                </c:pt>
                <c:pt idx="7">
                  <c:v>32599</c:v>
                </c:pt>
                <c:pt idx="8">
                  <c:v>32629</c:v>
                </c:pt>
                <c:pt idx="9">
                  <c:v>32660</c:v>
                </c:pt>
                <c:pt idx="10">
                  <c:v>32690</c:v>
                </c:pt>
                <c:pt idx="11">
                  <c:v>32721</c:v>
                </c:pt>
                <c:pt idx="12">
                  <c:v>32752</c:v>
                </c:pt>
                <c:pt idx="13">
                  <c:v>32782</c:v>
                </c:pt>
                <c:pt idx="14">
                  <c:v>32813</c:v>
                </c:pt>
                <c:pt idx="15">
                  <c:v>32843</c:v>
                </c:pt>
                <c:pt idx="16">
                  <c:v>32874</c:v>
                </c:pt>
                <c:pt idx="17">
                  <c:v>32905</c:v>
                </c:pt>
                <c:pt idx="18">
                  <c:v>32933</c:v>
                </c:pt>
                <c:pt idx="19">
                  <c:v>32964</c:v>
                </c:pt>
                <c:pt idx="20">
                  <c:v>32994</c:v>
                </c:pt>
                <c:pt idx="21">
                  <c:v>33025</c:v>
                </c:pt>
                <c:pt idx="22">
                  <c:v>33055</c:v>
                </c:pt>
                <c:pt idx="23">
                  <c:v>33086</c:v>
                </c:pt>
                <c:pt idx="24">
                  <c:v>33117</c:v>
                </c:pt>
                <c:pt idx="25">
                  <c:v>33147</c:v>
                </c:pt>
                <c:pt idx="26">
                  <c:v>33178</c:v>
                </c:pt>
                <c:pt idx="27">
                  <c:v>33208</c:v>
                </c:pt>
                <c:pt idx="28">
                  <c:v>33239</c:v>
                </c:pt>
                <c:pt idx="29">
                  <c:v>33270</c:v>
                </c:pt>
                <c:pt idx="30">
                  <c:v>33298</c:v>
                </c:pt>
                <c:pt idx="31">
                  <c:v>33329</c:v>
                </c:pt>
                <c:pt idx="32">
                  <c:v>33359</c:v>
                </c:pt>
                <c:pt idx="33">
                  <c:v>33390</c:v>
                </c:pt>
                <c:pt idx="34">
                  <c:v>33420</c:v>
                </c:pt>
                <c:pt idx="35">
                  <c:v>33451</c:v>
                </c:pt>
                <c:pt idx="36">
                  <c:v>33482</c:v>
                </c:pt>
                <c:pt idx="37">
                  <c:v>33512</c:v>
                </c:pt>
                <c:pt idx="38">
                  <c:v>33543</c:v>
                </c:pt>
                <c:pt idx="39">
                  <c:v>33573</c:v>
                </c:pt>
                <c:pt idx="40">
                  <c:v>33604</c:v>
                </c:pt>
                <c:pt idx="41">
                  <c:v>33635</c:v>
                </c:pt>
                <c:pt idx="42">
                  <c:v>33664</c:v>
                </c:pt>
                <c:pt idx="43">
                  <c:v>33695</c:v>
                </c:pt>
                <c:pt idx="44">
                  <c:v>33725</c:v>
                </c:pt>
                <c:pt idx="45">
                  <c:v>33756</c:v>
                </c:pt>
                <c:pt idx="46">
                  <c:v>33786</c:v>
                </c:pt>
                <c:pt idx="47">
                  <c:v>33817</c:v>
                </c:pt>
                <c:pt idx="48">
                  <c:v>33848</c:v>
                </c:pt>
                <c:pt idx="49">
                  <c:v>33878</c:v>
                </c:pt>
                <c:pt idx="50">
                  <c:v>33909</c:v>
                </c:pt>
                <c:pt idx="51">
                  <c:v>33939</c:v>
                </c:pt>
                <c:pt idx="52">
                  <c:v>33970</c:v>
                </c:pt>
                <c:pt idx="53">
                  <c:v>34001</c:v>
                </c:pt>
                <c:pt idx="54">
                  <c:v>34029</c:v>
                </c:pt>
                <c:pt idx="55">
                  <c:v>34060</c:v>
                </c:pt>
                <c:pt idx="56">
                  <c:v>34090</c:v>
                </c:pt>
                <c:pt idx="57">
                  <c:v>34121</c:v>
                </c:pt>
                <c:pt idx="58">
                  <c:v>34151</c:v>
                </c:pt>
                <c:pt idx="59">
                  <c:v>34182</c:v>
                </c:pt>
                <c:pt idx="60">
                  <c:v>34213</c:v>
                </c:pt>
                <c:pt idx="61">
                  <c:v>34243</c:v>
                </c:pt>
                <c:pt idx="62">
                  <c:v>34274</c:v>
                </c:pt>
                <c:pt idx="63">
                  <c:v>34304</c:v>
                </c:pt>
                <c:pt idx="64">
                  <c:v>34335</c:v>
                </c:pt>
                <c:pt idx="65">
                  <c:v>34366</c:v>
                </c:pt>
                <c:pt idx="66">
                  <c:v>34394</c:v>
                </c:pt>
                <c:pt idx="67">
                  <c:v>34425</c:v>
                </c:pt>
                <c:pt idx="68">
                  <c:v>34455</c:v>
                </c:pt>
                <c:pt idx="69">
                  <c:v>34486</c:v>
                </c:pt>
                <c:pt idx="70">
                  <c:v>34516</c:v>
                </c:pt>
                <c:pt idx="71">
                  <c:v>34547</c:v>
                </c:pt>
                <c:pt idx="72">
                  <c:v>34578</c:v>
                </c:pt>
                <c:pt idx="73">
                  <c:v>34608</c:v>
                </c:pt>
                <c:pt idx="74">
                  <c:v>34639</c:v>
                </c:pt>
                <c:pt idx="75">
                  <c:v>34669</c:v>
                </c:pt>
                <c:pt idx="76">
                  <c:v>34700</c:v>
                </c:pt>
                <c:pt idx="77">
                  <c:v>34731</c:v>
                </c:pt>
                <c:pt idx="78">
                  <c:v>34759</c:v>
                </c:pt>
                <c:pt idx="79">
                  <c:v>34790</c:v>
                </c:pt>
                <c:pt idx="80">
                  <c:v>34820</c:v>
                </c:pt>
                <c:pt idx="81">
                  <c:v>34851</c:v>
                </c:pt>
                <c:pt idx="82">
                  <c:v>34881</c:v>
                </c:pt>
                <c:pt idx="83">
                  <c:v>34912</c:v>
                </c:pt>
                <c:pt idx="84">
                  <c:v>34943</c:v>
                </c:pt>
                <c:pt idx="85">
                  <c:v>34973</c:v>
                </c:pt>
                <c:pt idx="86">
                  <c:v>35004</c:v>
                </c:pt>
                <c:pt idx="87">
                  <c:v>35034</c:v>
                </c:pt>
                <c:pt idx="88">
                  <c:v>35065</c:v>
                </c:pt>
                <c:pt idx="89">
                  <c:v>35096</c:v>
                </c:pt>
                <c:pt idx="90">
                  <c:v>35125</c:v>
                </c:pt>
                <c:pt idx="91">
                  <c:v>35156</c:v>
                </c:pt>
                <c:pt idx="92">
                  <c:v>35186</c:v>
                </c:pt>
                <c:pt idx="93">
                  <c:v>35217</c:v>
                </c:pt>
                <c:pt idx="94">
                  <c:v>35247</c:v>
                </c:pt>
                <c:pt idx="95">
                  <c:v>35278</c:v>
                </c:pt>
                <c:pt idx="96">
                  <c:v>35309</c:v>
                </c:pt>
                <c:pt idx="97">
                  <c:v>35339</c:v>
                </c:pt>
                <c:pt idx="98">
                  <c:v>35370</c:v>
                </c:pt>
                <c:pt idx="99">
                  <c:v>35400</c:v>
                </c:pt>
                <c:pt idx="100">
                  <c:v>35431</c:v>
                </c:pt>
                <c:pt idx="101">
                  <c:v>35462</c:v>
                </c:pt>
                <c:pt idx="102">
                  <c:v>35490</c:v>
                </c:pt>
                <c:pt idx="103">
                  <c:v>35521</c:v>
                </c:pt>
                <c:pt idx="104">
                  <c:v>35551</c:v>
                </c:pt>
                <c:pt idx="105">
                  <c:v>35582</c:v>
                </c:pt>
                <c:pt idx="106">
                  <c:v>35612</c:v>
                </c:pt>
                <c:pt idx="107">
                  <c:v>35643</c:v>
                </c:pt>
                <c:pt idx="108">
                  <c:v>35674</c:v>
                </c:pt>
                <c:pt idx="109">
                  <c:v>35704</c:v>
                </c:pt>
                <c:pt idx="110">
                  <c:v>35735</c:v>
                </c:pt>
                <c:pt idx="111">
                  <c:v>35765</c:v>
                </c:pt>
                <c:pt idx="112">
                  <c:v>35796</c:v>
                </c:pt>
                <c:pt idx="113">
                  <c:v>35827</c:v>
                </c:pt>
                <c:pt idx="114">
                  <c:v>35855</c:v>
                </c:pt>
                <c:pt idx="115">
                  <c:v>35886</c:v>
                </c:pt>
                <c:pt idx="116">
                  <c:v>35916</c:v>
                </c:pt>
                <c:pt idx="117">
                  <c:v>35947</c:v>
                </c:pt>
                <c:pt idx="118">
                  <c:v>35977</c:v>
                </c:pt>
                <c:pt idx="119">
                  <c:v>36008</c:v>
                </c:pt>
                <c:pt idx="120">
                  <c:v>36039</c:v>
                </c:pt>
                <c:pt idx="121">
                  <c:v>36069</c:v>
                </c:pt>
                <c:pt idx="122">
                  <c:v>36100</c:v>
                </c:pt>
                <c:pt idx="123">
                  <c:v>36130</c:v>
                </c:pt>
                <c:pt idx="124">
                  <c:v>36161</c:v>
                </c:pt>
                <c:pt idx="125">
                  <c:v>36192</c:v>
                </c:pt>
                <c:pt idx="126">
                  <c:v>36220</c:v>
                </c:pt>
                <c:pt idx="127">
                  <c:v>36251</c:v>
                </c:pt>
                <c:pt idx="128">
                  <c:v>36281</c:v>
                </c:pt>
                <c:pt idx="129">
                  <c:v>36312</c:v>
                </c:pt>
                <c:pt idx="130">
                  <c:v>36342</c:v>
                </c:pt>
                <c:pt idx="131">
                  <c:v>36373</c:v>
                </c:pt>
                <c:pt idx="132">
                  <c:v>36404</c:v>
                </c:pt>
                <c:pt idx="133">
                  <c:v>36434</c:v>
                </c:pt>
                <c:pt idx="134">
                  <c:v>36465</c:v>
                </c:pt>
                <c:pt idx="135">
                  <c:v>36495</c:v>
                </c:pt>
                <c:pt idx="136">
                  <c:v>36526</c:v>
                </c:pt>
                <c:pt idx="137">
                  <c:v>36557</c:v>
                </c:pt>
                <c:pt idx="138">
                  <c:v>36586</c:v>
                </c:pt>
                <c:pt idx="139">
                  <c:v>36617</c:v>
                </c:pt>
                <c:pt idx="140">
                  <c:v>36647</c:v>
                </c:pt>
                <c:pt idx="141">
                  <c:v>36678</c:v>
                </c:pt>
                <c:pt idx="142">
                  <c:v>36708</c:v>
                </c:pt>
                <c:pt idx="143">
                  <c:v>36739</c:v>
                </c:pt>
                <c:pt idx="144">
                  <c:v>36770</c:v>
                </c:pt>
                <c:pt idx="145">
                  <c:v>36800</c:v>
                </c:pt>
                <c:pt idx="146">
                  <c:v>36831</c:v>
                </c:pt>
                <c:pt idx="147">
                  <c:v>36861</c:v>
                </c:pt>
                <c:pt idx="148">
                  <c:v>36892</c:v>
                </c:pt>
                <c:pt idx="149">
                  <c:v>36923</c:v>
                </c:pt>
                <c:pt idx="150">
                  <c:v>36951</c:v>
                </c:pt>
                <c:pt idx="151">
                  <c:v>36982</c:v>
                </c:pt>
                <c:pt idx="152">
                  <c:v>37012</c:v>
                </c:pt>
                <c:pt idx="153">
                  <c:v>37043</c:v>
                </c:pt>
                <c:pt idx="154">
                  <c:v>37073</c:v>
                </c:pt>
                <c:pt idx="155">
                  <c:v>37104</c:v>
                </c:pt>
                <c:pt idx="156">
                  <c:v>37135</c:v>
                </c:pt>
                <c:pt idx="157">
                  <c:v>37165</c:v>
                </c:pt>
              </c:strCache>
            </c:strRef>
          </c:cat>
          <c:val>
            <c:numRef>
              <c:f>'spc (oct-01)'!$D$2:$D$159</c:f>
              <c:numCache>
                <c:ptCount val="158"/>
                <c:pt idx="0">
                  <c:v>-1.601328130504782</c:v>
                </c:pt>
                <c:pt idx="1">
                  <c:v>0.2232541073783773</c:v>
                </c:pt>
                <c:pt idx="2">
                  <c:v>0.406204513600484</c:v>
                </c:pt>
                <c:pt idx="3">
                  <c:v>-1.6131169217208672</c:v>
                </c:pt>
                <c:pt idx="4">
                  <c:v>-0.6926852213425716</c:v>
                </c:pt>
                <c:pt idx="5">
                  <c:v>1.586008497056162</c:v>
                </c:pt>
                <c:pt idx="6">
                  <c:v>2.576350315519244</c:v>
                </c:pt>
                <c:pt idx="7">
                  <c:v>-0.5073807899898433</c:v>
                </c:pt>
                <c:pt idx="8">
                  <c:v>0.3237843285480987</c:v>
                </c:pt>
                <c:pt idx="9">
                  <c:v>2.372550068296229</c:v>
                </c:pt>
                <c:pt idx="10">
                  <c:v>-0.053069241298459476</c:v>
                </c:pt>
                <c:pt idx="11">
                  <c:v>0.7892127275239764</c:v>
                </c:pt>
                <c:pt idx="12">
                  <c:v>-0.3908623693272619</c:v>
                </c:pt>
                <c:pt idx="13">
                  <c:v>-0.09230005015961572</c:v>
                </c:pt>
                <c:pt idx="14">
                  <c:v>-0.9600545560984268</c:v>
                </c:pt>
                <c:pt idx="15">
                  <c:v>-0.0712344396877279</c:v>
                </c:pt>
                <c:pt idx="16">
                  <c:v>-1.51207486516066</c:v>
                </c:pt>
                <c:pt idx="17">
                  <c:v>0.17870851880282906</c:v>
                </c:pt>
                <c:pt idx="18">
                  <c:v>-0.5826654052829424</c:v>
                </c:pt>
                <c:pt idx="19">
                  <c:v>0.38053155499594016</c:v>
                </c:pt>
                <c:pt idx="20">
                  <c:v>-0.00015379480203267176</c:v>
                </c:pt>
                <c:pt idx="21">
                  <c:v>-0.4908582106586735</c:v>
                </c:pt>
                <c:pt idx="22">
                  <c:v>-0.34880389093045644</c:v>
                </c:pt>
                <c:pt idx="23">
                  <c:v>0.24117769346776866</c:v>
                </c:pt>
                <c:pt idx="24">
                  <c:v>-0.6063837023309853</c:v>
                </c:pt>
                <c:pt idx="25">
                  <c:v>0.14673023084202494</c:v>
                </c:pt>
                <c:pt idx="26">
                  <c:v>-1.487340769424797</c:v>
                </c:pt>
                <c:pt idx="27">
                  <c:v>1.0560872424561611</c:v>
                </c:pt>
                <c:pt idx="28">
                  <c:v>0.7614033775446323</c:v>
                </c:pt>
                <c:pt idx="29">
                  <c:v>-2.0293120840121275</c:v>
                </c:pt>
                <c:pt idx="30">
                  <c:v>-0.47598090296666357</c:v>
                </c:pt>
                <c:pt idx="31">
                  <c:v>0.7891056156266053</c:v>
                </c:pt>
                <c:pt idx="32">
                  <c:v>-0.058465690457573986</c:v>
                </c:pt>
                <c:pt idx="33">
                  <c:v>-1.0895122400754325</c:v>
                </c:pt>
                <c:pt idx="34">
                  <c:v>-0.29091010998970096</c:v>
                </c:pt>
                <c:pt idx="35">
                  <c:v>-0.25285556176380697</c:v>
                </c:pt>
                <c:pt idx="36">
                  <c:v>-0.3975847728462678</c:v>
                </c:pt>
                <c:pt idx="37">
                  <c:v>0.7988541244534401</c:v>
                </c:pt>
                <c:pt idx="38">
                  <c:v>0.13802056486941655</c:v>
                </c:pt>
                <c:pt idx="39">
                  <c:v>-1.572212560031072</c:v>
                </c:pt>
                <c:pt idx="40">
                  <c:v>-0.4840203055057397</c:v>
                </c:pt>
                <c:pt idx="41">
                  <c:v>-0.5666486659938398</c:v>
                </c:pt>
                <c:pt idx="42">
                  <c:v>0.4287533844845114</c:v>
                </c:pt>
                <c:pt idx="43">
                  <c:v>0.4518236159415271</c:v>
                </c:pt>
                <c:pt idx="44">
                  <c:v>-0.11252062470538722</c:v>
                </c:pt>
                <c:pt idx="45">
                  <c:v>1.146374884605025</c:v>
                </c:pt>
                <c:pt idx="46">
                  <c:v>1.2200583838779417</c:v>
                </c:pt>
                <c:pt idx="47">
                  <c:v>0.2949857305480554</c:v>
                </c:pt>
                <c:pt idx="48">
                  <c:v>-0.02401907880685595</c:v>
                </c:pt>
                <c:pt idx="49">
                  <c:v>-0.6198570949256007</c:v>
                </c:pt>
                <c:pt idx="50">
                  <c:v>-0.048952043225267576</c:v>
                </c:pt>
                <c:pt idx="51">
                  <c:v>0.3825849921100768</c:v>
                </c:pt>
                <c:pt idx="52">
                  <c:v>0.05928871569114749</c:v>
                </c:pt>
                <c:pt idx="53">
                  <c:v>0.6547400019100577</c:v>
                </c:pt>
                <c:pt idx="54">
                  <c:v>1.2860984406866962</c:v>
                </c:pt>
                <c:pt idx="55">
                  <c:v>0.01217469315000529</c:v>
                </c:pt>
                <c:pt idx="56">
                  <c:v>-1.4632185643651325</c:v>
                </c:pt>
                <c:pt idx="57">
                  <c:v>-0.49287359507840245</c:v>
                </c:pt>
                <c:pt idx="58">
                  <c:v>-1.111663112456974</c:v>
                </c:pt>
                <c:pt idx="59">
                  <c:v>-0.4650919844912472</c:v>
                </c:pt>
                <c:pt idx="60">
                  <c:v>0.7288731460465031</c:v>
                </c:pt>
                <c:pt idx="61">
                  <c:v>0.6291036310362255</c:v>
                </c:pt>
                <c:pt idx="62">
                  <c:v>0.36217814062291853</c:v>
                </c:pt>
                <c:pt idx="63">
                  <c:v>-1.178652454939347</c:v>
                </c:pt>
                <c:pt idx="64">
                  <c:v>2.3839291872931945</c:v>
                </c:pt>
                <c:pt idx="65">
                  <c:v>0.9541291479571422</c:v>
                </c:pt>
                <c:pt idx="66">
                  <c:v>-2.079238959881876</c:v>
                </c:pt>
                <c:pt idx="67">
                  <c:v>0.4116831044619748</c:v>
                </c:pt>
                <c:pt idx="68">
                  <c:v>-0.9963862150256293</c:v>
                </c:pt>
                <c:pt idx="69">
                  <c:v>0.25487328672047804</c:v>
                </c:pt>
                <c:pt idx="70">
                  <c:v>1.0100218602818247</c:v>
                </c:pt>
                <c:pt idx="71">
                  <c:v>-0.8413471148798519</c:v>
                </c:pt>
                <c:pt idx="72">
                  <c:v>-0.7860016492846739</c:v>
                </c:pt>
                <c:pt idx="73">
                  <c:v>-0.2856748071123657</c:v>
                </c:pt>
                <c:pt idx="74">
                  <c:v>0.6940625976466703</c:v>
                </c:pt>
                <c:pt idx="75">
                  <c:v>-0.9497803124099398</c:v>
                </c:pt>
                <c:pt idx="76">
                  <c:v>1.1055041966908752</c:v>
                </c:pt>
                <c:pt idx="77">
                  <c:v>-0.2582185250663359</c:v>
                </c:pt>
                <c:pt idx="78">
                  <c:v>-0.0007187379220487209</c:v>
                </c:pt>
                <c:pt idx="79">
                  <c:v>1.009825634592282</c:v>
                </c:pt>
                <c:pt idx="80">
                  <c:v>1.1220733398210887</c:v>
                </c:pt>
                <c:pt idx="81">
                  <c:v>1.2082559610835548</c:v>
                </c:pt>
                <c:pt idx="82">
                  <c:v>-0.36505576419661</c:v>
                </c:pt>
                <c:pt idx="83">
                  <c:v>-0.15250128800876112</c:v>
                </c:pt>
                <c:pt idx="84">
                  <c:v>-0.7185623441515034</c:v>
                </c:pt>
                <c:pt idx="85">
                  <c:v>0.14338599378756806</c:v>
                </c:pt>
                <c:pt idx="86">
                  <c:v>0.5472994358948831</c:v>
                </c:pt>
                <c:pt idx="87">
                  <c:v>1.714847261286</c:v>
                </c:pt>
                <c:pt idx="88">
                  <c:v>0.043739782961590444</c:v>
                </c:pt>
                <c:pt idx="89">
                  <c:v>0.46959048546567533</c:v>
                </c:pt>
                <c:pt idx="90">
                  <c:v>-0.5148998753368449</c:v>
                </c:pt>
                <c:pt idx="91">
                  <c:v>-0.18197846888502078</c:v>
                </c:pt>
                <c:pt idx="92">
                  <c:v>0.469806586517518</c:v>
                </c:pt>
                <c:pt idx="93">
                  <c:v>0.5239596311798934</c:v>
                </c:pt>
                <c:pt idx="94">
                  <c:v>0.446373970825131</c:v>
                </c:pt>
                <c:pt idx="95">
                  <c:v>0.46461831116618785</c:v>
                </c:pt>
                <c:pt idx="96">
                  <c:v>0.34756567788166765</c:v>
                </c:pt>
                <c:pt idx="97">
                  <c:v>0.1776797962464908</c:v>
                </c:pt>
                <c:pt idx="98">
                  <c:v>-0.8822932429873312</c:v>
                </c:pt>
                <c:pt idx="99">
                  <c:v>0.7960815877661054</c:v>
                </c:pt>
                <c:pt idx="100">
                  <c:v>0.18775423541764513</c:v>
                </c:pt>
                <c:pt idx="101">
                  <c:v>-1.269141490278503</c:v>
                </c:pt>
                <c:pt idx="102">
                  <c:v>-1.1811261212179005</c:v>
                </c:pt>
                <c:pt idx="103">
                  <c:v>0.04014042798710088</c:v>
                </c:pt>
                <c:pt idx="104">
                  <c:v>-0.77252962909518</c:v>
                </c:pt>
                <c:pt idx="105">
                  <c:v>0.4167238814408113</c:v>
                </c:pt>
                <c:pt idx="106">
                  <c:v>0.17365220227693834</c:v>
                </c:pt>
                <c:pt idx="107">
                  <c:v>-0.2499471251456741</c:v>
                </c:pt>
                <c:pt idx="108">
                  <c:v>-0.8234400259603409</c:v>
                </c:pt>
                <c:pt idx="109">
                  <c:v>-0.0794384543763998</c:v>
                </c:pt>
                <c:pt idx="110">
                  <c:v>0.30443117977796824</c:v>
                </c:pt>
                <c:pt idx="111">
                  <c:v>-0.584278482362705</c:v>
                </c:pt>
                <c:pt idx="112">
                  <c:v>-0.6130777670891628</c:v>
                </c:pt>
                <c:pt idx="113">
                  <c:v>0.2604001722522875</c:v>
                </c:pt>
                <c:pt idx="114">
                  <c:v>0.5990447986269323</c:v>
                </c:pt>
                <c:pt idx="115">
                  <c:v>0.6187810623546015</c:v>
                </c:pt>
                <c:pt idx="116">
                  <c:v>1.1848680851430404</c:v>
                </c:pt>
                <c:pt idx="117">
                  <c:v>1.5653738392381589</c:v>
                </c:pt>
                <c:pt idx="118">
                  <c:v>-1.035769220584308</c:v>
                </c:pt>
                <c:pt idx="119">
                  <c:v>-0.1911398313996968</c:v>
                </c:pt>
                <c:pt idx="120">
                  <c:v>0.6579159872847551</c:v>
                </c:pt>
                <c:pt idx="121">
                  <c:v>-0.968152308482532</c:v>
                </c:pt>
                <c:pt idx="122">
                  <c:v>-1.7423794998038258</c:v>
                </c:pt>
                <c:pt idx="123">
                  <c:v>-0.29263683161755993</c:v>
                </c:pt>
                <c:pt idx="124">
                  <c:v>1.6579534196411294</c:v>
                </c:pt>
                <c:pt idx="125">
                  <c:v>-1.4241507297793061</c:v>
                </c:pt>
                <c:pt idx="126">
                  <c:v>-0.25397024802762097</c:v>
                </c:pt>
                <c:pt idx="127">
                  <c:v>1.6372185510196968</c:v>
                </c:pt>
                <c:pt idx="128">
                  <c:v>1.1362106004352042</c:v>
                </c:pt>
                <c:pt idx="129">
                  <c:v>0.8947062755364608</c:v>
                </c:pt>
                <c:pt idx="130">
                  <c:v>1.2470155361007318</c:v>
                </c:pt>
                <c:pt idx="131">
                  <c:v>-0.6819916891078731</c:v>
                </c:pt>
                <c:pt idx="132">
                  <c:v>-0.23903313027671563</c:v>
                </c:pt>
                <c:pt idx="133">
                  <c:v>-0.6862373001047828</c:v>
                </c:pt>
                <c:pt idx="134">
                  <c:v>-1.3246135764463873</c:v>
                </c:pt>
                <c:pt idx="135">
                  <c:v>-2.0374085221870093</c:v>
                </c:pt>
                <c:pt idx="136">
                  <c:v>-0.27440608778992365</c:v>
                </c:pt>
                <c:pt idx="137">
                  <c:v>0.7034905691765655</c:v>
                </c:pt>
                <c:pt idx="138">
                  <c:v>0.17935259541777113</c:v>
                </c:pt>
                <c:pt idx="139">
                  <c:v>1.4049479410228125</c:v>
                </c:pt>
                <c:pt idx="140">
                  <c:v>1.4305665983236138</c:v>
                </c:pt>
                <c:pt idx="141">
                  <c:v>1.8334303211397278</c:v>
                </c:pt>
                <c:pt idx="142">
                  <c:v>0.6789970426093002</c:v>
                </c:pt>
                <c:pt idx="143">
                  <c:v>0.7474487425744717</c:v>
                </c:pt>
                <c:pt idx="144">
                  <c:v>-0.7102127050838318</c:v>
                </c:pt>
                <c:pt idx="145">
                  <c:v>-0.20704368093591524</c:v>
                </c:pt>
                <c:pt idx="146">
                  <c:v>0.5325252923855698</c:v>
                </c:pt>
                <c:pt idx="147">
                  <c:v>-0.9696172072888775</c:v>
                </c:pt>
                <c:pt idx="148">
                  <c:v>-2.6063994321818655</c:v>
                </c:pt>
                <c:pt idx="149">
                  <c:v>0.12485595732112853</c:v>
                </c:pt>
                <c:pt idx="150">
                  <c:v>-0.1544009428238421</c:v>
                </c:pt>
                <c:pt idx="151">
                  <c:v>-0.661213953415823</c:v>
                </c:pt>
                <c:pt idx="152">
                  <c:v>-0.9812950967946256</c:v>
                </c:pt>
                <c:pt idx="153">
                  <c:v>-0.3773395066761287</c:v>
                </c:pt>
                <c:pt idx="154">
                  <c:v>-0.32254339941356946</c:v>
                </c:pt>
                <c:pt idx="155">
                  <c:v>0.43890270731487885</c:v>
                </c:pt>
                <c:pt idx="156">
                  <c:v>4.072404441323315</c:v>
                </c:pt>
                <c:pt idx="157">
                  <c:v>-2.396425074974281</c:v>
                </c:pt>
              </c:numCache>
            </c:numRef>
          </c:val>
          <c:smooth val="0"/>
        </c:ser>
        <c:marker val="1"/>
        <c:axId val="18334242"/>
        <c:axId val="30790451"/>
      </c:lineChart>
      <c:date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0"/>
        <c:noMultiLvlLbl val="0"/>
      </c:dateAx>
      <c:valAx>
        <c:axId val="30790451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Late Arrivals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'ontime (STAMP) arrival 2001-10'!$F$1</c:f>
              <c:strCache>
                <c:ptCount val="1"/>
                <c:pt idx="0">
                  <c:v>ArriveLate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'ontime (STAMP) arrival 2001-10'!$A$2:$A$171</c:f>
              <c:strCache>
                <c:ptCount val="158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</c:strCache>
            </c:strRef>
          </c:cat>
          <c:val>
            <c:numRef>
              <c:f>'ontime (STAMP) arrival 2001-10'!$F$14:$F$171</c:f>
              <c:numCache>
                <c:ptCount val="158"/>
                <c:pt idx="0">
                  <c:v>14.372693509402819</c:v>
                </c:pt>
                <c:pt idx="1">
                  <c:v>16.59564833472955</c:v>
                </c:pt>
                <c:pt idx="2">
                  <c:v>22.33825419794184</c:v>
                </c:pt>
                <c:pt idx="3">
                  <c:v>23.863164664936345</c:v>
                </c:pt>
                <c:pt idx="4">
                  <c:v>23.317925012840266</c:v>
                </c:pt>
                <c:pt idx="5">
                  <c:v>27.57885094236492</c:v>
                </c:pt>
                <c:pt idx="6">
                  <c:v>30.382760276758408</c:v>
                </c:pt>
                <c:pt idx="7">
                  <c:v>16.605112375617598</c:v>
                </c:pt>
                <c:pt idx="8">
                  <c:v>20.53873510188389</c:v>
                </c:pt>
                <c:pt idx="9">
                  <c:v>27.82351652625076</c:v>
                </c:pt>
                <c:pt idx="10">
                  <c:v>23.125806034048797</c:v>
                </c:pt>
                <c:pt idx="11">
                  <c:v>25.368647100930566</c:v>
                </c:pt>
                <c:pt idx="12">
                  <c:v>20.386298148737076</c:v>
                </c:pt>
                <c:pt idx="13">
                  <c:v>20.539697209551306</c:v>
                </c:pt>
                <c:pt idx="14">
                  <c:v>21.978071949471186</c:v>
                </c:pt>
                <c:pt idx="15">
                  <c:v>29.80139234906517</c:v>
                </c:pt>
                <c:pt idx="16">
                  <c:v>22.39620510503727</c:v>
                </c:pt>
                <c:pt idx="17">
                  <c:v>26.779550848268947</c:v>
                </c:pt>
                <c:pt idx="18">
                  <c:v>23.456067698955707</c:v>
                </c:pt>
                <c:pt idx="19">
                  <c:v>17.78644271145771</c:v>
                </c:pt>
                <c:pt idx="20">
                  <c:v>19.157701326192356</c:v>
                </c:pt>
                <c:pt idx="21">
                  <c:v>19.93781364670378</c:v>
                </c:pt>
                <c:pt idx="22">
                  <c:v>18.941802895021944</c:v>
                </c:pt>
                <c:pt idx="23">
                  <c:v>21.463202631222618</c:v>
                </c:pt>
                <c:pt idx="24">
                  <c:v>15.585876346875159</c:v>
                </c:pt>
                <c:pt idx="25">
                  <c:v>17.580601564234023</c:v>
                </c:pt>
                <c:pt idx="26">
                  <c:v>15.428388851185105</c:v>
                </c:pt>
                <c:pt idx="27">
                  <c:v>29.69689608389557</c:v>
                </c:pt>
                <c:pt idx="28">
                  <c:v>26.167194053325346</c:v>
                </c:pt>
                <c:pt idx="29">
                  <c:v>18.150444306674935</c:v>
                </c:pt>
                <c:pt idx="30">
                  <c:v>19.993990412611748</c:v>
                </c:pt>
                <c:pt idx="31">
                  <c:v>16.624269296724744</c:v>
                </c:pt>
                <c:pt idx="32">
                  <c:v>16.49833998270234</c:v>
                </c:pt>
                <c:pt idx="33">
                  <c:v>14.718939963117274</c:v>
                </c:pt>
                <c:pt idx="34">
                  <c:v>15.505687768916536</c:v>
                </c:pt>
                <c:pt idx="35">
                  <c:v>16.729810703763505</c:v>
                </c:pt>
                <c:pt idx="36">
                  <c:v>12.096027116242217</c:v>
                </c:pt>
                <c:pt idx="37">
                  <c:v>16.60775020651527</c:v>
                </c:pt>
                <c:pt idx="38">
                  <c:v>17.284836091001818</c:v>
                </c:pt>
                <c:pt idx="39">
                  <c:v>20.043380328689413</c:v>
                </c:pt>
                <c:pt idx="40">
                  <c:v>18.608182241255307</c:v>
                </c:pt>
                <c:pt idx="41">
                  <c:v>16.573300812926107</c:v>
                </c:pt>
                <c:pt idx="42">
                  <c:v>19.099170436522346</c:v>
                </c:pt>
                <c:pt idx="43">
                  <c:v>13.402807305817605</c:v>
                </c:pt>
                <c:pt idx="44">
                  <c:v>13.445875767815433</c:v>
                </c:pt>
                <c:pt idx="45">
                  <c:v>18.962656576813707</c:v>
                </c:pt>
                <c:pt idx="46">
                  <c:v>20.222393857477112</c:v>
                </c:pt>
                <c:pt idx="47">
                  <c:v>19.661367332306487</c:v>
                </c:pt>
                <c:pt idx="48">
                  <c:v>14.807820642065058</c:v>
                </c:pt>
                <c:pt idx="49">
                  <c:v>14.185315247079345</c:v>
                </c:pt>
                <c:pt idx="50">
                  <c:v>17.319787131107887</c:v>
                </c:pt>
                <c:pt idx="51">
                  <c:v>26.105136694597682</c:v>
                </c:pt>
                <c:pt idx="52">
                  <c:v>22.374188359688237</c:v>
                </c:pt>
                <c:pt idx="53">
                  <c:v>23.147024352129183</c:v>
                </c:pt>
                <c:pt idx="54">
                  <c:v>26.393828814263937</c:v>
                </c:pt>
                <c:pt idx="55">
                  <c:v>17.08054498144273</c:v>
                </c:pt>
                <c:pt idx="56">
                  <c:v>12.890268140451202</c:v>
                </c:pt>
                <c:pt idx="57">
                  <c:v>16.75368995216663</c:v>
                </c:pt>
                <c:pt idx="58">
                  <c:v>13.94116932443057</c:v>
                </c:pt>
                <c:pt idx="59">
                  <c:v>15.877712254807637</c:v>
                </c:pt>
                <c:pt idx="60">
                  <c:v>15.369262435842318</c:v>
                </c:pt>
                <c:pt idx="61">
                  <c:v>16.960576555046256</c:v>
                </c:pt>
                <c:pt idx="62">
                  <c:v>18.82446678107379</c:v>
                </c:pt>
                <c:pt idx="63">
                  <c:v>21.388929389465567</c:v>
                </c:pt>
                <c:pt idx="64">
                  <c:v>29.53373865488922</c:v>
                </c:pt>
                <c:pt idx="65">
                  <c:v>26.169260428888187</c:v>
                </c:pt>
                <c:pt idx="66">
                  <c:v>17.436098788563452</c:v>
                </c:pt>
                <c:pt idx="67">
                  <c:v>16.972885663725222</c:v>
                </c:pt>
                <c:pt idx="68">
                  <c:v>12.369395461377717</c:v>
                </c:pt>
                <c:pt idx="69">
                  <c:v>18.230439166217263</c:v>
                </c:pt>
                <c:pt idx="70">
                  <c:v>20.546901761407685</c:v>
                </c:pt>
                <c:pt idx="71">
                  <c:v>16.245460954230456</c:v>
                </c:pt>
                <c:pt idx="72">
                  <c:v>12.048433253415835</c:v>
                </c:pt>
                <c:pt idx="73">
                  <c:v>14.073289434740714</c:v>
                </c:pt>
                <c:pt idx="74">
                  <c:v>19.24890303507252</c:v>
                </c:pt>
                <c:pt idx="75">
                  <c:v>20.748184295923373</c:v>
                </c:pt>
                <c:pt idx="76">
                  <c:v>26.172588308422934</c:v>
                </c:pt>
                <c:pt idx="77">
                  <c:v>21.09095603281761</c:v>
                </c:pt>
                <c:pt idx="78">
                  <c:v>20.702140614470544</c:v>
                </c:pt>
                <c:pt idx="79">
                  <c:v>18.696182499988662</c:v>
                </c:pt>
                <c:pt idx="80">
                  <c:v>19.32279224964926</c:v>
                </c:pt>
                <c:pt idx="81">
                  <c:v>24.058595021198254</c:v>
                </c:pt>
                <c:pt idx="82">
                  <c:v>19.918818466353677</c:v>
                </c:pt>
                <c:pt idx="83">
                  <c:v>20.145248489909775</c:v>
                </c:pt>
                <c:pt idx="84">
                  <c:v>14.415483486669737</c:v>
                </c:pt>
                <c:pt idx="85">
                  <c:v>17.907356194072992</c:v>
                </c:pt>
                <c:pt idx="86">
                  <c:v>22.149846285686188</c:v>
                </c:pt>
                <c:pt idx="87">
                  <c:v>32.340249225697775</c:v>
                </c:pt>
                <c:pt idx="88">
                  <c:v>37.330286388923675</c:v>
                </c:pt>
                <c:pt idx="89">
                  <c:v>28.096320178934718</c:v>
                </c:pt>
                <c:pt idx="90">
                  <c:v>24.061934875402887</c:v>
                </c:pt>
                <c:pt idx="91">
                  <c:v>19.818259798581217</c:v>
                </c:pt>
                <c:pt idx="92">
                  <c:v>21.081566326519248</c:v>
                </c:pt>
                <c:pt idx="93">
                  <c:v>25.33210319617605</c:v>
                </c:pt>
                <c:pt idx="94">
                  <c:v>24.714862907307538</c:v>
                </c:pt>
                <c:pt idx="95">
                  <c:v>25.30986774649898</c:v>
                </c:pt>
                <c:pt idx="96">
                  <c:v>21.309358688907544</c:v>
                </c:pt>
                <c:pt idx="97">
                  <c:v>22.814990680651896</c:v>
                </c:pt>
                <c:pt idx="98">
                  <c:v>22.085647041518037</c:v>
                </c:pt>
                <c:pt idx="99">
                  <c:v>33.374342375059484</c:v>
                </c:pt>
                <c:pt idx="100">
                  <c:v>31.59371236030432</c:v>
                </c:pt>
                <c:pt idx="101">
                  <c:v>24.785640048501644</c:v>
                </c:pt>
                <c:pt idx="102">
                  <c:v>21.90196665408494</c:v>
                </c:pt>
                <c:pt idx="103">
                  <c:v>20.153634969393732</c:v>
                </c:pt>
                <c:pt idx="104">
                  <c:v>16.842056930958258</c:v>
                </c:pt>
                <c:pt idx="105">
                  <c:v>23.86491457324338</c:v>
                </c:pt>
                <c:pt idx="106">
                  <c:v>22.50311180428947</c:v>
                </c:pt>
                <c:pt idx="107">
                  <c:v>21.435337585296438</c:v>
                </c:pt>
                <c:pt idx="108">
                  <c:v>14.969027813091346</c:v>
                </c:pt>
                <c:pt idx="109">
                  <c:v>18.45259740401135</c:v>
                </c:pt>
                <c:pt idx="110">
                  <c:v>21.777572361199375</c:v>
                </c:pt>
                <c:pt idx="111">
                  <c:v>26.464391533452797</c:v>
                </c:pt>
                <c:pt idx="112">
                  <c:v>24.947511178072617</c:v>
                </c:pt>
                <c:pt idx="113">
                  <c:v>24.607830788310984</c:v>
                </c:pt>
                <c:pt idx="114">
                  <c:v>24.14841756525409</c:v>
                </c:pt>
                <c:pt idx="115">
                  <c:v>20.877725666675705</c:v>
                </c:pt>
                <c:pt idx="116">
                  <c:v>22.517599873579158</c:v>
                </c:pt>
                <c:pt idx="117">
                  <c:v>29.583560134131673</c:v>
                </c:pt>
                <c:pt idx="118">
                  <c:v>21.142272651585433</c:v>
                </c:pt>
                <c:pt idx="119">
                  <c:v>22.966882015839968</c:v>
                </c:pt>
                <c:pt idx="120">
                  <c:v>21.06370564607874</c:v>
                </c:pt>
                <c:pt idx="121">
                  <c:v>18.25467186660669</c:v>
                </c:pt>
                <c:pt idx="122">
                  <c:v>16.714391745775757</c:v>
                </c:pt>
                <c:pt idx="123">
                  <c:v>26.78296370679786</c:v>
                </c:pt>
                <c:pt idx="124">
                  <c:v>32.335714631985795</c:v>
                </c:pt>
                <c:pt idx="125">
                  <c:v>21.09442157714899</c:v>
                </c:pt>
                <c:pt idx="126">
                  <c:v>21.909978617401617</c:v>
                </c:pt>
                <c:pt idx="127">
                  <c:v>24.27056056100484</c:v>
                </c:pt>
                <c:pt idx="128">
                  <c:v>23.81474892545027</c:v>
                </c:pt>
                <c:pt idx="129">
                  <c:v>29.123476818099885</c:v>
                </c:pt>
                <c:pt idx="130">
                  <c:v>28.931941347587898</c:v>
                </c:pt>
                <c:pt idx="131">
                  <c:v>23.886610127432235</c:v>
                </c:pt>
                <c:pt idx="132">
                  <c:v>20.652861156195208</c:v>
                </c:pt>
                <c:pt idx="133">
                  <c:v>19.940245957507308</c:v>
                </c:pt>
                <c:pt idx="134">
                  <c:v>18.585119243872953</c:v>
                </c:pt>
                <c:pt idx="135">
                  <c:v>22.003259962889196</c:v>
                </c:pt>
                <c:pt idx="136">
                  <c:v>26.253568187180246</c:v>
                </c:pt>
                <c:pt idx="137">
                  <c:v>25.239876805122172</c:v>
                </c:pt>
                <c:pt idx="138">
                  <c:v>23.011665997159078</c:v>
                </c:pt>
                <c:pt idx="139">
                  <c:v>24.63006974440005</c:v>
                </c:pt>
                <c:pt idx="140">
                  <c:v>25.7462273626096</c:v>
                </c:pt>
                <c:pt idx="141">
                  <c:v>33.661855232434725</c:v>
                </c:pt>
                <c:pt idx="142">
                  <c:v>29.694708922460702</c:v>
                </c:pt>
                <c:pt idx="143">
                  <c:v>30.03585921695844</c:v>
                </c:pt>
                <c:pt idx="144">
                  <c:v>21.90383440186397</c:v>
                </c:pt>
                <c:pt idx="145">
                  <c:v>23.926581178810157</c:v>
                </c:pt>
                <c:pt idx="146">
                  <c:v>27.3765575775947</c:v>
                </c:pt>
                <c:pt idx="147">
                  <c:v>37.5910289904459</c:v>
                </c:pt>
                <c:pt idx="148">
                  <c:v>23.564951547592116</c:v>
                </c:pt>
                <c:pt idx="149">
                  <c:v>26.52057821563392</c:v>
                </c:pt>
                <c:pt idx="150">
                  <c:v>24.04130740505241</c:v>
                </c:pt>
                <c:pt idx="151">
                  <c:v>20.074306455239462</c:v>
                </c:pt>
                <c:pt idx="152">
                  <c:v>17.70934030181509</c:v>
                </c:pt>
                <c:pt idx="153">
                  <c:v>24.19967077005108</c:v>
                </c:pt>
                <c:pt idx="154">
                  <c:v>21.514354013173097</c:v>
                </c:pt>
                <c:pt idx="155">
                  <c:v>23.525368215682906</c:v>
                </c:pt>
                <c:pt idx="156">
                  <c:v>32.188886756021276</c:v>
                </c:pt>
                <c:pt idx="157">
                  <c:v>15.023110942507163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'ontime (STAMP) arrival 2001-10'!$G$1</c:f>
              <c:strCache>
                <c:ptCount val="1"/>
                <c:pt idx="0">
                  <c:v>Trend_ArriveLate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'ontime (STAMP) arrival 2001-10'!$A$2:$A$171</c:f>
              <c:strCache>
                <c:ptCount val="158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</c:strCache>
            </c:strRef>
          </c:cat>
          <c:val>
            <c:numRef>
              <c:f>'ontime (STAMP) arrival 2001-10'!$G$14:$G$171</c:f>
              <c:numCache>
                <c:ptCount val="158"/>
                <c:pt idx="0">
                  <c:v>21.943890764392474</c:v>
                </c:pt>
                <c:pt idx="1">
                  <c:v>18.748919328642593</c:v>
                </c:pt>
                <c:pt idx="2">
                  <c:v>19.432274436176254</c:v>
                </c:pt>
                <c:pt idx="3">
                  <c:v>20.141903948820758</c:v>
                </c:pt>
                <c:pt idx="4">
                  <c:v>17.89240109063373</c:v>
                </c:pt>
                <c:pt idx="5">
                  <c:v>17.111249952523988</c:v>
                </c:pt>
                <c:pt idx="6">
                  <c:v>19.556293268624227</c:v>
                </c:pt>
                <c:pt idx="7">
                  <c:v>23.102739441775984</c:v>
                </c:pt>
                <c:pt idx="8">
                  <c:v>21.98972712156318</c:v>
                </c:pt>
                <c:pt idx="9">
                  <c:v>22.271206152355013</c:v>
                </c:pt>
                <c:pt idx="10">
                  <c:v>25.438935295390568</c:v>
                </c:pt>
                <c:pt idx="11">
                  <c:v>24.974183999375615</c:v>
                </c:pt>
                <c:pt idx="12">
                  <c:v>25.850193882803225</c:v>
                </c:pt>
                <c:pt idx="13">
                  <c:v>25.1132269670331</c:v>
                </c:pt>
                <c:pt idx="14">
                  <c:v>24.964187647881676</c:v>
                </c:pt>
                <c:pt idx="15">
                  <c:v>23.614559513609557</c:v>
                </c:pt>
                <c:pt idx="16">
                  <c:v>23.619199116981978</c:v>
                </c:pt>
                <c:pt idx="17">
                  <c:v>21.555727911273326</c:v>
                </c:pt>
                <c:pt idx="18">
                  <c:v>22.033715406117725</c:v>
                </c:pt>
                <c:pt idx="19">
                  <c:v>21.317630772464952</c:v>
                </c:pt>
                <c:pt idx="20">
                  <c:v>21.97326205327454</c:v>
                </c:pt>
                <c:pt idx="21">
                  <c:v>21.98761177604827</c:v>
                </c:pt>
                <c:pt idx="22">
                  <c:v>21.311806959758236</c:v>
                </c:pt>
                <c:pt idx="23">
                  <c:v>20.87766914160927</c:v>
                </c:pt>
                <c:pt idx="24">
                  <c:v>21.286368511970938</c:v>
                </c:pt>
                <c:pt idx="25">
                  <c:v>20.46851765299245</c:v>
                </c:pt>
                <c:pt idx="26">
                  <c:v>20.787286888578105</c:v>
                </c:pt>
                <c:pt idx="27">
                  <c:v>18.738099748483712</c:v>
                </c:pt>
                <c:pt idx="28">
                  <c:v>20.42085086873357</c:v>
                </c:pt>
                <c:pt idx="29">
                  <c:v>21.457702732510146</c:v>
                </c:pt>
                <c:pt idx="30">
                  <c:v>18.50924882424823</c:v>
                </c:pt>
                <c:pt idx="31">
                  <c:v>18.029193852923477</c:v>
                </c:pt>
                <c:pt idx="32">
                  <c:v>19.300221101918346</c:v>
                </c:pt>
                <c:pt idx="33">
                  <c:v>19.207487313994108</c:v>
                </c:pt>
                <c:pt idx="34">
                  <c:v>17.684208105592706</c:v>
                </c:pt>
                <c:pt idx="35">
                  <c:v>17.403163269271214</c:v>
                </c:pt>
                <c:pt idx="36">
                  <c:v>17.158421159076767</c:v>
                </c:pt>
                <c:pt idx="37">
                  <c:v>16.71855195030278</c:v>
                </c:pt>
                <c:pt idx="38">
                  <c:v>17.966280236794912</c:v>
                </c:pt>
                <c:pt idx="39">
                  <c:v>18.112912562090234</c:v>
                </c:pt>
                <c:pt idx="40">
                  <c:v>15.880658113393116</c:v>
                </c:pt>
                <c:pt idx="41">
                  <c:v>15.371624798925478</c:v>
                </c:pt>
                <c:pt idx="42">
                  <c:v>14.722104373995242</c:v>
                </c:pt>
                <c:pt idx="43">
                  <c:v>15.479634747580135</c:v>
                </c:pt>
                <c:pt idx="44">
                  <c:v>16.156953784429533</c:v>
                </c:pt>
                <c:pt idx="45">
                  <c:v>15.961183966743064</c:v>
                </c:pt>
                <c:pt idx="46">
                  <c:v>17.55060142207278</c:v>
                </c:pt>
                <c:pt idx="47">
                  <c:v>19.105136601158566</c:v>
                </c:pt>
                <c:pt idx="48">
                  <c:v>19.28071402773548</c:v>
                </c:pt>
                <c:pt idx="49">
                  <c:v>19.09146380978135</c:v>
                </c:pt>
                <c:pt idx="50">
                  <c:v>18.15212945116064</c:v>
                </c:pt>
                <c:pt idx="51">
                  <c:v>18.10251857963552</c:v>
                </c:pt>
                <c:pt idx="52">
                  <c:v>18.648851574717405</c:v>
                </c:pt>
                <c:pt idx="53">
                  <c:v>18.6874011944724</c:v>
                </c:pt>
                <c:pt idx="54">
                  <c:v>19.56154507123039</c:v>
                </c:pt>
                <c:pt idx="55">
                  <c:v>21.268692472570237</c:v>
                </c:pt>
                <c:pt idx="56">
                  <c:v>21.078675223498056</c:v>
                </c:pt>
                <c:pt idx="57">
                  <c:v>18.898558681512544</c:v>
                </c:pt>
                <c:pt idx="58">
                  <c:v>18.321035705012516</c:v>
                </c:pt>
                <c:pt idx="59">
                  <c:v>16.890574418787534</c:v>
                </c:pt>
                <c:pt idx="60">
                  <c:v>16.445707233060403</c:v>
                </c:pt>
                <c:pt idx="61">
                  <c:v>17.662929048825866</c:v>
                </c:pt>
                <c:pt idx="62">
                  <c:v>18.565792339627798</c:v>
                </c:pt>
                <c:pt idx="63">
                  <c:v>18.995608310005583</c:v>
                </c:pt>
                <c:pt idx="64">
                  <c:v>17.25245643548915</c:v>
                </c:pt>
                <c:pt idx="65">
                  <c:v>20.691842145101425</c:v>
                </c:pt>
                <c:pt idx="66">
                  <c:v>21.785638166260256</c:v>
                </c:pt>
                <c:pt idx="67">
                  <c:v>18.62918197557636</c:v>
                </c:pt>
                <c:pt idx="68">
                  <c:v>19.32137173683451</c:v>
                </c:pt>
                <c:pt idx="69">
                  <c:v>17.910812989992362</c:v>
                </c:pt>
                <c:pt idx="70">
                  <c:v>18.392617823328365</c:v>
                </c:pt>
                <c:pt idx="71">
                  <c:v>19.84041932154142</c:v>
                </c:pt>
                <c:pt idx="72">
                  <c:v>18.554122237281764</c:v>
                </c:pt>
                <c:pt idx="73">
                  <c:v>17.51408877498416</c:v>
                </c:pt>
                <c:pt idx="74">
                  <c:v>17.25633844805398</c:v>
                </c:pt>
                <c:pt idx="75">
                  <c:v>18.338444518582957</c:v>
                </c:pt>
                <c:pt idx="76">
                  <c:v>16.965472821418015</c:v>
                </c:pt>
                <c:pt idx="77">
                  <c:v>18.654303460509443</c:v>
                </c:pt>
                <c:pt idx="78">
                  <c:v>18.22165227089567</c:v>
                </c:pt>
                <c:pt idx="79">
                  <c:v>18.192877505531285</c:v>
                </c:pt>
                <c:pt idx="80">
                  <c:v>19.60626387093425</c:v>
                </c:pt>
                <c:pt idx="81">
                  <c:v>21.01986355457017</c:v>
                </c:pt>
                <c:pt idx="82">
                  <c:v>22.498718796487303</c:v>
                </c:pt>
                <c:pt idx="83">
                  <c:v>21.718773792156227</c:v>
                </c:pt>
                <c:pt idx="84">
                  <c:v>21.372994620313236</c:v>
                </c:pt>
                <c:pt idx="85">
                  <c:v>20.319436247432073</c:v>
                </c:pt>
                <c:pt idx="86">
                  <c:v>20.593685211705115</c:v>
                </c:pt>
                <c:pt idx="87">
                  <c:v>21.39048503933007</c:v>
                </c:pt>
                <c:pt idx="88">
                  <c:v>23.71539354234143</c:v>
                </c:pt>
                <c:pt idx="89">
                  <c:v>23.71539354234143</c:v>
                </c:pt>
                <c:pt idx="90">
                  <c:v>24.266172550024738</c:v>
                </c:pt>
                <c:pt idx="91">
                  <c:v>23.240853864138803</c:v>
                </c:pt>
                <c:pt idx="92">
                  <c:v>22.965907910993703</c:v>
                </c:pt>
                <c:pt idx="93">
                  <c:v>23.62300736416861</c:v>
                </c:pt>
                <c:pt idx="94">
                  <c:v>24.31728439681793</c:v>
                </c:pt>
                <c:pt idx="95">
                  <c:v>24.833861312378247</c:v>
                </c:pt>
                <c:pt idx="96">
                  <c:v>25.34897319693952</c:v>
                </c:pt>
                <c:pt idx="97">
                  <c:v>25.69726700646464</c:v>
                </c:pt>
                <c:pt idx="98">
                  <c:v>25.842347894183945</c:v>
                </c:pt>
                <c:pt idx="99">
                  <c:v>24.53016554313274</c:v>
                </c:pt>
                <c:pt idx="100">
                  <c:v>25.715775753116176</c:v>
                </c:pt>
                <c:pt idx="101">
                  <c:v>25.90978017179028</c:v>
                </c:pt>
                <c:pt idx="102">
                  <c:v>24.07887117781192</c:v>
                </c:pt>
                <c:pt idx="103">
                  <c:v>22.52205740842783</c:v>
                </c:pt>
                <c:pt idx="104">
                  <c:v>22.81320669733945</c:v>
                </c:pt>
                <c:pt idx="105">
                  <c:v>21.844871755637275</c:v>
                </c:pt>
                <c:pt idx="106">
                  <c:v>22.6193854634288</c:v>
                </c:pt>
                <c:pt idx="107">
                  <c:v>22.903936620844508</c:v>
                </c:pt>
                <c:pt idx="108">
                  <c:v>22.546996983410196</c:v>
                </c:pt>
                <c:pt idx="109">
                  <c:v>21.41113344473026</c:v>
                </c:pt>
                <c:pt idx="110">
                  <c:v>21.433150847607095</c:v>
                </c:pt>
                <c:pt idx="111">
                  <c:v>21.93878342581868</c:v>
                </c:pt>
                <c:pt idx="112">
                  <c:v>21.151522747613285</c:v>
                </c:pt>
                <c:pt idx="113">
                  <c:v>20.351321254919437</c:v>
                </c:pt>
                <c:pt idx="114">
                  <c:v>20.83625121805298</c:v>
                </c:pt>
                <c:pt idx="115">
                  <c:v>21.677840948366367</c:v>
                </c:pt>
                <c:pt idx="116">
                  <c:v>22.509920317687673</c:v>
                </c:pt>
                <c:pt idx="117">
                  <c:v>24.05712907830181</c:v>
                </c:pt>
                <c:pt idx="118">
                  <c:v>26.07895395317094</c:v>
                </c:pt>
                <c:pt idx="119">
                  <c:v>24.31343407712164</c:v>
                </c:pt>
                <c:pt idx="120">
                  <c:v>23.978749073576097</c:v>
                </c:pt>
                <c:pt idx="121">
                  <c:v>24.872470419418917</c:v>
                </c:pt>
                <c:pt idx="122">
                  <c:v>23.432527583185824</c:v>
                </c:pt>
                <c:pt idx="123">
                  <c:v>21.055247516913287</c:v>
                </c:pt>
                <c:pt idx="124">
                  <c:v>20.905854252808318</c:v>
                </c:pt>
                <c:pt idx="125">
                  <c:v>23.384149732423403</c:v>
                </c:pt>
                <c:pt idx="126">
                  <c:v>21.29191426508075</c:v>
                </c:pt>
                <c:pt idx="127">
                  <c:v>21.04764840653157</c:v>
                </c:pt>
                <c:pt idx="128">
                  <c:v>23.48270684950874</c:v>
                </c:pt>
                <c:pt idx="129">
                  <c:v>24.95790115480807</c:v>
                </c:pt>
                <c:pt idx="130">
                  <c:v>26.045731972294476</c:v>
                </c:pt>
                <c:pt idx="131">
                  <c:v>27.542683505563325</c:v>
                </c:pt>
                <c:pt idx="132">
                  <c:v>26.269900498033017</c:v>
                </c:pt>
                <c:pt idx="133">
                  <c:v>25.834654597173866</c:v>
                </c:pt>
                <c:pt idx="134">
                  <c:v>24.824064146921085</c:v>
                </c:pt>
                <c:pt idx="135">
                  <c:v>22.99800328692612</c:v>
                </c:pt>
                <c:pt idx="136">
                  <c:v>20.33421729766237</c:v>
                </c:pt>
                <c:pt idx="137">
                  <c:v>20.30905840279416</c:v>
                </c:pt>
                <c:pt idx="138">
                  <c:v>21.532128751457904</c:v>
                </c:pt>
                <c:pt idx="139">
                  <c:v>21.83737262351387</c:v>
                </c:pt>
                <c:pt idx="140">
                  <c:v>23.889922044428786</c:v>
                </c:pt>
                <c:pt idx="141">
                  <c:v>25.78613425039698</c:v>
                </c:pt>
                <c:pt idx="142">
                  <c:v>28.15870088734178</c:v>
                </c:pt>
                <c:pt idx="143">
                  <c:v>28.739421627632378</c:v>
                </c:pt>
                <c:pt idx="144">
                  <c:v>29.4480046320785</c:v>
                </c:pt>
                <c:pt idx="145">
                  <c:v>28.15053440331836</c:v>
                </c:pt>
                <c:pt idx="146">
                  <c:v>27.804906332537524</c:v>
                </c:pt>
                <c:pt idx="147">
                  <c:v>28.514840202740896</c:v>
                </c:pt>
                <c:pt idx="148">
                  <c:v>28.514840202740896</c:v>
                </c:pt>
                <c:pt idx="149">
                  <c:v>23.49479644980955</c:v>
                </c:pt>
                <c:pt idx="150">
                  <c:v>24.019188882729807</c:v>
                </c:pt>
                <c:pt idx="151">
                  <c:v>23.958794945647625</c:v>
                </c:pt>
                <c:pt idx="152">
                  <c:v>23.231370699486888</c:v>
                </c:pt>
                <c:pt idx="153">
                  <c:v>22.07085948874949</c:v>
                </c:pt>
                <c:pt idx="154">
                  <c:v>21.838695805390294</c:v>
                </c:pt>
                <c:pt idx="155">
                  <c:v>21.581225708791607</c:v>
                </c:pt>
                <c:pt idx="156">
                  <c:v>22.335722168889376</c:v>
                </c:pt>
                <c:pt idx="157">
                  <c:v>22.33572216888938</c:v>
                </c:pt>
              </c:numCache>
            </c:numRef>
          </c:val>
          <c:smooth val="0"/>
        </c:ser>
        <c:axId val="8678604"/>
        <c:axId val="10998573"/>
      </c:lineChart>
      <c:date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0"/>
        <c:majorUnit val="12"/>
        <c:majorTimeUnit val="months"/>
        <c:noMultiLvlLbl val="0"/>
      </c:date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 late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1. Number of Flights Arriving Late as a Percent of Operations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'ontime (STAMP) arrival 2001-10'!$F$1</c:f>
              <c:strCache>
                <c:ptCount val="1"/>
                <c:pt idx="0">
                  <c:v>ArriveLate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0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9"/>
            <c:marker>
              <c:symbol val="square"/>
              <c:size val="3"/>
              <c:spPr>
                <a:solidFill>
                  <a:srgbClr val="80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8"/>
            <c:marker>
              <c:symbol val="squar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'ontime (STAMP) arrival 2001-10'!$A$2:$A$173</c:f>
              <c:strCache>
                <c:ptCount val="171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  <c:pt idx="158">
                  <c:v>36831</c:v>
                </c:pt>
                <c:pt idx="159">
                  <c:v>36861</c:v>
                </c:pt>
                <c:pt idx="160">
                  <c:v>36892</c:v>
                </c:pt>
                <c:pt idx="161">
                  <c:v>36923</c:v>
                </c:pt>
                <c:pt idx="162">
                  <c:v>36951</c:v>
                </c:pt>
                <c:pt idx="163">
                  <c:v>36982</c:v>
                </c:pt>
                <c:pt idx="164">
                  <c:v>37012</c:v>
                </c:pt>
                <c:pt idx="165">
                  <c:v>37043</c:v>
                </c:pt>
                <c:pt idx="166">
                  <c:v>37073</c:v>
                </c:pt>
                <c:pt idx="167">
                  <c:v>37104</c:v>
                </c:pt>
                <c:pt idx="168">
                  <c:v>37135</c:v>
                </c:pt>
                <c:pt idx="169">
                  <c:v>37165</c:v>
                </c:pt>
                <c:pt idx="170">
                  <c:v>37196</c:v>
                </c:pt>
              </c:strCache>
            </c:strRef>
          </c:cat>
          <c:val>
            <c:numRef>
              <c:f>'ontime (STAMP) arrival 2001-10'!$F$2:$F$172</c:f>
              <c:numCache>
                <c:ptCount val="171"/>
                <c:pt idx="0">
                  <c:v>22.912739434478564</c:v>
                </c:pt>
                <c:pt idx="1">
                  <c:v>19.60946903838438</c:v>
                </c:pt>
                <c:pt idx="2">
                  <c:v>23.842782572498304</c:v>
                </c:pt>
                <c:pt idx="3">
                  <c:v>33.48978095062931</c:v>
                </c:pt>
                <c:pt idx="4">
                  <c:v>30.646755921730175</c:v>
                </c:pt>
                <c:pt idx="5">
                  <c:v>25.239772261797135</c:v>
                </c:pt>
                <c:pt idx="6">
                  <c:v>21.10317246337737</c:v>
                </c:pt>
                <c:pt idx="7">
                  <c:v>17.329667115193352</c:v>
                </c:pt>
                <c:pt idx="8">
                  <c:v>18.033290817496948</c:v>
                </c:pt>
                <c:pt idx="9">
                  <c:v>15.61631258129511</c:v>
                </c:pt>
                <c:pt idx="10">
                  <c:v>18.459686523787287</c:v>
                </c:pt>
                <c:pt idx="11">
                  <c:v>17.04325949204175</c:v>
                </c:pt>
                <c:pt idx="12">
                  <c:v>14.372693509402819</c:v>
                </c:pt>
                <c:pt idx="13">
                  <c:v>16.59564833472955</c:v>
                </c:pt>
                <c:pt idx="14">
                  <c:v>22.33825419794184</c:v>
                </c:pt>
                <c:pt idx="15">
                  <c:v>23.863164664936345</c:v>
                </c:pt>
                <c:pt idx="16">
                  <c:v>23.317925012840266</c:v>
                </c:pt>
                <c:pt idx="17">
                  <c:v>27.57885094236492</c:v>
                </c:pt>
                <c:pt idx="18">
                  <c:v>30.382760276758408</c:v>
                </c:pt>
                <c:pt idx="19">
                  <c:v>16.605112375617598</c:v>
                </c:pt>
                <c:pt idx="20">
                  <c:v>20.53873510188389</c:v>
                </c:pt>
                <c:pt idx="21">
                  <c:v>27.82351652625076</c:v>
                </c:pt>
                <c:pt idx="22">
                  <c:v>23.125806034048797</c:v>
                </c:pt>
                <c:pt idx="23">
                  <c:v>25.368647100930566</c:v>
                </c:pt>
                <c:pt idx="24">
                  <c:v>20.386298148737076</c:v>
                </c:pt>
                <c:pt idx="25">
                  <c:v>20.539697209551306</c:v>
                </c:pt>
                <c:pt idx="26">
                  <c:v>21.978071949471186</c:v>
                </c:pt>
                <c:pt idx="27">
                  <c:v>29.80139234906517</c:v>
                </c:pt>
                <c:pt idx="28">
                  <c:v>22.39620510503727</c:v>
                </c:pt>
                <c:pt idx="29">
                  <c:v>26.779550848268947</c:v>
                </c:pt>
                <c:pt idx="30">
                  <c:v>23.456067698955707</c:v>
                </c:pt>
                <c:pt idx="31">
                  <c:v>17.78644271145771</c:v>
                </c:pt>
                <c:pt idx="32">
                  <c:v>19.157701326192356</c:v>
                </c:pt>
                <c:pt idx="33">
                  <c:v>19.93781364670378</c:v>
                </c:pt>
                <c:pt idx="34">
                  <c:v>18.941802895021944</c:v>
                </c:pt>
                <c:pt idx="35">
                  <c:v>21.463202631222618</c:v>
                </c:pt>
                <c:pt idx="36">
                  <c:v>15.585876346875159</c:v>
                </c:pt>
                <c:pt idx="37">
                  <c:v>17.580601564234023</c:v>
                </c:pt>
                <c:pt idx="38">
                  <c:v>15.428388851185105</c:v>
                </c:pt>
                <c:pt idx="39">
                  <c:v>29.69689608389557</c:v>
                </c:pt>
                <c:pt idx="40">
                  <c:v>26.167194053325346</c:v>
                </c:pt>
                <c:pt idx="41">
                  <c:v>18.150444306674935</c:v>
                </c:pt>
                <c:pt idx="42">
                  <c:v>19.993990412611748</c:v>
                </c:pt>
                <c:pt idx="43">
                  <c:v>16.624269296724744</c:v>
                </c:pt>
                <c:pt idx="44">
                  <c:v>16.49833998270234</c:v>
                </c:pt>
                <c:pt idx="45">
                  <c:v>14.718939963117274</c:v>
                </c:pt>
                <c:pt idx="46">
                  <c:v>15.505687768916536</c:v>
                </c:pt>
                <c:pt idx="47">
                  <c:v>16.729810703763505</c:v>
                </c:pt>
                <c:pt idx="48">
                  <c:v>12.096027116242217</c:v>
                </c:pt>
                <c:pt idx="49">
                  <c:v>16.60775020651527</c:v>
                </c:pt>
                <c:pt idx="50">
                  <c:v>17.284836091001818</c:v>
                </c:pt>
                <c:pt idx="51">
                  <c:v>20.043380328689413</c:v>
                </c:pt>
                <c:pt idx="52">
                  <c:v>18.608182241255307</c:v>
                </c:pt>
                <c:pt idx="53">
                  <c:v>16.573300812926107</c:v>
                </c:pt>
                <c:pt idx="54">
                  <c:v>19.099170436522346</c:v>
                </c:pt>
                <c:pt idx="55">
                  <c:v>13.402807305817605</c:v>
                </c:pt>
                <c:pt idx="56">
                  <c:v>13.445875767815433</c:v>
                </c:pt>
                <c:pt idx="57">
                  <c:v>18.962656576813707</c:v>
                </c:pt>
                <c:pt idx="58">
                  <c:v>20.222393857477112</c:v>
                </c:pt>
                <c:pt idx="59">
                  <c:v>19.661367332306487</c:v>
                </c:pt>
                <c:pt idx="60">
                  <c:v>14.807820642065058</c:v>
                </c:pt>
                <c:pt idx="61">
                  <c:v>14.185315247079345</c:v>
                </c:pt>
                <c:pt idx="62">
                  <c:v>17.319787131107887</c:v>
                </c:pt>
                <c:pt idx="63">
                  <c:v>26.105136694597682</c:v>
                </c:pt>
                <c:pt idx="64">
                  <c:v>22.374188359688237</c:v>
                </c:pt>
                <c:pt idx="65">
                  <c:v>23.147024352129183</c:v>
                </c:pt>
                <c:pt idx="66">
                  <c:v>26.393828814263937</c:v>
                </c:pt>
                <c:pt idx="67">
                  <c:v>17.08054498144273</c:v>
                </c:pt>
                <c:pt idx="68">
                  <c:v>12.890268140451202</c:v>
                </c:pt>
                <c:pt idx="69">
                  <c:v>16.75368995216663</c:v>
                </c:pt>
                <c:pt idx="70">
                  <c:v>13.94116932443057</c:v>
                </c:pt>
                <c:pt idx="71">
                  <c:v>15.877712254807637</c:v>
                </c:pt>
                <c:pt idx="72">
                  <c:v>15.369262435842318</c:v>
                </c:pt>
                <c:pt idx="73">
                  <c:v>16.960576555046256</c:v>
                </c:pt>
                <c:pt idx="74">
                  <c:v>18.82446678107379</c:v>
                </c:pt>
                <c:pt idx="75">
                  <c:v>21.388929389465567</c:v>
                </c:pt>
                <c:pt idx="76">
                  <c:v>29.53373865488922</c:v>
                </c:pt>
                <c:pt idx="77">
                  <c:v>26.169260428888187</c:v>
                </c:pt>
                <c:pt idx="78">
                  <c:v>17.436098788563452</c:v>
                </c:pt>
                <c:pt idx="79">
                  <c:v>16.972885663725222</c:v>
                </c:pt>
                <c:pt idx="80">
                  <c:v>12.369395461377717</c:v>
                </c:pt>
                <c:pt idx="81">
                  <c:v>18.230439166217263</c:v>
                </c:pt>
                <c:pt idx="82">
                  <c:v>20.546901761407685</c:v>
                </c:pt>
                <c:pt idx="83">
                  <c:v>16.245460954230456</c:v>
                </c:pt>
                <c:pt idx="84">
                  <c:v>12.048433253415835</c:v>
                </c:pt>
                <c:pt idx="85">
                  <c:v>14.073289434740714</c:v>
                </c:pt>
                <c:pt idx="86">
                  <c:v>19.24890303507252</c:v>
                </c:pt>
                <c:pt idx="87">
                  <c:v>20.748184295923373</c:v>
                </c:pt>
                <c:pt idx="88">
                  <c:v>26.172588308422934</c:v>
                </c:pt>
                <c:pt idx="89">
                  <c:v>21.09095603281761</c:v>
                </c:pt>
                <c:pt idx="90">
                  <c:v>20.702140614470544</c:v>
                </c:pt>
                <c:pt idx="91">
                  <c:v>18.696182499988662</c:v>
                </c:pt>
                <c:pt idx="92">
                  <c:v>19.32279224964926</c:v>
                </c:pt>
                <c:pt idx="93">
                  <c:v>24.058595021198254</c:v>
                </c:pt>
                <c:pt idx="94">
                  <c:v>19.918818466353677</c:v>
                </c:pt>
                <c:pt idx="95">
                  <c:v>20.145248489909775</c:v>
                </c:pt>
                <c:pt idx="96">
                  <c:v>14.415483486669737</c:v>
                </c:pt>
                <c:pt idx="97">
                  <c:v>17.907356194072992</c:v>
                </c:pt>
                <c:pt idx="98">
                  <c:v>22.149846285686188</c:v>
                </c:pt>
                <c:pt idx="99">
                  <c:v>32.340249225697775</c:v>
                </c:pt>
                <c:pt idx="100">
                  <c:v>37.330286388923675</c:v>
                </c:pt>
                <c:pt idx="101">
                  <c:v>28.096320178934718</c:v>
                </c:pt>
                <c:pt idx="102">
                  <c:v>24.061934875402887</c:v>
                </c:pt>
                <c:pt idx="103">
                  <c:v>19.818259798581217</c:v>
                </c:pt>
                <c:pt idx="104">
                  <c:v>21.081566326519248</c:v>
                </c:pt>
                <c:pt idx="105">
                  <c:v>25.33210319617605</c:v>
                </c:pt>
                <c:pt idx="106">
                  <c:v>24.714862907307538</c:v>
                </c:pt>
                <c:pt idx="107">
                  <c:v>25.30986774649898</c:v>
                </c:pt>
                <c:pt idx="108">
                  <c:v>21.309358688907544</c:v>
                </c:pt>
                <c:pt idx="109">
                  <c:v>22.814990680651896</c:v>
                </c:pt>
                <c:pt idx="110">
                  <c:v>22.085647041518037</c:v>
                </c:pt>
                <c:pt idx="111">
                  <c:v>33.374342375059484</c:v>
                </c:pt>
                <c:pt idx="112">
                  <c:v>31.59371236030432</c:v>
                </c:pt>
                <c:pt idx="113">
                  <c:v>24.785640048501644</c:v>
                </c:pt>
                <c:pt idx="114">
                  <c:v>21.90196665408494</c:v>
                </c:pt>
                <c:pt idx="115">
                  <c:v>20.153634969393732</c:v>
                </c:pt>
                <c:pt idx="116">
                  <c:v>16.842056930958258</c:v>
                </c:pt>
                <c:pt idx="117">
                  <c:v>23.86491457324338</c:v>
                </c:pt>
                <c:pt idx="118">
                  <c:v>22.50311180428947</c:v>
                </c:pt>
                <c:pt idx="119">
                  <c:v>21.435337585296438</c:v>
                </c:pt>
                <c:pt idx="120">
                  <c:v>14.969027813091346</c:v>
                </c:pt>
                <c:pt idx="121">
                  <c:v>18.45259740401135</c:v>
                </c:pt>
                <c:pt idx="122">
                  <c:v>21.777572361199375</c:v>
                </c:pt>
                <c:pt idx="123">
                  <c:v>26.464391533452797</c:v>
                </c:pt>
                <c:pt idx="124">
                  <c:v>24.947511178072617</c:v>
                </c:pt>
                <c:pt idx="125">
                  <c:v>24.607830788310984</c:v>
                </c:pt>
                <c:pt idx="126">
                  <c:v>24.14841756525409</c:v>
                </c:pt>
                <c:pt idx="127">
                  <c:v>20.877725666675705</c:v>
                </c:pt>
                <c:pt idx="128">
                  <c:v>22.517599873579158</c:v>
                </c:pt>
                <c:pt idx="129">
                  <c:v>29.583560134131673</c:v>
                </c:pt>
                <c:pt idx="130">
                  <c:v>21.142272651585433</c:v>
                </c:pt>
                <c:pt idx="131">
                  <c:v>22.966882015839968</c:v>
                </c:pt>
                <c:pt idx="132">
                  <c:v>21.06370564607874</c:v>
                </c:pt>
                <c:pt idx="133">
                  <c:v>18.25467186660669</c:v>
                </c:pt>
                <c:pt idx="134">
                  <c:v>16.714391745775757</c:v>
                </c:pt>
                <c:pt idx="135">
                  <c:v>26.78296370679786</c:v>
                </c:pt>
                <c:pt idx="136">
                  <c:v>32.335714631985795</c:v>
                </c:pt>
                <c:pt idx="137">
                  <c:v>21.09442157714899</c:v>
                </c:pt>
                <c:pt idx="138">
                  <c:v>21.909978617401617</c:v>
                </c:pt>
                <c:pt idx="139">
                  <c:v>24.27056056100484</c:v>
                </c:pt>
                <c:pt idx="140">
                  <c:v>23.81474892545027</c:v>
                </c:pt>
                <c:pt idx="141">
                  <c:v>29.123476818099885</c:v>
                </c:pt>
                <c:pt idx="142">
                  <c:v>28.931941347587898</c:v>
                </c:pt>
                <c:pt idx="143">
                  <c:v>23.886610127432235</c:v>
                </c:pt>
                <c:pt idx="144">
                  <c:v>20.652861156195208</c:v>
                </c:pt>
                <c:pt idx="145">
                  <c:v>19.940245957507308</c:v>
                </c:pt>
                <c:pt idx="146">
                  <c:v>18.585119243872953</c:v>
                </c:pt>
                <c:pt idx="147">
                  <c:v>22.003259962889196</c:v>
                </c:pt>
                <c:pt idx="148">
                  <c:v>26.253568187180246</c:v>
                </c:pt>
                <c:pt idx="149">
                  <c:v>25.239876805122172</c:v>
                </c:pt>
                <c:pt idx="150">
                  <c:v>23.011665997159078</c:v>
                </c:pt>
                <c:pt idx="151">
                  <c:v>24.63006974440005</c:v>
                </c:pt>
                <c:pt idx="152">
                  <c:v>25.7462273626096</c:v>
                </c:pt>
                <c:pt idx="153">
                  <c:v>33.661855232434725</c:v>
                </c:pt>
                <c:pt idx="154">
                  <c:v>29.694708922460702</c:v>
                </c:pt>
                <c:pt idx="155">
                  <c:v>30.03585921695844</c:v>
                </c:pt>
                <c:pt idx="156">
                  <c:v>21.90383440186397</c:v>
                </c:pt>
                <c:pt idx="157">
                  <c:v>23.926581178810157</c:v>
                </c:pt>
                <c:pt idx="158">
                  <c:v>27.3765575775947</c:v>
                </c:pt>
                <c:pt idx="159">
                  <c:v>37.5910289904459</c:v>
                </c:pt>
                <c:pt idx="160">
                  <c:v>23.564951547592116</c:v>
                </c:pt>
                <c:pt idx="161">
                  <c:v>26.52057821563392</c:v>
                </c:pt>
                <c:pt idx="162">
                  <c:v>24.04130740505241</c:v>
                </c:pt>
                <c:pt idx="163">
                  <c:v>20.074306455239462</c:v>
                </c:pt>
                <c:pt idx="164">
                  <c:v>17.70934030181509</c:v>
                </c:pt>
                <c:pt idx="165">
                  <c:v>24.19967077005108</c:v>
                </c:pt>
                <c:pt idx="166">
                  <c:v>21.514354013173097</c:v>
                </c:pt>
                <c:pt idx="167">
                  <c:v>23.525368215682906</c:v>
                </c:pt>
                <c:pt idx="168">
                  <c:v>32.188886756021276</c:v>
                </c:pt>
                <c:pt idx="169">
                  <c:v>15.023110942507163</c:v>
                </c:pt>
                <c:pt idx="170">
                  <c:v>14.990494991591722</c:v>
                </c:pt>
              </c:numCache>
            </c:numRef>
          </c:val>
          <c:smooth val="0"/>
        </c:ser>
        <c:axId val="31878294"/>
        <c:axId val="18469191"/>
      </c:lineChart>
      <c:date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0"/>
        <c:majorUnit val="12"/>
        <c:majorTimeUnit val="months"/>
        <c:noMultiLvlLbl val="0"/>
      </c:date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 of Operations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2. Underlying Local Trend for Late Arrivals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'ontime (STAMP) arrival 2001-10'!$F$1</c:f>
              <c:strCache>
                <c:ptCount val="1"/>
                <c:pt idx="0">
                  <c:v>ArriveLate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'ontime (STAMP) arrival 2001-10'!$A$2:$A$171</c:f>
              <c:strCache>
                <c:ptCount val="170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  <c:pt idx="158">
                  <c:v>36831</c:v>
                </c:pt>
                <c:pt idx="159">
                  <c:v>36861</c:v>
                </c:pt>
                <c:pt idx="160">
                  <c:v>36892</c:v>
                </c:pt>
                <c:pt idx="161">
                  <c:v>36923</c:v>
                </c:pt>
                <c:pt idx="162">
                  <c:v>36951</c:v>
                </c:pt>
                <c:pt idx="163">
                  <c:v>36982</c:v>
                </c:pt>
                <c:pt idx="164">
                  <c:v>37012</c:v>
                </c:pt>
                <c:pt idx="165">
                  <c:v>37043</c:v>
                </c:pt>
                <c:pt idx="166">
                  <c:v>37073</c:v>
                </c:pt>
                <c:pt idx="167">
                  <c:v>37104</c:v>
                </c:pt>
                <c:pt idx="168">
                  <c:v>37135</c:v>
                </c:pt>
                <c:pt idx="169">
                  <c:v>37165</c:v>
                </c:pt>
              </c:strCache>
            </c:strRef>
          </c:cat>
          <c:val>
            <c:numRef>
              <c:f>'ontime (STAMP) arrival 2001-10'!$F$2:$F$172</c:f>
              <c:numCache>
                <c:ptCount val="171"/>
                <c:pt idx="0">
                  <c:v>22.912739434478564</c:v>
                </c:pt>
                <c:pt idx="1">
                  <c:v>19.60946903838438</c:v>
                </c:pt>
                <c:pt idx="2">
                  <c:v>23.842782572498304</c:v>
                </c:pt>
                <c:pt idx="3">
                  <c:v>33.48978095062931</c:v>
                </c:pt>
                <c:pt idx="4">
                  <c:v>30.646755921730175</c:v>
                </c:pt>
                <c:pt idx="5">
                  <c:v>25.239772261797135</c:v>
                </c:pt>
                <c:pt idx="6">
                  <c:v>21.10317246337737</c:v>
                </c:pt>
                <c:pt idx="7">
                  <c:v>17.329667115193352</c:v>
                </c:pt>
                <c:pt idx="8">
                  <c:v>18.033290817496948</c:v>
                </c:pt>
                <c:pt idx="9">
                  <c:v>15.61631258129511</c:v>
                </c:pt>
                <c:pt idx="10">
                  <c:v>18.459686523787287</c:v>
                </c:pt>
                <c:pt idx="11">
                  <c:v>17.04325949204175</c:v>
                </c:pt>
                <c:pt idx="12">
                  <c:v>14.372693509402819</c:v>
                </c:pt>
                <c:pt idx="13">
                  <c:v>16.59564833472955</c:v>
                </c:pt>
                <c:pt idx="14">
                  <c:v>22.33825419794184</c:v>
                </c:pt>
                <c:pt idx="15">
                  <c:v>23.863164664936345</c:v>
                </c:pt>
                <c:pt idx="16">
                  <c:v>23.317925012840266</c:v>
                </c:pt>
                <c:pt idx="17">
                  <c:v>27.57885094236492</c:v>
                </c:pt>
                <c:pt idx="18">
                  <c:v>30.382760276758408</c:v>
                </c:pt>
                <c:pt idx="19">
                  <c:v>16.605112375617598</c:v>
                </c:pt>
                <c:pt idx="20">
                  <c:v>20.53873510188389</c:v>
                </c:pt>
                <c:pt idx="21">
                  <c:v>27.82351652625076</c:v>
                </c:pt>
                <c:pt idx="22">
                  <c:v>23.125806034048797</c:v>
                </c:pt>
                <c:pt idx="23">
                  <c:v>25.368647100930566</c:v>
                </c:pt>
                <c:pt idx="24">
                  <c:v>20.386298148737076</c:v>
                </c:pt>
                <c:pt idx="25">
                  <c:v>20.539697209551306</c:v>
                </c:pt>
                <c:pt idx="26">
                  <c:v>21.978071949471186</c:v>
                </c:pt>
                <c:pt idx="27">
                  <c:v>29.80139234906517</c:v>
                </c:pt>
                <c:pt idx="28">
                  <c:v>22.39620510503727</c:v>
                </c:pt>
                <c:pt idx="29">
                  <c:v>26.779550848268947</c:v>
                </c:pt>
                <c:pt idx="30">
                  <c:v>23.456067698955707</c:v>
                </c:pt>
                <c:pt idx="31">
                  <c:v>17.78644271145771</c:v>
                </c:pt>
                <c:pt idx="32">
                  <c:v>19.157701326192356</c:v>
                </c:pt>
                <c:pt idx="33">
                  <c:v>19.93781364670378</c:v>
                </c:pt>
                <c:pt idx="34">
                  <c:v>18.941802895021944</c:v>
                </c:pt>
                <c:pt idx="35">
                  <c:v>21.463202631222618</c:v>
                </c:pt>
                <c:pt idx="36">
                  <c:v>15.585876346875159</c:v>
                </c:pt>
                <c:pt idx="37">
                  <c:v>17.580601564234023</c:v>
                </c:pt>
                <c:pt idx="38">
                  <c:v>15.428388851185105</c:v>
                </c:pt>
                <c:pt idx="39">
                  <c:v>29.69689608389557</c:v>
                </c:pt>
                <c:pt idx="40">
                  <c:v>26.167194053325346</c:v>
                </c:pt>
                <c:pt idx="41">
                  <c:v>18.150444306674935</c:v>
                </c:pt>
                <c:pt idx="42">
                  <c:v>19.993990412611748</c:v>
                </c:pt>
                <c:pt idx="43">
                  <c:v>16.624269296724744</c:v>
                </c:pt>
                <c:pt idx="44">
                  <c:v>16.49833998270234</c:v>
                </c:pt>
                <c:pt idx="45">
                  <c:v>14.718939963117274</c:v>
                </c:pt>
                <c:pt idx="46">
                  <c:v>15.505687768916536</c:v>
                </c:pt>
                <c:pt idx="47">
                  <c:v>16.729810703763505</c:v>
                </c:pt>
                <c:pt idx="48">
                  <c:v>12.096027116242217</c:v>
                </c:pt>
                <c:pt idx="49">
                  <c:v>16.60775020651527</c:v>
                </c:pt>
                <c:pt idx="50">
                  <c:v>17.284836091001818</c:v>
                </c:pt>
                <c:pt idx="51">
                  <c:v>20.043380328689413</c:v>
                </c:pt>
                <c:pt idx="52">
                  <c:v>18.608182241255307</c:v>
                </c:pt>
                <c:pt idx="53">
                  <c:v>16.573300812926107</c:v>
                </c:pt>
                <c:pt idx="54">
                  <c:v>19.099170436522346</c:v>
                </c:pt>
                <c:pt idx="55">
                  <c:v>13.402807305817605</c:v>
                </c:pt>
                <c:pt idx="56">
                  <c:v>13.445875767815433</c:v>
                </c:pt>
                <c:pt idx="57">
                  <c:v>18.962656576813707</c:v>
                </c:pt>
                <c:pt idx="58">
                  <c:v>20.222393857477112</c:v>
                </c:pt>
                <c:pt idx="59">
                  <c:v>19.661367332306487</c:v>
                </c:pt>
                <c:pt idx="60">
                  <c:v>14.807820642065058</c:v>
                </c:pt>
                <c:pt idx="61">
                  <c:v>14.185315247079345</c:v>
                </c:pt>
                <c:pt idx="62">
                  <c:v>17.319787131107887</c:v>
                </c:pt>
                <c:pt idx="63">
                  <c:v>26.105136694597682</c:v>
                </c:pt>
                <c:pt idx="64">
                  <c:v>22.374188359688237</c:v>
                </c:pt>
                <c:pt idx="65">
                  <c:v>23.147024352129183</c:v>
                </c:pt>
                <c:pt idx="66">
                  <c:v>26.393828814263937</c:v>
                </c:pt>
                <c:pt idx="67">
                  <c:v>17.08054498144273</c:v>
                </c:pt>
                <c:pt idx="68">
                  <c:v>12.890268140451202</c:v>
                </c:pt>
                <c:pt idx="69">
                  <c:v>16.75368995216663</c:v>
                </c:pt>
                <c:pt idx="70">
                  <c:v>13.94116932443057</c:v>
                </c:pt>
                <c:pt idx="71">
                  <c:v>15.877712254807637</c:v>
                </c:pt>
                <c:pt idx="72">
                  <c:v>15.369262435842318</c:v>
                </c:pt>
                <c:pt idx="73">
                  <c:v>16.960576555046256</c:v>
                </c:pt>
                <c:pt idx="74">
                  <c:v>18.82446678107379</c:v>
                </c:pt>
                <c:pt idx="75">
                  <c:v>21.388929389465567</c:v>
                </c:pt>
                <c:pt idx="76">
                  <c:v>29.53373865488922</c:v>
                </c:pt>
                <c:pt idx="77">
                  <c:v>26.169260428888187</c:v>
                </c:pt>
                <c:pt idx="78">
                  <c:v>17.436098788563452</c:v>
                </c:pt>
                <c:pt idx="79">
                  <c:v>16.972885663725222</c:v>
                </c:pt>
                <c:pt idx="80">
                  <c:v>12.369395461377717</c:v>
                </c:pt>
                <c:pt idx="81">
                  <c:v>18.230439166217263</c:v>
                </c:pt>
                <c:pt idx="82">
                  <c:v>20.546901761407685</c:v>
                </c:pt>
                <c:pt idx="83">
                  <c:v>16.245460954230456</c:v>
                </c:pt>
                <c:pt idx="84">
                  <c:v>12.048433253415835</c:v>
                </c:pt>
                <c:pt idx="85">
                  <c:v>14.073289434740714</c:v>
                </c:pt>
                <c:pt idx="86">
                  <c:v>19.24890303507252</c:v>
                </c:pt>
                <c:pt idx="87">
                  <c:v>20.748184295923373</c:v>
                </c:pt>
                <c:pt idx="88">
                  <c:v>26.172588308422934</c:v>
                </c:pt>
                <c:pt idx="89">
                  <c:v>21.09095603281761</c:v>
                </c:pt>
                <c:pt idx="90">
                  <c:v>20.702140614470544</c:v>
                </c:pt>
                <c:pt idx="91">
                  <c:v>18.696182499988662</c:v>
                </c:pt>
                <c:pt idx="92">
                  <c:v>19.32279224964926</c:v>
                </c:pt>
                <c:pt idx="93">
                  <c:v>24.058595021198254</c:v>
                </c:pt>
                <c:pt idx="94">
                  <c:v>19.918818466353677</c:v>
                </c:pt>
                <c:pt idx="95">
                  <c:v>20.145248489909775</c:v>
                </c:pt>
                <c:pt idx="96">
                  <c:v>14.415483486669737</c:v>
                </c:pt>
                <c:pt idx="97">
                  <c:v>17.907356194072992</c:v>
                </c:pt>
                <c:pt idx="98">
                  <c:v>22.149846285686188</c:v>
                </c:pt>
                <c:pt idx="99">
                  <c:v>32.340249225697775</c:v>
                </c:pt>
                <c:pt idx="100">
                  <c:v>37.330286388923675</c:v>
                </c:pt>
                <c:pt idx="101">
                  <c:v>28.096320178934718</c:v>
                </c:pt>
                <c:pt idx="102">
                  <c:v>24.061934875402887</c:v>
                </c:pt>
                <c:pt idx="103">
                  <c:v>19.818259798581217</c:v>
                </c:pt>
                <c:pt idx="104">
                  <c:v>21.081566326519248</c:v>
                </c:pt>
                <c:pt idx="105">
                  <c:v>25.33210319617605</c:v>
                </c:pt>
                <c:pt idx="106">
                  <c:v>24.714862907307538</c:v>
                </c:pt>
                <c:pt idx="107">
                  <c:v>25.30986774649898</c:v>
                </c:pt>
                <c:pt idx="108">
                  <c:v>21.309358688907544</c:v>
                </c:pt>
                <c:pt idx="109">
                  <c:v>22.814990680651896</c:v>
                </c:pt>
                <c:pt idx="110">
                  <c:v>22.085647041518037</c:v>
                </c:pt>
                <c:pt idx="111">
                  <c:v>33.374342375059484</c:v>
                </c:pt>
                <c:pt idx="112">
                  <c:v>31.59371236030432</c:v>
                </c:pt>
                <c:pt idx="113">
                  <c:v>24.785640048501644</c:v>
                </c:pt>
                <c:pt idx="114">
                  <c:v>21.90196665408494</c:v>
                </c:pt>
                <c:pt idx="115">
                  <c:v>20.153634969393732</c:v>
                </c:pt>
                <c:pt idx="116">
                  <c:v>16.842056930958258</c:v>
                </c:pt>
                <c:pt idx="117">
                  <c:v>23.86491457324338</c:v>
                </c:pt>
                <c:pt idx="118">
                  <c:v>22.50311180428947</c:v>
                </c:pt>
                <c:pt idx="119">
                  <c:v>21.435337585296438</c:v>
                </c:pt>
                <c:pt idx="120">
                  <c:v>14.969027813091346</c:v>
                </c:pt>
                <c:pt idx="121">
                  <c:v>18.45259740401135</c:v>
                </c:pt>
                <c:pt idx="122">
                  <c:v>21.777572361199375</c:v>
                </c:pt>
                <c:pt idx="123">
                  <c:v>26.464391533452797</c:v>
                </c:pt>
                <c:pt idx="124">
                  <c:v>24.947511178072617</c:v>
                </c:pt>
                <c:pt idx="125">
                  <c:v>24.607830788310984</c:v>
                </c:pt>
                <c:pt idx="126">
                  <c:v>24.14841756525409</c:v>
                </c:pt>
                <c:pt idx="127">
                  <c:v>20.877725666675705</c:v>
                </c:pt>
                <c:pt idx="128">
                  <c:v>22.517599873579158</c:v>
                </c:pt>
                <c:pt idx="129">
                  <c:v>29.583560134131673</c:v>
                </c:pt>
                <c:pt idx="130">
                  <c:v>21.142272651585433</c:v>
                </c:pt>
                <c:pt idx="131">
                  <c:v>22.966882015839968</c:v>
                </c:pt>
                <c:pt idx="132">
                  <c:v>21.06370564607874</c:v>
                </c:pt>
                <c:pt idx="133">
                  <c:v>18.25467186660669</c:v>
                </c:pt>
                <c:pt idx="134">
                  <c:v>16.714391745775757</c:v>
                </c:pt>
                <c:pt idx="135">
                  <c:v>26.78296370679786</c:v>
                </c:pt>
                <c:pt idx="136">
                  <c:v>32.335714631985795</c:v>
                </c:pt>
                <c:pt idx="137">
                  <c:v>21.09442157714899</c:v>
                </c:pt>
                <c:pt idx="138">
                  <c:v>21.909978617401617</c:v>
                </c:pt>
                <c:pt idx="139">
                  <c:v>24.27056056100484</c:v>
                </c:pt>
                <c:pt idx="140">
                  <c:v>23.81474892545027</c:v>
                </c:pt>
                <c:pt idx="141">
                  <c:v>29.123476818099885</c:v>
                </c:pt>
                <c:pt idx="142">
                  <c:v>28.931941347587898</c:v>
                </c:pt>
                <c:pt idx="143">
                  <c:v>23.886610127432235</c:v>
                </c:pt>
                <c:pt idx="144">
                  <c:v>20.652861156195208</c:v>
                </c:pt>
                <c:pt idx="145">
                  <c:v>19.940245957507308</c:v>
                </c:pt>
                <c:pt idx="146">
                  <c:v>18.585119243872953</c:v>
                </c:pt>
                <c:pt idx="147">
                  <c:v>22.003259962889196</c:v>
                </c:pt>
                <c:pt idx="148">
                  <c:v>26.253568187180246</c:v>
                </c:pt>
                <c:pt idx="149">
                  <c:v>25.239876805122172</c:v>
                </c:pt>
                <c:pt idx="150">
                  <c:v>23.011665997159078</c:v>
                </c:pt>
                <c:pt idx="151">
                  <c:v>24.63006974440005</c:v>
                </c:pt>
                <c:pt idx="152">
                  <c:v>25.7462273626096</c:v>
                </c:pt>
                <c:pt idx="153">
                  <c:v>33.661855232434725</c:v>
                </c:pt>
                <c:pt idx="154">
                  <c:v>29.694708922460702</c:v>
                </c:pt>
                <c:pt idx="155">
                  <c:v>30.03585921695844</c:v>
                </c:pt>
                <c:pt idx="156">
                  <c:v>21.90383440186397</c:v>
                </c:pt>
                <c:pt idx="157">
                  <c:v>23.926581178810157</c:v>
                </c:pt>
                <c:pt idx="158">
                  <c:v>27.3765575775947</c:v>
                </c:pt>
                <c:pt idx="159">
                  <c:v>37.5910289904459</c:v>
                </c:pt>
                <c:pt idx="160">
                  <c:v>23.564951547592116</c:v>
                </c:pt>
                <c:pt idx="161">
                  <c:v>26.52057821563392</c:v>
                </c:pt>
                <c:pt idx="162">
                  <c:v>24.04130740505241</c:v>
                </c:pt>
                <c:pt idx="163">
                  <c:v>20.074306455239462</c:v>
                </c:pt>
                <c:pt idx="164">
                  <c:v>17.70934030181509</c:v>
                </c:pt>
                <c:pt idx="165">
                  <c:v>24.19967077005108</c:v>
                </c:pt>
                <c:pt idx="166">
                  <c:v>21.514354013173097</c:v>
                </c:pt>
                <c:pt idx="167">
                  <c:v>23.525368215682906</c:v>
                </c:pt>
                <c:pt idx="168">
                  <c:v>32.188886756021276</c:v>
                </c:pt>
                <c:pt idx="169">
                  <c:v>15.023110942507163</c:v>
                </c:pt>
                <c:pt idx="170">
                  <c:v>14.990494991591722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'ontime (STAMP) arrival 2001-10'!$G$1</c:f>
              <c:strCache>
                <c:ptCount val="1"/>
                <c:pt idx="0">
                  <c:v>Trend_ArriveLate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'ontime (STAMP) arrival 2001-10'!$A$2:$A$171</c:f>
              <c:strCache>
                <c:ptCount val="170"/>
                <c:pt idx="0">
                  <c:v>32021</c:v>
                </c:pt>
                <c:pt idx="1">
                  <c:v>32051</c:v>
                </c:pt>
                <c:pt idx="2">
                  <c:v>32082</c:v>
                </c:pt>
                <c:pt idx="3">
                  <c:v>32112</c:v>
                </c:pt>
                <c:pt idx="4">
                  <c:v>32143</c:v>
                </c:pt>
                <c:pt idx="5">
                  <c:v>32174</c:v>
                </c:pt>
                <c:pt idx="6">
                  <c:v>32203</c:v>
                </c:pt>
                <c:pt idx="7">
                  <c:v>32234</c:v>
                </c:pt>
                <c:pt idx="8">
                  <c:v>32264</c:v>
                </c:pt>
                <c:pt idx="9">
                  <c:v>32295</c:v>
                </c:pt>
                <c:pt idx="10">
                  <c:v>32325</c:v>
                </c:pt>
                <c:pt idx="11">
                  <c:v>32356</c:v>
                </c:pt>
                <c:pt idx="12">
                  <c:v>32387</c:v>
                </c:pt>
                <c:pt idx="13">
                  <c:v>32417</c:v>
                </c:pt>
                <c:pt idx="14">
                  <c:v>32448</c:v>
                </c:pt>
                <c:pt idx="15">
                  <c:v>32478</c:v>
                </c:pt>
                <c:pt idx="16">
                  <c:v>32509</c:v>
                </c:pt>
                <c:pt idx="17">
                  <c:v>32540</c:v>
                </c:pt>
                <c:pt idx="18">
                  <c:v>32568</c:v>
                </c:pt>
                <c:pt idx="19">
                  <c:v>32599</c:v>
                </c:pt>
                <c:pt idx="20">
                  <c:v>32629</c:v>
                </c:pt>
                <c:pt idx="21">
                  <c:v>32660</c:v>
                </c:pt>
                <c:pt idx="22">
                  <c:v>32690</c:v>
                </c:pt>
                <c:pt idx="23">
                  <c:v>32721</c:v>
                </c:pt>
                <c:pt idx="24">
                  <c:v>32752</c:v>
                </c:pt>
                <c:pt idx="25">
                  <c:v>32782</c:v>
                </c:pt>
                <c:pt idx="26">
                  <c:v>32813</c:v>
                </c:pt>
                <c:pt idx="27">
                  <c:v>32843</c:v>
                </c:pt>
                <c:pt idx="28">
                  <c:v>32874</c:v>
                </c:pt>
                <c:pt idx="29">
                  <c:v>32905</c:v>
                </c:pt>
                <c:pt idx="30">
                  <c:v>32933</c:v>
                </c:pt>
                <c:pt idx="31">
                  <c:v>32964</c:v>
                </c:pt>
                <c:pt idx="32">
                  <c:v>32994</c:v>
                </c:pt>
                <c:pt idx="33">
                  <c:v>33025</c:v>
                </c:pt>
                <c:pt idx="34">
                  <c:v>33055</c:v>
                </c:pt>
                <c:pt idx="35">
                  <c:v>33086</c:v>
                </c:pt>
                <c:pt idx="36">
                  <c:v>33117</c:v>
                </c:pt>
                <c:pt idx="37">
                  <c:v>33147</c:v>
                </c:pt>
                <c:pt idx="38">
                  <c:v>33178</c:v>
                </c:pt>
                <c:pt idx="39">
                  <c:v>33208</c:v>
                </c:pt>
                <c:pt idx="40">
                  <c:v>33239</c:v>
                </c:pt>
                <c:pt idx="41">
                  <c:v>33270</c:v>
                </c:pt>
                <c:pt idx="42">
                  <c:v>33298</c:v>
                </c:pt>
                <c:pt idx="43">
                  <c:v>33329</c:v>
                </c:pt>
                <c:pt idx="44">
                  <c:v>33359</c:v>
                </c:pt>
                <c:pt idx="45">
                  <c:v>33390</c:v>
                </c:pt>
                <c:pt idx="46">
                  <c:v>33420</c:v>
                </c:pt>
                <c:pt idx="47">
                  <c:v>33451</c:v>
                </c:pt>
                <c:pt idx="48">
                  <c:v>33482</c:v>
                </c:pt>
                <c:pt idx="49">
                  <c:v>33512</c:v>
                </c:pt>
                <c:pt idx="50">
                  <c:v>33543</c:v>
                </c:pt>
                <c:pt idx="51">
                  <c:v>33573</c:v>
                </c:pt>
                <c:pt idx="52">
                  <c:v>33604</c:v>
                </c:pt>
                <c:pt idx="53">
                  <c:v>33635</c:v>
                </c:pt>
                <c:pt idx="54">
                  <c:v>33664</c:v>
                </c:pt>
                <c:pt idx="55">
                  <c:v>33695</c:v>
                </c:pt>
                <c:pt idx="56">
                  <c:v>33725</c:v>
                </c:pt>
                <c:pt idx="57">
                  <c:v>33756</c:v>
                </c:pt>
                <c:pt idx="58">
                  <c:v>33786</c:v>
                </c:pt>
                <c:pt idx="59">
                  <c:v>33817</c:v>
                </c:pt>
                <c:pt idx="60">
                  <c:v>33848</c:v>
                </c:pt>
                <c:pt idx="61">
                  <c:v>33878</c:v>
                </c:pt>
                <c:pt idx="62">
                  <c:v>33909</c:v>
                </c:pt>
                <c:pt idx="63">
                  <c:v>33939</c:v>
                </c:pt>
                <c:pt idx="64">
                  <c:v>33970</c:v>
                </c:pt>
                <c:pt idx="65">
                  <c:v>34001</c:v>
                </c:pt>
                <c:pt idx="66">
                  <c:v>34029</c:v>
                </c:pt>
                <c:pt idx="67">
                  <c:v>34060</c:v>
                </c:pt>
                <c:pt idx="68">
                  <c:v>34090</c:v>
                </c:pt>
                <c:pt idx="69">
                  <c:v>34121</c:v>
                </c:pt>
                <c:pt idx="70">
                  <c:v>34151</c:v>
                </c:pt>
                <c:pt idx="71">
                  <c:v>34182</c:v>
                </c:pt>
                <c:pt idx="72">
                  <c:v>34213</c:v>
                </c:pt>
                <c:pt idx="73">
                  <c:v>34243</c:v>
                </c:pt>
                <c:pt idx="74">
                  <c:v>34274</c:v>
                </c:pt>
                <c:pt idx="75">
                  <c:v>34304</c:v>
                </c:pt>
                <c:pt idx="76">
                  <c:v>34335</c:v>
                </c:pt>
                <c:pt idx="77">
                  <c:v>34366</c:v>
                </c:pt>
                <c:pt idx="78">
                  <c:v>34394</c:v>
                </c:pt>
                <c:pt idx="79">
                  <c:v>34425</c:v>
                </c:pt>
                <c:pt idx="80">
                  <c:v>34455</c:v>
                </c:pt>
                <c:pt idx="81">
                  <c:v>34486</c:v>
                </c:pt>
                <c:pt idx="82">
                  <c:v>34516</c:v>
                </c:pt>
                <c:pt idx="83">
                  <c:v>34547</c:v>
                </c:pt>
                <c:pt idx="84">
                  <c:v>34578</c:v>
                </c:pt>
                <c:pt idx="85">
                  <c:v>34608</c:v>
                </c:pt>
                <c:pt idx="86">
                  <c:v>34639</c:v>
                </c:pt>
                <c:pt idx="87">
                  <c:v>34669</c:v>
                </c:pt>
                <c:pt idx="88">
                  <c:v>34700</c:v>
                </c:pt>
                <c:pt idx="89">
                  <c:v>34731</c:v>
                </c:pt>
                <c:pt idx="90">
                  <c:v>34759</c:v>
                </c:pt>
                <c:pt idx="91">
                  <c:v>34790</c:v>
                </c:pt>
                <c:pt idx="92">
                  <c:v>34820</c:v>
                </c:pt>
                <c:pt idx="93">
                  <c:v>34851</c:v>
                </c:pt>
                <c:pt idx="94">
                  <c:v>34881</c:v>
                </c:pt>
                <c:pt idx="95">
                  <c:v>34912</c:v>
                </c:pt>
                <c:pt idx="96">
                  <c:v>34943</c:v>
                </c:pt>
                <c:pt idx="97">
                  <c:v>34973</c:v>
                </c:pt>
                <c:pt idx="98">
                  <c:v>35004</c:v>
                </c:pt>
                <c:pt idx="99">
                  <c:v>35034</c:v>
                </c:pt>
                <c:pt idx="100">
                  <c:v>35065</c:v>
                </c:pt>
                <c:pt idx="101">
                  <c:v>35096</c:v>
                </c:pt>
                <c:pt idx="102">
                  <c:v>35125</c:v>
                </c:pt>
                <c:pt idx="103">
                  <c:v>35156</c:v>
                </c:pt>
                <c:pt idx="104">
                  <c:v>35186</c:v>
                </c:pt>
                <c:pt idx="105">
                  <c:v>35217</c:v>
                </c:pt>
                <c:pt idx="106">
                  <c:v>35247</c:v>
                </c:pt>
                <c:pt idx="107">
                  <c:v>35278</c:v>
                </c:pt>
                <c:pt idx="108">
                  <c:v>35309</c:v>
                </c:pt>
                <c:pt idx="109">
                  <c:v>35339</c:v>
                </c:pt>
                <c:pt idx="110">
                  <c:v>35370</c:v>
                </c:pt>
                <c:pt idx="111">
                  <c:v>35400</c:v>
                </c:pt>
                <c:pt idx="112">
                  <c:v>35431</c:v>
                </c:pt>
                <c:pt idx="113">
                  <c:v>35462</c:v>
                </c:pt>
                <c:pt idx="114">
                  <c:v>35490</c:v>
                </c:pt>
                <c:pt idx="115">
                  <c:v>35521</c:v>
                </c:pt>
                <c:pt idx="116">
                  <c:v>35551</c:v>
                </c:pt>
                <c:pt idx="117">
                  <c:v>35582</c:v>
                </c:pt>
                <c:pt idx="118">
                  <c:v>35612</c:v>
                </c:pt>
                <c:pt idx="119">
                  <c:v>35643</c:v>
                </c:pt>
                <c:pt idx="120">
                  <c:v>35674</c:v>
                </c:pt>
                <c:pt idx="121">
                  <c:v>35704</c:v>
                </c:pt>
                <c:pt idx="122">
                  <c:v>35735</c:v>
                </c:pt>
                <c:pt idx="123">
                  <c:v>35765</c:v>
                </c:pt>
                <c:pt idx="124">
                  <c:v>35796</c:v>
                </c:pt>
                <c:pt idx="125">
                  <c:v>35827</c:v>
                </c:pt>
                <c:pt idx="126">
                  <c:v>35855</c:v>
                </c:pt>
                <c:pt idx="127">
                  <c:v>35886</c:v>
                </c:pt>
                <c:pt idx="128">
                  <c:v>35916</c:v>
                </c:pt>
                <c:pt idx="129">
                  <c:v>35947</c:v>
                </c:pt>
                <c:pt idx="130">
                  <c:v>35977</c:v>
                </c:pt>
                <c:pt idx="131">
                  <c:v>36008</c:v>
                </c:pt>
                <c:pt idx="132">
                  <c:v>36039</c:v>
                </c:pt>
                <c:pt idx="133">
                  <c:v>36069</c:v>
                </c:pt>
                <c:pt idx="134">
                  <c:v>36100</c:v>
                </c:pt>
                <c:pt idx="135">
                  <c:v>36130</c:v>
                </c:pt>
                <c:pt idx="136">
                  <c:v>36161</c:v>
                </c:pt>
                <c:pt idx="137">
                  <c:v>36192</c:v>
                </c:pt>
                <c:pt idx="138">
                  <c:v>36220</c:v>
                </c:pt>
                <c:pt idx="139">
                  <c:v>36251</c:v>
                </c:pt>
                <c:pt idx="140">
                  <c:v>36281</c:v>
                </c:pt>
                <c:pt idx="141">
                  <c:v>36312</c:v>
                </c:pt>
                <c:pt idx="142">
                  <c:v>36342</c:v>
                </c:pt>
                <c:pt idx="143">
                  <c:v>36373</c:v>
                </c:pt>
                <c:pt idx="144">
                  <c:v>36404</c:v>
                </c:pt>
                <c:pt idx="145">
                  <c:v>36434</c:v>
                </c:pt>
                <c:pt idx="146">
                  <c:v>36465</c:v>
                </c:pt>
                <c:pt idx="147">
                  <c:v>36495</c:v>
                </c:pt>
                <c:pt idx="148">
                  <c:v>36526</c:v>
                </c:pt>
                <c:pt idx="149">
                  <c:v>36557</c:v>
                </c:pt>
                <c:pt idx="150">
                  <c:v>36586</c:v>
                </c:pt>
                <c:pt idx="151">
                  <c:v>36617</c:v>
                </c:pt>
                <c:pt idx="152">
                  <c:v>36647</c:v>
                </c:pt>
                <c:pt idx="153">
                  <c:v>36678</c:v>
                </c:pt>
                <c:pt idx="154">
                  <c:v>36708</c:v>
                </c:pt>
                <c:pt idx="155">
                  <c:v>36739</c:v>
                </c:pt>
                <c:pt idx="156">
                  <c:v>36770</c:v>
                </c:pt>
                <c:pt idx="157">
                  <c:v>36800</c:v>
                </c:pt>
                <c:pt idx="158">
                  <c:v>36831</c:v>
                </c:pt>
                <c:pt idx="159">
                  <c:v>36861</c:v>
                </c:pt>
                <c:pt idx="160">
                  <c:v>36892</c:v>
                </c:pt>
                <c:pt idx="161">
                  <c:v>36923</c:v>
                </c:pt>
                <c:pt idx="162">
                  <c:v>36951</c:v>
                </c:pt>
                <c:pt idx="163">
                  <c:v>36982</c:v>
                </c:pt>
                <c:pt idx="164">
                  <c:v>37012</c:v>
                </c:pt>
                <c:pt idx="165">
                  <c:v>37043</c:v>
                </c:pt>
                <c:pt idx="166">
                  <c:v>37073</c:v>
                </c:pt>
                <c:pt idx="167">
                  <c:v>37104</c:v>
                </c:pt>
                <c:pt idx="168">
                  <c:v>37135</c:v>
                </c:pt>
                <c:pt idx="169">
                  <c:v>37165</c:v>
                </c:pt>
              </c:strCache>
            </c:strRef>
          </c:cat>
          <c:val>
            <c:numRef>
              <c:f>'ontime (STAMP) arrival 2001-10'!$G$2:$G$172</c:f>
              <c:numCache>
                <c:ptCount val="171"/>
                <c:pt idx="12">
                  <c:v>21.943890764392474</c:v>
                </c:pt>
                <c:pt idx="13">
                  <c:v>18.748919328642593</c:v>
                </c:pt>
                <c:pt idx="14">
                  <c:v>19.432274436176254</c:v>
                </c:pt>
                <c:pt idx="15">
                  <c:v>20.141903948820758</c:v>
                </c:pt>
                <c:pt idx="16">
                  <c:v>17.89240109063373</c:v>
                </c:pt>
                <c:pt idx="17">
                  <c:v>17.111249952523988</c:v>
                </c:pt>
                <c:pt idx="18">
                  <c:v>19.556293268624227</c:v>
                </c:pt>
                <c:pt idx="19">
                  <c:v>23.102739441775984</c:v>
                </c:pt>
                <c:pt idx="20">
                  <c:v>21.98972712156318</c:v>
                </c:pt>
                <c:pt idx="21">
                  <c:v>22.271206152355013</c:v>
                </c:pt>
                <c:pt idx="22">
                  <c:v>25.438935295390568</c:v>
                </c:pt>
                <c:pt idx="23">
                  <c:v>24.974183999375615</c:v>
                </c:pt>
                <c:pt idx="24">
                  <c:v>25.850193882803225</c:v>
                </c:pt>
                <c:pt idx="25">
                  <c:v>25.1132269670331</c:v>
                </c:pt>
                <c:pt idx="26">
                  <c:v>24.964187647881676</c:v>
                </c:pt>
                <c:pt idx="27">
                  <c:v>23.614559513609557</c:v>
                </c:pt>
                <c:pt idx="28">
                  <c:v>23.619199116981978</c:v>
                </c:pt>
                <c:pt idx="29">
                  <c:v>21.555727911273326</c:v>
                </c:pt>
                <c:pt idx="30">
                  <c:v>22.033715406117725</c:v>
                </c:pt>
                <c:pt idx="31">
                  <c:v>21.317630772464952</c:v>
                </c:pt>
                <c:pt idx="32">
                  <c:v>21.97326205327454</c:v>
                </c:pt>
                <c:pt idx="33">
                  <c:v>21.98761177604827</c:v>
                </c:pt>
                <c:pt idx="34">
                  <c:v>21.311806959758236</c:v>
                </c:pt>
                <c:pt idx="35">
                  <c:v>20.87766914160927</c:v>
                </c:pt>
                <c:pt idx="36">
                  <c:v>21.286368511970938</c:v>
                </c:pt>
                <c:pt idx="37">
                  <c:v>20.46851765299245</c:v>
                </c:pt>
                <c:pt idx="38">
                  <c:v>20.787286888578105</c:v>
                </c:pt>
                <c:pt idx="39">
                  <c:v>18.738099748483712</c:v>
                </c:pt>
                <c:pt idx="40">
                  <c:v>20.42085086873357</c:v>
                </c:pt>
                <c:pt idx="41">
                  <c:v>21.457702732510146</c:v>
                </c:pt>
                <c:pt idx="42">
                  <c:v>18.50924882424823</c:v>
                </c:pt>
                <c:pt idx="43">
                  <c:v>18.029193852923477</c:v>
                </c:pt>
                <c:pt idx="44">
                  <c:v>19.300221101918346</c:v>
                </c:pt>
                <c:pt idx="45">
                  <c:v>19.207487313994108</c:v>
                </c:pt>
                <c:pt idx="46">
                  <c:v>17.684208105592706</c:v>
                </c:pt>
                <c:pt idx="47">
                  <c:v>17.403163269271214</c:v>
                </c:pt>
                <c:pt idx="48">
                  <c:v>17.158421159076767</c:v>
                </c:pt>
                <c:pt idx="49">
                  <c:v>16.71855195030278</c:v>
                </c:pt>
                <c:pt idx="50">
                  <c:v>17.966280236794912</c:v>
                </c:pt>
                <c:pt idx="51">
                  <c:v>18.112912562090234</c:v>
                </c:pt>
                <c:pt idx="52">
                  <c:v>15.880658113393116</c:v>
                </c:pt>
                <c:pt idx="53">
                  <c:v>15.371624798925478</c:v>
                </c:pt>
                <c:pt idx="54">
                  <c:v>14.722104373995242</c:v>
                </c:pt>
                <c:pt idx="55">
                  <c:v>15.479634747580135</c:v>
                </c:pt>
                <c:pt idx="56">
                  <c:v>16.156953784429533</c:v>
                </c:pt>
                <c:pt idx="57">
                  <c:v>15.961183966743064</c:v>
                </c:pt>
                <c:pt idx="58">
                  <c:v>17.55060142207278</c:v>
                </c:pt>
                <c:pt idx="59">
                  <c:v>19.105136601158566</c:v>
                </c:pt>
                <c:pt idx="60">
                  <c:v>19.28071402773548</c:v>
                </c:pt>
                <c:pt idx="61">
                  <c:v>19.09146380978135</c:v>
                </c:pt>
                <c:pt idx="62">
                  <c:v>18.15212945116064</c:v>
                </c:pt>
                <c:pt idx="63">
                  <c:v>18.10251857963552</c:v>
                </c:pt>
                <c:pt idx="64">
                  <c:v>18.648851574717405</c:v>
                </c:pt>
                <c:pt idx="65">
                  <c:v>18.6874011944724</c:v>
                </c:pt>
                <c:pt idx="66">
                  <c:v>19.56154507123039</c:v>
                </c:pt>
                <c:pt idx="67">
                  <c:v>21.268692472570237</c:v>
                </c:pt>
                <c:pt idx="68">
                  <c:v>21.078675223498056</c:v>
                </c:pt>
                <c:pt idx="69">
                  <c:v>18.898558681512544</c:v>
                </c:pt>
                <c:pt idx="70">
                  <c:v>18.321035705012516</c:v>
                </c:pt>
                <c:pt idx="71">
                  <c:v>16.890574418787534</c:v>
                </c:pt>
                <c:pt idx="72">
                  <c:v>16.445707233060403</c:v>
                </c:pt>
                <c:pt idx="73">
                  <c:v>17.662929048825866</c:v>
                </c:pt>
                <c:pt idx="74">
                  <c:v>18.565792339627798</c:v>
                </c:pt>
                <c:pt idx="75">
                  <c:v>18.995608310005583</c:v>
                </c:pt>
                <c:pt idx="76">
                  <c:v>17.25245643548915</c:v>
                </c:pt>
                <c:pt idx="77">
                  <c:v>20.691842145101425</c:v>
                </c:pt>
                <c:pt idx="78">
                  <c:v>21.785638166260256</c:v>
                </c:pt>
                <c:pt idx="79">
                  <c:v>18.62918197557636</c:v>
                </c:pt>
                <c:pt idx="80">
                  <c:v>19.32137173683451</c:v>
                </c:pt>
                <c:pt idx="81">
                  <c:v>17.910812989992362</c:v>
                </c:pt>
                <c:pt idx="82">
                  <c:v>18.392617823328365</c:v>
                </c:pt>
                <c:pt idx="83">
                  <c:v>19.84041932154142</c:v>
                </c:pt>
                <c:pt idx="84">
                  <c:v>18.554122237281764</c:v>
                </c:pt>
                <c:pt idx="85">
                  <c:v>17.51408877498416</c:v>
                </c:pt>
                <c:pt idx="86">
                  <c:v>17.25633844805398</c:v>
                </c:pt>
                <c:pt idx="87">
                  <c:v>18.338444518582957</c:v>
                </c:pt>
                <c:pt idx="88">
                  <c:v>16.965472821418015</c:v>
                </c:pt>
                <c:pt idx="89">
                  <c:v>18.654303460509443</c:v>
                </c:pt>
                <c:pt idx="90">
                  <c:v>18.22165227089567</c:v>
                </c:pt>
                <c:pt idx="91">
                  <c:v>18.192877505531285</c:v>
                </c:pt>
                <c:pt idx="92">
                  <c:v>19.60626387093425</c:v>
                </c:pt>
                <c:pt idx="93">
                  <c:v>21.01986355457017</c:v>
                </c:pt>
                <c:pt idx="94">
                  <c:v>22.498718796487303</c:v>
                </c:pt>
                <c:pt idx="95">
                  <c:v>21.718773792156227</c:v>
                </c:pt>
                <c:pt idx="96">
                  <c:v>21.372994620313236</c:v>
                </c:pt>
                <c:pt idx="97">
                  <c:v>20.319436247432073</c:v>
                </c:pt>
                <c:pt idx="98">
                  <c:v>20.593685211705115</c:v>
                </c:pt>
                <c:pt idx="99">
                  <c:v>21.39048503933007</c:v>
                </c:pt>
                <c:pt idx="100">
                  <c:v>23.71539354234143</c:v>
                </c:pt>
                <c:pt idx="101">
                  <c:v>23.71539354234143</c:v>
                </c:pt>
                <c:pt idx="102">
                  <c:v>24.266172550024738</c:v>
                </c:pt>
                <c:pt idx="103">
                  <c:v>23.240853864138803</c:v>
                </c:pt>
                <c:pt idx="104">
                  <c:v>22.965907910993703</c:v>
                </c:pt>
                <c:pt idx="105">
                  <c:v>23.62300736416861</c:v>
                </c:pt>
                <c:pt idx="106">
                  <c:v>24.31728439681793</c:v>
                </c:pt>
                <c:pt idx="107">
                  <c:v>24.833861312378247</c:v>
                </c:pt>
                <c:pt idx="108">
                  <c:v>25.34897319693952</c:v>
                </c:pt>
                <c:pt idx="109">
                  <c:v>25.69726700646464</c:v>
                </c:pt>
                <c:pt idx="110">
                  <c:v>25.842347894183945</c:v>
                </c:pt>
                <c:pt idx="111">
                  <c:v>24.53016554313274</c:v>
                </c:pt>
                <c:pt idx="112">
                  <c:v>25.715775753116176</c:v>
                </c:pt>
                <c:pt idx="113">
                  <c:v>25.90978017179028</c:v>
                </c:pt>
                <c:pt idx="114">
                  <c:v>24.07887117781192</c:v>
                </c:pt>
                <c:pt idx="115">
                  <c:v>22.52205740842783</c:v>
                </c:pt>
                <c:pt idx="116">
                  <c:v>22.81320669733945</c:v>
                </c:pt>
                <c:pt idx="117">
                  <c:v>21.844871755637275</c:v>
                </c:pt>
                <c:pt idx="118">
                  <c:v>22.6193854634288</c:v>
                </c:pt>
                <c:pt idx="119">
                  <c:v>22.903936620844508</c:v>
                </c:pt>
                <c:pt idx="120">
                  <c:v>22.546996983410196</c:v>
                </c:pt>
                <c:pt idx="121">
                  <c:v>21.41113344473026</c:v>
                </c:pt>
                <c:pt idx="122">
                  <c:v>21.433150847607095</c:v>
                </c:pt>
                <c:pt idx="123">
                  <c:v>21.93878342581868</c:v>
                </c:pt>
                <c:pt idx="124">
                  <c:v>21.151522747613285</c:v>
                </c:pt>
                <c:pt idx="125">
                  <c:v>20.351321254919437</c:v>
                </c:pt>
                <c:pt idx="126">
                  <c:v>20.83625121805298</c:v>
                </c:pt>
                <c:pt idx="127">
                  <c:v>21.677840948366367</c:v>
                </c:pt>
                <c:pt idx="128">
                  <c:v>22.509920317687673</c:v>
                </c:pt>
                <c:pt idx="129">
                  <c:v>24.05712907830181</c:v>
                </c:pt>
                <c:pt idx="130">
                  <c:v>26.07895395317094</c:v>
                </c:pt>
                <c:pt idx="131">
                  <c:v>24.31343407712164</c:v>
                </c:pt>
                <c:pt idx="132">
                  <c:v>23.978749073576097</c:v>
                </c:pt>
                <c:pt idx="133">
                  <c:v>24.872470419418917</c:v>
                </c:pt>
                <c:pt idx="134">
                  <c:v>23.432527583185824</c:v>
                </c:pt>
                <c:pt idx="135">
                  <c:v>21.055247516913287</c:v>
                </c:pt>
                <c:pt idx="136">
                  <c:v>20.905854252808318</c:v>
                </c:pt>
                <c:pt idx="137">
                  <c:v>23.384149732423403</c:v>
                </c:pt>
                <c:pt idx="138">
                  <c:v>21.29191426508075</c:v>
                </c:pt>
                <c:pt idx="139">
                  <c:v>21.04764840653157</c:v>
                </c:pt>
                <c:pt idx="140">
                  <c:v>23.48270684950874</c:v>
                </c:pt>
                <c:pt idx="141">
                  <c:v>24.95790115480807</c:v>
                </c:pt>
                <c:pt idx="142">
                  <c:v>26.045731972294476</c:v>
                </c:pt>
                <c:pt idx="143">
                  <c:v>27.542683505563325</c:v>
                </c:pt>
                <c:pt idx="144">
                  <c:v>26.269900498033017</c:v>
                </c:pt>
                <c:pt idx="145">
                  <c:v>25.834654597173866</c:v>
                </c:pt>
                <c:pt idx="146">
                  <c:v>24.824064146921085</c:v>
                </c:pt>
                <c:pt idx="147">
                  <c:v>22.99800328692612</c:v>
                </c:pt>
                <c:pt idx="148">
                  <c:v>20.33421729766237</c:v>
                </c:pt>
                <c:pt idx="149">
                  <c:v>20.30905840279416</c:v>
                </c:pt>
                <c:pt idx="150">
                  <c:v>21.532128751457904</c:v>
                </c:pt>
                <c:pt idx="151">
                  <c:v>21.83737262351387</c:v>
                </c:pt>
                <c:pt idx="152">
                  <c:v>23.889922044428786</c:v>
                </c:pt>
                <c:pt idx="153">
                  <c:v>25.78613425039698</c:v>
                </c:pt>
                <c:pt idx="154">
                  <c:v>28.15870088734178</c:v>
                </c:pt>
                <c:pt idx="155">
                  <c:v>28.739421627632378</c:v>
                </c:pt>
                <c:pt idx="156">
                  <c:v>29.4480046320785</c:v>
                </c:pt>
                <c:pt idx="157">
                  <c:v>28.15053440331836</c:v>
                </c:pt>
                <c:pt idx="158">
                  <c:v>27.804906332537524</c:v>
                </c:pt>
                <c:pt idx="159">
                  <c:v>28.514840202740896</c:v>
                </c:pt>
                <c:pt idx="160">
                  <c:v>28.514840202740896</c:v>
                </c:pt>
                <c:pt idx="161">
                  <c:v>23.49479644980955</c:v>
                </c:pt>
                <c:pt idx="162">
                  <c:v>24.019188882729807</c:v>
                </c:pt>
                <c:pt idx="163">
                  <c:v>23.958794945647625</c:v>
                </c:pt>
                <c:pt idx="164">
                  <c:v>23.231370699486888</c:v>
                </c:pt>
                <c:pt idx="165">
                  <c:v>22.07085948874949</c:v>
                </c:pt>
                <c:pt idx="166">
                  <c:v>21.838695805390294</c:v>
                </c:pt>
                <c:pt idx="167">
                  <c:v>21.581225708791607</c:v>
                </c:pt>
                <c:pt idx="168">
                  <c:v>22.335722168889376</c:v>
                </c:pt>
                <c:pt idx="169">
                  <c:v>22.33572216888938</c:v>
                </c:pt>
                <c:pt idx="170">
                  <c:v>20.335606734994098</c:v>
                </c:pt>
              </c:numCache>
            </c:numRef>
          </c:val>
          <c:smooth val="0"/>
        </c:ser>
        <c:axId val="32004992"/>
        <c:axId val="19609473"/>
      </c:lineChart>
      <c:date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0"/>
        <c:majorUnit val="12"/>
        <c:majorTimeUnit val="months"/>
        <c:noMultiLvlLbl val="0"/>
      </c:date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 of Operations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0.2735</cdr:y>
    </cdr:from>
    <cdr:to>
      <cdr:x>0.9555</cdr:x>
      <cdr:y>0.3115</cdr:y>
    </cdr:to>
    <cdr:sp>
      <cdr:nvSpPr>
        <cdr:cNvPr id="1" name="TextBox 1"/>
        <cdr:cNvSpPr txBox="1">
          <a:spLocks noChangeArrowheads="1"/>
        </cdr:cNvSpPr>
      </cdr:nvSpPr>
      <cdr:spPr>
        <a:xfrm>
          <a:off x="8629650" y="14668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JANUARY</a:t>
          </a:r>
        </a:p>
      </cdr:txBody>
    </cdr:sp>
  </cdr:relSizeAnchor>
  <cdr:relSizeAnchor xmlns:cdr="http://schemas.openxmlformats.org/drawingml/2006/chartDrawing">
    <cdr:from>
      <cdr:x>0.9005</cdr:x>
      <cdr:y>0.43475</cdr:y>
    </cdr:from>
    <cdr:to>
      <cdr:x>0.944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8743950" y="23336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JUNE</a:t>
          </a:r>
        </a:p>
      </cdr:txBody>
    </cdr:sp>
  </cdr:relSizeAnchor>
  <cdr:relSizeAnchor xmlns:cdr="http://schemas.openxmlformats.org/drawingml/2006/chartDrawing">
    <cdr:from>
      <cdr:x>0.88825</cdr:x>
      <cdr:y>0.53325</cdr:y>
    </cdr:from>
    <cdr:to>
      <cdr:x>0.94375</cdr:x>
      <cdr:y>0.57125</cdr:y>
    </cdr:to>
    <cdr:sp>
      <cdr:nvSpPr>
        <cdr:cNvPr id="3" name="TextBox 3"/>
        <cdr:cNvSpPr txBox="1">
          <a:spLocks noChangeArrowheads="1"/>
        </cdr:cNvSpPr>
      </cdr:nvSpPr>
      <cdr:spPr>
        <a:xfrm>
          <a:off x="8629650" y="28575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MARCH</a:t>
          </a:r>
        </a:p>
      </cdr:txBody>
    </cdr:sp>
  </cdr:relSizeAnchor>
  <cdr:relSizeAnchor xmlns:cdr="http://schemas.openxmlformats.org/drawingml/2006/chartDrawing">
    <cdr:from>
      <cdr:x>0.88825</cdr:x>
      <cdr:y>0.7165</cdr:y>
    </cdr:from>
    <cdr:to>
      <cdr:x>0.93375</cdr:x>
      <cdr:y>0.7545</cdr:y>
    </cdr:to>
    <cdr:sp>
      <cdr:nvSpPr>
        <cdr:cNvPr id="4" name="TextBox 4"/>
        <cdr:cNvSpPr txBox="1">
          <a:spLocks noChangeArrowheads="1"/>
        </cdr:cNvSpPr>
      </cdr:nvSpPr>
      <cdr:spPr>
        <a:xfrm>
          <a:off x="8629650" y="38481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APRIL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D6" sqref="D6"/>
    </sheetView>
  </sheetViews>
  <sheetFormatPr defaultColWidth="9.140625" defaultRowHeight="12.75"/>
  <cols>
    <col min="1" max="1" width="18.28125" style="0" customWidth="1"/>
  </cols>
  <sheetData>
    <row r="1" spans="1:2" ht="12.75">
      <c r="A1" t="s">
        <v>153</v>
      </c>
      <c r="B1">
        <f>MEDIAN('spc (aug-01)'!E3:E126)</f>
        <v>0.9340818965904917</v>
      </c>
    </row>
    <row r="2" spans="1:2" ht="12.75">
      <c r="A2" t="s">
        <v>154</v>
      </c>
      <c r="B2">
        <f>AVERAGE('spc (aug-01)'!E3:E126)</f>
        <v>1.0701624785224817</v>
      </c>
    </row>
    <row r="3" spans="1:2" ht="12.75">
      <c r="A3" t="s">
        <v>155</v>
      </c>
      <c r="B3">
        <f>B1*1.048</f>
        <v>0.9789178276268353</v>
      </c>
    </row>
    <row r="4" spans="1:2" ht="12.75">
      <c r="A4" t="s">
        <v>156</v>
      </c>
      <c r="B4">
        <f>B3/SQRT(2)</f>
        <v>0.692199434139339</v>
      </c>
    </row>
    <row r="6" spans="1:2" ht="12.75">
      <c r="A6" t="s">
        <v>160</v>
      </c>
      <c r="B6">
        <v>0.692199434139339</v>
      </c>
    </row>
    <row r="7" spans="1:2" ht="12.75">
      <c r="A7" t="s">
        <v>157</v>
      </c>
      <c r="B7">
        <f>B6*0.5</f>
        <v>0.3460997170696695</v>
      </c>
    </row>
    <row r="8" spans="1:2" ht="12.75">
      <c r="A8" t="s">
        <v>161</v>
      </c>
      <c r="B8">
        <f>4*B6</f>
        <v>2.768797736557356</v>
      </c>
    </row>
  </sheetData>
  <printOptions horizontalCentered="1" verticalCentered="1"/>
  <pageMargins left="0.75" right="0.75" top="1" bottom="1" header="0.5" footer="0.5"/>
  <pageSetup cellComments="asDisplayed" horizontalDpi="300" verticalDpi="300" orientation="landscape" r:id="rId3"/>
  <headerFooter alignWithMargins="0">
    <oddFooter>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pane ySplit="1" topLeftCell="BM149" activePane="bottomLeft" state="frozen"/>
      <selection pane="topLeft" activeCell="N2" sqref="N2"/>
      <selection pane="bottomLeft" activeCell="D1" sqref="D1"/>
    </sheetView>
  </sheetViews>
  <sheetFormatPr defaultColWidth="9.140625" defaultRowHeight="12.75"/>
  <cols>
    <col min="3" max="3" width="11.00390625" style="0" customWidth="1"/>
    <col min="4" max="4" width="12.00390625" style="0" customWidth="1"/>
    <col min="5" max="5" width="11.57421875" style="0" customWidth="1"/>
    <col min="6" max="6" width="14.421875" style="0" customWidth="1"/>
  </cols>
  <sheetData>
    <row r="1" spans="1:14" s="1" customFormat="1" ht="37.5" customHeight="1">
      <c r="A1" s="1" t="s">
        <v>158</v>
      </c>
      <c r="C1" s="4" t="s">
        <v>190</v>
      </c>
      <c r="D1" s="4" t="s">
        <v>201</v>
      </c>
      <c r="E1" s="1" t="s">
        <v>159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2.75">
      <c r="A2" s="7">
        <v>32387</v>
      </c>
      <c r="B2" s="8" t="s">
        <v>174</v>
      </c>
      <c r="C2" s="2">
        <v>14.372693509402819</v>
      </c>
      <c r="D2" s="2">
        <v>-1.5466574200381262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2.75">
      <c r="A3" s="7">
        <v>32417</v>
      </c>
      <c r="B3" s="8" t="s">
        <v>175</v>
      </c>
      <c r="C3" s="2">
        <v>16.59564833472955</v>
      </c>
      <c r="D3" s="2">
        <v>0.484968753979799</v>
      </c>
      <c r="E3">
        <f aca="true" t="shared" si="0" ref="E3:E14">ABS(D3-D2)</f>
        <v>2.031626174017925</v>
      </c>
      <c r="F3">
        <f aca="true" t="shared" si="1" ref="F3:F14">D3/SE_of_SPC</f>
        <v>0.7006199804002949</v>
      </c>
      <c r="G3">
        <f aca="true" t="shared" si="2" ref="G3:G34">IF((D3-K+G2)&gt;0,D3-K+G2,0)</f>
        <v>0.13886903691012947</v>
      </c>
      <c r="H3">
        <f aca="true" t="shared" si="3" ref="H3:H34">IF((D3+K+H2)&lt;0,D3+K+H2,0)</f>
        <v>0</v>
      </c>
      <c r="I3">
        <f aca="true" t="shared" si="4" ref="I3:I34">IF(I2&lt;4*SE_of_SPC,MAX(D3-K+I2,0),0)</f>
        <v>0.13886903691012947</v>
      </c>
      <c r="J3">
        <f aca="true" t="shared" si="5" ref="J3:J34">IF(J2&lt;-(4*SE_of_SPC),0,MIN(D3+K+J2,0))</f>
        <v>0</v>
      </c>
      <c r="K3">
        <f aca="true" t="shared" si="6" ref="K3:K14">G3/SE_of_SPC</f>
        <v>0.20061998040029497</v>
      </c>
      <c r="L3">
        <f aca="true" t="shared" si="7" ref="L3:L14">H3/SE_of_SPC</f>
        <v>0</v>
      </c>
      <c r="M3">
        <f aca="true" t="shared" si="8" ref="M3:M14">I3/SE_of_SPC</f>
        <v>0.20061998040029497</v>
      </c>
      <c r="N3">
        <f aca="true" t="shared" si="9" ref="N3:N14">J3/SE_of_SPC</f>
        <v>0</v>
      </c>
    </row>
    <row r="4" spans="1:14" ht="12.75">
      <c r="A4" s="7">
        <v>32448</v>
      </c>
      <c r="B4" s="8" t="s">
        <v>176</v>
      </c>
      <c r="C4" s="2">
        <v>22.33825419794184</v>
      </c>
      <c r="D4" s="2">
        <v>0.538842544903734</v>
      </c>
      <c r="E4">
        <f t="shared" si="0"/>
        <v>0.05387379092393496</v>
      </c>
      <c r="F4">
        <f t="shared" si="1"/>
        <v>0.7784498488845419</v>
      </c>
      <c r="G4">
        <f t="shared" si="2"/>
        <v>0.3316118647441939</v>
      </c>
      <c r="H4">
        <f t="shared" si="3"/>
        <v>0</v>
      </c>
      <c r="I4">
        <f t="shared" si="4"/>
        <v>0.3316118647441939</v>
      </c>
      <c r="J4">
        <f t="shared" si="5"/>
        <v>0</v>
      </c>
      <c r="K4">
        <f t="shared" si="6"/>
        <v>0.479069829284837</v>
      </c>
      <c r="L4">
        <f t="shared" si="7"/>
        <v>0</v>
      </c>
      <c r="M4">
        <f t="shared" si="8"/>
        <v>0.479069829284837</v>
      </c>
      <c r="N4">
        <f t="shared" si="9"/>
        <v>0</v>
      </c>
    </row>
    <row r="5" spans="1:14" ht="12.75">
      <c r="A5" s="7">
        <v>32478</v>
      </c>
      <c r="B5" s="8" t="s">
        <v>177</v>
      </c>
      <c r="C5" s="2">
        <v>23.863164664936345</v>
      </c>
      <c r="D5" s="2">
        <v>-1.7103307770300409</v>
      </c>
      <c r="E5">
        <f t="shared" si="0"/>
        <v>2.2491733219337746</v>
      </c>
      <c r="F5">
        <f t="shared" si="1"/>
        <v>-2.4708641652627428</v>
      </c>
      <c r="G5">
        <f t="shared" si="2"/>
        <v>0</v>
      </c>
      <c r="H5">
        <f t="shared" si="3"/>
        <v>-1.3642310599603713</v>
      </c>
      <c r="I5">
        <f t="shared" si="4"/>
        <v>0</v>
      </c>
      <c r="J5">
        <f t="shared" si="5"/>
        <v>-1.3642310599603713</v>
      </c>
      <c r="K5">
        <f t="shared" si="6"/>
        <v>0</v>
      </c>
      <c r="L5">
        <f t="shared" si="7"/>
        <v>-1.9708641652627428</v>
      </c>
      <c r="M5">
        <f t="shared" si="8"/>
        <v>0</v>
      </c>
      <c r="N5">
        <f t="shared" si="9"/>
        <v>-1.9708641652627428</v>
      </c>
    </row>
    <row r="6" spans="1:14" ht="12.75">
      <c r="A6" s="7">
        <v>32509</v>
      </c>
      <c r="B6" s="8" t="s">
        <v>178</v>
      </c>
      <c r="C6" s="2">
        <v>23.317925012840266</v>
      </c>
      <c r="D6" s="2">
        <v>-0.5952484499833939</v>
      </c>
      <c r="E6">
        <f t="shared" si="0"/>
        <v>1.115082327046647</v>
      </c>
      <c r="F6">
        <f t="shared" si="1"/>
        <v>-0.8599377876168142</v>
      </c>
      <c r="G6">
        <f t="shared" si="2"/>
        <v>0</v>
      </c>
      <c r="H6">
        <f t="shared" si="3"/>
        <v>-1.6133797928740956</v>
      </c>
      <c r="I6">
        <f t="shared" si="4"/>
        <v>0</v>
      </c>
      <c r="J6">
        <f t="shared" si="5"/>
        <v>-1.6133797928740956</v>
      </c>
      <c r="K6">
        <f t="shared" si="6"/>
        <v>0</v>
      </c>
      <c r="L6">
        <f t="shared" si="7"/>
        <v>-2.3308019528795567</v>
      </c>
      <c r="M6">
        <f t="shared" si="8"/>
        <v>0</v>
      </c>
      <c r="N6">
        <f t="shared" si="9"/>
        <v>-2.3308019528795567</v>
      </c>
    </row>
    <row r="7" spans="1:14" ht="12.75">
      <c r="A7" s="7">
        <v>32540</v>
      </c>
      <c r="B7" s="8" t="s">
        <v>179</v>
      </c>
      <c r="C7" s="2">
        <v>27.57885094236492</v>
      </c>
      <c r="D7" s="2">
        <v>1.832992417954032</v>
      </c>
      <c r="E7">
        <f t="shared" si="0"/>
        <v>2.4282408679374257</v>
      </c>
      <c r="F7">
        <f t="shared" si="1"/>
        <v>2.648069801202774</v>
      </c>
      <c r="G7">
        <f t="shared" si="2"/>
        <v>1.4868927008843624</v>
      </c>
      <c r="H7">
        <f t="shared" si="3"/>
        <v>0</v>
      </c>
      <c r="I7">
        <f t="shared" si="4"/>
        <v>1.4868927008843624</v>
      </c>
      <c r="J7">
        <f t="shared" si="5"/>
        <v>0</v>
      </c>
      <c r="K7">
        <f t="shared" si="6"/>
        <v>2.1480698012027735</v>
      </c>
      <c r="L7">
        <f t="shared" si="7"/>
        <v>0</v>
      </c>
      <c r="M7">
        <f t="shared" si="8"/>
        <v>2.1480698012027735</v>
      </c>
      <c r="N7">
        <f t="shared" si="9"/>
        <v>0</v>
      </c>
    </row>
    <row r="8" spans="1:14" ht="12.75">
      <c r="A8" s="7">
        <v>32568</v>
      </c>
      <c r="B8" s="8" t="s">
        <v>180</v>
      </c>
      <c r="C8" s="2">
        <v>30.382760276758408</v>
      </c>
      <c r="D8" s="2">
        <v>2.6777759080715318</v>
      </c>
      <c r="E8">
        <f t="shared" si="0"/>
        <v>0.8447834901174998</v>
      </c>
      <c r="F8">
        <f t="shared" si="1"/>
        <v>3.8685034630243544</v>
      </c>
      <c r="G8">
        <f t="shared" si="2"/>
        <v>3.8185688918862244</v>
      </c>
      <c r="H8">
        <f t="shared" si="3"/>
        <v>0</v>
      </c>
      <c r="I8">
        <f t="shared" si="4"/>
        <v>3.8185688918862244</v>
      </c>
      <c r="J8">
        <f t="shared" si="5"/>
        <v>0</v>
      </c>
      <c r="K8">
        <f t="shared" si="6"/>
        <v>5.5165732642271275</v>
      </c>
      <c r="L8">
        <f t="shared" si="7"/>
        <v>0</v>
      </c>
      <c r="M8">
        <f t="shared" si="8"/>
        <v>5.5165732642271275</v>
      </c>
      <c r="N8">
        <f t="shared" si="9"/>
        <v>0</v>
      </c>
    </row>
    <row r="9" spans="1:14" ht="12.75">
      <c r="A9" s="7">
        <v>32599</v>
      </c>
      <c r="B9" s="8" t="s">
        <v>181</v>
      </c>
      <c r="C9" s="2">
        <v>16.605112375617598</v>
      </c>
      <c r="D9" s="2">
        <v>-0.8288086962901602</v>
      </c>
      <c r="E9">
        <f t="shared" si="0"/>
        <v>3.506584604361692</v>
      </c>
      <c r="F9">
        <f t="shared" si="1"/>
        <v>-1.1973553508038868</v>
      </c>
      <c r="G9">
        <f t="shared" si="2"/>
        <v>2.6436604785263946</v>
      </c>
      <c r="H9">
        <f t="shared" si="3"/>
        <v>-0.48270897922049066</v>
      </c>
      <c r="I9">
        <f t="shared" si="4"/>
        <v>0</v>
      </c>
      <c r="J9">
        <f t="shared" si="5"/>
        <v>-0.48270897922049066</v>
      </c>
      <c r="K9">
        <f t="shared" si="6"/>
        <v>3.819217913423241</v>
      </c>
      <c r="L9">
        <f t="shared" si="7"/>
        <v>-0.6973553508038868</v>
      </c>
      <c r="M9">
        <f t="shared" si="8"/>
        <v>0</v>
      </c>
      <c r="N9">
        <f t="shared" si="9"/>
        <v>-0.6973553508038868</v>
      </c>
    </row>
    <row r="10" spans="1:14" ht="12.75">
      <c r="A10" s="7">
        <v>32629</v>
      </c>
      <c r="B10" s="8" t="s">
        <v>182</v>
      </c>
      <c r="C10" s="2">
        <v>20.53873510188389</v>
      </c>
      <c r="D10" s="2">
        <v>0.22009056504744215</v>
      </c>
      <c r="E10">
        <f t="shared" si="0"/>
        <v>1.0488992613376023</v>
      </c>
      <c r="F10">
        <f t="shared" si="1"/>
        <v>0.3179583140241894</v>
      </c>
      <c r="G10">
        <f t="shared" si="2"/>
        <v>2.517651326504167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3.6371762274474304</v>
      </c>
      <c r="L10">
        <f t="shared" si="7"/>
        <v>0</v>
      </c>
      <c r="M10">
        <f t="shared" si="8"/>
        <v>0</v>
      </c>
      <c r="N10">
        <f t="shared" si="9"/>
        <v>0</v>
      </c>
    </row>
    <row r="11" spans="1:14" ht="12.75">
      <c r="A11" s="7">
        <v>32660</v>
      </c>
      <c r="B11" s="8" t="s">
        <v>183</v>
      </c>
      <c r="C11" s="2">
        <v>27.82351652625076</v>
      </c>
      <c r="D11" s="2">
        <v>2.424264810109723</v>
      </c>
      <c r="E11">
        <f t="shared" si="0"/>
        <v>2.2041742450622808</v>
      </c>
      <c r="F11">
        <f t="shared" si="1"/>
        <v>3.5022634959590575</v>
      </c>
      <c r="G11">
        <f t="shared" si="2"/>
        <v>4.595816419544221</v>
      </c>
      <c r="H11">
        <f t="shared" si="3"/>
        <v>0</v>
      </c>
      <c r="I11">
        <f t="shared" si="4"/>
        <v>2.0781650930400533</v>
      </c>
      <c r="J11">
        <f t="shared" si="5"/>
        <v>0</v>
      </c>
      <c r="K11">
        <f t="shared" si="6"/>
        <v>6.639439723406488</v>
      </c>
      <c r="L11">
        <f t="shared" si="7"/>
        <v>0</v>
      </c>
      <c r="M11">
        <f t="shared" si="8"/>
        <v>3.002263495959057</v>
      </c>
      <c r="N11">
        <f t="shared" si="9"/>
        <v>0</v>
      </c>
    </row>
    <row r="12" spans="1:14" ht="12.75">
      <c r="A12" s="7">
        <v>32690</v>
      </c>
      <c r="B12" s="8" t="s">
        <v>184</v>
      </c>
      <c r="C12" s="2">
        <v>23.125806034048797</v>
      </c>
      <c r="D12" s="2">
        <v>-0.3427727746635328</v>
      </c>
      <c r="E12">
        <f t="shared" si="0"/>
        <v>2.767037584773256</v>
      </c>
      <c r="F12">
        <f t="shared" si="1"/>
        <v>-0.49519366494387074</v>
      </c>
      <c r="G12">
        <f t="shared" si="2"/>
        <v>3.9069439278110183</v>
      </c>
      <c r="H12">
        <f t="shared" si="3"/>
        <v>0</v>
      </c>
      <c r="I12">
        <f t="shared" si="4"/>
        <v>1.389292601306851</v>
      </c>
      <c r="J12">
        <f t="shared" si="5"/>
        <v>0</v>
      </c>
      <c r="K12">
        <f t="shared" si="6"/>
        <v>5.644246058462617</v>
      </c>
      <c r="L12">
        <f t="shared" si="7"/>
        <v>0</v>
      </c>
      <c r="M12">
        <f t="shared" si="8"/>
        <v>2.0070698310151864</v>
      </c>
      <c r="N12">
        <f t="shared" si="9"/>
        <v>0</v>
      </c>
    </row>
    <row r="13" spans="1:14" ht="12.75">
      <c r="A13" s="7">
        <v>32721</v>
      </c>
      <c r="B13" s="8" t="s">
        <v>185</v>
      </c>
      <c r="C13" s="2">
        <v>25.368647100930566</v>
      </c>
      <c r="D13" s="2">
        <v>0.6760932619659809</v>
      </c>
      <c r="E13">
        <f t="shared" si="0"/>
        <v>1.0188660366295137</v>
      </c>
      <c r="F13">
        <f t="shared" si="1"/>
        <v>0.9767318905809507</v>
      </c>
      <c r="G13">
        <f t="shared" si="2"/>
        <v>4.2369374727073295</v>
      </c>
      <c r="H13">
        <f t="shared" si="3"/>
        <v>0</v>
      </c>
      <c r="I13">
        <f t="shared" si="4"/>
        <v>1.7192861462031623</v>
      </c>
      <c r="J13">
        <f t="shared" si="5"/>
        <v>0</v>
      </c>
      <c r="K13">
        <f t="shared" si="6"/>
        <v>6.120977949043567</v>
      </c>
      <c r="L13">
        <f t="shared" si="7"/>
        <v>0</v>
      </c>
      <c r="M13">
        <f t="shared" si="8"/>
        <v>2.483801721596137</v>
      </c>
      <c r="N13">
        <f t="shared" si="9"/>
        <v>0</v>
      </c>
    </row>
    <row r="14" spans="1:14" ht="12.75">
      <c r="A14" s="7">
        <v>32752</v>
      </c>
      <c r="B14" s="8" t="s">
        <v>186</v>
      </c>
      <c r="C14" s="2">
        <v>20.386298148737076</v>
      </c>
      <c r="D14" s="2">
        <v>-0.514856041210982</v>
      </c>
      <c r="E14">
        <f t="shared" si="0"/>
        <v>1.190949303176963</v>
      </c>
      <c r="F14">
        <f t="shared" si="1"/>
        <v>-0.7437972581574548</v>
      </c>
      <c r="G14">
        <f t="shared" si="2"/>
        <v>3.375981714426678</v>
      </c>
      <c r="H14">
        <f t="shared" si="3"/>
        <v>-0.16875632414131253</v>
      </c>
      <c r="I14">
        <f t="shared" si="4"/>
        <v>0.8583303879225108</v>
      </c>
      <c r="J14">
        <f t="shared" si="5"/>
        <v>-0.16875632414131253</v>
      </c>
      <c r="K14">
        <f t="shared" si="6"/>
        <v>4.877180690886113</v>
      </c>
      <c r="L14">
        <f t="shared" si="7"/>
        <v>-0.24379725815745473</v>
      </c>
      <c r="M14">
        <f t="shared" si="8"/>
        <v>1.2400044634386826</v>
      </c>
      <c r="N14">
        <f t="shared" si="9"/>
        <v>-0.24379725815745473</v>
      </c>
    </row>
    <row r="15" spans="1:14" ht="12.75">
      <c r="A15" s="7">
        <v>32782</v>
      </c>
      <c r="B15" s="8" t="s">
        <v>187</v>
      </c>
      <c r="C15" s="2">
        <v>20.539697209551306</v>
      </c>
      <c r="D15" s="2">
        <v>-0.11061902851644859</v>
      </c>
      <c r="E15">
        <f aca="true" t="shared" si="10" ref="E15:E46">ABS(D15-D14)</f>
        <v>0.4042370126945335</v>
      </c>
      <c r="F15">
        <f aca="true" t="shared" si="11" ref="F15:F45">D15/SE_of_SPC</f>
        <v>-0.15980803083722414</v>
      </c>
      <c r="G15">
        <f t="shared" si="2"/>
        <v>2.91926296884056</v>
      </c>
      <c r="H15">
        <f t="shared" si="3"/>
        <v>0</v>
      </c>
      <c r="I15">
        <f t="shared" si="4"/>
        <v>0.4016116423363927</v>
      </c>
      <c r="J15">
        <f t="shared" si="5"/>
        <v>0</v>
      </c>
      <c r="K15">
        <f aca="true" t="shared" si="12" ref="K15:K45">G15/SE_of_SPC</f>
        <v>4.2173726600488886</v>
      </c>
      <c r="L15">
        <f aca="true" t="shared" si="13" ref="L15:L45">H15/SE_of_SPC</f>
        <v>0</v>
      </c>
      <c r="M15">
        <f aca="true" t="shared" si="14" ref="M15:M45">I15/SE_of_SPC</f>
        <v>0.5801964326014584</v>
      </c>
      <c r="N15">
        <f aca="true" t="shared" si="15" ref="N15:N45">J15/SE_of_SPC</f>
        <v>0</v>
      </c>
    </row>
    <row r="16" spans="1:14" ht="12.75">
      <c r="A16" s="7">
        <v>32813</v>
      </c>
      <c r="B16" s="8" t="s">
        <v>188</v>
      </c>
      <c r="C16" s="2">
        <v>21.978071949471186</v>
      </c>
      <c r="D16" s="2">
        <v>-1.0333210597032243</v>
      </c>
      <c r="E16">
        <f t="shared" si="10"/>
        <v>0.9227020311867757</v>
      </c>
      <c r="F16">
        <f t="shared" si="11"/>
        <v>-1.4928082987932894</v>
      </c>
      <c r="G16">
        <f t="shared" si="2"/>
        <v>1.5398421920676661</v>
      </c>
      <c r="H16">
        <f t="shared" si="3"/>
        <v>-0.6872213426335547</v>
      </c>
      <c r="I16">
        <f t="shared" si="4"/>
        <v>0</v>
      </c>
      <c r="J16">
        <f t="shared" si="5"/>
        <v>-0.6872213426335547</v>
      </c>
      <c r="K16">
        <f t="shared" si="12"/>
        <v>2.2245643612555996</v>
      </c>
      <c r="L16">
        <f t="shared" si="13"/>
        <v>-0.9928082987932894</v>
      </c>
      <c r="M16">
        <f t="shared" si="14"/>
        <v>0</v>
      </c>
      <c r="N16">
        <f t="shared" si="15"/>
        <v>-0.9928082987932894</v>
      </c>
    </row>
    <row r="17" spans="1:14" ht="12.75">
      <c r="A17" s="7">
        <v>32843</v>
      </c>
      <c r="B17" s="8" t="s">
        <v>189</v>
      </c>
      <c r="C17" s="2">
        <v>29.80139234906517</v>
      </c>
      <c r="D17" s="2">
        <v>-0.0029178680313581996</v>
      </c>
      <c r="E17">
        <f t="shared" si="10"/>
        <v>1.0304031916718661</v>
      </c>
      <c r="F17">
        <f t="shared" si="11"/>
        <v>-0.004215357435225576</v>
      </c>
      <c r="G17">
        <f t="shared" si="2"/>
        <v>1.1908246069666384</v>
      </c>
      <c r="H17">
        <f t="shared" si="3"/>
        <v>-0.3440394935952434</v>
      </c>
      <c r="I17">
        <f t="shared" si="4"/>
        <v>0</v>
      </c>
      <c r="J17">
        <f t="shared" si="5"/>
        <v>-0.3440394935952434</v>
      </c>
      <c r="K17">
        <f t="shared" si="12"/>
        <v>1.720349003820374</v>
      </c>
      <c r="L17">
        <f t="shared" si="13"/>
        <v>-0.4970236562285149</v>
      </c>
      <c r="M17">
        <f t="shared" si="14"/>
        <v>0</v>
      </c>
      <c r="N17">
        <f t="shared" si="15"/>
        <v>-0.4970236562285149</v>
      </c>
    </row>
    <row r="18" spans="1:14" ht="12.75">
      <c r="A18" s="7">
        <v>32874</v>
      </c>
      <c r="B18" s="8" t="s">
        <v>9</v>
      </c>
      <c r="C18" s="2">
        <v>22.39620510503727</v>
      </c>
      <c r="D18" s="2">
        <v>-1.5773909279809475</v>
      </c>
      <c r="E18">
        <f t="shared" si="10"/>
        <v>1.5744730599495893</v>
      </c>
      <c r="F18">
        <f t="shared" si="11"/>
        <v>-2.2788099067752494</v>
      </c>
      <c r="G18">
        <f t="shared" si="2"/>
        <v>0</v>
      </c>
      <c r="H18">
        <f t="shared" si="3"/>
        <v>-1.5753307045065212</v>
      </c>
      <c r="I18">
        <f t="shared" si="4"/>
        <v>0</v>
      </c>
      <c r="J18">
        <f t="shared" si="5"/>
        <v>-1.5753307045065212</v>
      </c>
      <c r="K18">
        <f t="shared" si="12"/>
        <v>0</v>
      </c>
      <c r="L18">
        <f t="shared" si="13"/>
        <v>-2.275833563003764</v>
      </c>
      <c r="M18">
        <f t="shared" si="14"/>
        <v>0</v>
      </c>
      <c r="N18">
        <f t="shared" si="15"/>
        <v>-2.275833563003764</v>
      </c>
    </row>
    <row r="19" spans="1:14" ht="12.75">
      <c r="A19" s="7">
        <v>32905</v>
      </c>
      <c r="B19" s="8" t="s">
        <v>10</v>
      </c>
      <c r="C19" s="2">
        <v>26.779550848268947</v>
      </c>
      <c r="D19" s="2">
        <v>0.36162743172677486</v>
      </c>
      <c r="E19">
        <f t="shared" si="10"/>
        <v>1.9390183597077224</v>
      </c>
      <c r="F19">
        <f t="shared" si="11"/>
        <v>0.5224324289955713</v>
      </c>
      <c r="G19">
        <f t="shared" si="2"/>
        <v>0.01552771465710534</v>
      </c>
      <c r="H19">
        <f t="shared" si="3"/>
        <v>-0.8676035557100769</v>
      </c>
      <c r="I19">
        <f t="shared" si="4"/>
        <v>0.01552771465710534</v>
      </c>
      <c r="J19">
        <f t="shared" si="5"/>
        <v>-0.8676035557100769</v>
      </c>
      <c r="K19">
        <f t="shared" si="12"/>
        <v>0.02243242899557128</v>
      </c>
      <c r="L19">
        <f t="shared" si="13"/>
        <v>-1.2534011340081928</v>
      </c>
      <c r="M19">
        <f t="shared" si="14"/>
        <v>0.02243242899557128</v>
      </c>
      <c r="N19">
        <f t="shared" si="15"/>
        <v>-1.2534011340081928</v>
      </c>
    </row>
    <row r="20" spans="1:14" ht="12.75">
      <c r="A20" s="7">
        <v>32933</v>
      </c>
      <c r="B20" s="8" t="s">
        <v>11</v>
      </c>
      <c r="C20" s="2">
        <v>23.456067698955707</v>
      </c>
      <c r="D20" s="2">
        <v>-0.5461921106002039</v>
      </c>
      <c r="E20">
        <f t="shared" si="10"/>
        <v>0.9078195423269788</v>
      </c>
      <c r="F20">
        <f t="shared" si="11"/>
        <v>-0.7890675485444791</v>
      </c>
      <c r="G20">
        <f t="shared" si="2"/>
        <v>0</v>
      </c>
      <c r="H20">
        <f t="shared" si="3"/>
        <v>-1.0676959492406113</v>
      </c>
      <c r="I20">
        <f t="shared" si="4"/>
        <v>0</v>
      </c>
      <c r="J20">
        <f t="shared" si="5"/>
        <v>-1.0676959492406113</v>
      </c>
      <c r="K20">
        <f t="shared" si="12"/>
        <v>0</v>
      </c>
      <c r="L20">
        <f t="shared" si="13"/>
        <v>-1.5424686825526719</v>
      </c>
      <c r="M20">
        <f t="shared" si="14"/>
        <v>0</v>
      </c>
      <c r="N20">
        <f t="shared" si="15"/>
        <v>-1.5424686825526719</v>
      </c>
    </row>
    <row r="21" spans="1:14" ht="12.75">
      <c r="A21" s="7">
        <v>32964</v>
      </c>
      <c r="B21" s="8" t="s">
        <v>12</v>
      </c>
      <c r="C21" s="2">
        <v>17.78644271145771</v>
      </c>
      <c r="D21" s="2">
        <v>0.4961954979675697</v>
      </c>
      <c r="E21">
        <f t="shared" si="10"/>
        <v>1.0423876085677737</v>
      </c>
      <c r="F21">
        <f t="shared" si="11"/>
        <v>0.7168389245861273</v>
      </c>
      <c r="G21">
        <f t="shared" si="2"/>
        <v>0.15009578089790016</v>
      </c>
      <c r="H21">
        <f t="shared" si="3"/>
        <v>-0.22540073420337214</v>
      </c>
      <c r="I21">
        <f t="shared" si="4"/>
        <v>0.15009578089790016</v>
      </c>
      <c r="J21">
        <f t="shared" si="5"/>
        <v>-0.22540073420337214</v>
      </c>
      <c r="K21">
        <f t="shared" si="12"/>
        <v>0.21683892458612733</v>
      </c>
      <c r="L21">
        <f t="shared" si="13"/>
        <v>-0.32562975796654464</v>
      </c>
      <c r="M21">
        <f t="shared" si="14"/>
        <v>0.21683892458612733</v>
      </c>
      <c r="N21">
        <f t="shared" si="15"/>
        <v>-0.32562975796654464</v>
      </c>
    </row>
    <row r="22" spans="1:14" ht="12.75">
      <c r="A22" s="7">
        <v>32994</v>
      </c>
      <c r="B22" s="8" t="s">
        <v>13</v>
      </c>
      <c r="C22" s="2">
        <v>19.157701326192356</v>
      </c>
      <c r="D22" s="2">
        <v>0.008167851042528153</v>
      </c>
      <c r="E22">
        <f t="shared" si="10"/>
        <v>0.4880276469250415</v>
      </c>
      <c r="F22">
        <f t="shared" si="11"/>
        <v>0.011799852238659838</v>
      </c>
      <c r="G22">
        <f t="shared" si="2"/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12"/>
        <v>0</v>
      </c>
      <c r="L22">
        <f t="shared" si="13"/>
        <v>0</v>
      </c>
      <c r="M22">
        <f t="shared" si="14"/>
        <v>0</v>
      </c>
      <c r="N22">
        <f t="shared" si="15"/>
        <v>0</v>
      </c>
    </row>
    <row r="23" spans="1:14" ht="12.75">
      <c r="A23" s="7">
        <v>33025</v>
      </c>
      <c r="B23" s="8" t="s">
        <v>14</v>
      </c>
      <c r="C23" s="2">
        <v>19.93781364670378</v>
      </c>
      <c r="D23" s="2">
        <v>-0.5114515061696786</v>
      </c>
      <c r="E23">
        <f t="shared" si="10"/>
        <v>0.5196193572122068</v>
      </c>
      <c r="F23">
        <f t="shared" si="11"/>
        <v>-0.7388788273217859</v>
      </c>
      <c r="G23">
        <f t="shared" si="2"/>
        <v>0</v>
      </c>
      <c r="H23">
        <f t="shared" si="3"/>
        <v>-0.16535178910000908</v>
      </c>
      <c r="I23">
        <f t="shared" si="4"/>
        <v>0</v>
      </c>
      <c r="J23">
        <f t="shared" si="5"/>
        <v>-0.16535178910000908</v>
      </c>
      <c r="K23">
        <f t="shared" si="12"/>
        <v>0</v>
      </c>
      <c r="L23">
        <f t="shared" si="13"/>
        <v>-0.2388788273217859</v>
      </c>
      <c r="M23">
        <f t="shared" si="14"/>
        <v>0</v>
      </c>
      <c r="N23">
        <f t="shared" si="15"/>
        <v>-0.2388788273217859</v>
      </c>
    </row>
    <row r="24" spans="1:14" ht="12.75">
      <c r="A24" s="7">
        <v>33055</v>
      </c>
      <c r="B24" s="8" t="s">
        <v>15</v>
      </c>
      <c r="C24" s="2">
        <v>18.941802895021944</v>
      </c>
      <c r="D24" s="2">
        <v>-0.33762554192394445</v>
      </c>
      <c r="E24">
        <f t="shared" si="10"/>
        <v>0.17382596424573415</v>
      </c>
      <c r="F24">
        <f t="shared" si="11"/>
        <v>-0.48775761041142485</v>
      </c>
      <c r="G24">
        <f t="shared" si="2"/>
        <v>0</v>
      </c>
      <c r="H24">
        <f t="shared" si="3"/>
        <v>-0.156877613954284</v>
      </c>
      <c r="I24">
        <f t="shared" si="4"/>
        <v>0</v>
      </c>
      <c r="J24">
        <f t="shared" si="5"/>
        <v>-0.156877613954284</v>
      </c>
      <c r="K24">
        <f t="shared" si="12"/>
        <v>0</v>
      </c>
      <c r="L24">
        <f t="shared" si="13"/>
        <v>-0.22663643773321074</v>
      </c>
      <c r="M24">
        <f t="shared" si="14"/>
        <v>0</v>
      </c>
      <c r="N24">
        <f t="shared" si="15"/>
        <v>-0.22663643773321074</v>
      </c>
    </row>
    <row r="25" spans="1:14" ht="12.75">
      <c r="A25" s="7">
        <v>33086</v>
      </c>
      <c r="B25" s="8" t="s">
        <v>16</v>
      </c>
      <c r="C25" s="2">
        <v>21.463202631222618</v>
      </c>
      <c r="D25" s="2">
        <v>0.3134503895983514</v>
      </c>
      <c r="E25">
        <f t="shared" si="10"/>
        <v>0.6510759315222958</v>
      </c>
      <c r="F25">
        <f t="shared" si="11"/>
        <v>0.45283248459757364</v>
      </c>
      <c r="G25">
        <f t="shared" si="2"/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12"/>
        <v>0</v>
      </c>
      <c r="L25">
        <f t="shared" si="13"/>
        <v>0</v>
      </c>
      <c r="M25">
        <f t="shared" si="14"/>
        <v>0</v>
      </c>
      <c r="N25">
        <f t="shared" si="15"/>
        <v>0</v>
      </c>
    </row>
    <row r="26" spans="1:14" ht="12.75">
      <c r="A26" s="7">
        <v>33117</v>
      </c>
      <c r="B26" s="8" t="s">
        <v>17</v>
      </c>
      <c r="C26" s="2">
        <v>15.585876346875159</v>
      </c>
      <c r="D26" s="2">
        <v>-0.6104474862468846</v>
      </c>
      <c r="E26">
        <f t="shared" si="10"/>
        <v>0.9238978758452361</v>
      </c>
      <c r="F26">
        <f t="shared" si="11"/>
        <v>-0.8818953846818692</v>
      </c>
      <c r="G26">
        <f t="shared" si="2"/>
        <v>0</v>
      </c>
      <c r="H26">
        <f t="shared" si="3"/>
        <v>-0.2643477691772151</v>
      </c>
      <c r="I26">
        <f t="shared" si="4"/>
        <v>0</v>
      </c>
      <c r="J26">
        <f t="shared" si="5"/>
        <v>-0.2643477691772151</v>
      </c>
      <c r="K26">
        <f t="shared" si="12"/>
        <v>0</v>
      </c>
      <c r="L26">
        <f t="shared" si="13"/>
        <v>-0.38189538468186923</v>
      </c>
      <c r="M26">
        <f t="shared" si="14"/>
        <v>0</v>
      </c>
      <c r="N26">
        <f t="shared" si="15"/>
        <v>-0.38189538468186923</v>
      </c>
    </row>
    <row r="27" spans="1:14" ht="12.75">
      <c r="A27" s="7">
        <v>33147</v>
      </c>
      <c r="B27" s="8" t="s">
        <v>18</v>
      </c>
      <c r="C27" s="2">
        <v>17.580601564234023</v>
      </c>
      <c r="D27" s="2">
        <v>0.2456733201030391</v>
      </c>
      <c r="E27">
        <f t="shared" si="10"/>
        <v>0.8561208063499237</v>
      </c>
      <c r="F27">
        <f t="shared" si="11"/>
        <v>0.3549169617691212</v>
      </c>
      <c r="G27">
        <f t="shared" si="2"/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12"/>
        <v>0</v>
      </c>
      <c r="L27">
        <f t="shared" si="13"/>
        <v>0</v>
      </c>
      <c r="M27">
        <f t="shared" si="14"/>
        <v>0</v>
      </c>
      <c r="N27">
        <f t="shared" si="15"/>
        <v>0</v>
      </c>
    </row>
    <row r="28" spans="1:14" ht="12.75">
      <c r="A28" s="7">
        <v>33178</v>
      </c>
      <c r="B28" s="8" t="s">
        <v>19</v>
      </c>
      <c r="C28" s="2">
        <v>15.428388851185105</v>
      </c>
      <c r="D28" s="2">
        <v>-1.576414669279346</v>
      </c>
      <c r="E28">
        <f t="shared" si="10"/>
        <v>1.8220879893823851</v>
      </c>
      <c r="F28">
        <f t="shared" si="11"/>
        <v>-2.2773995347734064</v>
      </c>
      <c r="G28">
        <f t="shared" si="2"/>
        <v>0</v>
      </c>
      <c r="H28">
        <f t="shared" si="3"/>
        <v>-1.2303149522096763</v>
      </c>
      <c r="I28">
        <f t="shared" si="4"/>
        <v>0</v>
      </c>
      <c r="J28">
        <f t="shared" si="5"/>
        <v>-1.2303149522096763</v>
      </c>
      <c r="K28">
        <f t="shared" si="12"/>
        <v>0</v>
      </c>
      <c r="L28">
        <f t="shared" si="13"/>
        <v>-1.7773995347734064</v>
      </c>
      <c r="M28">
        <f t="shared" si="14"/>
        <v>0</v>
      </c>
      <c r="N28">
        <f t="shared" si="15"/>
        <v>-1.7773995347734064</v>
      </c>
    </row>
    <row r="29" spans="1:14" ht="12.75">
      <c r="A29" s="7">
        <v>33208</v>
      </c>
      <c r="B29" s="8" t="s">
        <v>20</v>
      </c>
      <c r="C29" s="2">
        <v>29.69689608389557</v>
      </c>
      <c r="D29" s="2">
        <v>1.2862361879760635</v>
      </c>
      <c r="E29">
        <f t="shared" si="10"/>
        <v>2.8626508572554092</v>
      </c>
      <c r="F29">
        <f t="shared" si="11"/>
        <v>1.85818728611839</v>
      </c>
      <c r="G29">
        <f t="shared" si="2"/>
        <v>0.940136470906394</v>
      </c>
      <c r="H29">
        <f t="shared" si="3"/>
        <v>0</v>
      </c>
      <c r="I29">
        <f t="shared" si="4"/>
        <v>0.940136470906394</v>
      </c>
      <c r="J29">
        <f t="shared" si="5"/>
        <v>0</v>
      </c>
      <c r="K29">
        <f t="shared" si="12"/>
        <v>1.3581872861183897</v>
      </c>
      <c r="L29">
        <f t="shared" si="13"/>
        <v>0</v>
      </c>
      <c r="M29">
        <f t="shared" si="14"/>
        <v>1.3581872861183897</v>
      </c>
      <c r="N29">
        <f t="shared" si="15"/>
        <v>0</v>
      </c>
    </row>
    <row r="30" spans="1:14" ht="12.75">
      <c r="A30" s="7">
        <v>33239</v>
      </c>
      <c r="B30" s="8" t="s">
        <v>21</v>
      </c>
      <c r="C30" s="2">
        <v>26.167194053325346</v>
      </c>
      <c r="D30" s="2">
        <v>0.7840832694285272</v>
      </c>
      <c r="E30">
        <f t="shared" si="10"/>
        <v>0.5021529185475363</v>
      </c>
      <c r="F30">
        <f t="shared" si="11"/>
        <v>1.1327418526474728</v>
      </c>
      <c r="G30">
        <f t="shared" si="2"/>
        <v>1.3781200232652517</v>
      </c>
      <c r="H30">
        <f t="shared" si="3"/>
        <v>0</v>
      </c>
      <c r="I30">
        <f t="shared" si="4"/>
        <v>1.3781200232652517</v>
      </c>
      <c r="J30">
        <f t="shared" si="5"/>
        <v>0</v>
      </c>
      <c r="K30">
        <f t="shared" si="12"/>
        <v>1.9909291387658625</v>
      </c>
      <c r="L30">
        <f t="shared" si="13"/>
        <v>0</v>
      </c>
      <c r="M30">
        <f t="shared" si="14"/>
        <v>1.9909291387658625</v>
      </c>
      <c r="N30">
        <f t="shared" si="15"/>
        <v>0</v>
      </c>
    </row>
    <row r="31" spans="1:14" ht="12.75">
      <c r="A31" s="5">
        <v>33270</v>
      </c>
      <c r="B31" s="6" t="s">
        <v>22</v>
      </c>
      <c r="C31" s="2">
        <v>18.150444306674935</v>
      </c>
      <c r="D31" s="2">
        <v>-2.243736821263113</v>
      </c>
      <c r="E31">
        <f t="shared" si="10"/>
        <v>3.02782009069164</v>
      </c>
      <c r="F31">
        <f t="shared" si="11"/>
        <v>-3.2414600628111043</v>
      </c>
      <c r="G31">
        <f t="shared" si="2"/>
        <v>0</v>
      </c>
      <c r="H31">
        <f t="shared" si="3"/>
        <v>-1.8976371041934432</v>
      </c>
      <c r="I31">
        <f t="shared" si="4"/>
        <v>0</v>
      </c>
      <c r="J31">
        <f t="shared" si="5"/>
        <v>-1.8976371041934432</v>
      </c>
      <c r="K31">
        <f t="shared" si="12"/>
        <v>0</v>
      </c>
      <c r="L31">
        <f t="shared" si="13"/>
        <v>-2.7414600628111043</v>
      </c>
      <c r="M31">
        <f t="shared" si="14"/>
        <v>0</v>
      </c>
      <c r="N31">
        <f t="shared" si="15"/>
        <v>-2.7414600628111043</v>
      </c>
    </row>
    <row r="32" spans="1:14" ht="12.75">
      <c r="A32" s="5">
        <v>33298</v>
      </c>
      <c r="B32" s="6" t="s">
        <v>23</v>
      </c>
      <c r="C32" s="2">
        <v>19.993990412611748</v>
      </c>
      <c r="D32" s="2">
        <v>-0.3733559925692471</v>
      </c>
      <c r="E32">
        <f t="shared" si="10"/>
        <v>1.8703808286938657</v>
      </c>
      <c r="F32">
        <f t="shared" si="11"/>
        <v>-0.5393763331134</v>
      </c>
      <c r="G32">
        <f t="shared" si="2"/>
        <v>0</v>
      </c>
      <c r="H32">
        <f t="shared" si="3"/>
        <v>-1.9248933796930208</v>
      </c>
      <c r="I32">
        <f t="shared" si="4"/>
        <v>0</v>
      </c>
      <c r="J32">
        <f t="shared" si="5"/>
        <v>-1.9248933796930208</v>
      </c>
      <c r="K32">
        <f t="shared" si="12"/>
        <v>0</v>
      </c>
      <c r="L32">
        <f t="shared" si="13"/>
        <v>-2.780836395924504</v>
      </c>
      <c r="M32">
        <f t="shared" si="14"/>
        <v>0</v>
      </c>
      <c r="N32">
        <f t="shared" si="15"/>
        <v>-2.780836395924504</v>
      </c>
    </row>
    <row r="33" spans="1:14" ht="12.75">
      <c r="A33" s="5">
        <v>33329</v>
      </c>
      <c r="B33" s="6" t="s">
        <v>24</v>
      </c>
      <c r="C33" s="2">
        <v>16.624269296724744</v>
      </c>
      <c r="D33" s="2">
        <v>0.9717090210631957</v>
      </c>
      <c r="E33">
        <f t="shared" si="10"/>
        <v>1.3450650136324427</v>
      </c>
      <c r="F33">
        <f t="shared" si="11"/>
        <v>1.4037992132590962</v>
      </c>
      <c r="G33">
        <f t="shared" si="2"/>
        <v>0.6256093039935262</v>
      </c>
      <c r="H33">
        <f t="shared" si="3"/>
        <v>-0.6070846415601556</v>
      </c>
      <c r="I33">
        <f t="shared" si="4"/>
        <v>0.6256093039935262</v>
      </c>
      <c r="J33">
        <f t="shared" si="5"/>
        <v>-0.6070846415601556</v>
      </c>
      <c r="K33">
        <f t="shared" si="12"/>
        <v>0.9037992132590962</v>
      </c>
      <c r="L33">
        <f t="shared" si="13"/>
        <v>-0.8770371826654081</v>
      </c>
      <c r="M33">
        <f t="shared" si="14"/>
        <v>0.9037992132590962</v>
      </c>
      <c r="N33">
        <f t="shared" si="15"/>
        <v>-0.8770371826654081</v>
      </c>
    </row>
    <row r="34" spans="1:14" ht="12.75">
      <c r="A34" s="5">
        <v>33359</v>
      </c>
      <c r="B34" s="6" t="s">
        <v>25</v>
      </c>
      <c r="C34" s="2">
        <v>16.49833998270234</v>
      </c>
      <c r="D34" s="2">
        <v>-0.07251144604010538</v>
      </c>
      <c r="E34">
        <f t="shared" si="10"/>
        <v>1.044220467103301</v>
      </c>
      <c r="F34">
        <f t="shared" si="11"/>
        <v>-0.10475513625674086</v>
      </c>
      <c r="G34">
        <f t="shared" si="2"/>
        <v>0.2069981408837513</v>
      </c>
      <c r="H34">
        <f t="shared" si="3"/>
        <v>-0.3334963705305915</v>
      </c>
      <c r="I34">
        <f t="shared" si="4"/>
        <v>0.2069981408837513</v>
      </c>
      <c r="J34">
        <f t="shared" si="5"/>
        <v>-0.3334963705305915</v>
      </c>
      <c r="K34">
        <f t="shared" si="12"/>
        <v>0.29904407700235536</v>
      </c>
      <c r="L34">
        <f t="shared" si="13"/>
        <v>-0.48179231892214897</v>
      </c>
      <c r="M34">
        <f t="shared" si="14"/>
        <v>0.29904407700235536</v>
      </c>
      <c r="N34">
        <f t="shared" si="15"/>
        <v>-0.48179231892214897</v>
      </c>
    </row>
    <row r="35" spans="1:14" ht="12.75">
      <c r="A35" s="5">
        <v>33390</v>
      </c>
      <c r="B35" s="6" t="s">
        <v>26</v>
      </c>
      <c r="C35" s="2">
        <v>14.718939963117274</v>
      </c>
      <c r="D35" s="2">
        <v>-1.164426708096973</v>
      </c>
      <c r="E35">
        <f t="shared" si="10"/>
        <v>1.0919152620568677</v>
      </c>
      <c r="F35">
        <f t="shared" si="11"/>
        <v>-1.682212741974844</v>
      </c>
      <c r="G35">
        <f aca="true" t="shared" si="16" ref="G35:G66">IF((D35-K+G34)&gt;0,D35-K+G34,0)</f>
        <v>0</v>
      </c>
      <c r="H35">
        <f aca="true" t="shared" si="17" ref="H35:H66">IF((D35+K+H34)&lt;0,D35+K+H34,0)</f>
        <v>-1.151823361557895</v>
      </c>
      <c r="I35">
        <f aca="true" t="shared" si="18" ref="I35:I66">IF(I34&lt;4*SE_of_SPC,MAX(D35-K+I34,0),0)</f>
        <v>0</v>
      </c>
      <c r="J35">
        <f aca="true" t="shared" si="19" ref="J35:J66">IF(J34&lt;-(4*SE_of_SPC),0,MIN(D35+K+J34,0))</f>
        <v>-1.151823361557895</v>
      </c>
      <c r="K35">
        <f t="shared" si="12"/>
        <v>0</v>
      </c>
      <c r="L35">
        <f t="shared" si="13"/>
        <v>-1.664005060896993</v>
      </c>
      <c r="M35">
        <f t="shared" si="14"/>
        <v>0</v>
      </c>
      <c r="N35">
        <f t="shared" si="15"/>
        <v>-1.664005060896993</v>
      </c>
    </row>
    <row r="36" spans="1:14" ht="12.75">
      <c r="A36" s="5">
        <v>33420</v>
      </c>
      <c r="B36" s="6" t="s">
        <v>27</v>
      </c>
      <c r="C36" s="2">
        <v>15.505687768916536</v>
      </c>
      <c r="D36" s="2">
        <v>-0.22250780314899105</v>
      </c>
      <c r="E36">
        <f t="shared" si="10"/>
        <v>0.9419189049479819</v>
      </c>
      <c r="F36">
        <f t="shared" si="11"/>
        <v>-0.3214504262426202</v>
      </c>
      <c r="G36">
        <f t="shared" si="16"/>
        <v>0</v>
      </c>
      <c r="H36">
        <f t="shared" si="17"/>
        <v>-1.0282314476372165</v>
      </c>
      <c r="I36">
        <f t="shared" si="18"/>
        <v>0</v>
      </c>
      <c r="J36">
        <f t="shared" si="19"/>
        <v>-1.0282314476372165</v>
      </c>
      <c r="K36">
        <f t="shared" si="12"/>
        <v>0</v>
      </c>
      <c r="L36">
        <f t="shared" si="13"/>
        <v>-1.4854554871396133</v>
      </c>
      <c r="M36">
        <f t="shared" si="14"/>
        <v>0</v>
      </c>
      <c r="N36">
        <f t="shared" si="15"/>
        <v>-1.4854554871396133</v>
      </c>
    </row>
    <row r="37" spans="1:14" ht="12.75">
      <c r="A37" s="5">
        <v>33451</v>
      </c>
      <c r="B37" s="6" t="s">
        <v>28</v>
      </c>
      <c r="C37" s="2">
        <v>16.729810703763505</v>
      </c>
      <c r="D37" s="2">
        <v>-0.1860495666813629</v>
      </c>
      <c r="E37">
        <f t="shared" si="10"/>
        <v>0.036458236467628136</v>
      </c>
      <c r="F37">
        <f t="shared" si="11"/>
        <v>-0.2687802929407066</v>
      </c>
      <c r="G37">
        <f t="shared" si="16"/>
        <v>0</v>
      </c>
      <c r="H37">
        <f t="shared" si="17"/>
        <v>-0.8681812972489099</v>
      </c>
      <c r="I37">
        <f t="shared" si="18"/>
        <v>0</v>
      </c>
      <c r="J37">
        <f t="shared" si="19"/>
        <v>-0.8681812972489099</v>
      </c>
      <c r="K37">
        <f t="shared" si="12"/>
        <v>0</v>
      </c>
      <c r="L37">
        <f t="shared" si="13"/>
        <v>-1.2542357800803199</v>
      </c>
      <c r="M37">
        <f t="shared" si="14"/>
        <v>0</v>
      </c>
      <c r="N37">
        <f t="shared" si="15"/>
        <v>-1.2542357800803199</v>
      </c>
    </row>
    <row r="38" spans="1:14" ht="12.75">
      <c r="A38" s="5">
        <v>33482</v>
      </c>
      <c r="B38" s="6" t="s">
        <v>29</v>
      </c>
      <c r="C38" s="2">
        <v>12.096027116242217</v>
      </c>
      <c r="D38" s="2">
        <v>-0.3400815785754157</v>
      </c>
      <c r="E38">
        <f t="shared" si="10"/>
        <v>0.1540320118940528</v>
      </c>
      <c r="F38">
        <f t="shared" si="11"/>
        <v>-0.4913057737446194</v>
      </c>
      <c r="G38">
        <f t="shared" si="16"/>
        <v>0</v>
      </c>
      <c r="H38">
        <f t="shared" si="17"/>
        <v>-0.8621631587546561</v>
      </c>
      <c r="I38">
        <f t="shared" si="18"/>
        <v>0</v>
      </c>
      <c r="J38">
        <f t="shared" si="19"/>
        <v>-0.8621631587546561</v>
      </c>
      <c r="K38">
        <f t="shared" si="12"/>
        <v>0</v>
      </c>
      <c r="L38">
        <f t="shared" si="13"/>
        <v>-1.2455415538249393</v>
      </c>
      <c r="M38">
        <f t="shared" si="14"/>
        <v>0</v>
      </c>
      <c r="N38">
        <f t="shared" si="15"/>
        <v>-1.2455415538249393</v>
      </c>
    </row>
    <row r="39" spans="1:14" ht="12.75">
      <c r="A39" s="5">
        <v>33512</v>
      </c>
      <c r="B39" s="6" t="s">
        <v>30</v>
      </c>
      <c r="C39" s="2">
        <v>16.60775020651527</v>
      </c>
      <c r="D39" s="2">
        <v>0.9602625868118861</v>
      </c>
      <c r="E39">
        <f t="shared" si="10"/>
        <v>1.3003441653873018</v>
      </c>
      <c r="F39">
        <f t="shared" si="11"/>
        <v>1.3872628890629608</v>
      </c>
      <c r="G39">
        <f t="shared" si="16"/>
        <v>0.6141628697422166</v>
      </c>
      <c r="H39">
        <f t="shared" si="17"/>
        <v>0</v>
      </c>
      <c r="I39">
        <f t="shared" si="18"/>
        <v>0.6141628697422166</v>
      </c>
      <c r="J39">
        <f t="shared" si="19"/>
        <v>0</v>
      </c>
      <c r="K39">
        <f t="shared" si="12"/>
        <v>0.8872628890629607</v>
      </c>
      <c r="L39">
        <f t="shared" si="13"/>
        <v>0</v>
      </c>
      <c r="M39">
        <f t="shared" si="14"/>
        <v>0.8872628890629607</v>
      </c>
      <c r="N39">
        <f t="shared" si="15"/>
        <v>0</v>
      </c>
    </row>
    <row r="40" spans="1:14" ht="12.75">
      <c r="A40" s="5">
        <v>33543</v>
      </c>
      <c r="B40" s="6" t="s">
        <v>31</v>
      </c>
      <c r="C40" s="2">
        <v>17.284836091001818</v>
      </c>
      <c r="D40" s="2">
        <v>0.10102633825740862</v>
      </c>
      <c r="E40">
        <f t="shared" si="10"/>
        <v>0.8592362485544776</v>
      </c>
      <c r="F40">
        <f t="shared" si="11"/>
        <v>0.14594975562645737</v>
      </c>
      <c r="G40">
        <f t="shared" si="16"/>
        <v>0.3690894909299557</v>
      </c>
      <c r="H40">
        <f t="shared" si="17"/>
        <v>0</v>
      </c>
      <c r="I40">
        <f t="shared" si="18"/>
        <v>0.3690894909299557</v>
      </c>
      <c r="J40">
        <f t="shared" si="19"/>
        <v>0</v>
      </c>
      <c r="K40">
        <f t="shared" si="12"/>
        <v>0.5332126446894182</v>
      </c>
      <c r="L40">
        <f t="shared" si="13"/>
        <v>0</v>
      </c>
      <c r="M40">
        <f t="shared" si="14"/>
        <v>0.5332126446894182</v>
      </c>
      <c r="N40">
        <f t="shared" si="15"/>
        <v>0</v>
      </c>
    </row>
    <row r="41" spans="1:14" ht="12.75">
      <c r="A41" s="5">
        <v>33573</v>
      </c>
      <c r="B41" s="6" t="s">
        <v>32</v>
      </c>
      <c r="C41" s="2">
        <v>20.043380328689413</v>
      </c>
      <c r="D41" s="2">
        <v>-1.6999218006566783</v>
      </c>
      <c r="E41">
        <f t="shared" si="10"/>
        <v>1.800948138914087</v>
      </c>
      <c r="F41">
        <f t="shared" si="11"/>
        <v>-2.455826625704068</v>
      </c>
      <c r="G41">
        <f t="shared" si="16"/>
        <v>0</v>
      </c>
      <c r="H41">
        <f t="shared" si="17"/>
        <v>-1.3538220835870087</v>
      </c>
      <c r="I41">
        <f t="shared" si="18"/>
        <v>0</v>
      </c>
      <c r="J41">
        <f t="shared" si="19"/>
        <v>-1.3538220835870087</v>
      </c>
      <c r="K41">
        <f t="shared" si="12"/>
        <v>0</v>
      </c>
      <c r="L41">
        <f t="shared" si="13"/>
        <v>-1.955826625704068</v>
      </c>
      <c r="M41">
        <f t="shared" si="14"/>
        <v>0</v>
      </c>
      <c r="N41">
        <f t="shared" si="15"/>
        <v>-1.955826625704068</v>
      </c>
    </row>
    <row r="42" spans="1:14" ht="12.75">
      <c r="A42" s="5">
        <v>33604</v>
      </c>
      <c r="B42" s="6" t="s">
        <v>33</v>
      </c>
      <c r="C42" s="2">
        <v>18.608182241255307</v>
      </c>
      <c r="D42" s="2">
        <v>-0.39391727998235176</v>
      </c>
      <c r="E42">
        <f t="shared" si="10"/>
        <v>1.3060045206743265</v>
      </c>
      <c r="F42">
        <f t="shared" si="11"/>
        <v>-0.5690806154329456</v>
      </c>
      <c r="G42">
        <f t="shared" si="16"/>
        <v>0</v>
      </c>
      <c r="H42">
        <f t="shared" si="17"/>
        <v>-1.401639646499691</v>
      </c>
      <c r="I42">
        <f t="shared" si="18"/>
        <v>0</v>
      </c>
      <c r="J42">
        <f t="shared" si="19"/>
        <v>-1.401639646499691</v>
      </c>
      <c r="K42">
        <f t="shared" si="12"/>
        <v>0</v>
      </c>
      <c r="L42">
        <f t="shared" si="13"/>
        <v>-2.0249072411370137</v>
      </c>
      <c r="M42">
        <f t="shared" si="14"/>
        <v>0</v>
      </c>
      <c r="N42">
        <f t="shared" si="15"/>
        <v>-2.0249072411370137</v>
      </c>
    </row>
    <row r="43" spans="1:14" ht="12.75">
      <c r="A43" s="3">
        <v>33635</v>
      </c>
      <c r="B43" s="2" t="s">
        <v>34</v>
      </c>
      <c r="C43" s="2">
        <v>16.573300812926107</v>
      </c>
      <c r="D43" s="2">
        <v>-0.5094392814960546</v>
      </c>
      <c r="E43">
        <f t="shared" si="10"/>
        <v>0.11552200151370279</v>
      </c>
      <c r="F43">
        <f t="shared" si="11"/>
        <v>-0.7359718259947392</v>
      </c>
      <c r="G43">
        <f t="shared" si="16"/>
        <v>0</v>
      </c>
      <c r="H43">
        <f t="shared" si="17"/>
        <v>-1.564979210926076</v>
      </c>
      <c r="I43">
        <f t="shared" si="18"/>
        <v>0</v>
      </c>
      <c r="J43">
        <f t="shared" si="19"/>
        <v>-1.564979210926076</v>
      </c>
      <c r="K43">
        <f t="shared" si="12"/>
        <v>0</v>
      </c>
      <c r="L43">
        <f t="shared" si="13"/>
        <v>-2.2608790671317527</v>
      </c>
      <c r="M43">
        <f t="shared" si="14"/>
        <v>0</v>
      </c>
      <c r="N43">
        <f t="shared" si="15"/>
        <v>-2.2608790671317527</v>
      </c>
    </row>
    <row r="44" spans="1:14" ht="12.75">
      <c r="A44" s="3">
        <v>33664</v>
      </c>
      <c r="B44" s="2" t="s">
        <v>35</v>
      </c>
      <c r="C44" s="2">
        <v>19.099170436522346</v>
      </c>
      <c r="D44" s="2">
        <v>0.577115430150148</v>
      </c>
      <c r="E44">
        <f t="shared" si="10"/>
        <v>1.0865547116462024</v>
      </c>
      <c r="F44">
        <f t="shared" si="11"/>
        <v>0.8337415514760089</v>
      </c>
      <c r="G44">
        <f t="shared" si="16"/>
        <v>0.23101571308047847</v>
      </c>
      <c r="H44">
        <f t="shared" si="17"/>
        <v>-0.6417640637062585</v>
      </c>
      <c r="I44">
        <f t="shared" si="18"/>
        <v>0.23101571308047847</v>
      </c>
      <c r="J44">
        <f t="shared" si="19"/>
        <v>-0.6417640637062585</v>
      </c>
      <c r="K44">
        <f t="shared" si="12"/>
        <v>0.3337415514760089</v>
      </c>
      <c r="L44">
        <f t="shared" si="13"/>
        <v>-0.9271375156557439</v>
      </c>
      <c r="M44">
        <f t="shared" si="14"/>
        <v>0.3337415514760089</v>
      </c>
      <c r="N44">
        <f t="shared" si="15"/>
        <v>-0.9271375156557439</v>
      </c>
    </row>
    <row r="45" spans="1:14" ht="12.75">
      <c r="A45" s="3">
        <v>33695</v>
      </c>
      <c r="B45" s="2" t="s">
        <v>36</v>
      </c>
      <c r="C45" s="2">
        <v>13.402807305817605</v>
      </c>
      <c r="D45" s="2">
        <v>0.5276044053286374</v>
      </c>
      <c r="E45">
        <f t="shared" si="10"/>
        <v>0.049511024821510596</v>
      </c>
      <c r="F45">
        <f t="shared" si="11"/>
        <v>0.7622144418315592</v>
      </c>
      <c r="G45">
        <f t="shared" si="16"/>
        <v>0.41252040133944634</v>
      </c>
      <c r="H45">
        <f t="shared" si="17"/>
        <v>0</v>
      </c>
      <c r="I45">
        <f t="shared" si="18"/>
        <v>0.41252040133944634</v>
      </c>
      <c r="J45">
        <f t="shared" si="19"/>
        <v>0</v>
      </c>
      <c r="K45">
        <f t="shared" si="12"/>
        <v>0.5959559933075681</v>
      </c>
      <c r="L45">
        <f t="shared" si="13"/>
        <v>0</v>
      </c>
      <c r="M45">
        <f t="shared" si="14"/>
        <v>0.5959559933075681</v>
      </c>
      <c r="N45">
        <f t="shared" si="15"/>
        <v>0</v>
      </c>
    </row>
    <row r="46" spans="1:14" ht="12.75">
      <c r="A46" s="3">
        <v>33725</v>
      </c>
      <c r="B46" s="2" t="s">
        <v>37</v>
      </c>
      <c r="C46" s="2">
        <v>13.445875767815433</v>
      </c>
      <c r="D46" s="2">
        <v>-0.14830490234917312</v>
      </c>
      <c r="E46">
        <f t="shared" si="10"/>
        <v>0.6759093076778105</v>
      </c>
      <c r="F46">
        <f aca="true" t="shared" si="20" ref="F46:F77">D46/SE_of_SPC</f>
        <v>-0.21425169544319433</v>
      </c>
      <c r="G46">
        <f t="shared" si="16"/>
        <v>0</v>
      </c>
      <c r="H46">
        <f t="shared" si="17"/>
        <v>0</v>
      </c>
      <c r="I46">
        <f t="shared" si="18"/>
        <v>0</v>
      </c>
      <c r="J46">
        <f t="shared" si="19"/>
        <v>0</v>
      </c>
      <c r="K46">
        <f aca="true" t="shared" si="21" ref="K46:K77">G46/SE_of_SPC</f>
        <v>0</v>
      </c>
      <c r="L46">
        <f aca="true" t="shared" si="22" ref="L46:L77">H46/SE_of_SPC</f>
        <v>0</v>
      </c>
      <c r="M46">
        <f aca="true" t="shared" si="23" ref="M46:M77">I46/SE_of_SPC</f>
        <v>0</v>
      </c>
      <c r="N46">
        <f aca="true" t="shared" si="24" ref="N46:N77">J46/SE_of_SPC</f>
        <v>0</v>
      </c>
    </row>
    <row r="47" spans="1:14" ht="12.75">
      <c r="A47" s="3">
        <v>33756</v>
      </c>
      <c r="B47" s="2" t="s">
        <v>38</v>
      </c>
      <c r="C47" s="2">
        <v>18.962656576813707</v>
      </c>
      <c r="D47" s="2">
        <v>1.2165436078669323</v>
      </c>
      <c r="E47">
        <f aca="true" t="shared" si="25" ref="E47:E78">ABS(D47-D46)</f>
        <v>1.3648485102161054</v>
      </c>
      <c r="F47">
        <f t="shared" si="20"/>
        <v>1.7575044818976886</v>
      </c>
      <c r="G47">
        <f t="shared" si="16"/>
        <v>0.8704438907972627</v>
      </c>
      <c r="H47">
        <f t="shared" si="17"/>
        <v>0</v>
      </c>
      <c r="I47">
        <f t="shared" si="18"/>
        <v>0.8704438907972627</v>
      </c>
      <c r="J47">
        <f t="shared" si="19"/>
        <v>0</v>
      </c>
      <c r="K47">
        <f t="shared" si="21"/>
        <v>1.2575044818976886</v>
      </c>
      <c r="L47">
        <f t="shared" si="22"/>
        <v>0</v>
      </c>
      <c r="M47">
        <f t="shared" si="23"/>
        <v>1.2575044818976886</v>
      </c>
      <c r="N47">
        <f t="shared" si="24"/>
        <v>0</v>
      </c>
    </row>
    <row r="48" spans="1:14" ht="12.75">
      <c r="A48" s="3">
        <v>33786</v>
      </c>
      <c r="B48" s="2" t="s">
        <v>39</v>
      </c>
      <c r="C48" s="2">
        <v>20.222393857477112</v>
      </c>
      <c r="D48" s="2">
        <v>1.1950088896583926</v>
      </c>
      <c r="E48">
        <f t="shared" si="25"/>
        <v>0.021534718208539694</v>
      </c>
      <c r="F48">
        <f t="shared" si="20"/>
        <v>1.7263939129684964</v>
      </c>
      <c r="G48">
        <f t="shared" si="16"/>
        <v>1.7193530633859857</v>
      </c>
      <c r="H48">
        <f t="shared" si="17"/>
        <v>0</v>
      </c>
      <c r="I48">
        <f t="shared" si="18"/>
        <v>1.7193530633859857</v>
      </c>
      <c r="J48">
        <f t="shared" si="19"/>
        <v>0</v>
      </c>
      <c r="K48">
        <f t="shared" si="21"/>
        <v>2.483898394866185</v>
      </c>
      <c r="L48">
        <f t="shared" si="22"/>
        <v>0</v>
      </c>
      <c r="M48">
        <f t="shared" si="23"/>
        <v>2.483898394866185</v>
      </c>
      <c r="N48">
        <f t="shared" si="24"/>
        <v>0</v>
      </c>
    </row>
    <row r="49" spans="1:14" ht="12.75">
      <c r="A49" s="3">
        <v>33817</v>
      </c>
      <c r="B49" s="2" t="s">
        <v>40</v>
      </c>
      <c r="C49" s="2">
        <v>19.661367332306487</v>
      </c>
      <c r="D49" s="2">
        <v>0.1434454667132085</v>
      </c>
      <c r="E49">
        <f t="shared" si="25"/>
        <v>1.051563422945184</v>
      </c>
      <c r="F49">
        <f t="shared" si="20"/>
        <v>0.20723141285367344</v>
      </c>
      <c r="G49">
        <f t="shared" si="16"/>
        <v>1.5166988130295247</v>
      </c>
      <c r="H49">
        <f t="shared" si="17"/>
        <v>0</v>
      </c>
      <c r="I49">
        <f t="shared" si="18"/>
        <v>1.5166988130295247</v>
      </c>
      <c r="J49">
        <f t="shared" si="19"/>
        <v>0</v>
      </c>
      <c r="K49">
        <f t="shared" si="21"/>
        <v>2.191129807719858</v>
      </c>
      <c r="L49">
        <f t="shared" si="22"/>
        <v>0</v>
      </c>
      <c r="M49">
        <f t="shared" si="23"/>
        <v>2.191129807719858</v>
      </c>
      <c r="N49">
        <f t="shared" si="24"/>
        <v>0</v>
      </c>
    </row>
    <row r="50" spans="1:14" ht="12.75">
      <c r="A50" s="3">
        <v>33848</v>
      </c>
      <c r="B50" s="2" t="s">
        <v>41</v>
      </c>
      <c r="C50" s="2">
        <v>14.807820642065058</v>
      </c>
      <c r="D50" s="2">
        <v>-0.14639761777380766</v>
      </c>
      <c r="E50">
        <f t="shared" si="25"/>
        <v>0.2898430844870162</v>
      </c>
      <c r="F50">
        <f t="shared" si="20"/>
        <v>-0.21149629796481165</v>
      </c>
      <c r="G50">
        <f t="shared" si="16"/>
        <v>1.0242014781860476</v>
      </c>
      <c r="H50">
        <f t="shared" si="17"/>
        <v>0</v>
      </c>
      <c r="I50">
        <f t="shared" si="18"/>
        <v>1.0242014781860476</v>
      </c>
      <c r="J50">
        <f t="shared" si="19"/>
        <v>0</v>
      </c>
      <c r="K50">
        <f t="shared" si="21"/>
        <v>1.4796335097550468</v>
      </c>
      <c r="L50">
        <f t="shared" si="22"/>
        <v>0</v>
      </c>
      <c r="M50">
        <f t="shared" si="23"/>
        <v>1.4796335097550468</v>
      </c>
      <c r="N50">
        <f t="shared" si="24"/>
        <v>0</v>
      </c>
    </row>
    <row r="51" spans="1:14" ht="12.75">
      <c r="A51" s="3">
        <v>33878</v>
      </c>
      <c r="B51" s="2" t="s">
        <v>42</v>
      </c>
      <c r="C51" s="2">
        <v>14.185315247079345</v>
      </c>
      <c r="D51" s="2">
        <v>-0.7055158864867414</v>
      </c>
      <c r="E51">
        <f t="shared" si="25"/>
        <v>0.5591182687129337</v>
      </c>
      <c r="F51">
        <f t="shared" si="20"/>
        <v>-1.0192378838967986</v>
      </c>
      <c r="G51">
        <f t="shared" si="16"/>
        <v>0</v>
      </c>
      <c r="H51">
        <f t="shared" si="17"/>
        <v>-0.35941616941707183</v>
      </c>
      <c r="I51">
        <f t="shared" si="18"/>
        <v>0</v>
      </c>
      <c r="J51">
        <f t="shared" si="19"/>
        <v>-0.35941616941707183</v>
      </c>
      <c r="K51">
        <f t="shared" si="21"/>
        <v>0</v>
      </c>
      <c r="L51">
        <f t="shared" si="22"/>
        <v>-0.5192378838967986</v>
      </c>
      <c r="M51">
        <f t="shared" si="23"/>
        <v>0</v>
      </c>
      <c r="N51">
        <f t="shared" si="24"/>
        <v>-0.5192378838967986</v>
      </c>
    </row>
    <row r="52" spans="1:14" ht="12.75">
      <c r="A52" s="3">
        <v>33909</v>
      </c>
      <c r="B52" s="2" t="s">
        <v>43</v>
      </c>
      <c r="C52" s="2">
        <v>17.319787131107887</v>
      </c>
      <c r="D52" s="2">
        <v>-0.04493165280590346</v>
      </c>
      <c r="E52">
        <f t="shared" si="25"/>
        <v>0.6605842336808379</v>
      </c>
      <c r="F52">
        <f t="shared" si="20"/>
        <v>-0.06491142666386342</v>
      </c>
      <c r="G52">
        <f t="shared" si="16"/>
        <v>0</v>
      </c>
      <c r="H52">
        <f t="shared" si="17"/>
        <v>-0.05824810515330575</v>
      </c>
      <c r="I52">
        <f t="shared" si="18"/>
        <v>0</v>
      </c>
      <c r="J52">
        <f t="shared" si="19"/>
        <v>-0.05824810515330575</v>
      </c>
      <c r="K52">
        <f t="shared" si="21"/>
        <v>0</v>
      </c>
      <c r="L52">
        <f t="shared" si="22"/>
        <v>-0.08414931056066201</v>
      </c>
      <c r="M52">
        <f t="shared" si="23"/>
        <v>0</v>
      </c>
      <c r="N52">
        <f t="shared" si="24"/>
        <v>-0.08414931056066201</v>
      </c>
    </row>
    <row r="53" spans="1:14" ht="12.75">
      <c r="A53" s="3">
        <v>33939</v>
      </c>
      <c r="B53" s="2" t="s">
        <v>44</v>
      </c>
      <c r="C53" s="2">
        <v>26.105136694597682</v>
      </c>
      <c r="D53" s="2">
        <v>0.41429620390371336</v>
      </c>
      <c r="E53">
        <f t="shared" si="25"/>
        <v>0.4592278567096168</v>
      </c>
      <c r="F53">
        <f t="shared" si="20"/>
        <v>0.5985214426227282</v>
      </c>
      <c r="G53">
        <f t="shared" si="16"/>
        <v>0.06819648683404383</v>
      </c>
      <c r="H53">
        <f t="shared" si="17"/>
        <v>0</v>
      </c>
      <c r="I53">
        <f t="shared" si="18"/>
        <v>0.06819648683404383</v>
      </c>
      <c r="J53">
        <f t="shared" si="19"/>
        <v>0</v>
      </c>
      <c r="K53">
        <f t="shared" si="21"/>
        <v>0.09852144262272822</v>
      </c>
      <c r="L53">
        <f t="shared" si="22"/>
        <v>0</v>
      </c>
      <c r="M53">
        <f t="shared" si="23"/>
        <v>0.09852144262272822</v>
      </c>
      <c r="N53">
        <f t="shared" si="24"/>
        <v>0</v>
      </c>
    </row>
    <row r="54" spans="1:14" ht="12.75">
      <c r="A54" s="3">
        <v>33970</v>
      </c>
      <c r="B54" s="2" t="s">
        <v>45</v>
      </c>
      <c r="C54" s="2">
        <v>22.374188359688237</v>
      </c>
      <c r="D54" s="2">
        <v>0.030228866417748895</v>
      </c>
      <c r="E54">
        <f t="shared" si="25"/>
        <v>0.38406733748596444</v>
      </c>
      <c r="F54">
        <f t="shared" si="20"/>
        <v>0.04367074708076669</v>
      </c>
      <c r="G54">
        <f t="shared" si="16"/>
        <v>0</v>
      </c>
      <c r="H54">
        <f t="shared" si="17"/>
        <v>0</v>
      </c>
      <c r="I54">
        <f t="shared" si="18"/>
        <v>0</v>
      </c>
      <c r="J54">
        <f t="shared" si="19"/>
        <v>0</v>
      </c>
      <c r="K54">
        <f t="shared" si="21"/>
        <v>0</v>
      </c>
      <c r="L54">
        <f t="shared" si="22"/>
        <v>0</v>
      </c>
      <c r="M54">
        <f t="shared" si="23"/>
        <v>0</v>
      </c>
      <c r="N54">
        <f t="shared" si="24"/>
        <v>0</v>
      </c>
    </row>
    <row r="55" spans="1:14" ht="12.75">
      <c r="A55" s="3">
        <v>34001</v>
      </c>
      <c r="B55" s="2" t="s">
        <v>46</v>
      </c>
      <c r="C55" s="2">
        <v>23.147024352129183</v>
      </c>
      <c r="D55" s="2">
        <v>0.6618194279690782</v>
      </c>
      <c r="E55">
        <f t="shared" si="25"/>
        <v>0.6315905615513293</v>
      </c>
      <c r="F55">
        <f t="shared" si="20"/>
        <v>0.9561109057998083</v>
      </c>
      <c r="G55">
        <f t="shared" si="16"/>
        <v>0.3157197108994087</v>
      </c>
      <c r="H55">
        <f t="shared" si="17"/>
        <v>0</v>
      </c>
      <c r="I55">
        <f t="shared" si="18"/>
        <v>0.3157197108994087</v>
      </c>
      <c r="J55">
        <f t="shared" si="19"/>
        <v>0</v>
      </c>
      <c r="K55">
        <f t="shared" si="21"/>
        <v>0.45611090579980834</v>
      </c>
      <c r="L55">
        <f t="shared" si="22"/>
        <v>0</v>
      </c>
      <c r="M55">
        <f t="shared" si="23"/>
        <v>0.45611090579980834</v>
      </c>
      <c r="N55">
        <f t="shared" si="24"/>
        <v>0</v>
      </c>
    </row>
    <row r="56" spans="1:14" ht="12.75">
      <c r="A56" s="3">
        <v>34029</v>
      </c>
      <c r="B56" s="2" t="s">
        <v>47</v>
      </c>
      <c r="C56" s="2">
        <v>26.393828814263937</v>
      </c>
      <c r="D56" s="2">
        <v>1.3163570525288562</v>
      </c>
      <c r="E56">
        <f t="shared" si="25"/>
        <v>0.6545376245597779</v>
      </c>
      <c r="F56">
        <f t="shared" si="20"/>
        <v>1.9017020061069203</v>
      </c>
      <c r="G56">
        <f t="shared" si="16"/>
        <v>1.2859770463585953</v>
      </c>
      <c r="H56">
        <f t="shared" si="17"/>
        <v>0</v>
      </c>
      <c r="I56">
        <f t="shared" si="18"/>
        <v>1.2859770463585953</v>
      </c>
      <c r="J56">
        <f t="shared" si="19"/>
        <v>0</v>
      </c>
      <c r="K56">
        <f t="shared" si="21"/>
        <v>1.8578129119067286</v>
      </c>
      <c r="L56">
        <f t="shared" si="22"/>
        <v>0</v>
      </c>
      <c r="M56">
        <f t="shared" si="23"/>
        <v>1.8578129119067286</v>
      </c>
      <c r="N56">
        <f t="shared" si="24"/>
        <v>0</v>
      </c>
    </row>
    <row r="57" spans="1:14" ht="12.75">
      <c r="A57" s="3">
        <v>34060</v>
      </c>
      <c r="B57" s="2" t="s">
        <v>48</v>
      </c>
      <c r="C57" s="2">
        <v>17.08054498144273</v>
      </c>
      <c r="D57" s="2">
        <v>-0.13261963553192643</v>
      </c>
      <c r="E57">
        <f t="shared" si="25"/>
        <v>1.4489766880607826</v>
      </c>
      <c r="F57">
        <f t="shared" si="20"/>
        <v>-0.1915916555130125</v>
      </c>
      <c r="G57">
        <f t="shared" si="16"/>
        <v>0.8072576937569994</v>
      </c>
      <c r="H57">
        <f t="shared" si="17"/>
        <v>0</v>
      </c>
      <c r="I57">
        <f t="shared" si="18"/>
        <v>0.8072576937569994</v>
      </c>
      <c r="J57">
        <f t="shared" si="19"/>
        <v>0</v>
      </c>
      <c r="K57">
        <f t="shared" si="21"/>
        <v>1.1662212563937162</v>
      </c>
      <c r="L57">
        <f t="shared" si="22"/>
        <v>0</v>
      </c>
      <c r="M57">
        <f t="shared" si="23"/>
        <v>1.1662212563937162</v>
      </c>
      <c r="N57">
        <f t="shared" si="24"/>
        <v>0</v>
      </c>
    </row>
    <row r="58" spans="1:14" ht="12.75">
      <c r="A58" s="3">
        <v>34090</v>
      </c>
      <c r="B58" s="2" t="s">
        <v>49</v>
      </c>
      <c r="C58" s="2">
        <v>12.890268140451202</v>
      </c>
      <c r="D58" s="2">
        <v>-1.6759093782421348</v>
      </c>
      <c r="E58">
        <f t="shared" si="25"/>
        <v>1.5432897427102084</v>
      </c>
      <c r="F58">
        <f t="shared" si="20"/>
        <v>-2.4211365909680533</v>
      </c>
      <c r="G58">
        <f t="shared" si="16"/>
        <v>0</v>
      </c>
      <c r="H58">
        <f t="shared" si="17"/>
        <v>-1.3298096611724652</v>
      </c>
      <c r="I58">
        <f t="shared" si="18"/>
        <v>0</v>
      </c>
      <c r="J58">
        <f t="shared" si="19"/>
        <v>-1.3298096611724652</v>
      </c>
      <c r="K58">
        <f t="shared" si="21"/>
        <v>0</v>
      </c>
      <c r="L58">
        <f t="shared" si="22"/>
        <v>-1.9211365909680531</v>
      </c>
      <c r="M58">
        <f t="shared" si="23"/>
        <v>0</v>
      </c>
      <c r="N58">
        <f t="shared" si="24"/>
        <v>-1.9211365909680531</v>
      </c>
    </row>
    <row r="59" spans="1:14" ht="12.75">
      <c r="A59" s="3">
        <v>34121</v>
      </c>
      <c r="B59" s="2" t="s">
        <v>50</v>
      </c>
      <c r="C59" s="2">
        <v>16.75368995216663</v>
      </c>
      <c r="D59" s="2">
        <v>-0.44304785457535356</v>
      </c>
      <c r="E59">
        <f t="shared" si="25"/>
        <v>1.2328615236667813</v>
      </c>
      <c r="F59">
        <f t="shared" si="20"/>
        <v>-0.6400580999119518</v>
      </c>
      <c r="G59">
        <f t="shared" si="16"/>
        <v>0</v>
      </c>
      <c r="H59">
        <f t="shared" si="17"/>
        <v>-1.4267577986781492</v>
      </c>
      <c r="I59">
        <f t="shared" si="18"/>
        <v>0</v>
      </c>
      <c r="J59">
        <f t="shared" si="19"/>
        <v>-1.4267577986781492</v>
      </c>
      <c r="K59">
        <f t="shared" si="21"/>
        <v>0</v>
      </c>
      <c r="L59">
        <f t="shared" si="22"/>
        <v>-2.0611946908800047</v>
      </c>
      <c r="M59">
        <f t="shared" si="23"/>
        <v>0</v>
      </c>
      <c r="N59">
        <f t="shared" si="24"/>
        <v>-2.0611946908800047</v>
      </c>
    </row>
    <row r="60" spans="1:14" ht="12.75">
      <c r="A60" s="3">
        <v>34151</v>
      </c>
      <c r="B60" s="2" t="s">
        <v>51</v>
      </c>
      <c r="C60" s="2">
        <v>13.94116932443057</v>
      </c>
      <c r="D60" s="2">
        <v>-1.097152069022821</v>
      </c>
      <c r="E60">
        <f t="shared" si="25"/>
        <v>0.6541042144474674</v>
      </c>
      <c r="F60">
        <f t="shared" si="20"/>
        <v>-1.5850230654796595</v>
      </c>
      <c r="G60">
        <f t="shared" si="16"/>
        <v>0</v>
      </c>
      <c r="H60">
        <f t="shared" si="17"/>
        <v>-2.1778101506313003</v>
      </c>
      <c r="I60">
        <f t="shared" si="18"/>
        <v>0</v>
      </c>
      <c r="J60">
        <f t="shared" si="19"/>
        <v>-2.1778101506313003</v>
      </c>
      <c r="K60">
        <f t="shared" si="21"/>
        <v>0</v>
      </c>
      <c r="L60">
        <f t="shared" si="22"/>
        <v>-3.1462177563596643</v>
      </c>
      <c r="M60">
        <f t="shared" si="23"/>
        <v>0</v>
      </c>
      <c r="N60">
        <f t="shared" si="24"/>
        <v>-3.1462177563596643</v>
      </c>
    </row>
    <row r="61" spans="1:14" ht="12.75">
      <c r="A61" s="3">
        <v>34182</v>
      </c>
      <c r="B61" s="2" t="s">
        <v>52</v>
      </c>
      <c r="C61" s="2">
        <v>15.877712254807637</v>
      </c>
      <c r="D61" s="2">
        <v>-0.3443090305121802</v>
      </c>
      <c r="E61">
        <f t="shared" si="25"/>
        <v>0.7528430385106407</v>
      </c>
      <c r="F61">
        <f t="shared" si="20"/>
        <v>-0.4974130482211159</v>
      </c>
      <c r="G61">
        <f t="shared" si="16"/>
        <v>0</v>
      </c>
      <c r="H61">
        <f t="shared" si="17"/>
        <v>-2.176019464073811</v>
      </c>
      <c r="I61">
        <f t="shared" si="18"/>
        <v>0</v>
      </c>
      <c r="J61">
        <f t="shared" si="19"/>
        <v>-2.176019464073811</v>
      </c>
      <c r="K61">
        <f t="shared" si="21"/>
        <v>0</v>
      </c>
      <c r="L61">
        <f t="shared" si="22"/>
        <v>-3.14363080458078</v>
      </c>
      <c r="M61">
        <f t="shared" si="23"/>
        <v>0</v>
      </c>
      <c r="N61">
        <f t="shared" si="24"/>
        <v>-3.14363080458078</v>
      </c>
    </row>
    <row r="62" spans="1:14" ht="12.75">
      <c r="A62" s="3">
        <v>34213</v>
      </c>
      <c r="B62" s="2" t="s">
        <v>53</v>
      </c>
      <c r="C62" s="2">
        <v>15.369262435842318</v>
      </c>
      <c r="D62" s="2">
        <v>0.9178737850896155</v>
      </c>
      <c r="E62">
        <f t="shared" si="25"/>
        <v>1.2621828156017956</v>
      </c>
      <c r="F62">
        <f t="shared" si="20"/>
        <v>1.32602504396854</v>
      </c>
      <c r="G62">
        <f t="shared" si="16"/>
        <v>0.5717740680199459</v>
      </c>
      <c r="H62">
        <f t="shared" si="17"/>
        <v>-0.912045961914526</v>
      </c>
      <c r="I62">
        <f t="shared" si="18"/>
        <v>0.5717740680199459</v>
      </c>
      <c r="J62">
        <f t="shared" si="19"/>
        <v>-0.912045961914526</v>
      </c>
      <c r="K62">
        <f t="shared" si="21"/>
        <v>0.8260250439685398</v>
      </c>
      <c r="L62">
        <f t="shared" si="22"/>
        <v>-1.3176057606122402</v>
      </c>
      <c r="M62">
        <f t="shared" si="23"/>
        <v>0.8260250439685398</v>
      </c>
      <c r="N62">
        <f t="shared" si="24"/>
        <v>-1.3176057606122402</v>
      </c>
    </row>
    <row r="63" spans="1:14" ht="12.75">
      <c r="A63" s="3">
        <v>34243</v>
      </c>
      <c r="B63" s="2" t="s">
        <v>54</v>
      </c>
      <c r="C63" s="2">
        <v>16.960576555046256</v>
      </c>
      <c r="D63" s="2">
        <v>0.6970751111135421</v>
      </c>
      <c r="E63">
        <f t="shared" si="25"/>
        <v>0.22079867397607333</v>
      </c>
      <c r="F63">
        <f t="shared" si="20"/>
        <v>1.0070437459693469</v>
      </c>
      <c r="G63">
        <f t="shared" si="16"/>
        <v>0.9227494620638186</v>
      </c>
      <c r="H63">
        <f t="shared" si="17"/>
        <v>0</v>
      </c>
      <c r="I63">
        <f t="shared" si="18"/>
        <v>0.9227494620638186</v>
      </c>
      <c r="J63">
        <f t="shared" si="19"/>
        <v>0</v>
      </c>
      <c r="K63">
        <f t="shared" si="21"/>
        <v>1.3330687899378866</v>
      </c>
      <c r="L63">
        <f t="shared" si="22"/>
        <v>0</v>
      </c>
      <c r="M63">
        <f t="shared" si="23"/>
        <v>1.3330687899378866</v>
      </c>
      <c r="N63">
        <f t="shared" si="24"/>
        <v>0</v>
      </c>
    </row>
    <row r="64" spans="1:14" ht="12.75">
      <c r="A64" s="3">
        <v>34274</v>
      </c>
      <c r="B64" s="2" t="s">
        <v>55</v>
      </c>
      <c r="C64" s="2">
        <v>18.82446678107379</v>
      </c>
      <c r="D64" s="2">
        <v>0.3256723510522404</v>
      </c>
      <c r="E64">
        <f t="shared" si="25"/>
        <v>0.37140276006130174</v>
      </c>
      <c r="F64">
        <f t="shared" si="20"/>
        <v>0.47048918995025196</v>
      </c>
      <c r="G64">
        <f t="shared" si="16"/>
        <v>0.9023220960463895</v>
      </c>
      <c r="H64">
        <f t="shared" si="17"/>
        <v>0</v>
      </c>
      <c r="I64">
        <f t="shared" si="18"/>
        <v>0.9023220960463895</v>
      </c>
      <c r="J64">
        <f t="shared" si="19"/>
        <v>0</v>
      </c>
      <c r="K64">
        <f t="shared" si="21"/>
        <v>1.3035579798881387</v>
      </c>
      <c r="L64">
        <f t="shared" si="22"/>
        <v>0</v>
      </c>
      <c r="M64">
        <f t="shared" si="23"/>
        <v>1.3035579798881387</v>
      </c>
      <c r="N64">
        <f t="shared" si="24"/>
        <v>0</v>
      </c>
    </row>
    <row r="65" spans="1:14" ht="12.75">
      <c r="A65" s="3">
        <v>34304</v>
      </c>
      <c r="B65" s="2" t="s">
        <v>56</v>
      </c>
      <c r="C65" s="2">
        <v>21.388929389465567</v>
      </c>
      <c r="D65" s="2">
        <v>-1.3382064606738768</v>
      </c>
      <c r="E65">
        <f t="shared" si="25"/>
        <v>1.6638788117261172</v>
      </c>
      <c r="F65">
        <f t="shared" si="20"/>
        <v>-1.933267198257341</v>
      </c>
      <c r="G65">
        <f t="shared" si="16"/>
        <v>0</v>
      </c>
      <c r="H65">
        <f t="shared" si="17"/>
        <v>-0.9921067436042073</v>
      </c>
      <c r="I65">
        <f t="shared" si="18"/>
        <v>0</v>
      </c>
      <c r="J65">
        <f t="shared" si="19"/>
        <v>-0.9921067436042073</v>
      </c>
      <c r="K65">
        <f t="shared" si="21"/>
        <v>0</v>
      </c>
      <c r="L65">
        <f t="shared" si="22"/>
        <v>-1.4332671982573408</v>
      </c>
      <c r="M65">
        <f t="shared" si="23"/>
        <v>0</v>
      </c>
      <c r="N65">
        <f t="shared" si="24"/>
        <v>-1.4332671982573408</v>
      </c>
    </row>
    <row r="66" spans="1:14" ht="12.75">
      <c r="A66" s="3">
        <v>34335</v>
      </c>
      <c r="B66" s="2" t="s">
        <v>57</v>
      </c>
      <c r="C66" s="2">
        <v>29.53373865488922</v>
      </c>
      <c r="D66" s="2">
        <v>2.6394338977736482</v>
      </c>
      <c r="E66">
        <f t="shared" si="25"/>
        <v>3.977640358447525</v>
      </c>
      <c r="F66">
        <f t="shared" si="20"/>
        <v>3.8131118975204665</v>
      </c>
      <c r="G66">
        <f t="shared" si="16"/>
        <v>2.2933341807039787</v>
      </c>
      <c r="H66">
        <f t="shared" si="17"/>
        <v>0</v>
      </c>
      <c r="I66">
        <f t="shared" si="18"/>
        <v>2.2933341807039787</v>
      </c>
      <c r="J66">
        <f t="shared" si="19"/>
        <v>0</v>
      </c>
      <c r="K66">
        <f t="shared" si="21"/>
        <v>3.3131118975204665</v>
      </c>
      <c r="L66">
        <f t="shared" si="22"/>
        <v>0</v>
      </c>
      <c r="M66">
        <f t="shared" si="23"/>
        <v>3.3131118975204665</v>
      </c>
      <c r="N66">
        <f t="shared" si="24"/>
        <v>0</v>
      </c>
    </row>
    <row r="67" spans="1:14" ht="12.75">
      <c r="A67" s="3">
        <v>34366</v>
      </c>
      <c r="B67" s="2" t="s">
        <v>58</v>
      </c>
      <c r="C67" s="2">
        <v>26.169260428888187</v>
      </c>
      <c r="D67" s="2">
        <v>0.839228770049398</v>
      </c>
      <c r="E67">
        <f t="shared" si="25"/>
        <v>1.8002051277242503</v>
      </c>
      <c r="F67">
        <f t="shared" si="20"/>
        <v>1.2124089224269174</v>
      </c>
      <c r="G67">
        <f aca="true" t="shared" si="26" ref="G67:G98">IF((D67-K+G66)&gt;0,D67-K+G66,0)</f>
        <v>2.786463233683707</v>
      </c>
      <c r="H67">
        <f aca="true" t="shared" si="27" ref="H67:H98">IF((D67+K+H66)&lt;0,D67+K+H66,0)</f>
        <v>0</v>
      </c>
      <c r="I67">
        <f aca="true" t="shared" si="28" ref="I67:I98">IF(I66&lt;4*SE_of_SPC,MAX(D67-K+I66,0),0)</f>
        <v>2.786463233683707</v>
      </c>
      <c r="J67">
        <f aca="true" t="shared" si="29" ref="J67:J98">IF(J66&lt;-(4*SE_of_SPC),0,MIN(D67+K+J66,0))</f>
        <v>0</v>
      </c>
      <c r="K67">
        <f t="shared" si="21"/>
        <v>4.025520819947383</v>
      </c>
      <c r="L67">
        <f t="shared" si="22"/>
        <v>0</v>
      </c>
      <c r="M67">
        <f t="shared" si="23"/>
        <v>4.025520819947383</v>
      </c>
      <c r="N67">
        <f t="shared" si="24"/>
        <v>0</v>
      </c>
    </row>
    <row r="68" spans="1:14" ht="12.75">
      <c r="A68" s="3">
        <v>34394</v>
      </c>
      <c r="B68" s="2" t="s">
        <v>59</v>
      </c>
      <c r="C68" s="2">
        <v>17.436098788563452</v>
      </c>
      <c r="D68" s="2">
        <v>-2.4032351133208008</v>
      </c>
      <c r="E68">
        <f t="shared" si="25"/>
        <v>3.2424638833701986</v>
      </c>
      <c r="F68">
        <f t="shared" si="20"/>
        <v>-3.471882516501786</v>
      </c>
      <c r="G68">
        <f t="shared" si="26"/>
        <v>0.037128403293236634</v>
      </c>
      <c r="H68">
        <f t="shared" si="27"/>
        <v>-2.057135396251131</v>
      </c>
      <c r="I68">
        <f t="shared" si="28"/>
        <v>0</v>
      </c>
      <c r="J68">
        <f t="shared" si="29"/>
        <v>-2.057135396251131</v>
      </c>
      <c r="K68">
        <f t="shared" si="21"/>
        <v>0.053638303445597335</v>
      </c>
      <c r="L68">
        <f t="shared" si="22"/>
        <v>-2.971882516501786</v>
      </c>
      <c r="M68">
        <f t="shared" si="23"/>
        <v>0</v>
      </c>
      <c r="N68">
        <f t="shared" si="24"/>
        <v>-2.971882516501786</v>
      </c>
    </row>
    <row r="69" spans="1:14" ht="12.75">
      <c r="A69" s="3">
        <v>34425</v>
      </c>
      <c r="B69" s="2" t="s">
        <v>60</v>
      </c>
      <c r="C69" s="2">
        <v>16.972885663725222</v>
      </c>
      <c r="D69" s="2">
        <v>0.535836106352646</v>
      </c>
      <c r="E69">
        <f t="shared" si="25"/>
        <v>2.9390712196734468</v>
      </c>
      <c r="F69">
        <f t="shared" si="20"/>
        <v>0.7741065362454237</v>
      </c>
      <c r="G69">
        <f t="shared" si="26"/>
        <v>0.22686479257621311</v>
      </c>
      <c r="H69">
        <f t="shared" si="27"/>
        <v>-1.1751995728288156</v>
      </c>
      <c r="I69">
        <f t="shared" si="28"/>
        <v>0.18973638928297648</v>
      </c>
      <c r="J69">
        <f t="shared" si="29"/>
        <v>-1.1751995728288156</v>
      </c>
      <c r="K69">
        <f t="shared" si="21"/>
        <v>0.327744839691021</v>
      </c>
      <c r="L69">
        <f t="shared" si="22"/>
        <v>-1.6977759802563623</v>
      </c>
      <c r="M69">
        <f t="shared" si="23"/>
        <v>0.27410653624542364</v>
      </c>
      <c r="N69">
        <f t="shared" si="24"/>
        <v>-1.6977759802563623</v>
      </c>
    </row>
    <row r="70" spans="1:14" ht="12.75">
      <c r="A70" s="3">
        <v>34455</v>
      </c>
      <c r="B70" s="2" t="s">
        <v>61</v>
      </c>
      <c r="C70" s="2">
        <v>12.369395461377717</v>
      </c>
      <c r="D70" s="2">
        <v>-1.102151768980644</v>
      </c>
      <c r="E70">
        <f t="shared" si="25"/>
        <v>1.63798787533329</v>
      </c>
      <c r="F70">
        <f t="shared" si="20"/>
        <v>-1.5922459837763778</v>
      </c>
      <c r="G70">
        <f t="shared" si="26"/>
        <v>0</v>
      </c>
      <c r="H70">
        <f t="shared" si="27"/>
        <v>-1.93125162473979</v>
      </c>
      <c r="I70">
        <f t="shared" si="28"/>
        <v>0</v>
      </c>
      <c r="J70">
        <f t="shared" si="29"/>
        <v>-1.93125162473979</v>
      </c>
      <c r="K70">
        <f t="shared" si="21"/>
        <v>0</v>
      </c>
      <c r="L70">
        <f t="shared" si="22"/>
        <v>-2.79002196403274</v>
      </c>
      <c r="M70">
        <f t="shared" si="23"/>
        <v>0</v>
      </c>
      <c r="N70">
        <f t="shared" si="24"/>
        <v>-2.79002196403274</v>
      </c>
    </row>
    <row r="71" spans="1:14" ht="12.75">
      <c r="A71" s="3">
        <v>34486</v>
      </c>
      <c r="B71" s="2" t="s">
        <v>62</v>
      </c>
      <c r="C71" s="2">
        <v>18.230439166217263</v>
      </c>
      <c r="D71" s="2">
        <v>0.37131069388354343</v>
      </c>
      <c r="E71">
        <f t="shared" si="25"/>
        <v>1.4734624628641875</v>
      </c>
      <c r="F71">
        <f t="shared" si="20"/>
        <v>0.5364215507416884</v>
      </c>
      <c r="G71">
        <f t="shared" si="26"/>
        <v>0.02521097681387391</v>
      </c>
      <c r="H71">
        <f t="shared" si="27"/>
        <v>-1.213841213786577</v>
      </c>
      <c r="I71">
        <f t="shared" si="28"/>
        <v>0.02521097681387391</v>
      </c>
      <c r="J71">
        <f t="shared" si="29"/>
        <v>-1.213841213786577</v>
      </c>
      <c r="K71">
        <f t="shared" si="21"/>
        <v>0.03642155074168836</v>
      </c>
      <c r="L71">
        <f t="shared" si="22"/>
        <v>-1.7536004132910517</v>
      </c>
      <c r="M71">
        <f t="shared" si="23"/>
        <v>0.03642155074168836</v>
      </c>
      <c r="N71">
        <f t="shared" si="24"/>
        <v>-1.7536004132910517</v>
      </c>
    </row>
    <row r="72" spans="1:14" ht="12.75">
      <c r="A72" s="3">
        <v>34516</v>
      </c>
      <c r="B72" s="2" t="s">
        <v>63</v>
      </c>
      <c r="C72" s="2">
        <v>20.546901761407685</v>
      </c>
      <c r="D72" s="2">
        <v>1.1072726886054571</v>
      </c>
      <c r="E72">
        <f t="shared" si="25"/>
        <v>0.7359619947219137</v>
      </c>
      <c r="F72">
        <f t="shared" si="20"/>
        <v>1.5996440245320458</v>
      </c>
      <c r="G72">
        <f t="shared" si="26"/>
        <v>0.7863839483496615</v>
      </c>
      <c r="H72">
        <f t="shared" si="27"/>
        <v>0</v>
      </c>
      <c r="I72">
        <f t="shared" si="28"/>
        <v>0.7863839483496615</v>
      </c>
      <c r="J72">
        <f t="shared" si="29"/>
        <v>0</v>
      </c>
      <c r="K72">
        <f t="shared" si="21"/>
        <v>1.1360655752737343</v>
      </c>
      <c r="L72">
        <f t="shared" si="22"/>
        <v>0</v>
      </c>
      <c r="M72">
        <f t="shared" si="23"/>
        <v>1.1360655752737343</v>
      </c>
      <c r="N72">
        <f t="shared" si="24"/>
        <v>0</v>
      </c>
    </row>
    <row r="73" spans="1:14" ht="12.75">
      <c r="A73" s="3">
        <v>34547</v>
      </c>
      <c r="B73" s="2" t="s">
        <v>64</v>
      </c>
      <c r="C73" s="2">
        <v>16.245460954230456</v>
      </c>
      <c r="D73" s="2">
        <v>-0.987456259598066</v>
      </c>
      <c r="E73">
        <f t="shared" si="25"/>
        <v>2.094728948203523</v>
      </c>
      <c r="F73">
        <f t="shared" si="20"/>
        <v>-1.4265487818923759</v>
      </c>
      <c r="G73">
        <f t="shared" si="26"/>
        <v>0</v>
      </c>
      <c r="H73">
        <f t="shared" si="27"/>
        <v>-0.6413565425283965</v>
      </c>
      <c r="I73">
        <f t="shared" si="28"/>
        <v>0</v>
      </c>
      <c r="J73">
        <f t="shared" si="29"/>
        <v>-0.6413565425283965</v>
      </c>
      <c r="K73">
        <f t="shared" si="21"/>
        <v>0</v>
      </c>
      <c r="L73">
        <f t="shared" si="22"/>
        <v>-0.9265487818923759</v>
      </c>
      <c r="M73">
        <f t="shared" si="23"/>
        <v>0</v>
      </c>
      <c r="N73">
        <f t="shared" si="24"/>
        <v>-0.9265487818923759</v>
      </c>
    </row>
    <row r="74" spans="1:14" ht="12.75">
      <c r="A74" s="3">
        <v>34578</v>
      </c>
      <c r="B74" s="2" t="s">
        <v>65</v>
      </c>
      <c r="C74" s="2">
        <v>12.048433253415835</v>
      </c>
      <c r="D74" s="2">
        <v>-0.7943022366988517</v>
      </c>
      <c r="E74">
        <f t="shared" si="25"/>
        <v>0.19315402289921435</v>
      </c>
      <c r="F74">
        <f t="shared" si="20"/>
        <v>-1.1475048916884256</v>
      </c>
      <c r="G74">
        <f t="shared" si="26"/>
        <v>0</v>
      </c>
      <c r="H74">
        <f t="shared" si="27"/>
        <v>-1.0895590621575786</v>
      </c>
      <c r="I74">
        <f t="shared" si="28"/>
        <v>0</v>
      </c>
      <c r="J74">
        <f t="shared" si="29"/>
        <v>-1.0895590621575786</v>
      </c>
      <c r="K74">
        <f t="shared" si="21"/>
        <v>0</v>
      </c>
      <c r="L74">
        <f t="shared" si="22"/>
        <v>-1.5740536735808013</v>
      </c>
      <c r="M74">
        <f t="shared" si="23"/>
        <v>0</v>
      </c>
      <c r="N74">
        <f t="shared" si="24"/>
        <v>-1.5740536735808013</v>
      </c>
    </row>
    <row r="75" spans="1:14" ht="12.75">
      <c r="A75" s="3">
        <v>34608</v>
      </c>
      <c r="B75" s="2" t="s">
        <v>66</v>
      </c>
      <c r="C75" s="2">
        <v>14.073289434740714</v>
      </c>
      <c r="D75" s="2">
        <v>-0.19222371320634865</v>
      </c>
      <c r="E75">
        <f t="shared" si="25"/>
        <v>0.602078523492503</v>
      </c>
      <c r="F75">
        <f t="shared" si="20"/>
        <v>-0.27769989937272066</v>
      </c>
      <c r="G75">
        <f t="shared" si="26"/>
        <v>0</v>
      </c>
      <c r="H75">
        <f t="shared" si="27"/>
        <v>-0.9356830582942577</v>
      </c>
      <c r="I75">
        <f t="shared" si="28"/>
        <v>0</v>
      </c>
      <c r="J75">
        <f t="shared" si="29"/>
        <v>-0.9356830582942577</v>
      </c>
      <c r="K75">
        <f t="shared" si="21"/>
        <v>0</v>
      </c>
      <c r="L75">
        <f t="shared" si="22"/>
        <v>-1.351753572953522</v>
      </c>
      <c r="M75">
        <f t="shared" si="23"/>
        <v>0</v>
      </c>
      <c r="N75">
        <f t="shared" si="24"/>
        <v>-1.351753572953522</v>
      </c>
    </row>
    <row r="76" spans="1:14" ht="12.75">
      <c r="A76" s="3">
        <v>34639</v>
      </c>
      <c r="B76" s="2" t="s">
        <v>67</v>
      </c>
      <c r="C76" s="2">
        <v>19.24890303507252</v>
      </c>
      <c r="D76" s="2">
        <v>0.8272080318400771</v>
      </c>
      <c r="E76">
        <f t="shared" si="25"/>
        <v>1.0194317450464256</v>
      </c>
      <c r="F76">
        <f t="shared" si="20"/>
        <v>1.1950429183297497</v>
      </c>
      <c r="G76">
        <f t="shared" si="26"/>
        <v>0.48110831477040755</v>
      </c>
      <c r="H76">
        <f t="shared" si="27"/>
        <v>0</v>
      </c>
      <c r="I76">
        <f t="shared" si="28"/>
        <v>0.48110831477040755</v>
      </c>
      <c r="J76">
        <f t="shared" si="29"/>
        <v>0</v>
      </c>
      <c r="K76">
        <f t="shared" si="21"/>
        <v>0.6950429183297496</v>
      </c>
      <c r="L76">
        <f t="shared" si="22"/>
        <v>0</v>
      </c>
      <c r="M76">
        <f t="shared" si="23"/>
        <v>0.6950429183297496</v>
      </c>
      <c r="N76">
        <f t="shared" si="24"/>
        <v>0</v>
      </c>
    </row>
    <row r="77" spans="1:14" ht="12.75">
      <c r="A77" s="3">
        <v>34669</v>
      </c>
      <c r="B77" s="2" t="s">
        <v>68</v>
      </c>
      <c r="C77" s="2">
        <v>20.748184295923373</v>
      </c>
      <c r="D77" s="2">
        <v>-1.0751829667459094</v>
      </c>
      <c r="E77">
        <f t="shared" si="25"/>
        <v>1.9023909985859864</v>
      </c>
      <c r="F77">
        <f t="shared" si="20"/>
        <v>-1.5532849547656178</v>
      </c>
      <c r="G77">
        <f t="shared" si="26"/>
        <v>0</v>
      </c>
      <c r="H77">
        <f t="shared" si="27"/>
        <v>-0.7290832496762398</v>
      </c>
      <c r="I77">
        <f t="shared" si="28"/>
        <v>0</v>
      </c>
      <c r="J77">
        <f t="shared" si="29"/>
        <v>-0.7290832496762398</v>
      </c>
      <c r="K77">
        <f t="shared" si="21"/>
        <v>0</v>
      </c>
      <c r="L77">
        <f t="shared" si="22"/>
        <v>-1.0532849547656176</v>
      </c>
      <c r="M77">
        <f t="shared" si="23"/>
        <v>0</v>
      </c>
      <c r="N77">
        <f t="shared" si="24"/>
        <v>-1.0532849547656176</v>
      </c>
    </row>
    <row r="78" spans="1:14" ht="12.75">
      <c r="A78" s="3">
        <v>34700</v>
      </c>
      <c r="B78" s="2" t="s">
        <v>69</v>
      </c>
      <c r="C78" s="2">
        <v>26.172588308422934</v>
      </c>
      <c r="D78" s="2">
        <v>1.3246488048358778</v>
      </c>
      <c r="E78">
        <f t="shared" si="25"/>
        <v>2.399831771581787</v>
      </c>
      <c r="F78">
        <f aca="true" t="shared" si="30" ref="F78:F109">D78/SE_of_SPC</f>
        <v>1.9136808548289383</v>
      </c>
      <c r="G78">
        <f t="shared" si="26"/>
        <v>0.9785490877662082</v>
      </c>
      <c r="H78">
        <f t="shared" si="27"/>
        <v>0</v>
      </c>
      <c r="I78">
        <f t="shared" si="28"/>
        <v>0.9785490877662082</v>
      </c>
      <c r="J78">
        <f t="shared" si="29"/>
        <v>0</v>
      </c>
      <c r="K78">
        <f aca="true" t="shared" si="31" ref="K78:K109">G78/SE_of_SPC</f>
        <v>1.4136808548289383</v>
      </c>
      <c r="L78">
        <f aca="true" t="shared" si="32" ref="L78:L109">H78/SE_of_SPC</f>
        <v>0</v>
      </c>
      <c r="M78">
        <f aca="true" t="shared" si="33" ref="M78:M109">I78/SE_of_SPC</f>
        <v>1.4136808548289383</v>
      </c>
      <c r="N78">
        <f aca="true" t="shared" si="34" ref="N78:N109">J78/SE_of_SPC</f>
        <v>0</v>
      </c>
    </row>
    <row r="79" spans="1:14" ht="12.75">
      <c r="A79" s="3">
        <v>34731</v>
      </c>
      <c r="B79" s="2" t="s">
        <v>70</v>
      </c>
      <c r="C79" s="2">
        <v>21.09095603281761</v>
      </c>
      <c r="D79" s="2">
        <v>-0.32776846819206695</v>
      </c>
      <c r="E79">
        <f aca="true" t="shared" si="35" ref="E79:E110">ABS(D79-D78)</f>
        <v>1.6524172730279447</v>
      </c>
      <c r="F79">
        <f t="shared" si="30"/>
        <v>-0.47351738823595674</v>
      </c>
      <c r="G79">
        <f t="shared" si="26"/>
        <v>0.30468090250447166</v>
      </c>
      <c r="H79">
        <f t="shared" si="27"/>
        <v>0</v>
      </c>
      <c r="I79">
        <f t="shared" si="28"/>
        <v>0.30468090250447166</v>
      </c>
      <c r="J79">
        <f t="shared" si="29"/>
        <v>0</v>
      </c>
      <c r="K79">
        <f t="shared" si="31"/>
        <v>0.4401634665929815</v>
      </c>
      <c r="L79">
        <f t="shared" si="32"/>
        <v>0</v>
      </c>
      <c r="M79">
        <f t="shared" si="33"/>
        <v>0.4401634665929815</v>
      </c>
      <c r="N79">
        <f t="shared" si="34"/>
        <v>0</v>
      </c>
    </row>
    <row r="80" spans="1:14" ht="12.75">
      <c r="A80" s="3">
        <v>34759</v>
      </c>
      <c r="B80" s="2" t="s">
        <v>71</v>
      </c>
      <c r="C80" s="2">
        <v>20.702140614470544</v>
      </c>
      <c r="D80" s="2">
        <v>-0.03378541807577123</v>
      </c>
      <c r="E80">
        <f t="shared" si="35"/>
        <v>0.2939830501162957</v>
      </c>
      <c r="F80">
        <f t="shared" si="30"/>
        <v>-0.048808791815582814</v>
      </c>
      <c r="G80">
        <f t="shared" si="26"/>
        <v>0</v>
      </c>
      <c r="H80">
        <f t="shared" si="27"/>
        <v>0</v>
      </c>
      <c r="I80">
        <f t="shared" si="28"/>
        <v>0</v>
      </c>
      <c r="J80">
        <f t="shared" si="29"/>
        <v>0</v>
      </c>
      <c r="K80">
        <f t="shared" si="31"/>
        <v>0</v>
      </c>
      <c r="L80">
        <f t="shared" si="32"/>
        <v>0</v>
      </c>
      <c r="M80">
        <f t="shared" si="33"/>
        <v>0</v>
      </c>
      <c r="N80">
        <f t="shared" si="34"/>
        <v>0</v>
      </c>
    </row>
    <row r="81" spans="1:14" ht="12.75">
      <c r="A81" s="3">
        <v>34790</v>
      </c>
      <c r="B81" s="2" t="s">
        <v>72</v>
      </c>
      <c r="C81" s="2">
        <v>18.696182499988662</v>
      </c>
      <c r="D81" s="2">
        <v>1.0991911171658746</v>
      </c>
      <c r="E81">
        <f t="shared" si="35"/>
        <v>1.1329765352416459</v>
      </c>
      <c r="F81">
        <f t="shared" si="30"/>
        <v>1.5879688178777225</v>
      </c>
      <c r="G81">
        <f t="shared" si="26"/>
        <v>0.753091400096205</v>
      </c>
      <c r="H81">
        <f t="shared" si="27"/>
        <v>0</v>
      </c>
      <c r="I81">
        <f t="shared" si="28"/>
        <v>0.753091400096205</v>
      </c>
      <c r="J81">
        <f t="shared" si="29"/>
        <v>0</v>
      </c>
      <c r="K81">
        <f t="shared" si="31"/>
        <v>1.0879688178777223</v>
      </c>
      <c r="L81">
        <f t="shared" si="32"/>
        <v>0</v>
      </c>
      <c r="M81">
        <f t="shared" si="33"/>
        <v>1.0879688178777223</v>
      </c>
      <c r="N81">
        <f t="shared" si="34"/>
        <v>0</v>
      </c>
    </row>
    <row r="82" spans="1:14" ht="12.75">
      <c r="A82" s="3">
        <v>34820</v>
      </c>
      <c r="B82" s="2" t="s">
        <v>73</v>
      </c>
      <c r="C82" s="2">
        <v>19.32279224964926</v>
      </c>
      <c r="D82" s="2">
        <v>1.066948859861888</v>
      </c>
      <c r="E82">
        <f t="shared" si="35"/>
        <v>0.032242257303986666</v>
      </c>
      <c r="F82">
        <f t="shared" si="30"/>
        <v>1.541389384677122</v>
      </c>
      <c r="G82">
        <f t="shared" si="26"/>
        <v>1.4739405428884234</v>
      </c>
      <c r="H82">
        <f t="shared" si="27"/>
        <v>0</v>
      </c>
      <c r="I82">
        <f t="shared" si="28"/>
        <v>1.4739405428884234</v>
      </c>
      <c r="J82">
        <f t="shared" si="29"/>
        <v>0</v>
      </c>
      <c r="K82">
        <f t="shared" si="31"/>
        <v>2.1293582025548443</v>
      </c>
      <c r="L82">
        <f t="shared" si="32"/>
        <v>0</v>
      </c>
      <c r="M82">
        <f t="shared" si="33"/>
        <v>2.1293582025548443</v>
      </c>
      <c r="N82">
        <f t="shared" si="34"/>
        <v>0</v>
      </c>
    </row>
    <row r="83" spans="1:14" ht="12.75">
      <c r="A83" s="3">
        <v>34851</v>
      </c>
      <c r="B83" s="2" t="s">
        <v>74</v>
      </c>
      <c r="C83" s="2">
        <v>24.058595021198254</v>
      </c>
      <c r="D83" s="2">
        <v>1.1461359179711146</v>
      </c>
      <c r="E83">
        <f t="shared" si="35"/>
        <v>0.07918705810922666</v>
      </c>
      <c r="F83">
        <f t="shared" si="30"/>
        <v>1.6557885797699143</v>
      </c>
      <c r="G83">
        <f t="shared" si="26"/>
        <v>2.273976743789868</v>
      </c>
      <c r="H83">
        <f t="shared" si="27"/>
        <v>0</v>
      </c>
      <c r="I83">
        <f t="shared" si="28"/>
        <v>2.273976743789868</v>
      </c>
      <c r="J83">
        <f t="shared" si="29"/>
        <v>0</v>
      </c>
      <c r="K83">
        <f t="shared" si="31"/>
        <v>3.2851467823247584</v>
      </c>
      <c r="L83">
        <f t="shared" si="32"/>
        <v>0</v>
      </c>
      <c r="M83">
        <f t="shared" si="33"/>
        <v>3.2851467823247584</v>
      </c>
      <c r="N83">
        <f t="shared" si="34"/>
        <v>0</v>
      </c>
    </row>
    <row r="84" spans="1:14" ht="12.75">
      <c r="A84" s="3">
        <v>34881</v>
      </c>
      <c r="B84" s="2" t="s">
        <v>75</v>
      </c>
      <c r="C84" s="2">
        <v>19.918818466353677</v>
      </c>
      <c r="D84" s="2">
        <v>-0.5829384685667409</v>
      </c>
      <c r="E84">
        <f t="shared" si="35"/>
        <v>1.7290743865378555</v>
      </c>
      <c r="F84">
        <f t="shared" si="30"/>
        <v>-0.8421539224335685</v>
      </c>
      <c r="G84">
        <f t="shared" si="26"/>
        <v>1.3449385581534576</v>
      </c>
      <c r="H84">
        <f t="shared" si="27"/>
        <v>-0.2368387514970714</v>
      </c>
      <c r="I84">
        <f t="shared" si="28"/>
        <v>1.3449385581534576</v>
      </c>
      <c r="J84">
        <f t="shared" si="29"/>
        <v>-0.2368387514970714</v>
      </c>
      <c r="K84">
        <f t="shared" si="31"/>
        <v>1.9429928598911899</v>
      </c>
      <c r="L84">
        <f t="shared" si="32"/>
        <v>-0.34215392243356846</v>
      </c>
      <c r="M84">
        <f t="shared" si="33"/>
        <v>1.9429928598911899</v>
      </c>
      <c r="N84">
        <f t="shared" si="34"/>
        <v>-0.34215392243356846</v>
      </c>
    </row>
    <row r="85" spans="1:14" ht="12.75">
      <c r="A85" s="3">
        <v>34912</v>
      </c>
      <c r="B85" s="2" t="s">
        <v>76</v>
      </c>
      <c r="C85" s="2">
        <v>20.145248489909775</v>
      </c>
      <c r="D85" s="2">
        <v>-0.2769299776134491</v>
      </c>
      <c r="E85">
        <f t="shared" si="35"/>
        <v>0.3060084909532918</v>
      </c>
      <c r="F85">
        <f t="shared" si="30"/>
        <v>-0.40007252816924926</v>
      </c>
      <c r="G85">
        <f t="shared" si="26"/>
        <v>0.721908863470339</v>
      </c>
      <c r="H85">
        <f t="shared" si="27"/>
        <v>-0.167669012040851</v>
      </c>
      <c r="I85">
        <f t="shared" si="28"/>
        <v>0.721908863470339</v>
      </c>
      <c r="J85">
        <f t="shared" si="29"/>
        <v>-0.167669012040851</v>
      </c>
      <c r="K85">
        <f t="shared" si="31"/>
        <v>1.0429203317219404</v>
      </c>
      <c r="L85">
        <f t="shared" si="32"/>
        <v>-0.24222645060281772</v>
      </c>
      <c r="M85">
        <f t="shared" si="33"/>
        <v>1.0429203317219404</v>
      </c>
      <c r="N85">
        <f t="shared" si="34"/>
        <v>-0.24222645060281772</v>
      </c>
    </row>
    <row r="86" spans="1:14" ht="12.75">
      <c r="A86" s="3">
        <v>34943</v>
      </c>
      <c r="B86" s="2" t="s">
        <v>77</v>
      </c>
      <c r="C86" s="2">
        <v>14.415483486669737</v>
      </c>
      <c r="D86" s="2">
        <v>-0.8123037993611885</v>
      </c>
      <c r="E86">
        <f t="shared" si="35"/>
        <v>0.5353738217477393</v>
      </c>
      <c r="F86">
        <f t="shared" si="30"/>
        <v>-1.1735112155518932</v>
      </c>
      <c r="G86">
        <f t="shared" si="26"/>
        <v>0</v>
      </c>
      <c r="H86">
        <f t="shared" si="27"/>
        <v>-0.6338730943323699</v>
      </c>
      <c r="I86">
        <f t="shared" si="28"/>
        <v>0</v>
      </c>
      <c r="J86">
        <f t="shared" si="29"/>
        <v>-0.6338730943323699</v>
      </c>
      <c r="K86">
        <f t="shared" si="31"/>
        <v>0</v>
      </c>
      <c r="L86">
        <f t="shared" si="32"/>
        <v>-0.915737666154711</v>
      </c>
      <c r="M86">
        <f t="shared" si="33"/>
        <v>0</v>
      </c>
      <c r="N86">
        <f t="shared" si="34"/>
        <v>-0.915737666154711</v>
      </c>
    </row>
    <row r="87" spans="1:14" ht="12.75">
      <c r="A87" s="3">
        <v>34973</v>
      </c>
      <c r="B87" s="2" t="s">
        <v>78</v>
      </c>
      <c r="C87" s="2">
        <v>17.907356194072992</v>
      </c>
      <c r="D87" s="2">
        <v>0.214284916114867</v>
      </c>
      <c r="E87">
        <f t="shared" si="35"/>
        <v>1.0265887154760556</v>
      </c>
      <c r="F87">
        <f t="shared" si="30"/>
        <v>0.30957106513862254</v>
      </c>
      <c r="G87">
        <f t="shared" si="26"/>
        <v>0</v>
      </c>
      <c r="H87">
        <f t="shared" si="27"/>
        <v>-0.07348846114783336</v>
      </c>
      <c r="I87">
        <f t="shared" si="28"/>
        <v>0</v>
      </c>
      <c r="J87">
        <f t="shared" si="29"/>
        <v>-0.07348846114783336</v>
      </c>
      <c r="K87">
        <f t="shared" si="31"/>
        <v>0</v>
      </c>
      <c r="L87">
        <f t="shared" si="32"/>
        <v>-0.1061666010160884</v>
      </c>
      <c r="M87">
        <f t="shared" si="33"/>
        <v>0</v>
      </c>
      <c r="N87">
        <f t="shared" si="34"/>
        <v>-0.1061666010160884</v>
      </c>
    </row>
    <row r="88" spans="1:14" ht="12.75">
      <c r="A88" s="3">
        <v>35004</v>
      </c>
      <c r="B88" s="2" t="s">
        <v>79</v>
      </c>
      <c r="C88" s="2">
        <v>22.149846285686188</v>
      </c>
      <c r="D88" s="2">
        <v>0.6213265587437503</v>
      </c>
      <c r="E88">
        <f t="shared" si="35"/>
        <v>0.4070416426288833</v>
      </c>
      <c r="F88">
        <f t="shared" si="30"/>
        <v>0.8976120581726421</v>
      </c>
      <c r="G88">
        <f t="shared" si="26"/>
        <v>0.2752268416740808</v>
      </c>
      <c r="H88">
        <f t="shared" si="27"/>
        <v>0</v>
      </c>
      <c r="I88">
        <f t="shared" si="28"/>
        <v>0.2752268416740808</v>
      </c>
      <c r="J88">
        <f t="shared" si="29"/>
        <v>0</v>
      </c>
      <c r="K88">
        <f t="shared" si="31"/>
        <v>0.39761205817264206</v>
      </c>
      <c r="L88">
        <f t="shared" si="32"/>
        <v>0</v>
      </c>
      <c r="M88">
        <f t="shared" si="33"/>
        <v>0.39761205817264206</v>
      </c>
      <c r="N88">
        <f t="shared" si="34"/>
        <v>0</v>
      </c>
    </row>
    <row r="89" spans="1:14" ht="12.75">
      <c r="A89" s="3">
        <v>35034</v>
      </c>
      <c r="B89" s="2" t="s">
        <v>80</v>
      </c>
      <c r="C89" s="2">
        <v>32.340249225697775</v>
      </c>
      <c r="D89" s="2">
        <v>1.7585845330485805</v>
      </c>
      <c r="E89">
        <f t="shared" si="35"/>
        <v>1.13725797430483</v>
      </c>
      <c r="F89">
        <f t="shared" si="30"/>
        <v>2.5405749359433587</v>
      </c>
      <c r="G89">
        <f t="shared" si="26"/>
        <v>1.6877116576529918</v>
      </c>
      <c r="H89">
        <f t="shared" si="27"/>
        <v>0</v>
      </c>
      <c r="I89">
        <f t="shared" si="28"/>
        <v>1.6877116576529918</v>
      </c>
      <c r="J89">
        <f t="shared" si="29"/>
        <v>0</v>
      </c>
      <c r="K89">
        <f t="shared" si="31"/>
        <v>2.438186994116001</v>
      </c>
      <c r="L89">
        <f t="shared" si="32"/>
        <v>0</v>
      </c>
      <c r="M89">
        <f t="shared" si="33"/>
        <v>2.438186994116001</v>
      </c>
      <c r="N89">
        <f t="shared" si="34"/>
        <v>0</v>
      </c>
    </row>
    <row r="90" spans="1:14" ht="12.75">
      <c r="A90" s="3">
        <v>35065</v>
      </c>
      <c r="B90" s="2" t="s">
        <v>81</v>
      </c>
      <c r="C90" s="2">
        <v>37.330286388923675</v>
      </c>
      <c r="D90" s="2">
        <v>0.02080679611360047</v>
      </c>
      <c r="E90">
        <f t="shared" si="35"/>
        <v>1.73777773693498</v>
      </c>
      <c r="F90">
        <f t="shared" si="30"/>
        <v>0.030058961460248876</v>
      </c>
      <c r="G90">
        <f t="shared" si="26"/>
        <v>1.3624187366969227</v>
      </c>
      <c r="H90">
        <f t="shared" si="27"/>
        <v>0</v>
      </c>
      <c r="I90">
        <f t="shared" si="28"/>
        <v>1.3624187366969227</v>
      </c>
      <c r="J90">
        <f t="shared" si="29"/>
        <v>0</v>
      </c>
      <c r="K90">
        <f t="shared" si="31"/>
        <v>1.9682459555762497</v>
      </c>
      <c r="L90">
        <f t="shared" si="32"/>
        <v>0</v>
      </c>
      <c r="M90">
        <f t="shared" si="33"/>
        <v>1.9682459555762497</v>
      </c>
      <c r="N90">
        <f t="shared" si="34"/>
        <v>0</v>
      </c>
    </row>
    <row r="91" spans="1:14" ht="12.75">
      <c r="A91" s="3">
        <v>35096</v>
      </c>
      <c r="B91" s="2" t="s">
        <v>82</v>
      </c>
      <c r="C91" s="2">
        <v>28.096320178934718</v>
      </c>
      <c r="D91" s="2">
        <v>0.35908134771527217</v>
      </c>
      <c r="E91">
        <f t="shared" si="35"/>
        <v>0.3382745516016717</v>
      </c>
      <c r="F91">
        <f t="shared" si="30"/>
        <v>0.5187541769110858</v>
      </c>
      <c r="G91">
        <f t="shared" si="26"/>
        <v>1.3754003673425252</v>
      </c>
      <c r="H91">
        <f t="shared" si="27"/>
        <v>0</v>
      </c>
      <c r="I91">
        <f t="shared" si="28"/>
        <v>1.3754003673425252</v>
      </c>
      <c r="J91">
        <f t="shared" si="29"/>
        <v>0</v>
      </c>
      <c r="K91">
        <f t="shared" si="31"/>
        <v>1.9870001324873354</v>
      </c>
      <c r="L91">
        <f t="shared" si="32"/>
        <v>0</v>
      </c>
      <c r="M91">
        <f t="shared" si="33"/>
        <v>1.9870001324873354</v>
      </c>
      <c r="N91">
        <f t="shared" si="34"/>
        <v>0</v>
      </c>
    </row>
    <row r="92" spans="1:14" ht="12.75">
      <c r="A92" s="3">
        <v>35125</v>
      </c>
      <c r="B92" s="2" t="s">
        <v>83</v>
      </c>
      <c r="C92" s="2">
        <v>24.061934875402887</v>
      </c>
      <c r="D92" s="2">
        <v>-0.7189435515046209</v>
      </c>
      <c r="E92">
        <f t="shared" si="35"/>
        <v>1.078024899219893</v>
      </c>
      <c r="F92">
        <f t="shared" si="30"/>
        <v>-1.0386364334413747</v>
      </c>
      <c r="G92">
        <f t="shared" si="26"/>
        <v>0.3103570987682349</v>
      </c>
      <c r="H92">
        <f t="shared" si="27"/>
        <v>-0.37284383443495134</v>
      </c>
      <c r="I92">
        <f t="shared" si="28"/>
        <v>0.3103570987682349</v>
      </c>
      <c r="J92">
        <f t="shared" si="29"/>
        <v>-0.37284383443495134</v>
      </c>
      <c r="K92">
        <f t="shared" si="31"/>
        <v>0.44836369904596074</v>
      </c>
      <c r="L92">
        <f t="shared" si="32"/>
        <v>-0.5386364334413747</v>
      </c>
      <c r="M92">
        <f t="shared" si="33"/>
        <v>0.44836369904596074</v>
      </c>
      <c r="N92">
        <f t="shared" si="34"/>
        <v>-0.5386364334413747</v>
      </c>
    </row>
    <row r="93" spans="1:14" ht="12.75">
      <c r="A93" s="3">
        <v>35156</v>
      </c>
      <c r="B93" s="2" t="s">
        <v>84</v>
      </c>
      <c r="C93" s="2">
        <v>19.818259798581217</v>
      </c>
      <c r="D93" s="2">
        <v>-0.18637048055983121</v>
      </c>
      <c r="E93">
        <f t="shared" si="35"/>
        <v>0.5325730709447897</v>
      </c>
      <c r="F93">
        <f t="shared" si="30"/>
        <v>-0.2692439077063952</v>
      </c>
      <c r="G93">
        <f t="shared" si="26"/>
        <v>0</v>
      </c>
      <c r="H93">
        <f t="shared" si="27"/>
        <v>-0.21311459792511303</v>
      </c>
      <c r="I93">
        <f t="shared" si="28"/>
        <v>0</v>
      </c>
      <c r="J93">
        <f t="shared" si="29"/>
        <v>-0.21311459792511303</v>
      </c>
      <c r="K93">
        <f t="shared" si="31"/>
        <v>0</v>
      </c>
      <c r="L93">
        <f t="shared" si="32"/>
        <v>-0.30788034114776996</v>
      </c>
      <c r="M93">
        <f t="shared" si="33"/>
        <v>0</v>
      </c>
      <c r="N93">
        <f t="shared" si="34"/>
        <v>-0.30788034114776996</v>
      </c>
    </row>
    <row r="94" spans="1:14" ht="12.75">
      <c r="A94" s="3">
        <v>35186</v>
      </c>
      <c r="B94" s="2" t="s">
        <v>85</v>
      </c>
      <c r="C94" s="2">
        <v>21.081566326519248</v>
      </c>
      <c r="D94" s="2">
        <v>0.48374888539535704</v>
      </c>
      <c r="E94">
        <f t="shared" si="35"/>
        <v>0.6701193659551883</v>
      </c>
      <c r="F94">
        <f t="shared" si="30"/>
        <v>0.6988576724233191</v>
      </c>
      <c r="G94">
        <f t="shared" si="26"/>
        <v>0.13764916832568752</v>
      </c>
      <c r="H94">
        <f t="shared" si="27"/>
        <v>0</v>
      </c>
      <c r="I94">
        <f t="shared" si="28"/>
        <v>0.13764916832568752</v>
      </c>
      <c r="J94">
        <f t="shared" si="29"/>
        <v>0</v>
      </c>
      <c r="K94">
        <f t="shared" si="31"/>
        <v>0.1988576724233191</v>
      </c>
      <c r="L94">
        <f t="shared" si="32"/>
        <v>0</v>
      </c>
      <c r="M94">
        <f t="shared" si="33"/>
        <v>0.1988576724233191</v>
      </c>
      <c r="N94">
        <f t="shared" si="34"/>
        <v>0</v>
      </c>
    </row>
    <row r="95" spans="1:14" ht="12.75">
      <c r="A95" s="3">
        <v>35217</v>
      </c>
      <c r="B95" s="2" t="s">
        <v>86</v>
      </c>
      <c r="C95" s="2">
        <v>25.33210319617605</v>
      </c>
      <c r="D95" s="2">
        <v>0.5505694725365152</v>
      </c>
      <c r="E95">
        <f t="shared" si="35"/>
        <v>0.06682058714115818</v>
      </c>
      <c r="F95">
        <f t="shared" si="30"/>
        <v>0.7953913935527519</v>
      </c>
      <c r="G95">
        <f t="shared" si="26"/>
        <v>0.3421189237925332</v>
      </c>
      <c r="H95">
        <f t="shared" si="27"/>
        <v>0</v>
      </c>
      <c r="I95">
        <f t="shared" si="28"/>
        <v>0.3421189237925332</v>
      </c>
      <c r="J95">
        <f t="shared" si="29"/>
        <v>0</v>
      </c>
      <c r="K95">
        <f t="shared" si="31"/>
        <v>0.49424906597607104</v>
      </c>
      <c r="L95">
        <f t="shared" si="32"/>
        <v>0</v>
      </c>
      <c r="M95">
        <f t="shared" si="33"/>
        <v>0.49424906597607104</v>
      </c>
      <c r="N95">
        <f t="shared" si="34"/>
        <v>0</v>
      </c>
    </row>
    <row r="96" spans="1:14" ht="12.75">
      <c r="A96" s="3">
        <v>35247</v>
      </c>
      <c r="B96" s="2" t="s">
        <v>87</v>
      </c>
      <c r="C96" s="2">
        <v>24.714862907307538</v>
      </c>
      <c r="D96" s="2">
        <v>0.396372836719</v>
      </c>
      <c r="E96">
        <f t="shared" si="35"/>
        <v>0.15419663581751525</v>
      </c>
      <c r="F96">
        <f t="shared" si="30"/>
        <v>0.572628085447424</v>
      </c>
      <c r="G96">
        <f t="shared" si="26"/>
        <v>0.3923920434418637</v>
      </c>
      <c r="H96">
        <f t="shared" si="27"/>
        <v>0</v>
      </c>
      <c r="I96">
        <f t="shared" si="28"/>
        <v>0.3923920434418637</v>
      </c>
      <c r="J96">
        <f t="shared" si="29"/>
        <v>0</v>
      </c>
      <c r="K96">
        <f t="shared" si="31"/>
        <v>0.566877151423495</v>
      </c>
      <c r="L96">
        <f t="shared" si="32"/>
        <v>0</v>
      </c>
      <c r="M96">
        <f t="shared" si="33"/>
        <v>0.566877151423495</v>
      </c>
      <c r="N96">
        <f t="shared" si="34"/>
        <v>0</v>
      </c>
    </row>
    <row r="97" spans="1:14" ht="12.75">
      <c r="A97" s="3">
        <v>35278</v>
      </c>
      <c r="B97" s="2" t="s">
        <v>88</v>
      </c>
      <c r="C97" s="2">
        <v>25.30986774649898</v>
      </c>
      <c r="D97" s="2">
        <v>0.3858266945158869</v>
      </c>
      <c r="E97">
        <f t="shared" si="35"/>
        <v>0.010546142203113062</v>
      </c>
      <c r="F97">
        <f t="shared" si="30"/>
        <v>0.5573923864812353</v>
      </c>
      <c r="G97">
        <f t="shared" si="26"/>
        <v>0.4321190208880811</v>
      </c>
      <c r="H97">
        <f t="shared" si="27"/>
        <v>0</v>
      </c>
      <c r="I97">
        <f t="shared" si="28"/>
        <v>0.4321190208880811</v>
      </c>
      <c r="J97">
        <f t="shared" si="29"/>
        <v>0</v>
      </c>
      <c r="K97">
        <f t="shared" si="31"/>
        <v>0.6242695379047304</v>
      </c>
      <c r="L97">
        <f t="shared" si="32"/>
        <v>0</v>
      </c>
      <c r="M97">
        <f t="shared" si="33"/>
        <v>0.6242695379047304</v>
      </c>
      <c r="N97">
        <f t="shared" si="34"/>
        <v>0</v>
      </c>
    </row>
    <row r="98" spans="1:14" ht="12.75">
      <c r="A98" s="3">
        <v>35309</v>
      </c>
      <c r="B98" s="2" t="s">
        <v>89</v>
      </c>
      <c r="C98" s="2">
        <v>21.309358688907544</v>
      </c>
      <c r="D98" s="2">
        <v>0.25184016312441787</v>
      </c>
      <c r="E98">
        <f t="shared" si="35"/>
        <v>0.13398653139146904</v>
      </c>
      <c r="F98">
        <f t="shared" si="30"/>
        <v>0.3638260170460103</v>
      </c>
      <c r="G98">
        <f t="shared" si="26"/>
        <v>0.3378594669428294</v>
      </c>
      <c r="H98">
        <f t="shared" si="27"/>
        <v>0</v>
      </c>
      <c r="I98">
        <f t="shared" si="28"/>
        <v>0.3378594669428294</v>
      </c>
      <c r="J98">
        <f t="shared" si="29"/>
        <v>0</v>
      </c>
      <c r="K98">
        <f t="shared" si="31"/>
        <v>0.48809555495074075</v>
      </c>
      <c r="L98">
        <f t="shared" si="32"/>
        <v>0</v>
      </c>
      <c r="M98">
        <f t="shared" si="33"/>
        <v>0.48809555495074075</v>
      </c>
      <c r="N98">
        <f t="shared" si="34"/>
        <v>0</v>
      </c>
    </row>
    <row r="99" spans="1:14" ht="12.75">
      <c r="A99" s="3">
        <v>35339</v>
      </c>
      <c r="B99" s="2" t="s">
        <v>90</v>
      </c>
      <c r="C99" s="2">
        <v>22.814990680651896</v>
      </c>
      <c r="D99" s="2">
        <v>0.1185612238602572</v>
      </c>
      <c r="E99">
        <f t="shared" si="35"/>
        <v>0.13327893926416068</v>
      </c>
      <c r="F99">
        <f t="shared" si="30"/>
        <v>0.17128188497824018</v>
      </c>
      <c r="G99">
        <f aca="true" t="shared" si="36" ref="G99:G126">IF((D99-K+G98)&gt;0,D99-K+G98,0)</f>
        <v>0.1103209737334171</v>
      </c>
      <c r="H99">
        <f aca="true" t="shared" si="37" ref="H99:H126">IF((D99+K+H98)&lt;0,D99+K+H98,0)</f>
        <v>0</v>
      </c>
      <c r="I99">
        <f aca="true" t="shared" si="38" ref="I99:I126">IF(I98&lt;4*SE_of_SPC,MAX(D99-K+I98,0),0)</f>
        <v>0.1103209737334171</v>
      </c>
      <c r="J99">
        <f aca="true" t="shared" si="39" ref="J99:J126">IF(J98&lt;-(4*SE_of_SPC),0,MIN(D99+K+J98,0))</f>
        <v>0</v>
      </c>
      <c r="K99">
        <f t="shared" si="31"/>
        <v>0.15937743992898093</v>
      </c>
      <c r="L99">
        <f t="shared" si="32"/>
        <v>0</v>
      </c>
      <c r="M99">
        <f t="shared" si="33"/>
        <v>0.15937743992898093</v>
      </c>
      <c r="N99">
        <f t="shared" si="34"/>
        <v>0</v>
      </c>
    </row>
    <row r="100" spans="1:14" ht="12.75">
      <c r="A100" s="3">
        <v>35370</v>
      </c>
      <c r="B100" s="2" t="s">
        <v>91</v>
      </c>
      <c r="C100" s="2">
        <v>22.085647041518037</v>
      </c>
      <c r="D100" s="2">
        <v>-1.000257776836524</v>
      </c>
      <c r="E100">
        <f t="shared" si="35"/>
        <v>1.118819000696781</v>
      </c>
      <c r="F100">
        <f t="shared" si="30"/>
        <v>-1.4450427543042068</v>
      </c>
      <c r="G100">
        <f t="shared" si="36"/>
        <v>0</v>
      </c>
      <c r="H100">
        <f t="shared" si="37"/>
        <v>-0.6541580597668544</v>
      </c>
      <c r="I100">
        <f t="shared" si="38"/>
        <v>0</v>
      </c>
      <c r="J100">
        <f t="shared" si="39"/>
        <v>-0.6541580597668544</v>
      </c>
      <c r="K100">
        <f t="shared" si="31"/>
        <v>0</v>
      </c>
      <c r="L100">
        <f t="shared" si="32"/>
        <v>-0.9450427543042068</v>
      </c>
      <c r="M100">
        <f t="shared" si="33"/>
        <v>0</v>
      </c>
      <c r="N100">
        <f t="shared" si="34"/>
        <v>-0.9450427543042068</v>
      </c>
    </row>
    <row r="101" spans="1:14" ht="12.75">
      <c r="A101" s="3">
        <v>35400</v>
      </c>
      <c r="B101" s="2" t="s">
        <v>92</v>
      </c>
      <c r="C101" s="2">
        <v>33.374342375059484</v>
      </c>
      <c r="D101" s="2">
        <v>0.9071755960977225</v>
      </c>
      <c r="E101">
        <f t="shared" si="35"/>
        <v>1.9074333729342463</v>
      </c>
      <c r="F101">
        <f t="shared" si="30"/>
        <v>1.3105696875145219</v>
      </c>
      <c r="G101">
        <f t="shared" si="36"/>
        <v>0.561075879028053</v>
      </c>
      <c r="H101">
        <f t="shared" si="37"/>
        <v>0</v>
      </c>
      <c r="I101">
        <f t="shared" si="38"/>
        <v>0.561075879028053</v>
      </c>
      <c r="J101">
        <f t="shared" si="39"/>
        <v>0</v>
      </c>
      <c r="K101">
        <f t="shared" si="31"/>
        <v>0.810569687514522</v>
      </c>
      <c r="L101">
        <f t="shared" si="32"/>
        <v>0</v>
      </c>
      <c r="M101">
        <f t="shared" si="33"/>
        <v>0.810569687514522</v>
      </c>
      <c r="N101">
        <f t="shared" si="34"/>
        <v>0</v>
      </c>
    </row>
    <row r="102" spans="1:14" ht="12.75">
      <c r="A102" s="3">
        <v>35431</v>
      </c>
      <c r="B102" s="2" t="s">
        <v>93</v>
      </c>
      <c r="C102" s="2">
        <v>31.59371236030432</v>
      </c>
      <c r="D102" s="2">
        <v>0.18087913439067976</v>
      </c>
      <c r="E102">
        <f t="shared" si="35"/>
        <v>0.7262964617070427</v>
      </c>
      <c r="F102">
        <f t="shared" si="30"/>
        <v>0.2613107227046201</v>
      </c>
      <c r="G102">
        <f t="shared" si="36"/>
        <v>0.39585529634906325</v>
      </c>
      <c r="H102">
        <f t="shared" si="37"/>
        <v>0</v>
      </c>
      <c r="I102">
        <f t="shared" si="38"/>
        <v>0.39585529634906325</v>
      </c>
      <c r="J102">
        <f t="shared" si="39"/>
        <v>0</v>
      </c>
      <c r="K102">
        <f t="shared" si="31"/>
        <v>0.5718804102191422</v>
      </c>
      <c r="L102">
        <f t="shared" si="32"/>
        <v>0</v>
      </c>
      <c r="M102">
        <f t="shared" si="33"/>
        <v>0.5718804102191422</v>
      </c>
      <c r="N102">
        <f t="shared" si="34"/>
        <v>0</v>
      </c>
    </row>
    <row r="103" spans="1:14" ht="12.75">
      <c r="A103" s="3">
        <v>35462</v>
      </c>
      <c r="B103" s="2" t="s">
        <v>94</v>
      </c>
      <c r="C103" s="2">
        <v>24.785640048501644</v>
      </c>
      <c r="D103" s="2">
        <v>-1.4052925194365633</v>
      </c>
      <c r="E103">
        <f t="shared" si="35"/>
        <v>1.586171653827243</v>
      </c>
      <c r="F103">
        <f t="shared" si="30"/>
        <v>-2.0301844383676273</v>
      </c>
      <c r="G103">
        <f t="shared" si="36"/>
        <v>0</v>
      </c>
      <c r="H103">
        <f t="shared" si="37"/>
        <v>-1.0591928023668937</v>
      </c>
      <c r="I103">
        <f t="shared" si="38"/>
        <v>0</v>
      </c>
      <c r="J103">
        <f t="shared" si="39"/>
        <v>-1.0591928023668937</v>
      </c>
      <c r="K103">
        <f t="shared" si="31"/>
        <v>0</v>
      </c>
      <c r="L103">
        <f t="shared" si="32"/>
        <v>-1.530184438367627</v>
      </c>
      <c r="M103">
        <f t="shared" si="33"/>
        <v>0</v>
      </c>
      <c r="N103">
        <f t="shared" si="34"/>
        <v>-1.530184438367627</v>
      </c>
    </row>
    <row r="104" spans="1:14" ht="12.75">
      <c r="A104" s="3">
        <v>35490</v>
      </c>
      <c r="B104" s="2" t="s">
        <v>95</v>
      </c>
      <c r="C104" s="2">
        <v>21.90196665408494</v>
      </c>
      <c r="D104" s="2">
        <v>-1.232407578725887</v>
      </c>
      <c r="E104">
        <f t="shared" si="35"/>
        <v>0.17288494071067628</v>
      </c>
      <c r="F104">
        <f t="shared" si="30"/>
        <v>-1.7804226902586642</v>
      </c>
      <c r="G104">
        <f t="shared" si="36"/>
        <v>0</v>
      </c>
      <c r="H104">
        <f t="shared" si="37"/>
        <v>-1.9455006640231112</v>
      </c>
      <c r="I104">
        <f t="shared" si="38"/>
        <v>0</v>
      </c>
      <c r="J104">
        <f t="shared" si="39"/>
        <v>-1.9455006640231112</v>
      </c>
      <c r="K104">
        <f t="shared" si="31"/>
        <v>0</v>
      </c>
      <c r="L104">
        <f t="shared" si="32"/>
        <v>-2.810607128626291</v>
      </c>
      <c r="M104">
        <f t="shared" si="33"/>
        <v>0</v>
      </c>
      <c r="N104">
        <f t="shared" si="34"/>
        <v>-2.810607128626291</v>
      </c>
    </row>
    <row r="105" spans="1:14" ht="12.75">
      <c r="A105" s="3">
        <v>35521</v>
      </c>
      <c r="B105" s="2" t="s">
        <v>96</v>
      </c>
      <c r="C105" s="2">
        <v>20.153634969393732</v>
      </c>
      <c r="D105" s="2">
        <v>0.23049962037861468</v>
      </c>
      <c r="E105">
        <f t="shared" si="35"/>
        <v>1.4629071991045017</v>
      </c>
      <c r="F105">
        <f t="shared" si="30"/>
        <v>0.3329959676508712</v>
      </c>
      <c r="G105">
        <f t="shared" si="36"/>
        <v>0</v>
      </c>
      <c r="H105">
        <f t="shared" si="37"/>
        <v>-1.3689013265748269</v>
      </c>
      <c r="I105">
        <f t="shared" si="38"/>
        <v>0</v>
      </c>
      <c r="J105">
        <f t="shared" si="39"/>
        <v>-1.3689013265748269</v>
      </c>
      <c r="K105">
        <f t="shared" si="31"/>
        <v>0</v>
      </c>
      <c r="L105">
        <f t="shared" si="32"/>
        <v>-1.9776111609754197</v>
      </c>
      <c r="M105">
        <f t="shared" si="33"/>
        <v>0</v>
      </c>
      <c r="N105">
        <f t="shared" si="34"/>
        <v>-1.9776111609754197</v>
      </c>
    </row>
    <row r="106" spans="1:14" ht="12.75">
      <c r="A106" s="3">
        <v>35551</v>
      </c>
      <c r="B106" s="2" t="s">
        <v>97</v>
      </c>
      <c r="C106" s="2">
        <v>16.842056930958258</v>
      </c>
      <c r="D106" s="2">
        <v>-0.7571665977787979</v>
      </c>
      <c r="E106">
        <f t="shared" si="35"/>
        <v>0.9876662181574126</v>
      </c>
      <c r="F106">
        <f t="shared" si="30"/>
        <v>-1.093856135147289</v>
      </c>
      <c r="G106">
        <f t="shared" si="36"/>
        <v>0</v>
      </c>
      <c r="H106">
        <f t="shared" si="37"/>
        <v>-1.7799682072839553</v>
      </c>
      <c r="I106">
        <f t="shared" si="38"/>
        <v>0</v>
      </c>
      <c r="J106">
        <f t="shared" si="39"/>
        <v>-1.7799682072839553</v>
      </c>
      <c r="K106">
        <f t="shared" si="31"/>
        <v>0</v>
      </c>
      <c r="L106">
        <f t="shared" si="32"/>
        <v>-2.5714672961227087</v>
      </c>
      <c r="M106">
        <f t="shared" si="33"/>
        <v>0</v>
      </c>
      <c r="N106">
        <f t="shared" si="34"/>
        <v>-2.5714672961227087</v>
      </c>
    </row>
    <row r="107" spans="1:14" ht="12.75">
      <c r="A107" s="3">
        <v>35582</v>
      </c>
      <c r="B107" s="2" t="s">
        <v>98</v>
      </c>
      <c r="C107" s="2">
        <v>23.86491457324338</v>
      </c>
      <c r="D107" s="2">
        <v>0.6126696545517745</v>
      </c>
      <c r="E107">
        <f t="shared" si="35"/>
        <v>1.3698362523305723</v>
      </c>
      <c r="F107">
        <f t="shared" si="30"/>
        <v>0.8851056853485446</v>
      </c>
      <c r="G107">
        <f t="shared" si="36"/>
        <v>0.26656993748210495</v>
      </c>
      <c r="H107">
        <f t="shared" si="37"/>
        <v>-0.8211988356625113</v>
      </c>
      <c r="I107">
        <f t="shared" si="38"/>
        <v>0.26656993748210495</v>
      </c>
      <c r="J107">
        <f t="shared" si="39"/>
        <v>-0.8211988356625113</v>
      </c>
      <c r="K107">
        <f t="shared" si="31"/>
        <v>0.3851056853485446</v>
      </c>
      <c r="L107">
        <f t="shared" si="32"/>
        <v>-1.1863616107741644</v>
      </c>
      <c r="M107">
        <f t="shared" si="33"/>
        <v>0.3851056853485446</v>
      </c>
      <c r="N107">
        <f t="shared" si="34"/>
        <v>-1.1863616107741644</v>
      </c>
    </row>
    <row r="108" spans="1:14" ht="12.75">
      <c r="A108" s="3">
        <v>35612</v>
      </c>
      <c r="B108" s="2" t="s">
        <v>99</v>
      </c>
      <c r="C108" s="2">
        <v>22.50311180428947</v>
      </c>
      <c r="D108" s="2">
        <v>0.21659523177602885</v>
      </c>
      <c r="E108">
        <f t="shared" si="35"/>
        <v>0.3960744227757456</v>
      </c>
      <c r="F108">
        <f t="shared" si="30"/>
        <v>0.31290870967748935</v>
      </c>
      <c r="G108">
        <f t="shared" si="36"/>
        <v>0.13706545218846428</v>
      </c>
      <c r="H108">
        <f t="shared" si="37"/>
        <v>-0.2585038868168129</v>
      </c>
      <c r="I108">
        <f t="shared" si="38"/>
        <v>0.13706545218846428</v>
      </c>
      <c r="J108">
        <f t="shared" si="39"/>
        <v>-0.2585038868168129</v>
      </c>
      <c r="K108">
        <f t="shared" si="31"/>
        <v>0.198014395026034</v>
      </c>
      <c r="L108">
        <f t="shared" si="32"/>
        <v>-0.3734529010966749</v>
      </c>
      <c r="M108">
        <f t="shared" si="33"/>
        <v>0.198014395026034</v>
      </c>
      <c r="N108">
        <f t="shared" si="34"/>
        <v>-0.3734529010966749</v>
      </c>
    </row>
    <row r="109" spans="1:14" ht="12.75">
      <c r="A109" s="3">
        <v>35643</v>
      </c>
      <c r="B109" s="2" t="s">
        <v>100</v>
      </c>
      <c r="C109" s="2">
        <v>21.435337585296438</v>
      </c>
      <c r="D109" s="2">
        <v>-0.28094540872822593</v>
      </c>
      <c r="E109">
        <f t="shared" si="35"/>
        <v>0.4975406405042548</v>
      </c>
      <c r="F109">
        <f t="shared" si="30"/>
        <v>-0.40587350245026627</v>
      </c>
      <c r="G109">
        <f t="shared" si="36"/>
        <v>0</v>
      </c>
      <c r="H109">
        <f t="shared" si="37"/>
        <v>-0.19334957847536932</v>
      </c>
      <c r="I109">
        <f t="shared" si="38"/>
        <v>0</v>
      </c>
      <c r="J109">
        <f t="shared" si="39"/>
        <v>-0.19334957847536932</v>
      </c>
      <c r="K109">
        <f t="shared" si="31"/>
        <v>0</v>
      </c>
      <c r="L109">
        <f t="shared" si="32"/>
        <v>-0.27932640354694116</v>
      </c>
      <c r="M109">
        <f t="shared" si="33"/>
        <v>0</v>
      </c>
      <c r="N109">
        <f t="shared" si="34"/>
        <v>-0.27932640354694116</v>
      </c>
    </row>
    <row r="110" spans="1:14" ht="12.75">
      <c r="A110" s="3">
        <v>35674</v>
      </c>
      <c r="B110" s="2" t="s">
        <v>101</v>
      </c>
      <c r="C110" s="2">
        <v>14.969027813091346</v>
      </c>
      <c r="D110" s="2">
        <v>-0.8880997330136624</v>
      </c>
      <c r="E110">
        <f t="shared" si="35"/>
        <v>0.6071543242854365</v>
      </c>
      <c r="F110">
        <f aca="true" t="shared" si="40" ref="F110:F117">D110/SE_of_SPC</f>
        <v>-1.2830113536829169</v>
      </c>
      <c r="G110">
        <f t="shared" si="36"/>
        <v>0</v>
      </c>
      <c r="H110">
        <f t="shared" si="37"/>
        <v>-0.7353495944193622</v>
      </c>
      <c r="I110">
        <f t="shared" si="38"/>
        <v>0</v>
      </c>
      <c r="J110">
        <f t="shared" si="39"/>
        <v>-0.7353495944193622</v>
      </c>
      <c r="K110">
        <f aca="true" t="shared" si="41" ref="K110:K117">G110/SE_of_SPC</f>
        <v>0</v>
      </c>
      <c r="L110">
        <f aca="true" t="shared" si="42" ref="L110:L117">H110/SE_of_SPC</f>
        <v>-1.062337757229858</v>
      </c>
      <c r="M110">
        <f aca="true" t="shared" si="43" ref="M110:M117">I110/SE_of_SPC</f>
        <v>0</v>
      </c>
      <c r="N110">
        <f aca="true" t="shared" si="44" ref="N110:N117">J110/SE_of_SPC</f>
        <v>-1.062337757229858</v>
      </c>
    </row>
    <row r="111" spans="1:14" ht="12.75">
      <c r="A111" s="3">
        <v>35704</v>
      </c>
      <c r="B111" s="2" t="s">
        <v>102</v>
      </c>
      <c r="C111" s="2">
        <v>18.45259740401135</v>
      </c>
      <c r="D111" s="2">
        <v>0.023151878037000324</v>
      </c>
      <c r="E111">
        <f aca="true" t="shared" si="45" ref="E111:E126">ABS(D111-D110)</f>
        <v>0.9112516110506628</v>
      </c>
      <c r="F111">
        <f t="shared" si="40"/>
        <v>0.03344683178741212</v>
      </c>
      <c r="G111">
        <f t="shared" si="36"/>
        <v>0</v>
      </c>
      <c r="H111">
        <f t="shared" si="37"/>
        <v>-0.3660979993126924</v>
      </c>
      <c r="I111">
        <f t="shared" si="38"/>
        <v>0</v>
      </c>
      <c r="J111">
        <f t="shared" si="39"/>
        <v>-0.3660979993126924</v>
      </c>
      <c r="K111">
        <f t="shared" si="41"/>
        <v>0</v>
      </c>
      <c r="L111">
        <f t="shared" si="42"/>
        <v>-0.5288909254424459</v>
      </c>
      <c r="M111">
        <f t="shared" si="43"/>
        <v>0</v>
      </c>
      <c r="N111">
        <f t="shared" si="44"/>
        <v>-0.5288909254424459</v>
      </c>
    </row>
    <row r="112" spans="1:14" ht="12.75">
      <c r="A112" s="3">
        <v>35735</v>
      </c>
      <c r="B112" s="2" t="s">
        <v>103</v>
      </c>
      <c r="C112" s="2">
        <v>21.777572361199375</v>
      </c>
      <c r="D112" s="2">
        <v>0.3796756244656526</v>
      </c>
      <c r="E112">
        <f t="shared" si="45"/>
        <v>0.3565237464286523</v>
      </c>
      <c r="F112">
        <f t="shared" si="40"/>
        <v>0.5485061179481177</v>
      </c>
      <c r="G112">
        <f t="shared" si="36"/>
        <v>0.033575907395983096</v>
      </c>
      <c r="H112">
        <f t="shared" si="37"/>
        <v>0</v>
      </c>
      <c r="I112">
        <f t="shared" si="38"/>
        <v>0.033575907395983096</v>
      </c>
      <c r="J112">
        <f t="shared" si="39"/>
        <v>0</v>
      </c>
      <c r="K112">
        <f t="shared" si="41"/>
        <v>0.04850611794811768</v>
      </c>
      <c r="L112">
        <f t="shared" si="42"/>
        <v>0</v>
      </c>
      <c r="M112">
        <f t="shared" si="43"/>
        <v>0.04850611794811768</v>
      </c>
      <c r="N112">
        <f t="shared" si="44"/>
        <v>0</v>
      </c>
    </row>
    <row r="113" spans="1:14" ht="12.75">
      <c r="A113" s="3">
        <v>35765</v>
      </c>
      <c r="B113" s="2" t="s">
        <v>104</v>
      </c>
      <c r="C113" s="2">
        <v>26.464391533452797</v>
      </c>
      <c r="D113" s="2">
        <v>-0.5942813039937623</v>
      </c>
      <c r="E113">
        <f t="shared" si="45"/>
        <v>0.973956928459415</v>
      </c>
      <c r="F113">
        <f t="shared" si="40"/>
        <v>-0.8585405804797784</v>
      </c>
      <c r="G113">
        <f t="shared" si="36"/>
        <v>0</v>
      </c>
      <c r="H113">
        <f t="shared" si="37"/>
        <v>-0.2481815869240928</v>
      </c>
      <c r="I113">
        <f t="shared" si="38"/>
        <v>0</v>
      </c>
      <c r="J113">
        <f t="shared" si="39"/>
        <v>-0.2481815869240928</v>
      </c>
      <c r="K113">
        <f t="shared" si="41"/>
        <v>0</v>
      </c>
      <c r="L113">
        <f t="shared" si="42"/>
        <v>-0.3585405804797785</v>
      </c>
      <c r="M113">
        <f t="shared" si="43"/>
        <v>0</v>
      </c>
      <c r="N113">
        <f t="shared" si="44"/>
        <v>-0.3585405804797785</v>
      </c>
    </row>
    <row r="114" spans="1:14" ht="12.75">
      <c r="A114" s="3">
        <v>35796</v>
      </c>
      <c r="B114" s="2" t="s">
        <v>105</v>
      </c>
      <c r="C114" s="2">
        <v>24.947511178072617</v>
      </c>
      <c r="D114" s="2">
        <v>-0.57464563464766</v>
      </c>
      <c r="E114">
        <f t="shared" si="45"/>
        <v>0.01963566934610228</v>
      </c>
      <c r="F114">
        <f t="shared" si="40"/>
        <v>-0.8301735111386763</v>
      </c>
      <c r="G114">
        <f t="shared" si="36"/>
        <v>0</v>
      </c>
      <c r="H114">
        <f t="shared" si="37"/>
        <v>-0.47672750450208334</v>
      </c>
      <c r="I114">
        <f t="shared" si="38"/>
        <v>0</v>
      </c>
      <c r="J114">
        <f t="shared" si="39"/>
        <v>-0.47672750450208334</v>
      </c>
      <c r="K114">
        <f t="shared" si="41"/>
        <v>0</v>
      </c>
      <c r="L114">
        <f t="shared" si="42"/>
        <v>-0.6887140916184549</v>
      </c>
      <c r="M114">
        <f t="shared" si="43"/>
        <v>0</v>
      </c>
      <c r="N114">
        <f t="shared" si="44"/>
        <v>-0.6887140916184549</v>
      </c>
    </row>
    <row r="115" spans="1:14" ht="12.75">
      <c r="A115" s="3">
        <v>35827</v>
      </c>
      <c r="B115" s="2" t="s">
        <v>106</v>
      </c>
      <c r="C115" s="2">
        <v>24.607830788310984</v>
      </c>
      <c r="D115" s="2">
        <v>0.35159925358534133</v>
      </c>
      <c r="E115">
        <f t="shared" si="45"/>
        <v>0.9262448882330014</v>
      </c>
      <c r="F115">
        <f t="shared" si="40"/>
        <v>0.5079450173525637</v>
      </c>
      <c r="G115">
        <f t="shared" si="36"/>
        <v>0.00549953651567181</v>
      </c>
      <c r="H115">
        <f t="shared" si="37"/>
        <v>0</v>
      </c>
      <c r="I115">
        <f t="shared" si="38"/>
        <v>0.00549953651567181</v>
      </c>
      <c r="J115">
        <f t="shared" si="39"/>
        <v>0</v>
      </c>
      <c r="K115">
        <f t="shared" si="41"/>
        <v>0.007945017352563682</v>
      </c>
      <c r="L115">
        <f t="shared" si="42"/>
        <v>0</v>
      </c>
      <c r="M115">
        <f t="shared" si="43"/>
        <v>0.007945017352563682</v>
      </c>
      <c r="N115">
        <f t="shared" si="44"/>
        <v>0</v>
      </c>
    </row>
    <row r="116" spans="1:14" ht="12.75">
      <c r="A116" s="3">
        <v>35855</v>
      </c>
      <c r="B116" s="2" t="s">
        <v>107</v>
      </c>
      <c r="C116" s="2">
        <v>24.14841756525409</v>
      </c>
      <c r="D116" s="2">
        <v>0.6088184454412462</v>
      </c>
      <c r="E116">
        <f t="shared" si="45"/>
        <v>0.25721919185590486</v>
      </c>
      <c r="F116">
        <f t="shared" si="40"/>
        <v>0.8795419577281707</v>
      </c>
      <c r="G116">
        <f t="shared" si="36"/>
        <v>0.2682182648872485</v>
      </c>
      <c r="H116">
        <f t="shared" si="37"/>
        <v>0</v>
      </c>
      <c r="I116">
        <f t="shared" si="38"/>
        <v>0.2682182648872485</v>
      </c>
      <c r="J116">
        <f t="shared" si="39"/>
        <v>0</v>
      </c>
      <c r="K116">
        <f t="shared" si="41"/>
        <v>0.3874869750807343</v>
      </c>
      <c r="L116">
        <f t="shared" si="42"/>
        <v>0</v>
      </c>
      <c r="M116">
        <f t="shared" si="43"/>
        <v>0.3874869750807343</v>
      </c>
      <c r="N116">
        <f t="shared" si="44"/>
        <v>0</v>
      </c>
    </row>
    <row r="117" spans="1:14" ht="12.75">
      <c r="A117" s="3">
        <v>35886</v>
      </c>
      <c r="B117" s="2" t="s">
        <v>108</v>
      </c>
      <c r="C117" s="2">
        <v>20.877725666675705</v>
      </c>
      <c r="D117" s="2">
        <v>0.6614133604028214</v>
      </c>
      <c r="E117">
        <f t="shared" si="45"/>
        <v>0.0525949149615752</v>
      </c>
      <c r="F117">
        <f t="shared" si="40"/>
        <v>0.9555242720260294</v>
      </c>
      <c r="G117">
        <f t="shared" si="36"/>
        <v>0.5835319082204004</v>
      </c>
      <c r="H117">
        <f t="shared" si="37"/>
        <v>0</v>
      </c>
      <c r="I117">
        <f t="shared" si="38"/>
        <v>0.5835319082204004</v>
      </c>
      <c r="J117">
        <f t="shared" si="39"/>
        <v>0</v>
      </c>
      <c r="K117">
        <f t="shared" si="41"/>
        <v>0.8430112471067637</v>
      </c>
      <c r="L117">
        <f t="shared" si="42"/>
        <v>0</v>
      </c>
      <c r="M117">
        <f t="shared" si="43"/>
        <v>0.8430112471067637</v>
      </c>
      <c r="N117">
        <f t="shared" si="44"/>
        <v>0</v>
      </c>
    </row>
    <row r="118" spans="1:14" ht="12.75">
      <c r="A118" s="3">
        <v>35916</v>
      </c>
      <c r="B118" s="2" t="s">
        <v>109</v>
      </c>
      <c r="C118" s="2">
        <v>22.517599873579158</v>
      </c>
      <c r="D118" s="2">
        <v>1.1772623577299837</v>
      </c>
      <c r="E118">
        <f t="shared" si="45"/>
        <v>0.5158489973271623</v>
      </c>
      <c r="F118">
        <f aca="true" t="shared" si="46" ref="F118:F126">D118/SE_of_SPC</f>
        <v>1.7007560244451196</v>
      </c>
      <c r="G118">
        <f t="shared" si="36"/>
        <v>1.4146945488807146</v>
      </c>
      <c r="H118">
        <f t="shared" si="37"/>
        <v>0</v>
      </c>
      <c r="I118">
        <f t="shared" si="38"/>
        <v>1.4146945488807146</v>
      </c>
      <c r="J118">
        <f t="shared" si="39"/>
        <v>0</v>
      </c>
      <c r="K118">
        <f aca="true" t="shared" si="47" ref="K118:K126">G118/SE_of_SPC</f>
        <v>2.0437672715518835</v>
      </c>
      <c r="L118">
        <f aca="true" t="shared" si="48" ref="L118:L126">H118/SE_of_SPC</f>
        <v>0</v>
      </c>
      <c r="M118">
        <f aca="true" t="shared" si="49" ref="M118:M126">I118/SE_of_SPC</f>
        <v>2.0437672715518835</v>
      </c>
      <c r="N118">
        <f aca="true" t="shared" si="50" ref="N118:N126">J118/SE_of_SPC</f>
        <v>0</v>
      </c>
    </row>
    <row r="119" spans="1:14" ht="12.75">
      <c r="A119" s="3">
        <v>35947</v>
      </c>
      <c r="B119" s="2" t="s">
        <v>110</v>
      </c>
      <c r="C119" s="2">
        <v>29.583560134131673</v>
      </c>
      <c r="D119" s="2">
        <v>1.5874607167837347</v>
      </c>
      <c r="E119">
        <f t="shared" si="45"/>
        <v>0.410198359053751</v>
      </c>
      <c r="F119">
        <f t="shared" si="46"/>
        <v>2.2933574321070314</v>
      </c>
      <c r="G119">
        <f t="shared" si="36"/>
        <v>2.6560555485947797</v>
      </c>
      <c r="H119">
        <f t="shared" si="37"/>
        <v>0</v>
      </c>
      <c r="I119">
        <f t="shared" si="38"/>
        <v>2.6560555485947797</v>
      </c>
      <c r="J119">
        <f t="shared" si="39"/>
        <v>0</v>
      </c>
      <c r="K119">
        <f t="shared" si="47"/>
        <v>3.8371247036589144</v>
      </c>
      <c r="L119">
        <f t="shared" si="48"/>
        <v>0</v>
      </c>
      <c r="M119">
        <f t="shared" si="49"/>
        <v>3.8371247036589144</v>
      </c>
      <c r="N119">
        <f t="shared" si="50"/>
        <v>0</v>
      </c>
    </row>
    <row r="120" spans="1:14" ht="12.75">
      <c r="A120" s="3">
        <v>35977</v>
      </c>
      <c r="B120" s="2" t="s">
        <v>111</v>
      </c>
      <c r="C120" s="2">
        <v>21.142272651585433</v>
      </c>
      <c r="D120" s="2">
        <v>-1.3529832688066528</v>
      </c>
      <c r="E120">
        <f t="shared" si="45"/>
        <v>2.940443985590387</v>
      </c>
      <c r="F120">
        <f t="shared" si="46"/>
        <v>-1.954614814860277</v>
      </c>
      <c r="G120">
        <f t="shared" si="36"/>
        <v>0.9569725627184573</v>
      </c>
      <c r="H120">
        <f t="shared" si="37"/>
        <v>-1.0068835517369832</v>
      </c>
      <c r="I120">
        <f t="shared" si="38"/>
        <v>0.9569725627184573</v>
      </c>
      <c r="J120">
        <f t="shared" si="39"/>
        <v>-1.0068835517369832</v>
      </c>
      <c r="K120">
        <f t="shared" si="47"/>
        <v>1.3825098887986373</v>
      </c>
      <c r="L120">
        <f t="shared" si="48"/>
        <v>-1.454614814860277</v>
      </c>
      <c r="M120">
        <f t="shared" si="49"/>
        <v>1.3825098887986373</v>
      </c>
      <c r="N120">
        <f t="shared" si="50"/>
        <v>-1.454614814860277</v>
      </c>
    </row>
    <row r="121" spans="1:14" ht="12.75">
      <c r="A121" s="3">
        <v>36008</v>
      </c>
      <c r="B121" s="2" t="s">
        <v>112</v>
      </c>
      <c r="C121" s="2">
        <v>22.966882015839968</v>
      </c>
      <c r="D121" s="2">
        <v>-0.26327086681344364</v>
      </c>
      <c r="E121">
        <f t="shared" si="45"/>
        <v>1.0897124019932092</v>
      </c>
      <c r="F121">
        <f t="shared" si="46"/>
        <v>-0.3803396157651979</v>
      </c>
      <c r="G121">
        <f t="shared" si="36"/>
        <v>0.34760197883534416</v>
      </c>
      <c r="H121">
        <f t="shared" si="37"/>
        <v>-0.9240547014807573</v>
      </c>
      <c r="I121">
        <f t="shared" si="38"/>
        <v>0.34760197883534416</v>
      </c>
      <c r="J121">
        <f t="shared" si="39"/>
        <v>-0.9240547014807573</v>
      </c>
      <c r="K121">
        <f t="shared" si="47"/>
        <v>0.5021702730334394</v>
      </c>
      <c r="L121">
        <f t="shared" si="48"/>
        <v>-1.334954430625475</v>
      </c>
      <c r="M121">
        <f t="shared" si="49"/>
        <v>0.5021702730334394</v>
      </c>
      <c r="N121">
        <f t="shared" si="50"/>
        <v>-1.334954430625475</v>
      </c>
    </row>
    <row r="122" spans="1:14" ht="12.75">
      <c r="A122" s="3">
        <v>36039</v>
      </c>
      <c r="B122" s="2" t="s">
        <v>113</v>
      </c>
      <c r="C122" s="2">
        <v>21.06370564607874</v>
      </c>
      <c r="D122" s="2">
        <v>0.6629610640415404</v>
      </c>
      <c r="E122">
        <f t="shared" si="45"/>
        <v>0.926231930854984</v>
      </c>
      <c r="F122">
        <f t="shared" si="46"/>
        <v>0.957760193586184</v>
      </c>
      <c r="G122">
        <f t="shared" si="36"/>
        <v>0.664463325807215</v>
      </c>
      <c r="H122">
        <f t="shared" si="37"/>
        <v>0</v>
      </c>
      <c r="I122">
        <f t="shared" si="38"/>
        <v>0.664463325807215</v>
      </c>
      <c r="J122">
        <f t="shared" si="39"/>
        <v>0</v>
      </c>
      <c r="K122">
        <f t="shared" si="47"/>
        <v>0.9599304666196234</v>
      </c>
      <c r="L122">
        <f t="shared" si="48"/>
        <v>0</v>
      </c>
      <c r="M122">
        <f t="shared" si="49"/>
        <v>0.9599304666196234</v>
      </c>
      <c r="N122">
        <f t="shared" si="50"/>
        <v>0</v>
      </c>
    </row>
    <row r="123" spans="1:14" ht="12.75">
      <c r="A123" s="3">
        <v>36069</v>
      </c>
      <c r="B123" s="2" t="s">
        <v>114</v>
      </c>
      <c r="C123" s="2">
        <v>18.25467186660669</v>
      </c>
      <c r="D123" s="2">
        <v>-1.0989647015164994</v>
      </c>
      <c r="E123">
        <f t="shared" si="45"/>
        <v>1.7619257655580398</v>
      </c>
      <c r="F123">
        <f t="shared" si="46"/>
        <v>-1.5876417219018977</v>
      </c>
      <c r="G123">
        <f t="shared" si="36"/>
        <v>0</v>
      </c>
      <c r="H123">
        <f t="shared" si="37"/>
        <v>-0.7528649844468298</v>
      </c>
      <c r="I123">
        <f t="shared" si="38"/>
        <v>0</v>
      </c>
      <c r="J123">
        <f t="shared" si="39"/>
        <v>-0.7528649844468298</v>
      </c>
      <c r="K123">
        <f t="shared" si="47"/>
        <v>0</v>
      </c>
      <c r="L123">
        <f t="shared" si="48"/>
        <v>-1.0876417219018975</v>
      </c>
      <c r="M123">
        <f t="shared" si="49"/>
        <v>0</v>
      </c>
      <c r="N123">
        <f t="shared" si="50"/>
        <v>-1.0876417219018975</v>
      </c>
    </row>
    <row r="124" spans="1:14" ht="12.75">
      <c r="A124" s="3">
        <v>36100</v>
      </c>
      <c r="B124" s="2" t="s">
        <v>115</v>
      </c>
      <c r="C124" s="2">
        <v>16.714391745775757</v>
      </c>
      <c r="D124" s="2">
        <v>-1.832568029376643</v>
      </c>
      <c r="E124">
        <f t="shared" si="45"/>
        <v>0.7336033278601437</v>
      </c>
      <c r="F124">
        <f t="shared" si="46"/>
        <v>-2.6474566996073983</v>
      </c>
      <c r="G124">
        <f t="shared" si="36"/>
        <v>0</v>
      </c>
      <c r="H124">
        <f t="shared" si="37"/>
        <v>-2.239333296753803</v>
      </c>
      <c r="I124">
        <f t="shared" si="38"/>
        <v>0</v>
      </c>
      <c r="J124">
        <f t="shared" si="39"/>
        <v>-2.239333296753803</v>
      </c>
      <c r="K124">
        <f t="shared" si="47"/>
        <v>0</v>
      </c>
      <c r="L124">
        <f t="shared" si="48"/>
        <v>-3.2350984215092953</v>
      </c>
      <c r="M124">
        <f t="shared" si="49"/>
        <v>0</v>
      </c>
      <c r="N124">
        <f t="shared" si="50"/>
        <v>-3.2350984215092953</v>
      </c>
    </row>
    <row r="125" spans="1:14" ht="12.75">
      <c r="A125" s="3">
        <v>36130</v>
      </c>
      <c r="B125" s="2" t="s">
        <v>116</v>
      </c>
      <c r="C125" s="2">
        <v>26.78296370679786</v>
      </c>
      <c r="D125" s="2">
        <v>-0.11563123185666516</v>
      </c>
      <c r="E125">
        <f t="shared" si="45"/>
        <v>1.7169367975199779</v>
      </c>
      <c r="F125">
        <f t="shared" si="46"/>
        <v>-0.1670490123997829</v>
      </c>
      <c r="G125">
        <f t="shared" si="36"/>
        <v>0</v>
      </c>
      <c r="H125">
        <f t="shared" si="37"/>
        <v>-2.0088648115407985</v>
      </c>
      <c r="I125">
        <f t="shared" si="38"/>
        <v>0</v>
      </c>
      <c r="J125">
        <f t="shared" si="39"/>
        <v>-2.0088648115407985</v>
      </c>
      <c r="K125">
        <f t="shared" si="47"/>
        <v>0</v>
      </c>
      <c r="L125">
        <f t="shared" si="48"/>
        <v>-2.902147433909078</v>
      </c>
      <c r="M125">
        <f t="shared" si="49"/>
        <v>0</v>
      </c>
      <c r="N125">
        <f t="shared" si="50"/>
        <v>-2.902147433909078</v>
      </c>
    </row>
    <row r="126" spans="1:14" ht="12.75">
      <c r="A126" s="3">
        <v>36161</v>
      </c>
      <c r="B126" s="2" t="s">
        <v>117</v>
      </c>
      <c r="C126" s="2">
        <v>32.335714631985795</v>
      </c>
      <c r="D126" s="2">
        <v>1.9403585212329748</v>
      </c>
      <c r="E126">
        <f t="shared" si="45"/>
        <v>2.05598975308964</v>
      </c>
      <c r="F126">
        <f t="shared" si="46"/>
        <v>2.8031784273929103</v>
      </c>
      <c r="G126">
        <f t="shared" si="36"/>
        <v>1.5942588041633052</v>
      </c>
      <c r="H126">
        <f t="shared" si="37"/>
        <v>0</v>
      </c>
      <c r="I126">
        <f t="shared" si="38"/>
        <v>1.5942588041633052</v>
      </c>
      <c r="J126">
        <f t="shared" si="39"/>
        <v>0</v>
      </c>
      <c r="K126">
        <f t="shared" si="47"/>
        <v>2.3031784273929103</v>
      </c>
      <c r="L126">
        <f t="shared" si="48"/>
        <v>0</v>
      </c>
      <c r="M126">
        <f t="shared" si="49"/>
        <v>2.3031784273929103</v>
      </c>
      <c r="N126">
        <f t="shared" si="50"/>
        <v>0</v>
      </c>
    </row>
    <row r="127" spans="1:14" ht="12.75">
      <c r="A127" s="3">
        <v>36192</v>
      </c>
      <c r="B127" s="2" t="s">
        <v>118</v>
      </c>
      <c r="C127" s="2">
        <v>21.09442157714899</v>
      </c>
      <c r="D127" s="2">
        <v>-1.6274006128142253</v>
      </c>
      <c r="E127">
        <f aca="true" t="shared" si="51" ref="E127:E157">ABS(D127-D126)</f>
        <v>3.5677591340472</v>
      </c>
      <c r="F127">
        <f aca="true" t="shared" si="52" ref="F127:F157">D127/SE_of_SPC</f>
        <v>-2.351057415754303</v>
      </c>
      <c r="G127">
        <f aca="true" t="shared" si="53" ref="G127:G157">IF((D127-K+G126)&gt;0,D127-K+G126,0)</f>
        <v>0</v>
      </c>
      <c r="H127">
        <f aca="true" t="shared" si="54" ref="H127:H157">IF((D127+K+H126)&lt;0,D127+K+H126,0)</f>
        <v>-1.2813008957445557</v>
      </c>
      <c r="I127">
        <f aca="true" t="shared" si="55" ref="I127:I157">IF(I126&lt;4*SE_of_SPC,MAX(D127-K+I126,0),0)</f>
        <v>0</v>
      </c>
      <c r="J127">
        <f aca="true" t="shared" si="56" ref="J127:J157">IF(J126&lt;-(4*SE_of_SPC),0,MIN(D127+K+J126,0))</f>
        <v>-1.2813008957445557</v>
      </c>
      <c r="K127">
        <f aca="true" t="shared" si="57" ref="K127:K157">G127/SE_of_SPC</f>
        <v>0</v>
      </c>
      <c r="L127">
        <f aca="true" t="shared" si="58" ref="L127:L157">H127/SE_of_SPC</f>
        <v>-1.851057415754303</v>
      </c>
      <c r="M127">
        <f aca="true" t="shared" si="59" ref="M127:M157">I127/SE_of_SPC</f>
        <v>0</v>
      </c>
      <c r="N127">
        <f aca="true" t="shared" si="60" ref="N127:N157">J127/SE_of_SPC</f>
        <v>-1.851057415754303</v>
      </c>
    </row>
    <row r="128" spans="1:14" ht="12.75">
      <c r="A128" s="3">
        <v>36220</v>
      </c>
      <c r="B128" s="2" t="s">
        <v>119</v>
      </c>
      <c r="C128" s="2">
        <v>21.909978617401617</v>
      </c>
      <c r="D128" s="2">
        <v>-0.22119275472085048</v>
      </c>
      <c r="E128">
        <f t="shared" si="51"/>
        <v>1.4062078580933748</v>
      </c>
      <c r="F128">
        <f t="shared" si="52"/>
        <v>-0.3195506147673686</v>
      </c>
      <c r="G128">
        <f t="shared" si="53"/>
        <v>0</v>
      </c>
      <c r="H128">
        <f t="shared" si="54"/>
        <v>-1.1563939333957367</v>
      </c>
      <c r="I128">
        <f t="shared" si="55"/>
        <v>0</v>
      </c>
      <c r="J128">
        <f t="shared" si="56"/>
        <v>-1.1563939333957367</v>
      </c>
      <c r="K128">
        <f t="shared" si="57"/>
        <v>0</v>
      </c>
      <c r="L128">
        <f t="shared" si="58"/>
        <v>-1.6706080305216715</v>
      </c>
      <c r="M128">
        <f t="shared" si="59"/>
        <v>0</v>
      </c>
      <c r="N128">
        <f t="shared" si="60"/>
        <v>-1.6706080305216715</v>
      </c>
    </row>
    <row r="129" spans="1:14" ht="12.75">
      <c r="A129" s="3">
        <v>36251</v>
      </c>
      <c r="B129" s="2" t="s">
        <v>120</v>
      </c>
      <c r="C129" s="2">
        <v>24.27056056100484</v>
      </c>
      <c r="D129" s="2">
        <v>1.8892324229035924</v>
      </c>
      <c r="E129">
        <f t="shared" si="51"/>
        <v>2.110425177624443</v>
      </c>
      <c r="F129">
        <f t="shared" si="52"/>
        <v>2.7293180689357395</v>
      </c>
      <c r="G129">
        <f t="shared" si="53"/>
        <v>1.5431327058339228</v>
      </c>
      <c r="H129">
        <f t="shared" si="54"/>
        <v>0</v>
      </c>
      <c r="I129">
        <f t="shared" si="55"/>
        <v>1.5431327058339228</v>
      </c>
      <c r="J129">
        <f t="shared" si="56"/>
        <v>0</v>
      </c>
      <c r="K129">
        <f t="shared" si="57"/>
        <v>2.2293180689357395</v>
      </c>
      <c r="L129">
        <f t="shared" si="58"/>
        <v>0</v>
      </c>
      <c r="M129">
        <f t="shared" si="59"/>
        <v>2.2293180689357395</v>
      </c>
      <c r="N129">
        <f t="shared" si="60"/>
        <v>0</v>
      </c>
    </row>
    <row r="130" spans="1:14" ht="12.75">
      <c r="A130" s="3">
        <v>36281</v>
      </c>
      <c r="B130" s="2" t="s">
        <v>121</v>
      </c>
      <c r="C130" s="2">
        <v>23.81474892545027</v>
      </c>
      <c r="D130" s="2">
        <v>1.1366153731528743</v>
      </c>
      <c r="E130">
        <f t="shared" si="51"/>
        <v>0.7526170497507181</v>
      </c>
      <c r="F130">
        <f t="shared" si="52"/>
        <v>1.642034530938485</v>
      </c>
      <c r="G130">
        <f t="shared" si="53"/>
        <v>2.3336483619171275</v>
      </c>
      <c r="H130">
        <f t="shared" si="54"/>
        <v>0</v>
      </c>
      <c r="I130">
        <f t="shared" si="55"/>
        <v>2.3336483619171275</v>
      </c>
      <c r="J130">
        <f t="shared" si="56"/>
        <v>0</v>
      </c>
      <c r="K130">
        <f t="shared" si="57"/>
        <v>3.3713525998742244</v>
      </c>
      <c r="L130">
        <f t="shared" si="58"/>
        <v>0</v>
      </c>
      <c r="M130">
        <f t="shared" si="59"/>
        <v>3.3713525998742244</v>
      </c>
      <c r="N130">
        <f t="shared" si="60"/>
        <v>0</v>
      </c>
    </row>
    <row r="131" spans="1:14" ht="12.75">
      <c r="A131" s="3">
        <v>36312</v>
      </c>
      <c r="B131" s="2" t="s">
        <v>122</v>
      </c>
      <c r="C131" s="2">
        <v>29.123476818099885</v>
      </c>
      <c r="D131" s="2">
        <v>0.8825962695446418</v>
      </c>
      <c r="E131">
        <f t="shared" si="51"/>
        <v>0.25401910360823254</v>
      </c>
      <c r="F131">
        <f t="shared" si="52"/>
        <v>1.2750606631772774</v>
      </c>
      <c r="G131">
        <f t="shared" si="53"/>
        <v>2.8701449143920996</v>
      </c>
      <c r="H131">
        <f t="shared" si="54"/>
        <v>0</v>
      </c>
      <c r="I131">
        <f t="shared" si="55"/>
        <v>2.8701449143920996</v>
      </c>
      <c r="J131">
        <f t="shared" si="56"/>
        <v>0</v>
      </c>
      <c r="K131">
        <f t="shared" si="57"/>
        <v>4.146413263051501</v>
      </c>
      <c r="L131">
        <f t="shared" si="58"/>
        <v>0</v>
      </c>
      <c r="M131">
        <f t="shared" si="59"/>
        <v>4.146413263051501</v>
      </c>
      <c r="N131">
        <f t="shared" si="60"/>
        <v>0</v>
      </c>
    </row>
    <row r="132" spans="1:14" ht="12.75">
      <c r="A132" s="3">
        <v>36342</v>
      </c>
      <c r="B132" s="2" t="s">
        <v>123</v>
      </c>
      <c r="C132" s="2">
        <v>28.931941347587898</v>
      </c>
      <c r="D132" s="2">
        <v>1.1369283817388534</v>
      </c>
      <c r="E132">
        <f t="shared" si="51"/>
        <v>0.2543321121942116</v>
      </c>
      <c r="F132">
        <f t="shared" si="52"/>
        <v>1.6424867251624924</v>
      </c>
      <c r="G132">
        <f t="shared" si="53"/>
        <v>3.6609735790612836</v>
      </c>
      <c r="H132">
        <f t="shared" si="54"/>
        <v>0</v>
      </c>
      <c r="I132">
        <f t="shared" si="55"/>
        <v>0</v>
      </c>
      <c r="J132">
        <f t="shared" si="56"/>
        <v>0</v>
      </c>
      <c r="K132">
        <f t="shared" si="57"/>
        <v>5.288899988213994</v>
      </c>
      <c r="L132">
        <f t="shared" si="58"/>
        <v>0</v>
      </c>
      <c r="M132">
        <f t="shared" si="59"/>
        <v>0</v>
      </c>
      <c r="N132">
        <f t="shared" si="60"/>
        <v>0</v>
      </c>
    </row>
    <row r="133" spans="1:14" ht="12.75">
      <c r="A133" s="3">
        <v>36373</v>
      </c>
      <c r="B133" s="2" t="s">
        <v>124</v>
      </c>
      <c r="C133" s="2">
        <v>23.886610127432235</v>
      </c>
      <c r="D133" s="2">
        <v>-0.9877492824621975</v>
      </c>
      <c r="E133">
        <f t="shared" si="51"/>
        <v>2.1246776642010508</v>
      </c>
      <c r="F133">
        <f t="shared" si="52"/>
        <v>-1.4269721033365719</v>
      </c>
      <c r="G133">
        <f t="shared" si="53"/>
        <v>2.327124579529417</v>
      </c>
      <c r="H133">
        <f t="shared" si="54"/>
        <v>-0.641649565392528</v>
      </c>
      <c r="I133">
        <f t="shared" si="55"/>
        <v>0</v>
      </c>
      <c r="J133">
        <f t="shared" si="56"/>
        <v>-0.641649565392528</v>
      </c>
      <c r="K133">
        <f t="shared" si="57"/>
        <v>3.3619278848774226</v>
      </c>
      <c r="L133">
        <f t="shared" si="58"/>
        <v>-0.926972103336572</v>
      </c>
      <c r="M133">
        <f t="shared" si="59"/>
        <v>0</v>
      </c>
      <c r="N133">
        <f t="shared" si="60"/>
        <v>-0.926972103336572</v>
      </c>
    </row>
    <row r="134" spans="1:14" ht="12.75">
      <c r="A134" s="3">
        <v>36404</v>
      </c>
      <c r="B134" s="2" t="s">
        <v>125</v>
      </c>
      <c r="C134" s="2">
        <v>20.652861156195208</v>
      </c>
      <c r="D134" s="2">
        <v>-0.33790420947629035</v>
      </c>
      <c r="E134">
        <f t="shared" si="51"/>
        <v>0.6498450729859071</v>
      </c>
      <c r="F134">
        <f t="shared" si="52"/>
        <v>-0.488160193162294</v>
      </c>
      <c r="G134">
        <f t="shared" si="53"/>
        <v>1.643120652983457</v>
      </c>
      <c r="H134">
        <f t="shared" si="54"/>
        <v>-0.6334540577991489</v>
      </c>
      <c r="I134">
        <f t="shared" si="55"/>
        <v>0</v>
      </c>
      <c r="J134">
        <f t="shared" si="56"/>
        <v>-0.6334540577991489</v>
      </c>
      <c r="K134">
        <f t="shared" si="57"/>
        <v>2.3737676917151287</v>
      </c>
      <c r="L134">
        <f t="shared" si="58"/>
        <v>-0.915132296498866</v>
      </c>
      <c r="M134">
        <f t="shared" si="59"/>
        <v>0</v>
      </c>
      <c r="N134">
        <f t="shared" si="60"/>
        <v>-0.915132296498866</v>
      </c>
    </row>
    <row r="135" spans="1:14" ht="12.75">
      <c r="A135" s="3">
        <v>36434</v>
      </c>
      <c r="B135" s="2" t="s">
        <v>126</v>
      </c>
      <c r="C135" s="2">
        <v>19.940245957507308</v>
      </c>
      <c r="D135" s="2">
        <v>-0.7876198548329579</v>
      </c>
      <c r="E135">
        <f t="shared" si="51"/>
        <v>0.4497156453566676</v>
      </c>
      <c r="F135">
        <f t="shared" si="52"/>
        <v>-1.1378510527276895</v>
      </c>
      <c r="G135">
        <f t="shared" si="53"/>
        <v>0.5094010810808296</v>
      </c>
      <c r="H135">
        <f t="shared" si="54"/>
        <v>-1.0749741955624372</v>
      </c>
      <c r="I135">
        <f t="shared" si="55"/>
        <v>0</v>
      </c>
      <c r="J135">
        <f t="shared" si="56"/>
        <v>-1.0749741955624372</v>
      </c>
      <c r="K135">
        <f t="shared" si="57"/>
        <v>0.7359166389874391</v>
      </c>
      <c r="L135">
        <f t="shared" si="58"/>
        <v>-1.5529833492265555</v>
      </c>
      <c r="M135">
        <f t="shared" si="59"/>
        <v>0</v>
      </c>
      <c r="N135">
        <f t="shared" si="60"/>
        <v>-1.5529833492265555</v>
      </c>
    </row>
    <row r="136" spans="1:14" ht="12.75">
      <c r="A136" s="3">
        <v>36465</v>
      </c>
      <c r="B136" s="2" t="s">
        <v>127</v>
      </c>
      <c r="C136" s="2">
        <v>18.585119243872953</v>
      </c>
      <c r="D136" s="2">
        <v>-1.4313182360702552</v>
      </c>
      <c r="E136">
        <f t="shared" si="51"/>
        <v>0.6436983812372973</v>
      </c>
      <c r="F136">
        <f t="shared" si="52"/>
        <v>-2.0677830195713978</v>
      </c>
      <c r="G136">
        <f t="shared" si="53"/>
        <v>0</v>
      </c>
      <c r="H136">
        <f t="shared" si="54"/>
        <v>-2.160192714563023</v>
      </c>
      <c r="I136">
        <f t="shared" si="55"/>
        <v>0</v>
      </c>
      <c r="J136">
        <f t="shared" si="56"/>
        <v>-2.160192714563023</v>
      </c>
      <c r="K136">
        <f t="shared" si="57"/>
        <v>0</v>
      </c>
      <c r="L136">
        <f t="shared" si="58"/>
        <v>-3.1207663687979528</v>
      </c>
      <c r="M136">
        <f t="shared" si="59"/>
        <v>0</v>
      </c>
      <c r="N136">
        <f t="shared" si="60"/>
        <v>-3.1207663687979528</v>
      </c>
    </row>
    <row r="137" spans="1:14" ht="12.75">
      <c r="A137" s="3">
        <v>36495</v>
      </c>
      <c r="B137" s="2" t="s">
        <v>128</v>
      </c>
      <c r="C137" s="2">
        <v>22.003259962889196</v>
      </c>
      <c r="D137" s="2">
        <v>-2.0561463004064082</v>
      </c>
      <c r="E137">
        <f t="shared" si="51"/>
        <v>0.624828064336153</v>
      </c>
      <c r="F137">
        <f t="shared" si="52"/>
        <v>-2.9704535990598746</v>
      </c>
      <c r="G137">
        <f t="shared" si="53"/>
        <v>0</v>
      </c>
      <c r="H137">
        <f t="shared" si="54"/>
        <v>-3.8702392978997615</v>
      </c>
      <c r="I137">
        <f t="shared" si="55"/>
        <v>0</v>
      </c>
      <c r="J137">
        <f t="shared" si="56"/>
        <v>-3.8702392978997615</v>
      </c>
      <c r="K137">
        <f t="shared" si="57"/>
        <v>0</v>
      </c>
      <c r="L137">
        <f t="shared" si="58"/>
        <v>-5.591219967857827</v>
      </c>
      <c r="M137">
        <f t="shared" si="59"/>
        <v>0</v>
      </c>
      <c r="N137">
        <f t="shared" si="60"/>
        <v>-5.591219967857827</v>
      </c>
    </row>
    <row r="138" spans="1:14" ht="12.75">
      <c r="A138" s="3">
        <v>36526</v>
      </c>
      <c r="B138" s="2" t="s">
        <v>129</v>
      </c>
      <c r="C138" s="2">
        <v>26.253568187180246</v>
      </c>
      <c r="D138" s="2">
        <v>0.04632077493903873</v>
      </c>
      <c r="E138">
        <f t="shared" si="51"/>
        <v>2.102467075345447</v>
      </c>
      <c r="F138">
        <f t="shared" si="52"/>
        <v>0.0669182502245652</v>
      </c>
      <c r="G138">
        <f t="shared" si="53"/>
        <v>0</v>
      </c>
      <c r="H138">
        <f t="shared" si="54"/>
        <v>-3.477818805891053</v>
      </c>
      <c r="I138">
        <f t="shared" si="55"/>
        <v>0</v>
      </c>
      <c r="J138">
        <f t="shared" si="56"/>
        <v>0</v>
      </c>
      <c r="K138">
        <f t="shared" si="57"/>
        <v>0</v>
      </c>
      <c r="L138">
        <f t="shared" si="58"/>
        <v>-5.024301717633262</v>
      </c>
      <c r="M138">
        <f t="shared" si="59"/>
        <v>0</v>
      </c>
      <c r="N138">
        <f t="shared" si="60"/>
        <v>0</v>
      </c>
    </row>
    <row r="139" spans="1:14" ht="12.75">
      <c r="A139" s="3">
        <v>36557</v>
      </c>
      <c r="B139" s="2" t="s">
        <v>130</v>
      </c>
      <c r="C139" s="2">
        <v>25.239876805122172</v>
      </c>
      <c r="D139" s="2">
        <v>0.8897457483158272</v>
      </c>
      <c r="E139">
        <f t="shared" si="51"/>
        <v>0.8434249733767885</v>
      </c>
      <c r="F139">
        <f t="shared" si="52"/>
        <v>1.2853893031884829</v>
      </c>
      <c r="G139">
        <f t="shared" si="53"/>
        <v>0.5436460312461577</v>
      </c>
      <c r="H139">
        <f t="shared" si="54"/>
        <v>-2.2419733405055564</v>
      </c>
      <c r="I139">
        <f t="shared" si="55"/>
        <v>0.5436460312461577</v>
      </c>
      <c r="J139">
        <f t="shared" si="56"/>
        <v>0</v>
      </c>
      <c r="K139">
        <f t="shared" si="57"/>
        <v>0.785389303188483</v>
      </c>
      <c r="L139">
        <f t="shared" si="58"/>
        <v>-3.238912414444779</v>
      </c>
      <c r="M139">
        <f t="shared" si="59"/>
        <v>0.785389303188483</v>
      </c>
      <c r="N139">
        <f t="shared" si="60"/>
        <v>0</v>
      </c>
    </row>
    <row r="140" spans="1:14" ht="12.75">
      <c r="A140" s="3">
        <v>36586</v>
      </c>
      <c r="B140" s="2" t="s">
        <v>131</v>
      </c>
      <c r="C140" s="2">
        <v>23.011665997159078</v>
      </c>
      <c r="D140" s="2">
        <v>0.20381000621554687</v>
      </c>
      <c r="E140">
        <f t="shared" si="51"/>
        <v>0.6859357421002803</v>
      </c>
      <c r="F140">
        <f t="shared" si="52"/>
        <v>0.29443827336981054</v>
      </c>
      <c r="G140">
        <f t="shared" si="53"/>
        <v>0.40135632039203506</v>
      </c>
      <c r="H140">
        <f t="shared" si="54"/>
        <v>-1.69206361722034</v>
      </c>
      <c r="I140">
        <f t="shared" si="55"/>
        <v>0.40135632039203506</v>
      </c>
      <c r="J140">
        <f t="shared" si="56"/>
        <v>0</v>
      </c>
      <c r="K140">
        <f t="shared" si="57"/>
        <v>0.5798275765582935</v>
      </c>
      <c r="L140">
        <f t="shared" si="58"/>
        <v>-2.4444741410749686</v>
      </c>
      <c r="M140">
        <f t="shared" si="59"/>
        <v>0.5798275765582935</v>
      </c>
      <c r="N140">
        <f t="shared" si="60"/>
        <v>0</v>
      </c>
    </row>
    <row r="141" spans="1:14" ht="12.75">
      <c r="A141" s="3">
        <v>36617</v>
      </c>
      <c r="B141" s="2" t="s">
        <v>132</v>
      </c>
      <c r="C141" s="2">
        <v>24.63006974440005</v>
      </c>
      <c r="D141" s="2">
        <v>1.61814626841006</v>
      </c>
      <c r="E141">
        <f t="shared" si="51"/>
        <v>1.4143362621945132</v>
      </c>
      <c r="F141">
        <f t="shared" si="52"/>
        <v>2.3376879387687115</v>
      </c>
      <c r="G141">
        <f t="shared" si="53"/>
        <v>1.6734028717324256</v>
      </c>
      <c r="H141">
        <f t="shared" si="54"/>
        <v>0</v>
      </c>
      <c r="I141">
        <f t="shared" si="55"/>
        <v>1.6734028717324256</v>
      </c>
      <c r="J141">
        <f t="shared" si="56"/>
        <v>0</v>
      </c>
      <c r="K141">
        <f t="shared" si="57"/>
        <v>2.4175155153270054</v>
      </c>
      <c r="L141">
        <f t="shared" si="58"/>
        <v>0</v>
      </c>
      <c r="M141">
        <f t="shared" si="59"/>
        <v>2.4175155153270054</v>
      </c>
      <c r="N141">
        <f t="shared" si="60"/>
        <v>0</v>
      </c>
    </row>
    <row r="142" spans="1:14" ht="12.75">
      <c r="A142" s="3">
        <v>36647</v>
      </c>
      <c r="B142" s="2" t="s">
        <v>133</v>
      </c>
      <c r="C142" s="2">
        <v>25.7462273626096</v>
      </c>
      <c r="D142" s="2">
        <v>1.4737691472570262</v>
      </c>
      <c r="E142">
        <f t="shared" si="51"/>
        <v>0.1443771211530338</v>
      </c>
      <c r="F142">
        <f t="shared" si="52"/>
        <v>2.1291105923677454</v>
      </c>
      <c r="G142">
        <f t="shared" si="53"/>
        <v>2.801072301919782</v>
      </c>
      <c r="H142">
        <f t="shared" si="54"/>
        <v>0</v>
      </c>
      <c r="I142">
        <f t="shared" si="55"/>
        <v>2.801072301919782</v>
      </c>
      <c r="J142">
        <f t="shared" si="56"/>
        <v>0</v>
      </c>
      <c r="K142">
        <f t="shared" si="57"/>
        <v>4.04662610769475</v>
      </c>
      <c r="L142">
        <f t="shared" si="58"/>
        <v>0</v>
      </c>
      <c r="M142">
        <f t="shared" si="59"/>
        <v>4.04662610769475</v>
      </c>
      <c r="N142">
        <f t="shared" si="60"/>
        <v>0</v>
      </c>
    </row>
    <row r="143" spans="1:14" ht="12.75">
      <c r="A143" s="3">
        <v>36678</v>
      </c>
      <c r="B143" s="2" t="s">
        <v>134</v>
      </c>
      <c r="C143" s="2">
        <v>33.661855232434725</v>
      </c>
      <c r="D143" s="2">
        <v>1.8732771097414356</v>
      </c>
      <c r="E143">
        <f t="shared" si="51"/>
        <v>0.39950796248440934</v>
      </c>
      <c r="F143">
        <f t="shared" si="52"/>
        <v>2.7062679010574673</v>
      </c>
      <c r="G143">
        <f t="shared" si="53"/>
        <v>4.328249694591548</v>
      </c>
      <c r="H143">
        <f t="shared" si="54"/>
        <v>0</v>
      </c>
      <c r="I143">
        <f t="shared" si="55"/>
        <v>0</v>
      </c>
      <c r="J143">
        <f t="shared" si="56"/>
        <v>0</v>
      </c>
      <c r="K143">
        <f t="shared" si="57"/>
        <v>6.252894008752217</v>
      </c>
      <c r="L143">
        <f t="shared" si="58"/>
        <v>0</v>
      </c>
      <c r="M143">
        <f t="shared" si="59"/>
        <v>0</v>
      </c>
      <c r="N143">
        <f t="shared" si="60"/>
        <v>0</v>
      </c>
    </row>
    <row r="144" spans="1:14" ht="12.75">
      <c r="A144" s="3">
        <v>36708</v>
      </c>
      <c r="B144" s="2" t="s">
        <v>135</v>
      </c>
      <c r="C144" s="2">
        <v>29.694708922460702</v>
      </c>
      <c r="D144" s="2">
        <v>0.45192240195871236</v>
      </c>
      <c r="E144">
        <f t="shared" si="51"/>
        <v>1.421354707782723</v>
      </c>
      <c r="F144">
        <f t="shared" si="52"/>
        <v>0.6528788954019007</v>
      </c>
      <c r="G144">
        <f t="shared" si="53"/>
        <v>4.434072379480591</v>
      </c>
      <c r="H144">
        <f t="shared" si="54"/>
        <v>0</v>
      </c>
      <c r="I144">
        <f t="shared" si="55"/>
        <v>0.10582268488904284</v>
      </c>
      <c r="J144">
        <f t="shared" si="56"/>
        <v>0</v>
      </c>
      <c r="K144">
        <f t="shared" si="57"/>
        <v>6.4057729041541185</v>
      </c>
      <c r="L144">
        <f t="shared" si="58"/>
        <v>0</v>
      </c>
      <c r="M144">
        <f t="shared" si="59"/>
        <v>0.15287889540190067</v>
      </c>
      <c r="N144">
        <f t="shared" si="60"/>
        <v>0</v>
      </c>
    </row>
    <row r="145" spans="1:14" ht="12.75">
      <c r="A145" s="3">
        <v>36739</v>
      </c>
      <c r="B145" s="2" t="s">
        <v>136</v>
      </c>
      <c r="C145" s="2">
        <v>30.03585921695844</v>
      </c>
      <c r="D145" s="2">
        <v>0.5254248158711068</v>
      </c>
      <c r="E145">
        <f t="shared" si="51"/>
        <v>0.07350241391239443</v>
      </c>
      <c r="F145">
        <f t="shared" si="52"/>
        <v>0.7590656535632754</v>
      </c>
      <c r="G145">
        <f t="shared" si="53"/>
        <v>4.613397478282029</v>
      </c>
      <c r="H145">
        <f t="shared" si="54"/>
        <v>0</v>
      </c>
      <c r="I145">
        <f t="shared" si="55"/>
        <v>0.2851477836904801</v>
      </c>
      <c r="J145">
        <f t="shared" si="56"/>
        <v>0</v>
      </c>
      <c r="K145">
        <f t="shared" si="57"/>
        <v>6.6648385577173945</v>
      </c>
      <c r="L145">
        <f t="shared" si="58"/>
        <v>0</v>
      </c>
      <c r="M145">
        <f t="shared" si="59"/>
        <v>0.41194454896517607</v>
      </c>
      <c r="N145">
        <f t="shared" si="60"/>
        <v>0</v>
      </c>
    </row>
    <row r="146" spans="1:14" ht="12.75">
      <c r="A146" s="3">
        <v>36770</v>
      </c>
      <c r="B146" s="2" t="s">
        <v>137</v>
      </c>
      <c r="C146" s="2">
        <v>21.90383440186397</v>
      </c>
      <c r="D146" s="2">
        <v>-1.0015557672367608</v>
      </c>
      <c r="E146">
        <f t="shared" si="51"/>
        <v>1.5269805831078676</v>
      </c>
      <c r="F146">
        <f t="shared" si="52"/>
        <v>-1.4469179225522866</v>
      </c>
      <c r="G146">
        <f t="shared" si="53"/>
        <v>3.265741993975599</v>
      </c>
      <c r="H146">
        <f t="shared" si="54"/>
        <v>-0.6554560501670912</v>
      </c>
      <c r="I146">
        <f t="shared" si="55"/>
        <v>0</v>
      </c>
      <c r="J146">
        <f t="shared" si="56"/>
        <v>-0.6554560501670912</v>
      </c>
      <c r="K146">
        <f t="shared" si="57"/>
        <v>4.717920635165108</v>
      </c>
      <c r="L146">
        <f t="shared" si="58"/>
        <v>-0.9469179225522865</v>
      </c>
      <c r="M146">
        <f t="shared" si="59"/>
        <v>0</v>
      </c>
      <c r="N146">
        <f t="shared" si="60"/>
        <v>-0.9469179225522865</v>
      </c>
    </row>
    <row r="147" spans="1:14" ht="12.75">
      <c r="A147" s="3">
        <v>36800</v>
      </c>
      <c r="B147" s="2" t="s">
        <v>138</v>
      </c>
      <c r="C147" s="2">
        <v>23.767207788241905</v>
      </c>
      <c r="D147" s="2">
        <v>-0.32675106759017314</v>
      </c>
      <c r="E147">
        <f t="shared" si="51"/>
        <v>0.6748046996465876</v>
      </c>
      <c r="F147">
        <f t="shared" si="52"/>
        <v>-0.47204757975054695</v>
      </c>
      <c r="G147">
        <f t="shared" si="53"/>
        <v>2.5928912093157566</v>
      </c>
      <c r="H147">
        <f t="shared" si="54"/>
        <v>-0.6361074006875949</v>
      </c>
      <c r="I147">
        <f t="shared" si="55"/>
        <v>0</v>
      </c>
      <c r="J147">
        <f t="shared" si="56"/>
        <v>-0.6361074006875949</v>
      </c>
      <c r="K147">
        <f t="shared" si="57"/>
        <v>3.745873055414562</v>
      </c>
      <c r="L147">
        <f t="shared" si="58"/>
        <v>-0.9189655023028336</v>
      </c>
      <c r="M147">
        <f t="shared" si="59"/>
        <v>0</v>
      </c>
      <c r="N147">
        <f t="shared" si="60"/>
        <v>-0.9189655023028336</v>
      </c>
    </row>
    <row r="148" spans="1:14" ht="12.75">
      <c r="A148" s="3">
        <v>36831</v>
      </c>
      <c r="B148" s="2" t="s">
        <v>139</v>
      </c>
      <c r="C148" s="2">
        <v>27.18453251036381</v>
      </c>
      <c r="D148" s="2">
        <v>0.4711396308926574</v>
      </c>
      <c r="E148">
        <f t="shared" si="51"/>
        <v>0.7978906984828306</v>
      </c>
      <c r="F148">
        <f t="shared" si="52"/>
        <v>0.6806414562855847</v>
      </c>
      <c r="G148">
        <f t="shared" si="53"/>
        <v>2.7179311231387446</v>
      </c>
      <c r="H148">
        <f t="shared" si="54"/>
        <v>0</v>
      </c>
      <c r="I148">
        <f t="shared" si="55"/>
        <v>0.1250399138229879</v>
      </c>
      <c r="J148">
        <f t="shared" si="56"/>
        <v>0</v>
      </c>
      <c r="K148">
        <f t="shared" si="57"/>
        <v>3.9265145117001468</v>
      </c>
      <c r="L148">
        <f t="shared" si="58"/>
        <v>0</v>
      </c>
      <c r="M148">
        <f t="shared" si="59"/>
        <v>0.18064145628558473</v>
      </c>
      <c r="N148">
        <f t="shared" si="60"/>
        <v>0</v>
      </c>
    </row>
    <row r="149" spans="1:14" ht="12.75">
      <c r="A149" s="3">
        <v>36861</v>
      </c>
      <c r="B149" s="2" t="s">
        <v>140</v>
      </c>
      <c r="C149" s="2">
        <v>37.24529039285878</v>
      </c>
      <c r="D149" s="2">
        <v>-1.1045896802964659</v>
      </c>
      <c r="E149">
        <f t="shared" si="51"/>
        <v>1.5757293111891233</v>
      </c>
      <c r="F149">
        <f t="shared" si="52"/>
        <v>-1.5957679619745444</v>
      </c>
      <c r="G149">
        <f t="shared" si="53"/>
        <v>1.2672417257726092</v>
      </c>
      <c r="H149">
        <f t="shared" si="54"/>
        <v>-0.7584899632267963</v>
      </c>
      <c r="I149">
        <f t="shared" si="55"/>
        <v>0</v>
      </c>
      <c r="J149">
        <f t="shared" si="56"/>
        <v>-0.7584899632267963</v>
      </c>
      <c r="K149">
        <f t="shared" si="57"/>
        <v>1.8307465497256021</v>
      </c>
      <c r="L149">
        <f t="shared" si="58"/>
        <v>-1.0957679619745442</v>
      </c>
      <c r="M149">
        <f t="shared" si="59"/>
        <v>0</v>
      </c>
      <c r="N149">
        <f t="shared" si="60"/>
        <v>-1.0957679619745442</v>
      </c>
    </row>
    <row r="150" spans="1:14" ht="12.75">
      <c r="A150" s="3">
        <v>36892</v>
      </c>
      <c r="B150" s="2" t="s">
        <v>141</v>
      </c>
      <c r="C150" s="2">
        <v>23.37069519331222</v>
      </c>
      <c r="D150" s="2">
        <v>-2.7534629566590816</v>
      </c>
      <c r="E150">
        <f t="shared" si="51"/>
        <v>1.6488732763626157</v>
      </c>
      <c r="F150">
        <f t="shared" si="52"/>
        <v>-3.9778462981303337</v>
      </c>
      <c r="G150">
        <f t="shared" si="53"/>
        <v>0</v>
      </c>
      <c r="H150">
        <f t="shared" si="54"/>
        <v>-3.1658532028162085</v>
      </c>
      <c r="I150">
        <f t="shared" si="55"/>
        <v>0</v>
      </c>
      <c r="J150">
        <f t="shared" si="56"/>
        <v>-3.1658532028162085</v>
      </c>
      <c r="K150">
        <f t="shared" si="57"/>
        <v>0</v>
      </c>
      <c r="L150">
        <f t="shared" si="58"/>
        <v>-4.573614260104878</v>
      </c>
      <c r="M150">
        <f t="shared" si="59"/>
        <v>0</v>
      </c>
      <c r="N150">
        <f t="shared" si="60"/>
        <v>-4.573614260104878</v>
      </c>
    </row>
    <row r="151" spans="1:14" ht="12.75">
      <c r="A151" s="3">
        <v>36923</v>
      </c>
      <c r="B151" s="2" t="s">
        <v>142</v>
      </c>
      <c r="C151" s="2">
        <v>26.453557186299324</v>
      </c>
      <c r="D151" s="2">
        <v>0.370146958456606</v>
      </c>
      <c r="E151">
        <f t="shared" si="51"/>
        <v>3.1236099151156878</v>
      </c>
      <c r="F151">
        <f t="shared" si="52"/>
        <v>0.5347403366731094</v>
      </c>
      <c r="G151">
        <f t="shared" si="53"/>
        <v>0.02404724138693648</v>
      </c>
      <c r="H151">
        <f t="shared" si="54"/>
        <v>-2.449606527289933</v>
      </c>
      <c r="I151">
        <f t="shared" si="55"/>
        <v>0.02404724138693648</v>
      </c>
      <c r="J151">
        <f t="shared" si="56"/>
        <v>0</v>
      </c>
      <c r="K151">
        <f t="shared" si="57"/>
        <v>0.03474033667310943</v>
      </c>
      <c r="L151">
        <f t="shared" si="58"/>
        <v>-3.5388739234317685</v>
      </c>
      <c r="M151">
        <f t="shared" si="59"/>
        <v>0.03474033667310943</v>
      </c>
      <c r="N151">
        <f t="shared" si="60"/>
        <v>0</v>
      </c>
    </row>
    <row r="152" spans="1:14" ht="12.75">
      <c r="A152" s="3">
        <v>36951</v>
      </c>
      <c r="B152" s="2" t="s">
        <v>143</v>
      </c>
      <c r="C152" s="2">
        <v>23.9734920316359</v>
      </c>
      <c r="D152" s="2">
        <v>-0.05721768005251139</v>
      </c>
      <c r="E152">
        <f t="shared" si="51"/>
        <v>0.4273646385091174</v>
      </c>
      <c r="F152">
        <f t="shared" si="52"/>
        <v>-0.08266068596784425</v>
      </c>
      <c r="G152">
        <f t="shared" si="53"/>
        <v>0</v>
      </c>
      <c r="H152">
        <f t="shared" si="54"/>
        <v>-2.1607244902727745</v>
      </c>
      <c r="I152">
        <f t="shared" si="55"/>
        <v>0</v>
      </c>
      <c r="J152">
        <f t="shared" si="56"/>
        <v>0</v>
      </c>
      <c r="K152">
        <f t="shared" si="57"/>
        <v>0</v>
      </c>
      <c r="L152">
        <f t="shared" si="58"/>
        <v>-3.1215346093996126</v>
      </c>
      <c r="M152">
        <f t="shared" si="59"/>
        <v>0</v>
      </c>
      <c r="N152">
        <f t="shared" si="60"/>
        <v>0</v>
      </c>
    </row>
    <row r="153" spans="1:14" ht="12.75">
      <c r="A153" s="3">
        <v>36982</v>
      </c>
      <c r="B153" s="2" t="s">
        <v>144</v>
      </c>
      <c r="C153" s="2">
        <v>19.98903306805214</v>
      </c>
      <c r="D153" s="2">
        <v>-0.5002129442460019</v>
      </c>
      <c r="E153">
        <f t="shared" si="51"/>
        <v>0.44299526419349056</v>
      </c>
      <c r="F153">
        <f t="shared" si="52"/>
        <v>-0.7226428101143313</v>
      </c>
      <c r="G153">
        <f t="shared" si="53"/>
        <v>0</v>
      </c>
      <c r="H153">
        <f t="shared" si="54"/>
        <v>-2.314837717449107</v>
      </c>
      <c r="I153">
        <f t="shared" si="55"/>
        <v>0</v>
      </c>
      <c r="J153">
        <f t="shared" si="56"/>
        <v>-0.1541132271763324</v>
      </c>
      <c r="K153">
        <f t="shared" si="57"/>
        <v>0</v>
      </c>
      <c r="L153">
        <f t="shared" si="58"/>
        <v>-3.3441774195139438</v>
      </c>
      <c r="M153">
        <f t="shared" si="59"/>
        <v>0</v>
      </c>
      <c r="N153">
        <f t="shared" si="60"/>
        <v>-0.22264281011433126</v>
      </c>
    </row>
    <row r="154" spans="1:14" ht="12.75">
      <c r="A154" s="3">
        <v>37012</v>
      </c>
      <c r="B154" s="2" t="s">
        <v>145</v>
      </c>
      <c r="C154" s="2">
        <v>17.65161571370449</v>
      </c>
      <c r="D154" s="2">
        <v>-0.8640290239895827</v>
      </c>
      <c r="E154">
        <f t="shared" si="51"/>
        <v>0.36381607974358077</v>
      </c>
      <c r="F154">
        <f t="shared" si="52"/>
        <v>-1.2482371140102009</v>
      </c>
      <c r="G154">
        <f t="shared" si="53"/>
        <v>0</v>
      </c>
      <c r="H154">
        <f t="shared" si="54"/>
        <v>-2.83276702436902</v>
      </c>
      <c r="I154">
        <f t="shared" si="55"/>
        <v>0</v>
      </c>
      <c r="J154">
        <f t="shared" si="56"/>
        <v>-0.6720425340962455</v>
      </c>
      <c r="K154">
        <f t="shared" si="57"/>
        <v>0</v>
      </c>
      <c r="L154">
        <f t="shared" si="58"/>
        <v>-4.092414533524145</v>
      </c>
      <c r="M154">
        <f t="shared" si="59"/>
        <v>0</v>
      </c>
      <c r="N154">
        <f t="shared" si="60"/>
        <v>-0.9708799241245321</v>
      </c>
    </row>
    <row r="155" spans="1:14" ht="12.75">
      <c r="A155" s="3">
        <v>37043</v>
      </c>
      <c r="B155" s="2" t="s">
        <v>146</v>
      </c>
      <c r="C155" s="2">
        <v>24.160535117056856</v>
      </c>
      <c r="D155" s="2">
        <v>-0.11371019477913953</v>
      </c>
      <c r="E155">
        <f t="shared" si="51"/>
        <v>0.7503188292104431</v>
      </c>
      <c r="F155">
        <f t="shared" si="52"/>
        <v>-0.16427374708926704</v>
      </c>
      <c r="G155">
        <f t="shared" si="53"/>
        <v>0</v>
      </c>
      <c r="H155">
        <f t="shared" si="54"/>
        <v>-2.6003775020784903</v>
      </c>
      <c r="I155">
        <f t="shared" si="55"/>
        <v>0</v>
      </c>
      <c r="J155">
        <f t="shared" si="56"/>
        <v>-0.4396530118057155</v>
      </c>
      <c r="K155">
        <f t="shared" si="57"/>
        <v>0</v>
      </c>
      <c r="L155">
        <f t="shared" si="58"/>
        <v>-3.756688280613412</v>
      </c>
      <c r="M155">
        <f t="shared" si="59"/>
        <v>0</v>
      </c>
      <c r="N155">
        <f t="shared" si="60"/>
        <v>-0.6351536712137991</v>
      </c>
    </row>
    <row r="156" spans="1:14" ht="12.75">
      <c r="A156" s="3">
        <v>37073</v>
      </c>
      <c r="B156" s="2" t="s">
        <v>147</v>
      </c>
      <c r="C156" s="2">
        <v>21.45149789621885</v>
      </c>
      <c r="D156" s="2">
        <v>-0.20355904479148745</v>
      </c>
      <c r="E156">
        <f t="shared" si="51"/>
        <v>0.08984885001234792</v>
      </c>
      <c r="F156">
        <f t="shared" si="52"/>
        <v>-0.29407571684103867</v>
      </c>
      <c r="G156">
        <f t="shared" si="53"/>
        <v>0</v>
      </c>
      <c r="H156">
        <f t="shared" si="54"/>
        <v>-2.4578368298003084</v>
      </c>
      <c r="I156">
        <f t="shared" si="55"/>
        <v>0</v>
      </c>
      <c r="J156">
        <f t="shared" si="56"/>
        <v>-0.2971123395275334</v>
      </c>
      <c r="K156">
        <f t="shared" si="57"/>
        <v>0</v>
      </c>
      <c r="L156">
        <f t="shared" si="58"/>
        <v>-3.550763997454451</v>
      </c>
      <c r="M156">
        <f t="shared" si="59"/>
        <v>0</v>
      </c>
      <c r="N156">
        <f t="shared" si="60"/>
        <v>-0.4292293880548377</v>
      </c>
    </row>
    <row r="157" spans="1:14" ht="12.75">
      <c r="A157" s="3">
        <v>37104</v>
      </c>
      <c r="B157" s="2" t="s">
        <v>148</v>
      </c>
      <c r="C157" s="2">
        <v>23.430903827365956</v>
      </c>
      <c r="D157" s="2">
        <v>0.5561447567484483</v>
      </c>
      <c r="E157">
        <f t="shared" si="51"/>
        <v>0.7597038015399358</v>
      </c>
      <c r="F157">
        <f t="shared" si="52"/>
        <v>0.8034458413563178</v>
      </c>
      <c r="G157">
        <f t="shared" si="53"/>
        <v>0.2100450396787788</v>
      </c>
      <c r="H157">
        <f t="shared" si="54"/>
        <v>-1.5555923559821905</v>
      </c>
      <c r="I157">
        <f t="shared" si="55"/>
        <v>0.2100450396787788</v>
      </c>
      <c r="J157">
        <f t="shared" si="56"/>
        <v>0</v>
      </c>
      <c r="K157">
        <f t="shared" si="57"/>
        <v>0.30344584135631775</v>
      </c>
      <c r="L157">
        <f t="shared" si="58"/>
        <v>-2.247318156098133</v>
      </c>
      <c r="M157">
        <f t="shared" si="59"/>
        <v>0.30344584135631775</v>
      </c>
      <c r="N157">
        <f t="shared" si="60"/>
        <v>0</v>
      </c>
    </row>
    <row r="158" spans="1:3" ht="12.75">
      <c r="A158" s="3">
        <v>37135</v>
      </c>
      <c r="B158" s="2" t="s">
        <v>149</v>
      </c>
      <c r="C158" s="2">
        <v>32.01432504180742</v>
      </c>
    </row>
    <row r="159" spans="1:3" ht="12.75">
      <c r="A159" s="3">
        <v>37165</v>
      </c>
      <c r="B159" s="2" t="s">
        <v>150</v>
      </c>
      <c r="C159" s="2">
        <v>15.076142633453363</v>
      </c>
    </row>
    <row r="160" spans="1:2" ht="12.75">
      <c r="A160" s="3">
        <v>37196</v>
      </c>
      <c r="B160" s="2" t="s">
        <v>151</v>
      </c>
    </row>
    <row r="161" spans="1:2" ht="12.75">
      <c r="A161" s="3">
        <v>37226</v>
      </c>
      <c r="B161" s="2" t="s">
        <v>152</v>
      </c>
    </row>
  </sheetData>
  <printOptions horizontalCentered="1" verticalCentered="1"/>
  <pageMargins left="0.75" right="0.75" top="1" bottom="1" header="0.5" footer="0.5"/>
  <pageSetup cellComments="atEnd" horizontalDpi="600" verticalDpi="600" orientation="landscape" scale="80" r:id="rId3"/>
  <headerFooter alignWithMargins="0">
    <oddFooter>&amp;L&amp;P&amp;C&amp;F&amp;R&amp;A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selection activeCell="N153" sqref="N153"/>
    </sheetView>
  </sheetViews>
  <sheetFormatPr defaultColWidth="9.140625" defaultRowHeight="12.75"/>
  <sheetData>
    <row r="1" spans="2:9" ht="12.75">
      <c r="B1" s="2" t="s">
        <v>192</v>
      </c>
      <c r="C1" s="2" t="s">
        <v>193</v>
      </c>
      <c r="D1" s="2" t="s">
        <v>194</v>
      </c>
      <c r="E1" s="2" t="s">
        <v>195</v>
      </c>
      <c r="F1" s="2" t="s">
        <v>196</v>
      </c>
      <c r="G1" s="2" t="s">
        <v>197</v>
      </c>
      <c r="H1" s="2" t="s">
        <v>198</v>
      </c>
      <c r="I1" s="2" t="s">
        <v>199</v>
      </c>
    </row>
    <row r="2" spans="1:9" ht="12.75">
      <c r="A2" s="2" t="s">
        <v>162</v>
      </c>
      <c r="B2" s="2">
        <v>0.9037116729424421</v>
      </c>
      <c r="C2" s="2">
        <v>0.2027738148139486</v>
      </c>
      <c r="D2" s="2">
        <v>13.660687138948008</v>
      </c>
      <c r="E2" s="2">
        <v>22.912739434478564</v>
      </c>
      <c r="F2" s="2" t="s">
        <v>191</v>
      </c>
      <c r="G2" s="2" t="s">
        <v>191</v>
      </c>
      <c r="H2" s="2" t="s">
        <v>191</v>
      </c>
      <c r="I2" s="2" t="s">
        <v>191</v>
      </c>
    </row>
    <row r="3" spans="1:9" ht="12.75">
      <c r="A3" s="2" t="s">
        <v>163</v>
      </c>
      <c r="B3" s="2">
        <v>0.6689403058267576</v>
      </c>
      <c r="C3" s="2">
        <v>0.1870179662074807</v>
      </c>
      <c r="D3" s="2">
        <v>11.517542686460702</v>
      </c>
      <c r="E3" s="2">
        <v>19.60946903838438</v>
      </c>
      <c r="F3" s="2" t="s">
        <v>191</v>
      </c>
      <c r="G3" s="2" t="s">
        <v>191</v>
      </c>
      <c r="H3" s="2" t="s">
        <v>191</v>
      </c>
      <c r="I3" s="2" t="s">
        <v>191</v>
      </c>
    </row>
    <row r="4" spans="1:9" ht="12.75">
      <c r="A4" s="2" t="s">
        <v>164</v>
      </c>
      <c r="B4" s="2">
        <v>1.227758554220287</v>
      </c>
      <c r="C4" s="2">
        <v>0.25898586339264384</v>
      </c>
      <c r="D4" s="2">
        <v>15.451167565036199</v>
      </c>
      <c r="E4" s="2">
        <v>23.842782572498304</v>
      </c>
      <c r="F4" s="2" t="s">
        <v>191</v>
      </c>
      <c r="G4" s="2" t="s">
        <v>191</v>
      </c>
      <c r="H4" s="2" t="s">
        <v>191</v>
      </c>
      <c r="I4" s="2" t="s">
        <v>191</v>
      </c>
    </row>
    <row r="5" spans="1:9" ht="12.75">
      <c r="A5" s="2" t="s">
        <v>165</v>
      </c>
      <c r="B5" s="2">
        <v>2.6096552475800574</v>
      </c>
      <c r="C5" s="2">
        <v>0.4273358719173121</v>
      </c>
      <c r="D5" s="2">
        <v>25.10904784935616</v>
      </c>
      <c r="E5" s="2">
        <v>33.48978095062931</v>
      </c>
      <c r="F5" s="2" t="s">
        <v>191</v>
      </c>
      <c r="G5" s="2" t="s">
        <v>191</v>
      </c>
      <c r="H5" s="2" t="s">
        <v>191</v>
      </c>
      <c r="I5" s="2" t="s">
        <v>191</v>
      </c>
    </row>
    <row r="6" spans="1:9" ht="12.75">
      <c r="A6" s="2" t="s">
        <v>166</v>
      </c>
      <c r="B6" s="2">
        <v>3.605675706602586</v>
      </c>
      <c r="C6" s="2">
        <v>0.5275203112484266</v>
      </c>
      <c r="D6" s="2">
        <v>23.002860739215013</v>
      </c>
      <c r="E6" s="2">
        <v>30.646755921730175</v>
      </c>
      <c r="F6" s="2" t="s">
        <v>191</v>
      </c>
      <c r="G6" s="2" t="s">
        <v>191</v>
      </c>
      <c r="H6" s="2" t="s">
        <v>191</v>
      </c>
      <c r="I6" s="2" t="s">
        <v>191</v>
      </c>
    </row>
    <row r="7" spans="1:9" ht="12.75">
      <c r="A7" s="2" t="s">
        <v>167</v>
      </c>
      <c r="B7" s="2">
        <v>1.7749328007484628</v>
      </c>
      <c r="C7" s="2">
        <v>0.30588081312912196</v>
      </c>
      <c r="D7" s="2">
        <v>17.880939165590107</v>
      </c>
      <c r="E7" s="2">
        <v>25.239772261797135</v>
      </c>
      <c r="F7" s="2" t="s">
        <v>191</v>
      </c>
      <c r="G7" s="2" t="s">
        <v>191</v>
      </c>
      <c r="H7" s="2" t="s">
        <v>191</v>
      </c>
      <c r="I7" s="2" t="s">
        <v>191</v>
      </c>
    </row>
    <row r="8" spans="1:9" ht="12.75">
      <c r="A8" s="2" t="s">
        <v>168</v>
      </c>
      <c r="B8" s="2">
        <v>0.7016716095982745</v>
      </c>
      <c r="C8" s="2">
        <v>0.23703603846499505</v>
      </c>
      <c r="D8" s="2">
        <v>14.128021928642042</v>
      </c>
      <c r="E8" s="2">
        <v>21.10317246337737</v>
      </c>
      <c r="F8" s="2" t="s">
        <v>191</v>
      </c>
      <c r="G8" s="2" t="s">
        <v>191</v>
      </c>
      <c r="H8" s="2" t="s">
        <v>191</v>
      </c>
      <c r="I8" s="2" t="s">
        <v>191</v>
      </c>
    </row>
    <row r="9" spans="1:9" ht="12.75">
      <c r="A9" s="2" t="s">
        <v>169</v>
      </c>
      <c r="B9" s="2">
        <v>0.5649096121219213</v>
      </c>
      <c r="C9" s="2">
        <v>0.24899081495348974</v>
      </c>
      <c r="D9" s="2">
        <v>11.856549464693149</v>
      </c>
      <c r="E9" s="2">
        <v>17.329667115193352</v>
      </c>
      <c r="F9" s="2" t="s">
        <v>191</v>
      </c>
      <c r="G9" s="2" t="s">
        <v>191</v>
      </c>
      <c r="H9" s="2" t="s">
        <v>191</v>
      </c>
      <c r="I9" s="2" t="s">
        <v>191</v>
      </c>
    </row>
    <row r="10" spans="1:9" ht="12.75">
      <c r="A10" s="2" t="s">
        <v>170</v>
      </c>
      <c r="B10" s="2">
        <v>0.6026390405490966</v>
      </c>
      <c r="C10" s="2">
        <v>0.24568953651620953</v>
      </c>
      <c r="D10" s="2">
        <v>12.79145523449472</v>
      </c>
      <c r="E10" s="2">
        <v>18.033290817496948</v>
      </c>
      <c r="F10" s="2" t="s">
        <v>191</v>
      </c>
      <c r="G10" s="2" t="s">
        <v>191</v>
      </c>
      <c r="H10" s="2" t="s">
        <v>191</v>
      </c>
      <c r="I10" s="2" t="s">
        <v>191</v>
      </c>
    </row>
    <row r="11" spans="1:9" ht="12.75">
      <c r="A11" s="2" t="s">
        <v>171</v>
      </c>
      <c r="B11" s="2">
        <v>0.27892482941068725</v>
      </c>
      <c r="C11" s="2">
        <v>0.21655510446349285</v>
      </c>
      <c r="D11" s="2">
        <v>10.716695378380196</v>
      </c>
      <c r="E11" s="2">
        <v>15.61631258129511</v>
      </c>
      <c r="F11" s="2" t="s">
        <v>191</v>
      </c>
      <c r="G11" s="2" t="s">
        <v>191</v>
      </c>
      <c r="H11" s="2" t="s">
        <v>191</v>
      </c>
      <c r="I11" s="2" t="s">
        <v>191</v>
      </c>
    </row>
    <row r="12" spans="1:9" ht="12.75">
      <c r="A12" s="2" t="s">
        <v>172</v>
      </c>
      <c r="B12" s="2">
        <v>0.6234159567281317</v>
      </c>
      <c r="C12" s="2">
        <v>0.32939032186399103</v>
      </c>
      <c r="D12" s="2">
        <v>13.465104575193033</v>
      </c>
      <c r="E12" s="2">
        <v>18.459686523787287</v>
      </c>
      <c r="F12" s="2" t="s">
        <v>191</v>
      </c>
      <c r="G12" s="2" t="s">
        <v>191</v>
      </c>
      <c r="H12" s="2" t="s">
        <v>191</v>
      </c>
      <c r="I12" s="2" t="s">
        <v>191</v>
      </c>
    </row>
    <row r="13" spans="1:9" ht="12.75">
      <c r="A13" s="2" t="s">
        <v>173</v>
      </c>
      <c r="B13" s="2">
        <v>0.5546490468228548</v>
      </c>
      <c r="C13" s="2">
        <v>0.2818011097457523</v>
      </c>
      <c r="D13" s="2">
        <v>12.350454037768959</v>
      </c>
      <c r="E13" s="2">
        <v>17.04325949204175</v>
      </c>
      <c r="F13" s="2" t="s">
        <v>191</v>
      </c>
      <c r="G13" s="2" t="s">
        <v>191</v>
      </c>
      <c r="H13" s="2" t="s">
        <v>191</v>
      </c>
      <c r="I13" s="2" t="s">
        <v>191</v>
      </c>
    </row>
    <row r="14" spans="1:9" ht="12.75">
      <c r="A14" s="2" t="s">
        <v>174</v>
      </c>
      <c r="B14" s="2">
        <v>0.4805753699227731</v>
      </c>
      <c r="C14" s="2">
        <v>0.19053233508223782</v>
      </c>
      <c r="D14" s="2">
        <v>8.770618404763308</v>
      </c>
      <c r="E14" s="2">
        <v>14.372693509402819</v>
      </c>
      <c r="F14" s="2">
        <v>21.943890764392478</v>
      </c>
      <c r="G14" s="2">
        <v>0.9688486700860913</v>
      </c>
      <c r="H14" s="2">
        <v>-8.540045925075756</v>
      </c>
      <c r="I14" s="2">
        <v>-1.5466574200381262</v>
      </c>
    </row>
    <row r="15" spans="1:9" ht="12.75">
      <c r="A15" s="2" t="s">
        <v>175</v>
      </c>
      <c r="B15" s="2">
        <v>0.5221092670998709</v>
      </c>
      <c r="C15" s="2">
        <v>0.18633821631534855</v>
      </c>
      <c r="D15" s="2">
        <v>11.111689723096429</v>
      </c>
      <c r="E15" s="2">
        <v>16.59564833472955</v>
      </c>
      <c r="F15" s="2">
        <v>18.775175138482503</v>
      </c>
      <c r="G15" s="2">
        <v>-4.315655088641847</v>
      </c>
      <c r="H15" s="2">
        <v>2.136128284888894</v>
      </c>
      <c r="I15" s="2">
        <v>0.484968753979799</v>
      </c>
    </row>
    <row r="16" spans="1:9" ht="12.75">
      <c r="A16" s="2" t="s">
        <v>176</v>
      </c>
      <c r="B16" s="2">
        <v>0.8356678333226409</v>
      </c>
      <c r="C16" s="2">
        <v>0.24972615661703032</v>
      </c>
      <c r="D16" s="2">
        <v>15.348773110361854</v>
      </c>
      <c r="E16" s="2">
        <v>22.33825419794184</v>
      </c>
      <c r="F16" s="2">
        <v>19.438299718002646</v>
      </c>
      <c r="G16" s="2">
        <v>0.6293918380364234</v>
      </c>
      <c r="H16" s="2">
        <v>2.270562641902771</v>
      </c>
      <c r="I16" s="2">
        <v>0.538842544903734</v>
      </c>
    </row>
    <row r="17" spans="1:9" ht="12.75">
      <c r="A17" s="2" t="s">
        <v>177</v>
      </c>
      <c r="B17" s="2">
        <v>1.0557549936823476</v>
      </c>
      <c r="C17" s="2">
        <v>0.3081281046586415</v>
      </c>
      <c r="D17" s="2">
        <v>17.20978711563813</v>
      </c>
      <c r="E17" s="2">
        <v>23.863164664936345</v>
      </c>
      <c r="F17" s="2">
        <v>20.13585502699923</v>
      </c>
      <c r="G17" s="2">
        <v>10.86043798509569</v>
      </c>
      <c r="H17" s="2">
        <v>-7.1331283471585785</v>
      </c>
      <c r="I17" s="2">
        <v>-1.7103307770300409</v>
      </c>
    </row>
    <row r="18" spans="1:9" ht="12.75">
      <c r="A18" s="2" t="s">
        <v>178</v>
      </c>
      <c r="B18" s="2">
        <v>1.5999200039998</v>
      </c>
      <c r="C18" s="2">
        <v>0.39134406916017833</v>
      </c>
      <c r="D18" s="2">
        <v>16.852339201221756</v>
      </c>
      <c r="E18" s="2">
        <v>23.317925012840266</v>
      </c>
      <c r="F18" s="2">
        <v>17.91032242967481</v>
      </c>
      <c r="G18" s="2">
        <v>7.885113559361248</v>
      </c>
      <c r="H18" s="2">
        <v>-2.477510976195795</v>
      </c>
      <c r="I18" s="2">
        <v>-0.5952484499833939</v>
      </c>
    </row>
    <row r="19" spans="1:9" ht="12.75">
      <c r="A19" s="2" t="s">
        <v>179</v>
      </c>
      <c r="B19" s="2">
        <v>2.0512379294289125</v>
      </c>
      <c r="C19" s="2">
        <v>0.3689495313480576</v>
      </c>
      <c r="D19" s="2">
        <v>20.402554811020913</v>
      </c>
      <c r="E19" s="2">
        <v>27.57885094236492</v>
      </c>
      <c r="F19" s="2">
        <v>17.128884537252176</v>
      </c>
      <c r="G19" s="2">
        <v>2.821670886100259</v>
      </c>
      <c r="H19" s="2">
        <v>7.628295519012486</v>
      </c>
      <c r="I19" s="2">
        <v>1.832992417954032</v>
      </c>
    </row>
    <row r="20" spans="1:9" ht="12.75">
      <c r="A20" s="2" t="s">
        <v>180</v>
      </c>
      <c r="B20" s="2">
        <v>5.252527109409648</v>
      </c>
      <c r="C20" s="2">
        <v>0.30768806542565047</v>
      </c>
      <c r="D20" s="2">
        <v>24.10904887851262</v>
      </c>
      <c r="E20" s="2">
        <v>30.382760276758408</v>
      </c>
      <c r="F20" s="2">
        <v>19.54173686928406</v>
      </c>
      <c r="G20" s="2">
        <v>-0.3022707233542419</v>
      </c>
      <c r="H20" s="2">
        <v>11.14329413082859</v>
      </c>
      <c r="I20" s="2">
        <v>2.6777759080715318</v>
      </c>
    </row>
    <row r="21" spans="1:9" ht="12.75">
      <c r="A21" s="2" t="s">
        <v>181</v>
      </c>
      <c r="B21" s="2">
        <v>0.514294730821195</v>
      </c>
      <c r="C21" s="2">
        <v>0.17159594086843324</v>
      </c>
      <c r="D21" s="2">
        <v>11.222522460330765</v>
      </c>
      <c r="E21" s="2">
        <v>16.605112375617598</v>
      </c>
      <c r="F21" s="2">
        <v>23.059517384573518</v>
      </c>
      <c r="G21" s="2">
        <v>-3.0068930031684498</v>
      </c>
      <c r="H21" s="2">
        <v>-3.4475120057874697</v>
      </c>
      <c r="I21" s="2">
        <v>-0.8288086962901602</v>
      </c>
    </row>
    <row r="22" spans="1:9" ht="12.75">
      <c r="A22" s="2" t="s">
        <v>182</v>
      </c>
      <c r="B22" s="2">
        <v>0.6062572087658593</v>
      </c>
      <c r="C22" s="2">
        <v>0.2708093041138024</v>
      </c>
      <c r="D22" s="2">
        <v>13.526528258362168</v>
      </c>
      <c r="E22" s="2">
        <v>20.53873510188389</v>
      </c>
      <c r="F22" s="2">
        <v>21.97581115409659</v>
      </c>
      <c r="G22" s="2">
        <v>-2.3518555090506394</v>
      </c>
      <c r="H22" s="2">
        <v>0.9147794568379375</v>
      </c>
      <c r="I22" s="2">
        <v>0.22009056504744215</v>
      </c>
    </row>
    <row r="23" spans="1:9" ht="12.75">
      <c r="A23" s="2" t="s">
        <v>183</v>
      </c>
      <c r="B23" s="2">
        <v>0.9160876510301679</v>
      </c>
      <c r="C23" s="2">
        <v>0.3546701518362364</v>
      </c>
      <c r="D23" s="2">
        <v>20.426637918940273</v>
      </c>
      <c r="E23" s="2">
        <v>27.82351652625076</v>
      </c>
      <c r="F23" s="2">
        <v>22.262168407730563</v>
      </c>
      <c r="G23" s="2">
        <v>-4.503380190538511</v>
      </c>
      <c r="H23" s="2">
        <v>10.064728309058708</v>
      </c>
      <c r="I23" s="2">
        <v>2.424264810109723</v>
      </c>
    </row>
    <row r="24" spans="1:9" ht="12.75">
      <c r="A24" s="2" t="s">
        <v>184</v>
      </c>
      <c r="B24" s="2">
        <v>0.7078716865708136</v>
      </c>
      <c r="C24" s="2">
        <v>0.29652464486559305</v>
      </c>
      <c r="D24" s="2">
        <v>16.34864778049985</v>
      </c>
      <c r="E24" s="2">
        <v>23.125806034048797</v>
      </c>
      <c r="F24" s="2">
        <v>25.403938644829793</v>
      </c>
      <c r="G24" s="2">
        <v>-0.8570433443338156</v>
      </c>
      <c r="H24" s="2">
        <v>-1.4210892664471828</v>
      </c>
      <c r="I24" s="2">
        <v>-0.3427727746635328</v>
      </c>
    </row>
    <row r="25" spans="1:9" ht="12.75">
      <c r="A25" s="2" t="s">
        <v>185</v>
      </c>
      <c r="B25" s="2">
        <v>0.6317988194843752</v>
      </c>
      <c r="C25" s="2">
        <v>0.2084091202459603</v>
      </c>
      <c r="D25" s="2">
        <v>18.15600173674267</v>
      </c>
      <c r="E25" s="2">
        <v>25.368647100930566</v>
      </c>
      <c r="F25" s="2">
        <v>24.960482439548393</v>
      </c>
      <c r="G25" s="2">
        <v>-2.3900883056604365</v>
      </c>
      <c r="H25" s="2">
        <v>2.798252967042611</v>
      </c>
      <c r="I25" s="2">
        <v>0.6760932619659809</v>
      </c>
    </row>
    <row r="26" spans="1:9" ht="12.75">
      <c r="A26" s="2" t="s">
        <v>186</v>
      </c>
      <c r="B26" s="2">
        <v>1.2516021471180625</v>
      </c>
      <c r="C26" s="2">
        <v>0.21466362138252046</v>
      </c>
      <c r="D26" s="2">
        <v>14.282479015486619</v>
      </c>
      <c r="E26" s="2">
        <v>20.386298148737076</v>
      </c>
      <c r="F26" s="2">
        <v>25.8363296532185</v>
      </c>
      <c r="G26" s="2">
        <v>-3.4632939447556383</v>
      </c>
      <c r="H26" s="2">
        <v>-1.9867375597257855</v>
      </c>
      <c r="I26" s="2">
        <v>-0.514856041210982</v>
      </c>
    </row>
    <row r="27" spans="1:9" ht="12.75">
      <c r="A27" s="2" t="s">
        <v>187</v>
      </c>
      <c r="B27" s="2">
        <v>0.9633201718466191</v>
      </c>
      <c r="C27" s="2">
        <v>0.22647517694802966</v>
      </c>
      <c r="D27" s="2">
        <v>14.597583349728001</v>
      </c>
      <c r="E27" s="2">
        <v>20.539697209551306</v>
      </c>
      <c r="F27" s="2">
        <v>25.10752995312003</v>
      </c>
      <c r="G27" s="2">
        <v>-4.1579068622559126</v>
      </c>
      <c r="H27" s="2">
        <v>-0.4099258813128124</v>
      </c>
      <c r="I27" s="2">
        <v>-0.11061902851644859</v>
      </c>
    </row>
    <row r="28" spans="1:9" ht="12.75">
      <c r="A28" s="2" t="s">
        <v>188</v>
      </c>
      <c r="B28" s="2">
        <v>0.8369612824630643</v>
      </c>
      <c r="C28" s="2">
        <v>0.25465450515890775</v>
      </c>
      <c r="D28" s="2">
        <v>15.794562743375751</v>
      </c>
      <c r="E28" s="2">
        <v>21.978071949471186</v>
      </c>
      <c r="F28" s="2">
        <v>24.962930754081334</v>
      </c>
      <c r="G28" s="2">
        <v>0.8029562461084543</v>
      </c>
      <c r="H28" s="2">
        <v>-3.7878150507185993</v>
      </c>
      <c r="I28" s="2">
        <v>-1.0333210597032243</v>
      </c>
    </row>
    <row r="29" spans="1:9" ht="12.75">
      <c r="A29" s="2" t="s">
        <v>189</v>
      </c>
      <c r="B29" s="2">
        <v>2.161167896807842</v>
      </c>
      <c r="C29" s="2">
        <v>0.46240890358331976</v>
      </c>
      <c r="D29" s="2">
        <v>24.219190202333</v>
      </c>
      <c r="E29" s="2">
        <v>29.80139234906517</v>
      </c>
      <c r="F29" s="2">
        <v>23.626107595166083</v>
      </c>
      <c r="G29" s="2">
        <v>6.185954532645896</v>
      </c>
      <c r="H29" s="2">
        <v>-0.0106697787468093</v>
      </c>
      <c r="I29" s="2">
        <v>-0.0029178680313581996</v>
      </c>
    </row>
    <row r="30" spans="1:9" ht="12.75">
      <c r="A30" s="2" t="s">
        <v>9</v>
      </c>
      <c r="B30" s="2">
        <v>1.704540320758979</v>
      </c>
      <c r="C30" s="2">
        <v>0.4079512084933363</v>
      </c>
      <c r="D30" s="2">
        <v>16.76824034334764</v>
      </c>
      <c r="E30" s="2">
        <v>22.39620510503727</v>
      </c>
      <c r="F30" s="2">
        <v>23.622322515075567</v>
      </c>
      <c r="G30" s="2">
        <v>4.539369546838755</v>
      </c>
      <c r="H30" s="2">
        <v>-5.7654869568770515</v>
      </c>
      <c r="I30" s="2">
        <v>-1.5773909279809475</v>
      </c>
    </row>
    <row r="31" spans="1:9" ht="12.75">
      <c r="A31" s="2" t="s">
        <v>10</v>
      </c>
      <c r="B31" s="2">
        <v>1.9454507893158925</v>
      </c>
      <c r="C31" s="2">
        <v>0.4116636350352459</v>
      </c>
      <c r="D31" s="2">
        <v>20.408590014259584</v>
      </c>
      <c r="E31" s="2">
        <v>26.779550848268947</v>
      </c>
      <c r="F31" s="2">
        <v>21.570728561082444</v>
      </c>
      <c r="G31" s="2">
        <v>3.8870505334715055</v>
      </c>
      <c r="H31" s="2">
        <v>1.321771753714998</v>
      </c>
      <c r="I31" s="2">
        <v>0.36162743172677486</v>
      </c>
    </row>
    <row r="32" spans="1:9" ht="12.75">
      <c r="A32" s="2" t="s">
        <v>11</v>
      </c>
      <c r="B32" s="2">
        <v>1.3051404393230104</v>
      </c>
      <c r="C32" s="2">
        <v>0.30541051494418436</v>
      </c>
      <c r="D32" s="2">
        <v>17.406823910694996</v>
      </c>
      <c r="E32" s="2">
        <v>23.456067698955707</v>
      </c>
      <c r="F32" s="2">
        <v>22.041201559770304</v>
      </c>
      <c r="G32" s="2">
        <v>3.4111347187636447</v>
      </c>
      <c r="H32" s="2">
        <v>-1.996268579578242</v>
      </c>
      <c r="I32" s="2">
        <v>-0.5461921106002039</v>
      </c>
    </row>
    <row r="33" spans="1:9" ht="12.75">
      <c r="A33" s="2" t="s">
        <v>12</v>
      </c>
      <c r="B33" s="2">
        <v>0.45775460292556874</v>
      </c>
      <c r="C33" s="2">
        <v>0.1903465460754003</v>
      </c>
      <c r="D33" s="2">
        <v>11.033870149047114</v>
      </c>
      <c r="E33" s="2">
        <v>17.78644271145771</v>
      </c>
      <c r="F33" s="2">
        <v>21.33132475745817</v>
      </c>
      <c r="G33" s="2">
        <v>-5.358029360749919</v>
      </c>
      <c r="H33" s="2">
        <v>1.8131473147494557</v>
      </c>
      <c r="I33" s="2">
        <v>0.4961954979675697</v>
      </c>
    </row>
    <row r="34" spans="1:9" ht="12.75">
      <c r="A34" s="2" t="s">
        <v>13</v>
      </c>
      <c r="B34" s="2">
        <v>0.5854201546367557</v>
      </c>
      <c r="C34" s="2">
        <v>0.2322457199952612</v>
      </c>
      <c r="D34" s="2">
        <v>11.373557964195266</v>
      </c>
      <c r="E34" s="2">
        <v>19.157701326192356</v>
      </c>
      <c r="F34" s="2">
        <v>21.97507988688825</v>
      </c>
      <c r="G34" s="2">
        <v>-2.847215664856421</v>
      </c>
      <c r="H34" s="2">
        <v>0.02983710416052432</v>
      </c>
      <c r="I34" s="2">
        <v>0.008167851042528153</v>
      </c>
    </row>
    <row r="35" spans="1:9" ht="12.75">
      <c r="A35" s="2" t="s">
        <v>14</v>
      </c>
      <c r="B35" s="2">
        <v>0.6120326021102207</v>
      </c>
      <c r="C35" s="2">
        <v>0.29126990477714654</v>
      </c>
      <c r="D35" s="2">
        <v>12.93544736451034</v>
      </c>
      <c r="E35" s="2">
        <v>19.93781364670378</v>
      </c>
      <c r="F35" s="2">
        <v>21.985660307237083</v>
      </c>
      <c r="G35" s="2">
        <v>-0.18034407969113303</v>
      </c>
      <c r="H35" s="2">
        <v>-1.8675025808421672</v>
      </c>
      <c r="I35" s="2">
        <v>-0.5114515061696786</v>
      </c>
    </row>
    <row r="36" spans="1:9" ht="12.75">
      <c r="A36" s="2" t="s">
        <v>15</v>
      </c>
      <c r="B36" s="2">
        <v>0.7087024262894539</v>
      </c>
      <c r="C36" s="2">
        <v>0.28501923934803775</v>
      </c>
      <c r="D36" s="2">
        <v>12.478656519952446</v>
      </c>
      <c r="E36" s="2">
        <v>18.941802895021944</v>
      </c>
      <c r="F36" s="2">
        <v>21.323845818299212</v>
      </c>
      <c r="G36" s="2">
        <v>-1.1498395207587342</v>
      </c>
      <c r="H36" s="2">
        <v>-1.232203402518529</v>
      </c>
      <c r="I36" s="2">
        <v>-0.33762554192394445</v>
      </c>
    </row>
    <row r="37" spans="1:9" ht="12.75">
      <c r="A37" s="2" t="s">
        <v>16</v>
      </c>
      <c r="B37" s="2">
        <v>0.6706909580113828</v>
      </c>
      <c r="C37" s="2">
        <v>0.2902469173549748</v>
      </c>
      <c r="D37" s="2">
        <v>14.680728390909527</v>
      </c>
      <c r="E37" s="2">
        <v>21.463202631222618</v>
      </c>
      <c r="F37" s="2">
        <v>20.887035111223295</v>
      </c>
      <c r="G37" s="2">
        <v>-0.5671371129973319</v>
      </c>
      <c r="H37" s="2">
        <v>1.14330463299666</v>
      </c>
      <c r="I37" s="2">
        <v>0.3134503895983514</v>
      </c>
    </row>
    <row r="38" spans="1:9" ht="12.75">
      <c r="A38" s="2" t="s">
        <v>17</v>
      </c>
      <c r="B38" s="2">
        <v>0.7843668366855049</v>
      </c>
      <c r="C38" s="2">
        <v>0.24630541871921183</v>
      </c>
      <c r="D38" s="2">
        <v>9.965384103315138</v>
      </c>
      <c r="E38" s="2">
        <v>15.585876346875159</v>
      </c>
      <c r="F38" s="2">
        <v>21.292945510547334</v>
      </c>
      <c r="G38" s="2">
        <v>-3.537288822584351</v>
      </c>
      <c r="H38" s="2">
        <v>-2.1697803410878205</v>
      </c>
      <c r="I38" s="2">
        <v>-0.6104474862468846</v>
      </c>
    </row>
    <row r="39" spans="1:9" ht="12.75">
      <c r="A39" s="2" t="s">
        <v>18</v>
      </c>
      <c r="B39" s="2">
        <v>0.6460871074856004</v>
      </c>
      <c r="C39" s="2">
        <v>0.23316272824565373</v>
      </c>
      <c r="D39" s="2">
        <v>11.150276784595876</v>
      </c>
      <c r="E39" s="2">
        <v>17.580601564234023</v>
      </c>
      <c r="F39" s="2">
        <v>20.473676443453662</v>
      </c>
      <c r="G39" s="2">
        <v>-3.751928958446814</v>
      </c>
      <c r="H39" s="2">
        <v>0.858854079227175</v>
      </c>
      <c r="I39" s="2">
        <v>0.2456733201030391</v>
      </c>
    </row>
    <row r="40" spans="1:9" ht="12.75">
      <c r="A40" s="2" t="s">
        <v>19</v>
      </c>
      <c r="B40" s="2">
        <v>0.4743680340313587</v>
      </c>
      <c r="C40" s="2">
        <v>0.21526140384018883</v>
      </c>
      <c r="D40" s="2">
        <v>10.240425765134182</v>
      </c>
      <c r="E40" s="2">
        <v>15.428388851185105</v>
      </c>
      <c r="F40" s="2">
        <v>20.79279224881579</v>
      </c>
      <c r="G40" s="2">
        <v>0.12019872192085623</v>
      </c>
      <c r="H40" s="2">
        <v>-5.484602119551539</v>
      </c>
      <c r="I40" s="2">
        <v>-1.576414669279346</v>
      </c>
    </row>
    <row r="41" spans="1:9" ht="12.75">
      <c r="A41" s="2" t="s">
        <v>20</v>
      </c>
      <c r="B41" s="2">
        <v>2.1597242593135815</v>
      </c>
      <c r="C41" s="2">
        <v>0.5353476092695805</v>
      </c>
      <c r="D41" s="2">
        <v>23.66186014960399</v>
      </c>
      <c r="E41" s="2">
        <v>29.69689608389557</v>
      </c>
      <c r="F41" s="2">
        <v>18.75330534869586</v>
      </c>
      <c r="G41" s="2">
        <v>6.473161292471058</v>
      </c>
      <c r="H41" s="2">
        <v>4.470429442728651</v>
      </c>
      <c r="I41" s="2">
        <v>1.2862361879760635</v>
      </c>
    </row>
    <row r="42" spans="1:9" ht="12.75">
      <c r="A42" s="2" t="s">
        <v>21</v>
      </c>
      <c r="B42" s="2">
        <v>2.2056620730976633</v>
      </c>
      <c r="C42" s="2">
        <v>0.3824333433193529</v>
      </c>
      <c r="D42" s="2">
        <v>19.848852231875373</v>
      </c>
      <c r="E42" s="2">
        <v>26.167194053325346</v>
      </c>
      <c r="F42" s="2">
        <v>20.41970017166901</v>
      </c>
      <c r="G42" s="2">
        <v>3.0228709737383177</v>
      </c>
      <c r="H42" s="2">
        <v>2.7246229079180146</v>
      </c>
      <c r="I42" s="2">
        <v>0.7840832694285272</v>
      </c>
    </row>
    <row r="43" spans="1:9" ht="12.75">
      <c r="A43" s="2" t="s">
        <v>22</v>
      </c>
      <c r="B43" s="2">
        <v>1.5899462698904732</v>
      </c>
      <c r="C43" s="2">
        <v>0.3368464558793139</v>
      </c>
      <c r="D43" s="2">
        <v>13.580026865054764</v>
      </c>
      <c r="E43" s="2">
        <v>18.150444306674935</v>
      </c>
      <c r="F43" s="2">
        <v>21.436793373659047</v>
      </c>
      <c r="G43" s="2">
        <v>4.510446214611411</v>
      </c>
      <c r="H43" s="2">
        <v>-7.7967952815955215</v>
      </c>
      <c r="I43" s="2">
        <v>-2.243736821263113</v>
      </c>
    </row>
    <row r="44" spans="1:9" ht="12.75">
      <c r="A44" s="2" t="s">
        <v>23</v>
      </c>
      <c r="B44" s="2">
        <v>0.9296226072292075</v>
      </c>
      <c r="C44" s="2">
        <v>0.24271279296738518</v>
      </c>
      <c r="D44" s="2">
        <v>13.95016235203138</v>
      </c>
      <c r="E44" s="2">
        <v>19.993990412611748</v>
      </c>
      <c r="F44" s="2">
        <v>18.52628434246277</v>
      </c>
      <c r="G44" s="2">
        <v>2.7650512251045187</v>
      </c>
      <c r="H44" s="2">
        <v>-1.2973451549555435</v>
      </c>
      <c r="I44" s="2">
        <v>-0.3733559925692471</v>
      </c>
    </row>
    <row r="45" spans="1:9" ht="12.75">
      <c r="A45" s="2" t="s">
        <v>24</v>
      </c>
      <c r="B45" s="2">
        <v>0.6771736349941733</v>
      </c>
      <c r="C45" s="2">
        <v>0.2458573743000881</v>
      </c>
      <c r="D45" s="2">
        <v>11.59224625529375</v>
      </c>
      <c r="E45" s="2">
        <v>16.624269296724744</v>
      </c>
      <c r="F45" s="2">
        <v>18.042225627280754</v>
      </c>
      <c r="G45" s="2">
        <v>-4.794044059846775</v>
      </c>
      <c r="H45" s="2">
        <v>3.3760877292907647</v>
      </c>
      <c r="I45" s="2">
        <v>0.9717090210631957</v>
      </c>
    </row>
    <row r="46" spans="1:9" ht="12.75">
      <c r="A46" s="2" t="s">
        <v>25</v>
      </c>
      <c r="B46" s="2">
        <v>0.607743027462359</v>
      </c>
      <c r="C46" s="2">
        <v>0.2329604106799096</v>
      </c>
      <c r="D46" s="2">
        <v>11.263705604999581</v>
      </c>
      <c r="E46" s="2">
        <v>16.49833998270234</v>
      </c>
      <c r="F46" s="2">
        <v>19.30089652927348</v>
      </c>
      <c r="G46" s="2">
        <v>-2.55066197446998</v>
      </c>
      <c r="H46" s="2">
        <v>-0.2518945721011576</v>
      </c>
      <c r="I46" s="2">
        <v>-0.07251144604010538</v>
      </c>
    </row>
    <row r="47" spans="1:9" ht="12.75">
      <c r="A47" s="2" t="s">
        <v>26</v>
      </c>
      <c r="B47" s="2">
        <v>0.41027911698136316</v>
      </c>
      <c r="C47" s="2">
        <v>0.2286917466067185</v>
      </c>
      <c r="D47" s="2">
        <v>9.927011769028402</v>
      </c>
      <c r="E47" s="2">
        <v>14.718939963117274</v>
      </c>
      <c r="F47" s="2">
        <v>19.207038275609193</v>
      </c>
      <c r="G47" s="2">
        <v>-0.4440085915335051</v>
      </c>
      <c r="H47" s="2">
        <v>-4.044089720958413</v>
      </c>
      <c r="I47" s="2">
        <v>-1.164426708096973</v>
      </c>
    </row>
    <row r="48" spans="1:9" ht="12.75">
      <c r="A48" s="2" t="s">
        <v>27</v>
      </c>
      <c r="B48" s="2">
        <v>0.48920706743259235</v>
      </c>
      <c r="C48" s="2">
        <v>0.22374762537347945</v>
      </c>
      <c r="D48" s="2">
        <v>10.703614872982984</v>
      </c>
      <c r="E48" s="2">
        <v>15.505687768916536</v>
      </c>
      <c r="F48" s="2">
        <v>17.700524920012047</v>
      </c>
      <c r="G48" s="2">
        <v>-1.4222404833318496</v>
      </c>
      <c r="H48" s="2">
        <v>-0.7725966677636595</v>
      </c>
      <c r="I48" s="2">
        <v>-0.22250780314899105</v>
      </c>
    </row>
    <row r="49" spans="1:9" ht="12.75">
      <c r="A49" s="2" t="s">
        <v>28</v>
      </c>
      <c r="B49" s="2">
        <v>0.5002457069225944</v>
      </c>
      <c r="C49" s="2">
        <v>0.18478972243043776</v>
      </c>
      <c r="D49" s="2">
        <v>11.237977911287345</v>
      </c>
      <c r="E49" s="2">
        <v>16.729810703763505</v>
      </c>
      <c r="F49" s="2">
        <v>17.412647962258095</v>
      </c>
      <c r="G49" s="2">
        <v>-0.03702568186863092</v>
      </c>
      <c r="H49" s="2">
        <v>-0.6458115766259631</v>
      </c>
      <c r="I49" s="2">
        <v>-0.1860495666813629</v>
      </c>
    </row>
    <row r="50" spans="1:9" ht="12.75">
      <c r="A50" s="2" t="s">
        <v>29</v>
      </c>
      <c r="B50" s="2">
        <v>0.5182438594685427</v>
      </c>
      <c r="C50" s="2">
        <v>0.140991054608301</v>
      </c>
      <c r="D50" s="2">
        <v>7.457924104204118</v>
      </c>
      <c r="E50" s="2">
        <v>12.096027116242217</v>
      </c>
      <c r="F50" s="2">
        <v>17.171803620180594</v>
      </c>
      <c r="G50" s="2">
        <v>-3.9104550000309883</v>
      </c>
      <c r="H50" s="2">
        <v>-1.1653215039073856</v>
      </c>
      <c r="I50" s="2">
        <v>-0.3400815785754157</v>
      </c>
    </row>
    <row r="51" spans="1:9" ht="12.75">
      <c r="A51" s="2" t="s">
        <v>30</v>
      </c>
      <c r="B51" s="2">
        <v>0.814062420681985</v>
      </c>
      <c r="C51" s="2">
        <v>0.2805838728881218</v>
      </c>
      <c r="D51" s="2">
        <v>10.797633496545773</v>
      </c>
      <c r="E51" s="2">
        <v>16.60775020651527</v>
      </c>
      <c r="F51" s="2">
        <v>16.72331387866865</v>
      </c>
      <c r="G51" s="2">
        <v>-3.3776531155532847</v>
      </c>
      <c r="H51" s="2">
        <v>3.2620894433999066</v>
      </c>
      <c r="I51" s="2">
        <v>0.9602625868118861</v>
      </c>
    </row>
    <row r="52" spans="1:9" ht="12.75">
      <c r="A52" s="2" t="s">
        <v>31</v>
      </c>
      <c r="B52" s="2">
        <v>0.9160240930964394</v>
      </c>
      <c r="C52" s="2">
        <v>0.23154984526116987</v>
      </c>
      <c r="D52" s="2">
        <v>11.34966508411985</v>
      </c>
      <c r="E52" s="2">
        <v>17.284836091001818</v>
      </c>
      <c r="F52" s="2">
        <v>17.96822203648895</v>
      </c>
      <c r="G52" s="2">
        <v>-1.0256696195036388</v>
      </c>
      <c r="H52" s="2">
        <v>0.34228367401650317</v>
      </c>
      <c r="I52" s="2">
        <v>0.10102633825740862</v>
      </c>
    </row>
    <row r="53" spans="1:9" ht="12.75">
      <c r="A53" s="2" t="s">
        <v>32</v>
      </c>
      <c r="B53" s="2">
        <v>0.7076714059278504</v>
      </c>
      <c r="C53" s="2">
        <v>0.25098618741732115</v>
      </c>
      <c r="D53" s="2">
        <v>15.297286345922368</v>
      </c>
      <c r="E53" s="2">
        <v>20.043380328689413</v>
      </c>
      <c r="F53" s="2">
        <v>18.09892485852338</v>
      </c>
      <c r="G53" s="2">
        <v>7.700781848664946</v>
      </c>
      <c r="H53" s="2">
        <v>-5.756326378498912</v>
      </c>
      <c r="I53" s="2">
        <v>-1.6999218006566783</v>
      </c>
    </row>
    <row r="54" spans="1:9" ht="12.75">
      <c r="A54" s="2" t="s">
        <v>33</v>
      </c>
      <c r="B54" s="2">
        <v>1.4812272891801306</v>
      </c>
      <c r="C54" s="2">
        <v>0.29685656398516425</v>
      </c>
      <c r="D54" s="2">
        <v>12.846861499842523</v>
      </c>
      <c r="E54" s="2">
        <v>18.608182241255307</v>
      </c>
      <c r="F54" s="2">
        <v>15.897871292177559</v>
      </c>
      <c r="G54" s="2">
        <v>4.044053940287078</v>
      </c>
      <c r="H54" s="2">
        <v>-1.3337429912093306</v>
      </c>
      <c r="I54" s="2">
        <v>-0.39391727998235176</v>
      </c>
    </row>
    <row r="55" spans="1:9" ht="12.75">
      <c r="A55" s="2" t="s">
        <v>34</v>
      </c>
      <c r="B55" s="2">
        <v>0.7998103256496725</v>
      </c>
      <c r="C55" s="2">
        <v>0.20052009110422253</v>
      </c>
      <c r="D55" s="2">
        <v>11.162032844938697</v>
      </c>
      <c r="E55" s="2">
        <v>16.573300812926107</v>
      </c>
      <c r="F55" s="2">
        <v>15.387455020498574</v>
      </c>
      <c r="G55" s="2">
        <v>2.9107276023279387</v>
      </c>
      <c r="H55" s="2">
        <v>-1.7248818099004026</v>
      </c>
      <c r="I55" s="2">
        <v>-0.5094392814960546</v>
      </c>
    </row>
    <row r="56" spans="1:9" ht="12.75">
      <c r="A56" s="2" t="s">
        <v>35</v>
      </c>
      <c r="B56" s="2">
        <v>1.2805405164799895</v>
      </c>
      <c r="C56" s="2">
        <v>0.2956535184408611</v>
      </c>
      <c r="D56" s="2">
        <v>13.745311595849605</v>
      </c>
      <c r="E56" s="2">
        <v>19.099170436522346</v>
      </c>
      <c r="F56" s="2">
        <v>14.727387334617301</v>
      </c>
      <c r="G56" s="2">
        <v>2.4177888826984293</v>
      </c>
      <c r="H56" s="2">
        <v>1.9539942192066135</v>
      </c>
      <c r="I56" s="2">
        <v>0.577115430150148</v>
      </c>
    </row>
    <row r="57" spans="1:9" ht="12.75">
      <c r="A57" s="2" t="s">
        <v>36</v>
      </c>
      <c r="B57" s="2">
        <v>0.5174513718226829</v>
      </c>
      <c r="C57" s="2">
        <v>0.1957859183080253</v>
      </c>
      <c r="D57" s="2">
        <v>8.526656913404969</v>
      </c>
      <c r="E57" s="2">
        <v>13.402807305817605</v>
      </c>
      <c r="F57" s="2">
        <v>15.47492987280717</v>
      </c>
      <c r="G57" s="2">
        <v>-3.8583323841660597</v>
      </c>
      <c r="H57" s="2">
        <v>1.7862098171764966</v>
      </c>
      <c r="I57" s="2">
        <v>0.5276044053286374</v>
      </c>
    </row>
    <row r="58" spans="1:9" ht="12.75">
      <c r="A58" s="2" t="s">
        <v>37</v>
      </c>
      <c r="B58" s="2">
        <v>0.4577519398060899</v>
      </c>
      <c r="C58" s="2">
        <v>0.14169631401595081</v>
      </c>
      <c r="D58" s="2">
        <v>8.114287594170477</v>
      </c>
      <c r="E58" s="2">
        <v>13.445875767815433</v>
      </c>
      <c r="F58" s="2">
        <v>16.157957202386246</v>
      </c>
      <c r="G58" s="2">
        <v>-2.210036254642263</v>
      </c>
      <c r="H58" s="2">
        <v>-0.5020451799285492</v>
      </c>
      <c r="I58" s="2">
        <v>-0.14830490234917312</v>
      </c>
    </row>
    <row r="59" spans="1:9" ht="12.75">
      <c r="A59" s="2" t="s">
        <v>38</v>
      </c>
      <c r="B59" s="2">
        <v>0.4227867735188362</v>
      </c>
      <c r="C59" s="2">
        <v>0.18683462198303213</v>
      </c>
      <c r="D59" s="2">
        <v>12.124979436440977</v>
      </c>
      <c r="E59" s="2">
        <v>18.962656576813707</v>
      </c>
      <c r="F59" s="2">
        <v>15.966039891548604</v>
      </c>
      <c r="G59" s="2">
        <v>-1.121029842914437</v>
      </c>
      <c r="H59" s="2">
        <v>4.117646528179543</v>
      </c>
      <c r="I59" s="2">
        <v>1.2165436078669323</v>
      </c>
    </row>
    <row r="60" spans="1:9" ht="12.75">
      <c r="A60" s="2" t="s">
        <v>39</v>
      </c>
      <c r="B60" s="2">
        <v>0.5981236228163831</v>
      </c>
      <c r="C60" s="2">
        <v>0.2859998637014152</v>
      </c>
      <c r="D60" s="2">
        <v>13.499693328184275</v>
      </c>
      <c r="E60" s="2">
        <v>20.222393857477112</v>
      </c>
      <c r="F60" s="2">
        <v>17.539922747750627</v>
      </c>
      <c r="G60" s="2">
        <v>-1.361755907976619</v>
      </c>
      <c r="H60" s="2">
        <v>4.044227017703104</v>
      </c>
      <c r="I60" s="2">
        <v>1.1950088896583926</v>
      </c>
    </row>
    <row r="61" spans="1:9" ht="12.75">
      <c r="A61" s="2" t="s">
        <v>40</v>
      </c>
      <c r="B61" s="2">
        <v>0.979347749875037</v>
      </c>
      <c r="C61" s="2">
        <v>0.19700043652220722</v>
      </c>
      <c r="D61" s="2">
        <v>13.908095112082165</v>
      </c>
      <c r="E61" s="2">
        <v>19.661367332306487</v>
      </c>
      <c r="F61" s="2">
        <v>19.085989379617647</v>
      </c>
      <c r="G61" s="2">
        <v>0.09001074088946381</v>
      </c>
      <c r="H61" s="2">
        <v>0.4853672117993746</v>
      </c>
      <c r="I61" s="2">
        <v>0.1434454667132085</v>
      </c>
    </row>
    <row r="62" spans="1:9" ht="12.75">
      <c r="A62" s="2" t="s">
        <v>41</v>
      </c>
      <c r="B62" s="2">
        <v>0.836303227363728</v>
      </c>
      <c r="C62" s="2">
        <v>0.17180422837183545</v>
      </c>
      <c r="D62" s="2">
        <v>9.750244927515654</v>
      </c>
      <c r="E62" s="2">
        <v>14.807820642065058</v>
      </c>
      <c r="F62" s="2">
        <v>19.27164462249821</v>
      </c>
      <c r="G62" s="2">
        <v>-3.97212331837461</v>
      </c>
      <c r="H62" s="2">
        <v>-0.4917006620585447</v>
      </c>
      <c r="I62" s="2">
        <v>-0.14639761777380766</v>
      </c>
    </row>
    <row r="63" spans="1:9" ht="12.75">
      <c r="A63" s="2" t="s">
        <v>42</v>
      </c>
      <c r="B63" s="2">
        <v>2.217631802428332</v>
      </c>
      <c r="C63" s="2">
        <v>0.13610594688884298</v>
      </c>
      <c r="D63" s="2">
        <v>9.940554063669122</v>
      </c>
      <c r="E63" s="2">
        <v>14.185315247079345</v>
      </c>
      <c r="F63" s="2">
        <v>19.08008546645498</v>
      </c>
      <c r="G63" s="2">
        <v>-2.5371422347997674</v>
      </c>
      <c r="H63" s="2">
        <v>-2.357627984575867</v>
      </c>
      <c r="I63" s="2">
        <v>-0.7055158864867414</v>
      </c>
    </row>
    <row r="64" spans="1:9" ht="12.75">
      <c r="A64" s="2" t="s">
        <v>43</v>
      </c>
      <c r="B64" s="2">
        <v>0.890618815147117</v>
      </c>
      <c r="C64" s="2">
        <v>0.1761690440935724</v>
      </c>
      <c r="D64" s="2">
        <v>11.87247413662508</v>
      </c>
      <c r="E64" s="2">
        <v>17.319787131107887</v>
      </c>
      <c r="F64" s="2">
        <v>18.16619934403416</v>
      </c>
      <c r="G64" s="2">
        <v>-0.6965116789621415</v>
      </c>
      <c r="H64" s="2">
        <v>-0.1499005339641286</v>
      </c>
      <c r="I64" s="2">
        <v>-0.04493165280590346</v>
      </c>
    </row>
    <row r="65" spans="1:9" ht="12.75">
      <c r="A65" s="2" t="s">
        <v>44</v>
      </c>
      <c r="B65" s="2">
        <v>1.9222421152172027</v>
      </c>
      <c r="C65" s="2">
        <v>0.39444445748048307</v>
      </c>
      <c r="D65" s="2">
        <v>19.692891787061</v>
      </c>
      <c r="E65" s="2">
        <v>26.105136694597682</v>
      </c>
      <c r="F65" s="2">
        <v>18.10806943669295</v>
      </c>
      <c r="G65" s="2">
        <v>6.615341552579438</v>
      </c>
      <c r="H65" s="2">
        <v>1.381725705325291</v>
      </c>
      <c r="I65" s="2">
        <v>0.41429620390371336</v>
      </c>
    </row>
    <row r="66" spans="1:9" ht="12.75">
      <c r="A66" s="2" t="s">
        <v>45</v>
      </c>
      <c r="B66" s="2">
        <v>1.7859043654125912</v>
      </c>
      <c r="C66" s="2">
        <v>0.2838523494695509</v>
      </c>
      <c r="D66" s="2">
        <v>17.057633854123548</v>
      </c>
      <c r="E66" s="2">
        <v>22.374188359688237</v>
      </c>
      <c r="F66" s="2">
        <v>18.64433194800101</v>
      </c>
      <c r="G66" s="2">
        <v>3.6290474658951335</v>
      </c>
      <c r="H66" s="2">
        <v>0.10080894579209243</v>
      </c>
      <c r="I66" s="2">
        <v>0.030228866417748895</v>
      </c>
    </row>
    <row r="67" spans="1:9" ht="12.75">
      <c r="A67" s="2" t="s">
        <v>46</v>
      </c>
      <c r="B67" s="2">
        <v>2.0325563224378174</v>
      </c>
      <c r="C67" s="2">
        <v>0.2719104050006511</v>
      </c>
      <c r="D67" s="2">
        <v>17.523375439510353</v>
      </c>
      <c r="E67" s="2">
        <v>23.147024352129183</v>
      </c>
      <c r="F67" s="2">
        <v>18.68347891546615</v>
      </c>
      <c r="G67" s="2">
        <v>2.256474261341531</v>
      </c>
      <c r="H67" s="2">
        <v>2.207071175321502</v>
      </c>
      <c r="I67" s="2">
        <v>0.6618194279690782</v>
      </c>
    </row>
    <row r="68" spans="1:9" ht="12.75">
      <c r="A68" s="2" t="s">
        <v>47</v>
      </c>
      <c r="B68" s="2">
        <v>3.8828583306388285</v>
      </c>
      <c r="C68" s="2">
        <v>0.33650515035336503</v>
      </c>
      <c r="D68" s="2">
        <v>20.69194881980692</v>
      </c>
      <c r="E68" s="2">
        <v>26.393828814263937</v>
      </c>
      <c r="F68" s="2">
        <v>19.540497307316347</v>
      </c>
      <c r="G68" s="2">
        <v>2.463506931185829</v>
      </c>
      <c r="H68" s="2">
        <v>4.389824575761761</v>
      </c>
      <c r="I68" s="2">
        <v>1.3163570525288562</v>
      </c>
    </row>
    <row r="69" spans="1:9" ht="12.75">
      <c r="A69" s="2" t="s">
        <v>48</v>
      </c>
      <c r="B69" s="2">
        <v>0.8194243080006951</v>
      </c>
      <c r="C69" s="2">
        <v>0.15593344617677377</v>
      </c>
      <c r="D69" s="2">
        <v>11.479082301910958</v>
      </c>
      <c r="E69" s="2">
        <v>17.08054498144273</v>
      </c>
      <c r="F69" s="2">
        <v>21.244824651083665</v>
      </c>
      <c r="G69" s="2">
        <v>-3.7220426696695017</v>
      </c>
      <c r="H69" s="2">
        <v>-0.44223699997143484</v>
      </c>
      <c r="I69" s="2">
        <v>-0.13261963553192643</v>
      </c>
    </row>
    <row r="70" spans="1:9" ht="12.75">
      <c r="A70" s="2" t="s">
        <v>49</v>
      </c>
      <c r="B70" s="2">
        <v>0.421214128805049</v>
      </c>
      <c r="C70" s="2">
        <v>0.13273359136185595</v>
      </c>
      <c r="D70" s="2">
        <v>7.735741599544382</v>
      </c>
      <c r="E70" s="2">
        <v>12.890268140451202</v>
      </c>
      <c r="F70" s="2">
        <v>21.073182618211998</v>
      </c>
      <c r="G70" s="2">
        <v>-2.594669750444482</v>
      </c>
      <c r="H70" s="2">
        <v>-5.588244727316319</v>
      </c>
      <c r="I70" s="2">
        <v>-1.6759093782421348</v>
      </c>
    </row>
    <row r="71" spans="1:9" ht="12.75">
      <c r="A71" s="2" t="s">
        <v>50</v>
      </c>
      <c r="B71" s="2">
        <v>0.7232706624367933</v>
      </c>
      <c r="C71" s="2">
        <v>0.25459315730842513</v>
      </c>
      <c r="D71" s="2">
        <v>11.097765185504441</v>
      </c>
      <c r="E71" s="2">
        <v>16.75368995216663</v>
      </c>
      <c r="F71" s="2">
        <v>18.904670282994083</v>
      </c>
      <c r="G71" s="2">
        <v>-0.6738140543956668</v>
      </c>
      <c r="H71" s="2">
        <v>-1.477166276431781</v>
      </c>
      <c r="I71" s="2">
        <v>-0.44304785457535356</v>
      </c>
    </row>
    <row r="72" spans="1:9" ht="12.75">
      <c r="A72" s="2" t="s">
        <v>51</v>
      </c>
      <c r="B72" s="2">
        <v>0.45866197231524586</v>
      </c>
      <c r="C72" s="2">
        <v>0.16136833008992157</v>
      </c>
      <c r="D72" s="2">
        <v>8.886489757466151</v>
      </c>
      <c r="E72" s="2">
        <v>13.94116932443057</v>
      </c>
      <c r="F72" s="2">
        <v>18.331491388804952</v>
      </c>
      <c r="G72" s="2">
        <v>-0.7326030072540108</v>
      </c>
      <c r="H72" s="2">
        <v>-3.657719057120376</v>
      </c>
      <c r="I72" s="2">
        <v>-1.097152069022821</v>
      </c>
    </row>
    <row r="73" spans="1:9" ht="12.75">
      <c r="A73" s="2" t="s">
        <v>52</v>
      </c>
      <c r="B73" s="2">
        <v>0.5394514935086985</v>
      </c>
      <c r="C73" s="2">
        <v>0.15868883631959615</v>
      </c>
      <c r="D73" s="2">
        <v>10.748508755050992</v>
      </c>
      <c r="E73" s="2">
        <v>15.877712254807637</v>
      </c>
      <c r="F73" s="2">
        <v>16.912044420441603</v>
      </c>
      <c r="G73" s="2">
        <v>0.11338879046542705</v>
      </c>
      <c r="H73" s="2">
        <v>-1.1477209560993948</v>
      </c>
      <c r="I73" s="2">
        <v>-0.3443090305121802</v>
      </c>
    </row>
    <row r="74" spans="1:9" ht="12.75">
      <c r="A74" s="2" t="s">
        <v>53</v>
      </c>
      <c r="B74" s="2">
        <v>0.6770631933653091</v>
      </c>
      <c r="C74" s="2">
        <v>0.17653119798634345</v>
      </c>
      <c r="D74" s="2">
        <v>9.933062251865586</v>
      </c>
      <c r="E74" s="2">
        <v>15.369262435842318</v>
      </c>
      <c r="F74" s="2">
        <v>16.466473632938207</v>
      </c>
      <c r="G74" s="2">
        <v>-4.142892857871326</v>
      </c>
      <c r="H74" s="2">
        <v>3.0456816607754362</v>
      </c>
      <c r="I74" s="2">
        <v>0.9178737850896155</v>
      </c>
    </row>
    <row r="75" spans="1:9" ht="12.75">
      <c r="A75" s="2" t="s">
        <v>54</v>
      </c>
      <c r="B75" s="2">
        <v>0.6084354782998348</v>
      </c>
      <c r="C75" s="2">
        <v>0.16406986622354577</v>
      </c>
      <c r="D75" s="2">
        <v>11.364930591211643</v>
      </c>
      <c r="E75" s="2">
        <v>16.960576555046256</v>
      </c>
      <c r="F75" s="2">
        <v>17.662550946351054</v>
      </c>
      <c r="G75" s="2">
        <v>-3.007696570165446</v>
      </c>
      <c r="H75" s="2">
        <v>2.30572217886065</v>
      </c>
      <c r="I75" s="2">
        <v>0.6970751111135421</v>
      </c>
    </row>
    <row r="76" spans="1:9" ht="12.75">
      <c r="A76" s="2" t="s">
        <v>55</v>
      </c>
      <c r="B76" s="2">
        <v>1.2542289776906104</v>
      </c>
      <c r="C76" s="2">
        <v>0.16376562883059573</v>
      </c>
      <c r="D76" s="2">
        <v>13.99754841873008</v>
      </c>
      <c r="E76" s="2">
        <v>18.82446678107379</v>
      </c>
      <c r="F76" s="2">
        <v>18.56511306949819</v>
      </c>
      <c r="G76" s="2">
        <v>-0.8166901671977284</v>
      </c>
      <c r="H76" s="2">
        <v>1.07604387877333</v>
      </c>
      <c r="I76" s="2">
        <v>0.3256723510522404</v>
      </c>
    </row>
    <row r="77" spans="1:9" ht="12.75">
      <c r="A77" s="2" t="s">
        <v>56</v>
      </c>
      <c r="B77" s="2">
        <v>1.0413090204452138</v>
      </c>
      <c r="C77" s="2">
        <v>0.1914240159535691</v>
      </c>
      <c r="D77" s="2">
        <v>16.474458768583887</v>
      </c>
      <c r="E77" s="2">
        <v>21.388929389465567</v>
      </c>
      <c r="F77" s="2">
        <v>18.98644564056646</v>
      </c>
      <c r="G77" s="2">
        <v>6.823096562899399</v>
      </c>
      <c r="H77" s="2">
        <v>-4.420612814000286</v>
      </c>
      <c r="I77" s="2">
        <v>-1.3382064606738768</v>
      </c>
    </row>
    <row r="78" spans="1:9" ht="12.75">
      <c r="A78" s="2" t="s">
        <v>57</v>
      </c>
      <c r="B78" s="2">
        <v>4.858904216240702</v>
      </c>
      <c r="C78" s="2">
        <v>0.3994233958774221</v>
      </c>
      <c r="D78" s="2">
        <v>24.522897836790836</v>
      </c>
      <c r="E78" s="2">
        <v>29.53373865488922</v>
      </c>
      <c r="F78" s="2">
        <v>17.25459224420736</v>
      </c>
      <c r="G78" s="2">
        <v>3.560579679544619</v>
      </c>
      <c r="H78" s="2">
        <v>8.718566731137244</v>
      </c>
      <c r="I78" s="2">
        <v>2.6394338977736482</v>
      </c>
    </row>
    <row r="79" spans="1:9" ht="12.75">
      <c r="A79" s="2" t="s">
        <v>58</v>
      </c>
      <c r="B79" s="2">
        <v>4.374421765894654</v>
      </c>
      <c r="C79" s="2">
        <v>0.37136197067351673</v>
      </c>
      <c r="D79" s="2">
        <v>21.153677181267025</v>
      </c>
      <c r="E79" s="2">
        <v>26.169260428888187</v>
      </c>
      <c r="F79" s="2">
        <v>20.671609889645286</v>
      </c>
      <c r="G79" s="2">
        <v>2.7255165882572783</v>
      </c>
      <c r="H79" s="2">
        <v>2.772133950985623</v>
      </c>
      <c r="I79" s="2">
        <v>0.839228770049398</v>
      </c>
    </row>
    <row r="80" spans="1:9" ht="12.75">
      <c r="A80" s="2" t="s">
        <v>59</v>
      </c>
      <c r="B80" s="2">
        <v>1.1955932732666539</v>
      </c>
      <c r="C80" s="2">
        <v>0.1976965255007853</v>
      </c>
      <c r="D80" s="2">
        <v>13.7175212850963</v>
      </c>
      <c r="E80" s="2">
        <v>17.436098788563452</v>
      </c>
      <c r="F80" s="2">
        <v>21.758020007166923</v>
      </c>
      <c r="G80" s="2">
        <v>3.616394048397538</v>
      </c>
      <c r="H80" s="2">
        <v>-7.938315267001013</v>
      </c>
      <c r="I80" s="2">
        <v>-2.4032351133208008</v>
      </c>
    </row>
    <row r="81" spans="1:9" ht="12.75">
      <c r="A81" s="2" t="s">
        <v>60</v>
      </c>
      <c r="B81" s="2">
        <v>0.5864677727763987</v>
      </c>
      <c r="C81" s="2">
        <v>0.19762705020249646</v>
      </c>
      <c r="D81" s="2">
        <v>12.294682834713</v>
      </c>
      <c r="E81" s="2">
        <v>16.972885663725222</v>
      </c>
      <c r="F81" s="2">
        <v>18.647255007917558</v>
      </c>
      <c r="G81" s="2">
        <v>-3.444251451068489</v>
      </c>
      <c r="H81" s="2">
        <v>1.7698821068761497</v>
      </c>
      <c r="I81" s="2">
        <v>0.535836106352646</v>
      </c>
    </row>
    <row r="82" spans="1:9" ht="12.75">
      <c r="A82" s="2" t="s">
        <v>61</v>
      </c>
      <c r="B82" s="2">
        <v>0.3849396927814642</v>
      </c>
      <c r="C82" s="2">
        <v>0.1491641309528174</v>
      </c>
      <c r="D82" s="2">
        <v>8.273453825567328</v>
      </c>
      <c r="E82" s="2">
        <v>12.369395461377717</v>
      </c>
      <c r="F82" s="2">
        <v>19.340659295166887</v>
      </c>
      <c r="G82" s="2">
        <v>-3.3309448784682063</v>
      </c>
      <c r="H82" s="2">
        <v>-3.6403189553209607</v>
      </c>
      <c r="I82" s="2">
        <v>-1.102151768980644</v>
      </c>
    </row>
    <row r="83" spans="1:9" ht="12.75">
      <c r="A83" s="2" t="s">
        <v>62</v>
      </c>
      <c r="B83" s="2">
        <v>0.6295575511735327</v>
      </c>
      <c r="C83" s="2">
        <v>0.2729255082182466</v>
      </c>
      <c r="D83" s="2">
        <v>13.077211657952121</v>
      </c>
      <c r="E83" s="2">
        <v>18.230439166217263</v>
      </c>
      <c r="F83" s="2">
        <v>17.91463197238754</v>
      </c>
      <c r="G83" s="2">
        <v>-0.9105055455724425</v>
      </c>
      <c r="H83" s="2">
        <v>1.226312739402168</v>
      </c>
      <c r="I83" s="2">
        <v>0.37131069388354343</v>
      </c>
    </row>
    <row r="84" spans="1:9" ht="12.75">
      <c r="A84" s="2" t="s">
        <v>63</v>
      </c>
      <c r="B84" s="2">
        <v>0.8590693565543477</v>
      </c>
      <c r="C84" s="2">
        <v>0.2891358825968594</v>
      </c>
      <c r="D84" s="2">
        <v>15.388654515297384</v>
      </c>
      <c r="E84" s="2">
        <v>20.546901761407685</v>
      </c>
      <c r="F84" s="2">
        <v>18.39500100600177</v>
      </c>
      <c r="G84" s="2">
        <v>-1.5048488637454558</v>
      </c>
      <c r="H84" s="2">
        <v>3.6567496191513733</v>
      </c>
      <c r="I84" s="2">
        <v>1.1072726886054571</v>
      </c>
    </row>
    <row r="85" spans="1:9" ht="12.75">
      <c r="A85" s="2" t="s">
        <v>64</v>
      </c>
      <c r="B85" s="2">
        <v>0.5380348758329897</v>
      </c>
      <c r="C85" s="2">
        <v>0.24740293425200516</v>
      </c>
      <c r="D85" s="2">
        <v>11.868911914801169</v>
      </c>
      <c r="E85" s="2">
        <v>16.245460954230456</v>
      </c>
      <c r="F85" s="2">
        <v>19.82752940295197</v>
      </c>
      <c r="G85" s="2">
        <v>-0.3213171436634759</v>
      </c>
      <c r="H85" s="2">
        <v>-3.26075130505804</v>
      </c>
      <c r="I85" s="2">
        <v>-0.987456259598066</v>
      </c>
    </row>
    <row r="86" spans="1:9" ht="12.75">
      <c r="A86" s="2" t="s">
        <v>65</v>
      </c>
      <c r="B86" s="2">
        <v>0.40546719243561147</v>
      </c>
      <c r="C86" s="2">
        <v>0.12672300347443838</v>
      </c>
      <c r="D86" s="2">
        <v>8.144389954068714</v>
      </c>
      <c r="E86" s="2">
        <v>12.048433253415835</v>
      </c>
      <c r="F86" s="2">
        <v>18.549758979438067</v>
      </c>
      <c r="G86" s="2">
        <v>-3.886144437520684</v>
      </c>
      <c r="H86" s="2">
        <v>-2.615181288501544</v>
      </c>
      <c r="I86" s="2">
        <v>-0.7943022366988517</v>
      </c>
    </row>
    <row r="87" spans="1:9" ht="12.75">
      <c r="A87" s="2" t="s">
        <v>66</v>
      </c>
      <c r="B87" s="2">
        <v>0.48779510825179306</v>
      </c>
      <c r="C87" s="2">
        <v>0.15911199927008762</v>
      </c>
      <c r="D87" s="2">
        <v>10.059661436369664</v>
      </c>
      <c r="E87" s="2">
        <v>14.073289434740714</v>
      </c>
      <c r="F87" s="2">
        <v>17.517197832276032</v>
      </c>
      <c r="G87" s="2">
        <v>-2.812329369249474</v>
      </c>
      <c r="H87" s="2">
        <v>-0.6315790282858451</v>
      </c>
      <c r="I87" s="2">
        <v>-0.19222371320634865</v>
      </c>
    </row>
    <row r="88" spans="1:9" ht="12.75">
      <c r="A88" s="2" t="s">
        <v>67</v>
      </c>
      <c r="B88" s="2">
        <v>0.6213993979828455</v>
      </c>
      <c r="C88" s="2">
        <v>0.19802581341204548</v>
      </c>
      <c r="D88" s="2">
        <v>14.419221581077325</v>
      </c>
      <c r="E88" s="2">
        <v>19.24890303507252</v>
      </c>
      <c r="F88" s="2">
        <v>17.268372487038928</v>
      </c>
      <c r="G88" s="2">
        <v>-0.7352980059626972</v>
      </c>
      <c r="H88" s="2">
        <v>2.715828553996289</v>
      </c>
      <c r="I88" s="2">
        <v>0.8272080318400771</v>
      </c>
    </row>
    <row r="89" spans="1:9" ht="12.75">
      <c r="A89" s="2" t="s">
        <v>68</v>
      </c>
      <c r="B89" s="2">
        <v>0.9715108583918786</v>
      </c>
      <c r="C89" s="2">
        <v>0.2149954873343023</v>
      </c>
      <c r="D89" s="2">
        <v>17.22472179359985</v>
      </c>
      <c r="E89" s="2">
        <v>20.748184295923373</v>
      </c>
      <c r="F89" s="2">
        <v>18.338551494635734</v>
      </c>
      <c r="G89" s="2">
        <v>5.939102119912228</v>
      </c>
      <c r="H89" s="2">
        <v>-3.5294693186245887</v>
      </c>
      <c r="I89" s="2">
        <v>-1.0751829667459094</v>
      </c>
    </row>
    <row r="90" spans="1:9" ht="12.75">
      <c r="A90" s="2" t="s">
        <v>69</v>
      </c>
      <c r="B90" s="2">
        <v>3.067323678895669</v>
      </c>
      <c r="C90" s="2">
        <v>0.28993424859065714</v>
      </c>
      <c r="D90" s="2">
        <v>21.606123893120085</v>
      </c>
      <c r="E90" s="2">
        <v>26.172588308422934</v>
      </c>
      <c r="F90" s="2">
        <v>16.94724822246703</v>
      </c>
      <c r="G90" s="2">
        <v>4.877153227001066</v>
      </c>
      <c r="H90" s="2">
        <v>4.348186858954836</v>
      </c>
      <c r="I90" s="2">
        <v>1.3246488048358778</v>
      </c>
    </row>
    <row r="91" spans="1:9" ht="12.75">
      <c r="A91" s="2" t="s">
        <v>70</v>
      </c>
      <c r="B91" s="2">
        <v>2.3795635793379106</v>
      </c>
      <c r="C91" s="2">
        <v>0.18024823576660484</v>
      </c>
      <c r="D91" s="2">
        <v>17.137208590716977</v>
      </c>
      <c r="E91" s="2">
        <v>21.09095603281761</v>
      </c>
      <c r="F91" s="2">
        <v>18.661796744843155</v>
      </c>
      <c r="G91" s="2">
        <v>3.5050648744572337</v>
      </c>
      <c r="H91" s="2">
        <v>-1.0759055864827864</v>
      </c>
      <c r="I91" s="2">
        <v>-0.32776846819206695</v>
      </c>
    </row>
    <row r="92" spans="1:9" ht="12.75">
      <c r="A92" s="2" t="s">
        <v>71</v>
      </c>
      <c r="B92" s="2">
        <v>1.5930557331154944</v>
      </c>
      <c r="C92" s="2">
        <v>0.160128969909188</v>
      </c>
      <c r="D92" s="2">
        <v>16.514302182217666</v>
      </c>
      <c r="E92" s="2">
        <v>20.702140614470544</v>
      </c>
      <c r="F92" s="2">
        <v>18.237571074899794</v>
      </c>
      <c r="G92" s="2">
        <v>2.5754705197090377</v>
      </c>
      <c r="H92" s="2">
        <v>-0.11090098013828609</v>
      </c>
      <c r="I92" s="2">
        <v>-0.03378541807577123</v>
      </c>
    </row>
    <row r="93" spans="1:9" ht="12.75">
      <c r="A93" s="2" t="s">
        <v>72</v>
      </c>
      <c r="B93" s="2">
        <v>1.3242675832173285</v>
      </c>
      <c r="C93" s="2">
        <v>0.1670921432684765</v>
      </c>
      <c r="D93" s="2">
        <v>14.175399139373438</v>
      </c>
      <c r="E93" s="2">
        <v>18.696182499988662</v>
      </c>
      <c r="F93" s="2">
        <v>18.1938457035284</v>
      </c>
      <c r="G93" s="2">
        <v>-3.1056425199426836</v>
      </c>
      <c r="H93" s="2">
        <v>3.607979316402945</v>
      </c>
      <c r="I93" s="2">
        <v>1.0991911171658746</v>
      </c>
    </row>
    <row r="94" spans="1:9" ht="12.75">
      <c r="A94" s="2" t="s">
        <v>73</v>
      </c>
      <c r="B94" s="2">
        <v>1.4312766398790207</v>
      </c>
      <c r="C94" s="2">
        <v>0.1831195451676291</v>
      </c>
      <c r="D94" s="2">
        <v>14.423173432721969</v>
      </c>
      <c r="E94" s="2">
        <v>19.32279224964926</v>
      </c>
      <c r="F94" s="2">
        <v>19.616146192198272</v>
      </c>
      <c r="G94" s="2">
        <v>-3.7954243624145563</v>
      </c>
      <c r="H94" s="2">
        <v>3.502070419865545</v>
      </c>
      <c r="I94" s="2">
        <v>1.066948859861888</v>
      </c>
    </row>
    <row r="95" spans="1:9" ht="12.75">
      <c r="A95" s="2" t="s">
        <v>74</v>
      </c>
      <c r="B95" s="2">
        <v>1.3199127037046308</v>
      </c>
      <c r="C95" s="2">
        <v>0.21027574796949636</v>
      </c>
      <c r="D95" s="2">
        <v>18.29672092721592</v>
      </c>
      <c r="E95" s="2">
        <v>24.058595021198254</v>
      </c>
      <c r="F95" s="2">
        <v>20.996578973642137</v>
      </c>
      <c r="G95" s="2">
        <v>-0.6997433566680961</v>
      </c>
      <c r="H95" s="2">
        <v>3.7617594042242075</v>
      </c>
      <c r="I95" s="2">
        <v>1.1461359179711146</v>
      </c>
    </row>
    <row r="96" spans="1:9" ht="12.75">
      <c r="A96" s="2" t="s">
        <v>75</v>
      </c>
      <c r="B96" s="2">
        <v>1.2944142125480154</v>
      </c>
      <c r="C96" s="2">
        <v>0.23607554417413573</v>
      </c>
      <c r="D96" s="2">
        <v>16.25097809076682</v>
      </c>
      <c r="E96" s="2">
        <v>19.918818466353677</v>
      </c>
      <c r="F96" s="2">
        <v>22.479345605786126</v>
      </c>
      <c r="G96" s="2">
        <v>-0.6473212826427097</v>
      </c>
      <c r="H96" s="2">
        <v>-1.9132058567897374</v>
      </c>
      <c r="I96" s="2">
        <v>-0.5829384685667409</v>
      </c>
    </row>
    <row r="97" spans="1:9" ht="12.75">
      <c r="A97" s="2" t="s">
        <v>76</v>
      </c>
      <c r="B97" s="2">
        <v>1.6632307514051545</v>
      </c>
      <c r="C97" s="2">
        <v>0.21642986907086</v>
      </c>
      <c r="D97" s="2">
        <v>16.664881302426856</v>
      </c>
      <c r="E97" s="2">
        <v>20.145248489909775</v>
      </c>
      <c r="F97" s="2">
        <v>21.725176696110367</v>
      </c>
      <c r="G97" s="2">
        <v>-0.6711084091551245</v>
      </c>
      <c r="H97" s="2">
        <v>-0.9088197970454708</v>
      </c>
      <c r="I97" s="2">
        <v>-0.2769299776134491</v>
      </c>
    </row>
    <row r="98" spans="1:9" ht="12.75">
      <c r="A98" s="2" t="s">
        <v>77</v>
      </c>
      <c r="B98" s="2">
        <v>1.162936799341049</v>
      </c>
      <c r="C98" s="2">
        <v>0.10703299873887206</v>
      </c>
      <c r="D98" s="2">
        <v>10.964134638205197</v>
      </c>
      <c r="E98" s="2">
        <v>14.415483486669737</v>
      </c>
      <c r="F98" s="2">
        <v>21.366847460702157</v>
      </c>
      <c r="G98" s="2">
        <v>-4.2908121601889695</v>
      </c>
      <c r="H98" s="2">
        <v>-2.6605518138434494</v>
      </c>
      <c r="I98" s="2">
        <v>-0.8123037993611885</v>
      </c>
    </row>
    <row r="99" spans="1:9" ht="12.75">
      <c r="A99" s="2" t="s">
        <v>78</v>
      </c>
      <c r="B99" s="2">
        <v>1.0916996453259586</v>
      </c>
      <c r="C99" s="2">
        <v>0.15378880712115836</v>
      </c>
      <c r="D99" s="2">
        <v>14.059511134622124</v>
      </c>
      <c r="E99" s="2">
        <v>17.907356194072992</v>
      </c>
      <c r="F99" s="2">
        <v>20.31247232395376</v>
      </c>
      <c r="G99" s="2">
        <v>-3.10599869570189</v>
      </c>
      <c r="H99" s="2">
        <v>0.7008825658211215</v>
      </c>
      <c r="I99" s="2">
        <v>0.214284916114867</v>
      </c>
    </row>
    <row r="100" spans="1:9" ht="12.75">
      <c r="A100" s="2" t="s">
        <v>79</v>
      </c>
      <c r="B100" s="2">
        <v>1.4704126286903727</v>
      </c>
      <c r="C100" s="2">
        <v>0.1903575584594384</v>
      </c>
      <c r="D100" s="2">
        <v>18.5157261567207</v>
      </c>
      <c r="E100" s="2">
        <v>22.149846285686188</v>
      </c>
      <c r="F100" s="2">
        <v>20.589810345983356</v>
      </c>
      <c r="G100" s="2">
        <v>-0.47108000939130307</v>
      </c>
      <c r="H100" s="2">
        <v>2.031115949094133</v>
      </c>
      <c r="I100" s="2">
        <v>0.6213265587437503</v>
      </c>
    </row>
    <row r="101" spans="1:9" ht="12.75">
      <c r="A101" s="2" t="s">
        <v>80</v>
      </c>
      <c r="B101" s="2">
        <v>2.870804730941298</v>
      </c>
      <c r="C101" s="2">
        <v>0.26149680317328067</v>
      </c>
      <c r="D101" s="2">
        <v>28.384515766785604</v>
      </c>
      <c r="E101" s="2">
        <v>32.340249225697775</v>
      </c>
      <c r="F101" s="2">
        <v>21.39363215112743</v>
      </c>
      <c r="G101" s="2">
        <v>5.198367542674223</v>
      </c>
      <c r="H101" s="2">
        <v>5.748249531896118</v>
      </c>
      <c r="I101" s="2">
        <v>1.7585845330485805</v>
      </c>
    </row>
    <row r="102" spans="1:9" ht="12.75">
      <c r="A102" s="2" t="s">
        <v>81</v>
      </c>
      <c r="B102" s="2">
        <v>6.6174892224030915</v>
      </c>
      <c r="C102" s="2">
        <v>0.4355759082696814</v>
      </c>
      <c r="D102" s="2">
        <v>31.50792444054881</v>
      </c>
      <c r="E102" s="2">
        <v>37.330286388923675</v>
      </c>
      <c r="F102" s="2">
        <v>23.669102735529588</v>
      </c>
      <c r="G102" s="2">
        <v>5.349239255480298</v>
      </c>
      <c r="H102" s="2">
        <v>0</v>
      </c>
      <c r="I102" s="2">
        <v>0.02080679611360047</v>
      </c>
    </row>
    <row r="103" spans="1:9" ht="12.75">
      <c r="A103" s="2" t="s">
        <v>82</v>
      </c>
      <c r="B103" s="2">
        <v>3.4709052621560206</v>
      </c>
      <c r="C103" s="2">
        <v>0.3257468502016585</v>
      </c>
      <c r="D103" s="2">
        <v>23.564417688839185</v>
      </c>
      <c r="E103" s="2">
        <v>28.096320178934718</v>
      </c>
      <c r="F103" s="2">
        <v>23.669102735529588</v>
      </c>
      <c r="G103" s="2">
        <v>3.2260297561810543</v>
      </c>
      <c r="H103" s="2">
        <v>1.2011876872240772</v>
      </c>
      <c r="I103" s="2">
        <v>0.35908134771527217</v>
      </c>
    </row>
    <row r="104" spans="1:9" ht="12.75">
      <c r="A104" s="2" t="s">
        <v>83</v>
      </c>
      <c r="B104" s="2">
        <v>1.984789876526184</v>
      </c>
      <c r="C104" s="2">
        <v>0.20730966770395645</v>
      </c>
      <c r="D104" s="2">
        <v>20.15775109048889</v>
      </c>
      <c r="E104" s="2">
        <v>24.061934875402887</v>
      </c>
      <c r="F104" s="2">
        <v>24.24314673957842</v>
      </c>
      <c r="G104" s="2">
        <v>2.25407264186222</v>
      </c>
      <c r="H104" s="2">
        <v>-2.4352845060377577</v>
      </c>
      <c r="I104" s="2">
        <v>-0.7189435515046209</v>
      </c>
    </row>
    <row r="105" spans="1:9" ht="12.75">
      <c r="A105" s="2" t="s">
        <v>84</v>
      </c>
      <c r="B105" s="2">
        <v>1.2664934278578097</v>
      </c>
      <c r="C105" s="2">
        <v>0.17155687867396624</v>
      </c>
      <c r="D105" s="2">
        <v>15.523145270603454</v>
      </c>
      <c r="E105" s="2">
        <v>19.818259798581217</v>
      </c>
      <c r="F105" s="2">
        <v>23.21134438394692</v>
      </c>
      <c r="G105" s="2">
        <v>-2.802039846649688</v>
      </c>
      <c r="H105" s="2">
        <v>-0.5910447387160145</v>
      </c>
      <c r="I105" s="2">
        <v>-0.18637048055983121</v>
      </c>
    </row>
    <row r="106" spans="1:9" ht="12.75">
      <c r="A106" s="2" t="s">
        <v>85</v>
      </c>
      <c r="B106" s="2">
        <v>1.5690886855875061</v>
      </c>
      <c r="C106" s="2">
        <v>0.21785473232603364</v>
      </c>
      <c r="D106" s="2">
        <v>16.51196307607318</v>
      </c>
      <c r="E106" s="2">
        <v>21.081566326519248</v>
      </c>
      <c r="F106" s="2">
        <v>22.971901414218923</v>
      </c>
      <c r="G106" s="2">
        <v>-3.4885831955156203</v>
      </c>
      <c r="H106" s="2">
        <v>1.5982481078159436</v>
      </c>
      <c r="I106" s="2">
        <v>0.48374888539535704</v>
      </c>
    </row>
    <row r="107" spans="1:9" ht="12.75">
      <c r="A107" s="2" t="s">
        <v>86</v>
      </c>
      <c r="B107" s="2">
        <v>1.8097904180135391</v>
      </c>
      <c r="C107" s="2">
        <v>0.28106679058268347</v>
      </c>
      <c r="D107" s="2">
        <v>20.429450205386285</v>
      </c>
      <c r="E107" s="2">
        <v>25.33210319617605</v>
      </c>
      <c r="F107" s="2">
        <v>23.610352404929237</v>
      </c>
      <c r="G107" s="2">
        <v>-0.08131672532724549</v>
      </c>
      <c r="H107" s="2">
        <v>1.8030675165740546</v>
      </c>
      <c r="I107" s="2">
        <v>0.5505694725365152</v>
      </c>
    </row>
    <row r="108" spans="1:9" ht="12.75">
      <c r="A108" s="2" t="s">
        <v>87</v>
      </c>
      <c r="B108" s="2">
        <v>2.0398101122222805</v>
      </c>
      <c r="C108" s="2">
        <v>0.2598303576103461</v>
      </c>
      <c r="D108" s="2">
        <v>20.03333507862541</v>
      </c>
      <c r="E108" s="2">
        <v>24.714862907307538</v>
      </c>
      <c r="F108" s="2">
        <v>24.32622934054653</v>
      </c>
      <c r="G108" s="2">
        <v>-0.907773301051529</v>
      </c>
      <c r="H108" s="2">
        <v>1.2964068678125338</v>
      </c>
      <c r="I108" s="2">
        <v>0.396372836719</v>
      </c>
    </row>
    <row r="109" spans="1:9" ht="12.75">
      <c r="A109" s="2" t="s">
        <v>88</v>
      </c>
      <c r="B109" s="2">
        <v>1.719252250732218</v>
      </c>
      <c r="C109" s="2">
        <v>0.24746157207318287</v>
      </c>
      <c r="D109" s="2">
        <v>20.018646142930688</v>
      </c>
      <c r="E109" s="2">
        <v>25.30986774649898</v>
      </c>
      <c r="F109" s="2">
        <v>24.840213830446064</v>
      </c>
      <c r="G109" s="2">
        <v>-0.7912012533458461</v>
      </c>
      <c r="H109" s="2">
        <v>1.2608551693987597</v>
      </c>
      <c r="I109" s="2">
        <v>0.3858266945158869</v>
      </c>
    </row>
    <row r="110" spans="1:9" ht="12.75">
      <c r="A110" s="2" t="s">
        <v>89</v>
      </c>
      <c r="B110" s="2">
        <v>1.761141730846443</v>
      </c>
      <c r="C110" s="2">
        <v>0.2078238493265686</v>
      </c>
      <c r="D110" s="2">
        <v>15.971639230572691</v>
      </c>
      <c r="E110" s="2">
        <v>21.309358688907544</v>
      </c>
      <c r="F110" s="2">
        <v>25.339615510892763</v>
      </c>
      <c r="G110" s="2">
        <v>-4.852005626496602</v>
      </c>
      <c r="H110" s="2">
        <v>0.8217488045113835</v>
      </c>
      <c r="I110" s="2">
        <v>0.25184016312441787</v>
      </c>
    </row>
    <row r="111" spans="1:9" ht="12.75">
      <c r="A111" s="2" t="s">
        <v>90</v>
      </c>
      <c r="B111" s="2">
        <v>1.7405607378383054</v>
      </c>
      <c r="C111" s="2">
        <v>0.2542835053014059</v>
      </c>
      <c r="D111" s="2">
        <v>17.24199861140618</v>
      </c>
      <c r="E111" s="2">
        <v>22.814990680651896</v>
      </c>
      <c r="F111" s="2">
        <v>25.666249500893137</v>
      </c>
      <c r="G111" s="2">
        <v>-3.2378754936708907</v>
      </c>
      <c r="H111" s="2">
        <v>0.3866166734296487</v>
      </c>
      <c r="I111" s="2">
        <v>0.1185612238602572</v>
      </c>
    </row>
    <row r="112" spans="1:9" ht="12.75">
      <c r="A112" s="2" t="s">
        <v>91</v>
      </c>
      <c r="B112" s="2">
        <v>2.1942687456330674</v>
      </c>
      <c r="C112" s="2">
        <v>0.2427095208325672</v>
      </c>
      <c r="D112" s="2">
        <v>17.43808149156033</v>
      </c>
      <c r="E112" s="2">
        <v>22.085647041518037</v>
      </c>
      <c r="F112" s="2">
        <v>25.819687640882186</v>
      </c>
      <c r="G112" s="2">
        <v>-0.47386864175228677</v>
      </c>
      <c r="H112" s="2">
        <v>-3.260171957611865</v>
      </c>
      <c r="I112" s="2">
        <v>-1.000257776836524</v>
      </c>
    </row>
    <row r="113" spans="1:9" ht="12.75">
      <c r="A113" s="2" t="s">
        <v>92</v>
      </c>
      <c r="B113" s="2">
        <v>2.703965157665511</v>
      </c>
      <c r="C113" s="2">
        <v>0.3151336521950802</v>
      </c>
      <c r="D113" s="2">
        <v>28.632644513012146</v>
      </c>
      <c r="E113" s="2">
        <v>33.374342375059484</v>
      </c>
      <c r="F113" s="2">
        <v>24.525443062464802</v>
      </c>
      <c r="G113" s="2">
        <v>5.892321453660644</v>
      </c>
      <c r="H113" s="2">
        <v>2.956577858934034</v>
      </c>
      <c r="I113" s="2">
        <v>0.9071755960977225</v>
      </c>
    </row>
    <row r="114" spans="1:9" ht="12.75">
      <c r="A114" s="2" t="s">
        <v>93</v>
      </c>
      <c r="B114" s="2">
        <v>3.951446562250203</v>
      </c>
      <c r="C114" s="2">
        <v>0.32322493100977295</v>
      </c>
      <c r="D114" s="2">
        <v>25.808552392278322</v>
      </c>
      <c r="E114" s="2">
        <v>31.59371236030432</v>
      </c>
      <c r="F114" s="2">
        <v>25.698836462100125</v>
      </c>
      <c r="G114" s="2">
        <v>5.302953807096694</v>
      </c>
      <c r="H114" s="2">
        <v>0.5919220911075027</v>
      </c>
      <c r="I114" s="2">
        <v>0.18087913439067976</v>
      </c>
    </row>
    <row r="115" spans="1:9" ht="12.75">
      <c r="A115" s="2" t="s">
        <v>94</v>
      </c>
      <c r="B115" s="2">
        <v>2.072146197817426</v>
      </c>
      <c r="C115" s="2">
        <v>0.20112785572685105</v>
      </c>
      <c r="D115" s="2">
        <v>19.63450545643513</v>
      </c>
      <c r="E115" s="2">
        <v>24.785640048501644</v>
      </c>
      <c r="F115" s="2">
        <v>25.929722694404504</v>
      </c>
      <c r="G115" s="2">
        <v>3.4305912836602457</v>
      </c>
      <c r="H115" s="2">
        <v>-4.574673929563107</v>
      </c>
      <c r="I115" s="2">
        <v>-1.4052925194365633</v>
      </c>
    </row>
    <row r="116" spans="1:9" ht="12.75">
      <c r="A116" s="2" t="s">
        <v>95</v>
      </c>
      <c r="B116" s="2">
        <v>1.8106840554810775</v>
      </c>
      <c r="C116" s="2">
        <v>0.2108523903112025</v>
      </c>
      <c r="D116" s="2">
        <v>17.835031866477507</v>
      </c>
      <c r="E116" s="2">
        <v>21.90196665408494</v>
      </c>
      <c r="F116" s="2">
        <v>24.10746444864933</v>
      </c>
      <c r="G116" s="2">
        <v>1.7991511270758564</v>
      </c>
      <c r="H116" s="2">
        <v>-4.0046489216402446</v>
      </c>
      <c r="I116" s="2">
        <v>-1.232407578725887</v>
      </c>
    </row>
    <row r="117" spans="1:9" ht="12.75">
      <c r="A117" s="2" t="s">
        <v>96</v>
      </c>
      <c r="B117" s="2">
        <v>1.5770388156335653</v>
      </c>
      <c r="C117" s="2">
        <v>0.19226727834489174</v>
      </c>
      <c r="D117" s="2">
        <v>15.989259860405014</v>
      </c>
      <c r="E117" s="2">
        <v>20.153634969393732</v>
      </c>
      <c r="F117" s="2">
        <v>22.516547812099656</v>
      </c>
      <c r="G117" s="2">
        <v>-3.1244543457757117</v>
      </c>
      <c r="H117" s="2">
        <v>0.7615415030697865</v>
      </c>
      <c r="I117" s="2">
        <v>0.23049962037861468</v>
      </c>
    </row>
    <row r="118" spans="1:9" ht="12.75">
      <c r="A118" s="2" t="s">
        <v>97</v>
      </c>
      <c r="B118" s="2">
        <v>1.1323658991475005</v>
      </c>
      <c r="C118" s="2">
        <v>0.16595205975148733</v>
      </c>
      <c r="D118" s="2">
        <v>13.040027461895527</v>
      </c>
      <c r="E118" s="2">
        <v>16.842056930958258</v>
      </c>
      <c r="F118" s="2">
        <v>22.818876038955384</v>
      </c>
      <c r="G118" s="2">
        <v>-3.5123187041685244</v>
      </c>
      <c r="H118" s="2">
        <v>-2.4645004038286022</v>
      </c>
      <c r="I118" s="2">
        <v>-0.7571665977787979</v>
      </c>
    </row>
    <row r="119" spans="1:9" ht="12.75">
      <c r="A119" s="2" t="s">
        <v>98</v>
      </c>
      <c r="B119" s="2">
        <v>1.5053124105631444</v>
      </c>
      <c r="C119" s="2">
        <v>0.3170363205150675</v>
      </c>
      <c r="D119" s="2">
        <v>18.585782840104095</v>
      </c>
      <c r="E119" s="2">
        <v>23.86491457324338</v>
      </c>
      <c r="F119" s="2">
        <v>21.84051043750832</v>
      </c>
      <c r="G119" s="2">
        <v>0.02408992683714073</v>
      </c>
      <c r="H119" s="2">
        <v>2.0003142088979193</v>
      </c>
      <c r="I119" s="2">
        <v>0.6126696545517745</v>
      </c>
    </row>
    <row r="120" spans="1:9" ht="12.75">
      <c r="A120" s="2" t="s">
        <v>99</v>
      </c>
      <c r="B120" s="2">
        <v>1.6896936613457134</v>
      </c>
      <c r="C120" s="2">
        <v>0.27829492406340584</v>
      </c>
      <c r="D120" s="2">
        <v>17.7065413232613</v>
      </c>
      <c r="E120" s="2">
        <v>22.50311180428947</v>
      </c>
      <c r="F120" s="2">
        <v>22.63453919673416</v>
      </c>
      <c r="G120" s="2">
        <v>-0.8370571666562903</v>
      </c>
      <c r="H120" s="2">
        <v>0.7056297742116019</v>
      </c>
      <c r="I120" s="2">
        <v>0.21659523177602885</v>
      </c>
    </row>
    <row r="121" spans="1:9" ht="12.75">
      <c r="A121" s="2" t="s">
        <v>100</v>
      </c>
      <c r="B121" s="2">
        <v>1.4843294585605047</v>
      </c>
      <c r="C121" s="2">
        <v>0.2256712272399959</v>
      </c>
      <c r="D121" s="2">
        <v>17.31646264101773</v>
      </c>
      <c r="E121" s="2">
        <v>21.435337585296438</v>
      </c>
      <c r="F121" s="2">
        <v>22.914687829714868</v>
      </c>
      <c r="G121" s="2">
        <v>-0.5660026453292911</v>
      </c>
      <c r="H121" s="2">
        <v>-0.9133475990891408</v>
      </c>
      <c r="I121" s="2">
        <v>-0.28094540872822593</v>
      </c>
    </row>
    <row r="122" spans="1:9" ht="12.75">
      <c r="A122" s="2" t="s">
        <v>101</v>
      </c>
      <c r="B122" s="2">
        <v>1.4299182550272145</v>
      </c>
      <c r="C122" s="2">
        <v>0.16538000274508305</v>
      </c>
      <c r="D122" s="2">
        <v>11.317167344312166</v>
      </c>
      <c r="E122" s="2">
        <v>14.969027813091346</v>
      </c>
      <c r="F122" s="2">
        <v>22.55205542401577</v>
      </c>
      <c r="G122" s="2">
        <v>-4.6909672124405954</v>
      </c>
      <c r="H122" s="2">
        <v>-2.8920603984838253</v>
      </c>
      <c r="I122" s="2">
        <v>-0.8880997330136624</v>
      </c>
    </row>
    <row r="123" spans="1:9" ht="12.75">
      <c r="A123" s="2" t="s">
        <v>102</v>
      </c>
      <c r="B123" s="2">
        <v>1.640293785261526</v>
      </c>
      <c r="C123" s="2">
        <v>0.13347936948962105</v>
      </c>
      <c r="D123" s="2">
        <v>14.238307490304782</v>
      </c>
      <c r="E123" s="2">
        <v>18.45259740401135</v>
      </c>
      <c r="F123" s="2">
        <v>21.4008103396847</v>
      </c>
      <c r="G123" s="2">
        <v>-3.0255904869373498</v>
      </c>
      <c r="H123" s="2">
        <v>0.07737755126399803</v>
      </c>
      <c r="I123" s="2">
        <v>0.023151878037000324</v>
      </c>
    </row>
    <row r="124" spans="1:9" ht="12.75">
      <c r="A124" s="2" t="s">
        <v>103</v>
      </c>
      <c r="B124" s="2">
        <v>1.5545669882719972</v>
      </c>
      <c r="C124" s="2">
        <v>0.2026691316656075</v>
      </c>
      <c r="D124" s="2">
        <v>16.624877231498065</v>
      </c>
      <c r="E124" s="2">
        <v>21.777572361199375</v>
      </c>
      <c r="F124" s="2">
        <v>21.431583936170583</v>
      </c>
      <c r="G124" s="2">
        <v>-0.888674280216029</v>
      </c>
      <c r="H124" s="2">
        <v>1.2346627052448185</v>
      </c>
      <c r="I124" s="2">
        <v>0.3796756244656526</v>
      </c>
    </row>
    <row r="125" spans="1:9" ht="12.75">
      <c r="A125" s="2" t="s">
        <v>104</v>
      </c>
      <c r="B125" s="2">
        <v>1.8218955697886912</v>
      </c>
      <c r="C125" s="2">
        <v>0.2581480758653727</v>
      </c>
      <c r="D125" s="2">
        <v>21.357983074002448</v>
      </c>
      <c r="E125" s="2">
        <v>26.464391533452797</v>
      </c>
      <c r="F125" s="2">
        <v>21.922704521765077</v>
      </c>
      <c r="G125" s="2">
        <v>6.471282532869341</v>
      </c>
      <c r="H125" s="2">
        <v>-1.9295955211816214</v>
      </c>
      <c r="I125" s="2">
        <v>-0.5942813039937623</v>
      </c>
    </row>
    <row r="126" spans="1:9" ht="12.75">
      <c r="A126" s="2" t="s">
        <v>105</v>
      </c>
      <c r="B126" s="2">
        <v>3.0707896663945435</v>
      </c>
      <c r="C126" s="2">
        <v>0.28185778350047896</v>
      </c>
      <c r="D126" s="2">
        <v>20.104601538492172</v>
      </c>
      <c r="E126" s="2">
        <v>24.947511178072617</v>
      </c>
      <c r="F126" s="2">
        <v>21.155207349200847</v>
      </c>
      <c r="G126" s="2">
        <v>5.724457930734532</v>
      </c>
      <c r="H126" s="2">
        <v>-1.9321541018627604</v>
      </c>
      <c r="I126" s="2">
        <v>-0.57464563464766</v>
      </c>
    </row>
    <row r="127" spans="1:9" ht="12.75">
      <c r="A127" s="2" t="s">
        <v>106</v>
      </c>
      <c r="B127" s="2">
        <v>2.5395318192388188</v>
      </c>
      <c r="C127" s="2">
        <v>0.24973839237268428</v>
      </c>
      <c r="D127" s="2">
        <v>19.08500310053484</v>
      </c>
      <c r="E127" s="2">
        <v>24.607830788310984</v>
      </c>
      <c r="F127" s="2">
        <v>20.395769208124463</v>
      </c>
      <c r="G127" s="2">
        <v>3.0544000019829554</v>
      </c>
      <c r="H127" s="2">
        <v>1.1576615782035649</v>
      </c>
      <c r="I127" s="2">
        <v>0.35159925358534133</v>
      </c>
    </row>
    <row r="128" spans="1:9" ht="12.75">
      <c r="A128" s="2" t="s">
        <v>107</v>
      </c>
      <c r="B128" s="2">
        <v>2.142035183585924</v>
      </c>
      <c r="C128" s="2">
        <v>0.24668100926032677</v>
      </c>
      <c r="D128" s="2">
        <v>19.744052138010847</v>
      </c>
      <c r="E128" s="2">
        <v>24.14841756525409</v>
      </c>
      <c r="F128" s="2">
        <v>20.857421140972114</v>
      </c>
      <c r="G128" s="2">
        <v>1.3057303982247657</v>
      </c>
      <c r="H128" s="2">
        <v>1.9852660260572064</v>
      </c>
      <c r="I128" s="2">
        <v>0.6088184454412462</v>
      </c>
    </row>
    <row r="129" spans="1:9" ht="12.75">
      <c r="A129" s="2" t="s">
        <v>108</v>
      </c>
      <c r="B129" s="2">
        <v>1.5705623480720399</v>
      </c>
      <c r="C129" s="2">
        <v>0.22162279393824383</v>
      </c>
      <c r="D129" s="2">
        <v>16.598892111945492</v>
      </c>
      <c r="E129" s="2">
        <v>20.877725666675705</v>
      </c>
      <c r="F129" s="2">
        <v>21.64761183707034</v>
      </c>
      <c r="G129" s="2">
        <v>-2.9232697584456773</v>
      </c>
      <c r="H129" s="2">
        <v>2.153383588051046</v>
      </c>
      <c r="I129" s="2">
        <v>0.6614133604028214</v>
      </c>
    </row>
    <row r="130" spans="1:9" ht="12.75">
      <c r="A130" s="2" t="s">
        <v>109</v>
      </c>
      <c r="B130" s="2">
        <v>2.0906179263865674</v>
      </c>
      <c r="C130" s="2">
        <v>0.21366903112222982</v>
      </c>
      <c r="D130" s="2">
        <v>18.272263311469352</v>
      </c>
      <c r="E130" s="2">
        <v>22.517599873579158</v>
      </c>
      <c r="F130" s="2">
        <v>22.504286074941813</v>
      </c>
      <c r="G130" s="2">
        <v>-3.815910091410775</v>
      </c>
      <c r="H130" s="2">
        <v>3.829223890048121</v>
      </c>
      <c r="I130" s="2">
        <v>1.1772623577299837</v>
      </c>
    </row>
    <row r="131" spans="1:9" ht="12.75">
      <c r="A131" s="2" t="s">
        <v>110</v>
      </c>
      <c r="B131" s="2">
        <v>2.88289014777332</v>
      </c>
      <c r="C131" s="2">
        <v>0.4016334137496164</v>
      </c>
      <c r="D131" s="2">
        <v>24.526070331767567</v>
      </c>
      <c r="E131" s="2">
        <v>29.583560134131673</v>
      </c>
      <c r="F131" s="2">
        <v>24.02756878288764</v>
      </c>
      <c r="G131" s="2">
        <v>0.39316998561762406</v>
      </c>
      <c r="H131" s="2">
        <v>5.162821365626409</v>
      </c>
      <c r="I131" s="2">
        <v>1.5874607167837347</v>
      </c>
    </row>
    <row r="132" spans="1:9" ht="12.75">
      <c r="A132" s="2" t="s">
        <v>111</v>
      </c>
      <c r="B132" s="2">
        <v>2.0176070272409388</v>
      </c>
      <c r="C132" s="2">
        <v>0.23484686297788418</v>
      </c>
      <c r="D132" s="2">
        <v>18.302917853335323</v>
      </c>
      <c r="E132" s="2">
        <v>21.142272651585433</v>
      </c>
      <c r="F132" s="2">
        <v>26.081300466333126</v>
      </c>
      <c r="G132" s="2">
        <v>-0.5393045178695345</v>
      </c>
      <c r="H132" s="2">
        <v>-4.399723296878162</v>
      </c>
      <c r="I132" s="2">
        <v>-1.3529832688066528</v>
      </c>
    </row>
    <row r="133" spans="1:9" ht="12.75">
      <c r="A133" s="2" t="s">
        <v>112</v>
      </c>
      <c r="B133" s="2">
        <v>3.1606962718121525</v>
      </c>
      <c r="C133" s="2">
        <v>0.2504775600437853</v>
      </c>
      <c r="D133" s="2">
        <v>19.383571934493787</v>
      </c>
      <c r="E133" s="2">
        <v>22.966882015839968</v>
      </c>
      <c r="F133" s="2">
        <v>24.330957808735427</v>
      </c>
      <c r="G133" s="2">
        <v>-0.5081349868427701</v>
      </c>
      <c r="H133" s="2">
        <v>-0.8559408060526879</v>
      </c>
      <c r="I133" s="2">
        <v>-0.26327086681344364</v>
      </c>
    </row>
    <row r="134" spans="1:9" ht="12.75">
      <c r="A134" s="2" t="s">
        <v>113</v>
      </c>
      <c r="B134" s="2">
        <v>7.409985559843299</v>
      </c>
      <c r="C134" s="2">
        <v>0.14710487248282839</v>
      </c>
      <c r="D134" s="2">
        <v>18.56427446660404</v>
      </c>
      <c r="E134" s="2">
        <v>21.06370564607874</v>
      </c>
      <c r="F134" s="2">
        <v>23.99041283732226</v>
      </c>
      <c r="G134" s="2">
        <v>-5.081103434298024</v>
      </c>
      <c r="H134" s="2">
        <v>2.15439624305451</v>
      </c>
      <c r="I134" s="2">
        <v>0.6629610640415404</v>
      </c>
    </row>
    <row r="135" spans="1:9" ht="12.75">
      <c r="A135" s="2" t="s">
        <v>114</v>
      </c>
      <c r="B135" s="2">
        <v>1.7065032732545191</v>
      </c>
      <c r="C135" s="2">
        <v>0.19499775086580748</v>
      </c>
      <c r="D135" s="2">
        <v>14.724404634526612</v>
      </c>
      <c r="E135" s="2">
        <v>18.25467186660669</v>
      </c>
      <c r="F135" s="2">
        <v>24.84911979522039</v>
      </c>
      <c r="G135" s="2">
        <v>-3.024912057511413</v>
      </c>
      <c r="H135" s="2">
        <v>-3.569535871102283</v>
      </c>
      <c r="I135" s="2">
        <v>-1.0989647015164994</v>
      </c>
    </row>
    <row r="136" spans="1:9" ht="12.75">
      <c r="A136" s="2" t="s">
        <v>115</v>
      </c>
      <c r="B136" s="2">
        <v>1.4704669574460287</v>
      </c>
      <c r="C136" s="2">
        <v>0.14981856833925888</v>
      </c>
      <c r="D136" s="2">
        <v>13.621577539126928</v>
      </c>
      <c r="E136" s="2">
        <v>16.714391745775757</v>
      </c>
      <c r="F136" s="2">
        <v>23.427256804318265</v>
      </c>
      <c r="G136" s="2">
        <v>-0.7616046971900077</v>
      </c>
      <c r="H136" s="2">
        <v>-5.951260361352497</v>
      </c>
      <c r="I136" s="2">
        <v>-1.832568029376643</v>
      </c>
    </row>
    <row r="137" spans="1:9" ht="12.75">
      <c r="A137" s="2" t="s">
        <v>116</v>
      </c>
      <c r="B137" s="2">
        <v>2.175350857725462</v>
      </c>
      <c r="C137" s="2">
        <v>0.33728924915238223</v>
      </c>
      <c r="D137" s="2">
        <v>23.109037813750415</v>
      </c>
      <c r="E137" s="2">
        <v>26.78296370679786</v>
      </c>
      <c r="F137" s="2">
        <v>21.056454767570916</v>
      </c>
      <c r="G137" s="2">
        <v>6.101745399372285</v>
      </c>
      <c r="H137" s="2">
        <v>-0.37523646014533657</v>
      </c>
      <c r="I137" s="2">
        <v>-0.11563123185666516</v>
      </c>
    </row>
    <row r="138" spans="1:9" ht="12.75">
      <c r="A138" s="2" t="s">
        <v>117</v>
      </c>
      <c r="B138" s="2">
        <v>5.848872004830173</v>
      </c>
      <c r="C138" s="2">
        <v>0.4512862097687599</v>
      </c>
      <c r="D138" s="2">
        <v>28.052241667291003</v>
      </c>
      <c r="E138" s="2">
        <v>32.335714631985795</v>
      </c>
      <c r="F138" s="2">
        <v>20.906970120816155</v>
      </c>
      <c r="G138" s="2">
        <v>5.1353218301079036</v>
      </c>
      <c r="H138" s="2">
        <v>6.293422681061736</v>
      </c>
      <c r="I138" s="2">
        <v>1.9403585212329748</v>
      </c>
    </row>
    <row r="139" spans="1:9" ht="12.75">
      <c r="A139" s="2" t="s">
        <v>118</v>
      </c>
      <c r="B139" s="2">
        <v>3.4775050463691284</v>
      </c>
      <c r="C139" s="2">
        <v>0.1867695335790071</v>
      </c>
      <c r="D139" s="2">
        <v>17.86282974999222</v>
      </c>
      <c r="E139" s="2">
        <v>21.09442157714899</v>
      </c>
      <c r="F139" s="2">
        <v>23.393460713827285</v>
      </c>
      <c r="G139" s="2">
        <v>2.953316224174574</v>
      </c>
      <c r="H139" s="2">
        <v>-5.252355360852866</v>
      </c>
      <c r="I139" s="2">
        <v>-1.6274006128142253</v>
      </c>
    </row>
    <row r="140" spans="1:9" ht="12.75">
      <c r="A140" s="2" t="s">
        <v>119</v>
      </c>
      <c r="B140" s="2">
        <v>2.663495379256949</v>
      </c>
      <c r="C140" s="2">
        <v>0.21983112680073863</v>
      </c>
      <c r="D140" s="2">
        <v>18.630312674926596</v>
      </c>
      <c r="E140" s="2">
        <v>21.909978617401617</v>
      </c>
      <c r="F140" s="2">
        <v>21.297296097961457</v>
      </c>
      <c r="G140" s="2">
        <v>1.3082963908007808</v>
      </c>
      <c r="H140" s="2">
        <v>-0.6956138713606193</v>
      </c>
      <c r="I140" s="2">
        <v>-0.22119275472085048</v>
      </c>
    </row>
    <row r="141" spans="1:9" ht="12.75">
      <c r="A141" s="2" t="s">
        <v>120</v>
      </c>
      <c r="B141" s="2">
        <v>1.9801606675247436</v>
      </c>
      <c r="C141" s="2">
        <v>0.24277661888065333</v>
      </c>
      <c r="D141" s="2">
        <v>18.948115929164263</v>
      </c>
      <c r="E141" s="2">
        <v>24.27056056100484</v>
      </c>
      <c r="F141" s="2">
        <v>21.020048426890618</v>
      </c>
      <c r="G141" s="2">
        <v>-2.8977501076868566</v>
      </c>
      <c r="H141" s="2">
        <v>6.148262241801081</v>
      </c>
      <c r="I141" s="2">
        <v>1.8892324229035924</v>
      </c>
    </row>
    <row r="142" spans="1:9" ht="12.75">
      <c r="A142" s="2" t="s">
        <v>121</v>
      </c>
      <c r="B142" s="2">
        <v>2.566150276807473</v>
      </c>
      <c r="C142" s="2">
        <v>0.2506200573958888</v>
      </c>
      <c r="D142" s="2">
        <v>18.836542914897393</v>
      </c>
      <c r="E142" s="2">
        <v>23.81474892545027</v>
      </c>
      <c r="F142" s="2">
        <v>23.469623637680943</v>
      </c>
      <c r="G142" s="2">
        <v>-3.35172305766634</v>
      </c>
      <c r="H142" s="2">
        <v>3.696848345435668</v>
      </c>
      <c r="I142" s="2">
        <v>1.1366153731528743</v>
      </c>
    </row>
    <row r="143" spans="1:9" ht="12.75">
      <c r="A143" s="2" t="s">
        <v>122</v>
      </c>
      <c r="B143" s="2">
        <v>2.7528574251792204</v>
      </c>
      <c r="C143" s="2">
        <v>0.3511652300816345</v>
      </c>
      <c r="D143" s="2">
        <v>23.316328857442553</v>
      </c>
      <c r="E143" s="2">
        <v>29.123476818099885</v>
      </c>
      <c r="F143" s="2">
        <v>24.942418720689435</v>
      </c>
      <c r="G143" s="2">
        <v>1.3112876898761896</v>
      </c>
      <c r="H143" s="2">
        <v>2.8697704075342543</v>
      </c>
      <c r="I143" s="2">
        <v>0.8825962695446418</v>
      </c>
    </row>
    <row r="144" spans="1:9" ht="12.75">
      <c r="A144" s="2" t="s">
        <v>123</v>
      </c>
      <c r="B144" s="2">
        <v>3.1374526154579607</v>
      </c>
      <c r="C144" s="2">
        <v>0.3533404915546349</v>
      </c>
      <c r="D144" s="2">
        <v>24.022723485224038</v>
      </c>
      <c r="E144" s="2">
        <v>28.931941347587898</v>
      </c>
      <c r="F144" s="2">
        <v>26.085707863536303</v>
      </c>
      <c r="G144" s="2">
        <v>-0.8469749133246597</v>
      </c>
      <c r="H144" s="2">
        <v>3.6932083973762526</v>
      </c>
      <c r="I144" s="2">
        <v>1.1369283817388534</v>
      </c>
    </row>
    <row r="145" spans="1:9" ht="12.75">
      <c r="A145" s="2" t="s">
        <v>124</v>
      </c>
      <c r="B145" s="2">
        <v>2.442086210168304</v>
      </c>
      <c r="C145" s="2">
        <v>0.2300077781415455</v>
      </c>
      <c r="D145" s="2">
        <v>19.77211922035079</v>
      </c>
      <c r="E145" s="2">
        <v>23.886610127432235</v>
      </c>
      <c r="F145" s="2">
        <v>27.557120901998363</v>
      </c>
      <c r="G145" s="2">
        <v>-0.4647252993134566</v>
      </c>
      <c r="H145" s="2">
        <v>-3.205785475252678</v>
      </c>
      <c r="I145" s="2">
        <v>-0.9877492824621975</v>
      </c>
    </row>
    <row r="146" spans="1:9" ht="12.75">
      <c r="A146" s="2" t="s">
        <v>125</v>
      </c>
      <c r="B146" s="2">
        <v>3.311888513007033</v>
      </c>
      <c r="C146" s="2">
        <v>0.17338365370200173</v>
      </c>
      <c r="D146" s="2">
        <v>16.72370076327917</v>
      </c>
      <c r="E146" s="2">
        <v>20.652861156195208</v>
      </c>
      <c r="F146" s="2">
        <v>26.27979041574872</v>
      </c>
      <c r="G146" s="2">
        <v>-4.530432878733388</v>
      </c>
      <c r="H146" s="2">
        <v>-1.0964963808201276</v>
      </c>
      <c r="I146" s="2">
        <v>-0.33790420947629035</v>
      </c>
    </row>
    <row r="147" spans="1:9" ht="12.75">
      <c r="A147" s="2" t="s">
        <v>126</v>
      </c>
      <c r="B147" s="2">
        <v>2.0387042279434824</v>
      </c>
      <c r="C147" s="2">
        <v>0.1273275433101816</v>
      </c>
      <c r="D147" s="2">
        <v>16.46163238510205</v>
      </c>
      <c r="E147" s="2">
        <v>19.940245957507308</v>
      </c>
      <c r="F147" s="2">
        <v>25.8423377175929</v>
      </c>
      <c r="G147" s="2">
        <v>-3.3476734266913186</v>
      </c>
      <c r="H147" s="2">
        <v>-2.5544183333942727</v>
      </c>
      <c r="I147" s="2">
        <v>-0.7876198548329579</v>
      </c>
    </row>
    <row r="148" spans="1:9" ht="12.75">
      <c r="A148" s="2" t="s">
        <v>127</v>
      </c>
      <c r="B148" s="2">
        <v>1.6773271788108584</v>
      </c>
      <c r="C148" s="2">
        <v>0.1641938674579624</v>
      </c>
      <c r="D148" s="2">
        <v>15.83932300252775</v>
      </c>
      <c r="E148" s="2">
        <v>18.585119243872953</v>
      </c>
      <c r="F148" s="2">
        <v>24.823685426540855</v>
      </c>
      <c r="G148" s="2">
        <v>-1.5957405627497243</v>
      </c>
      <c r="H148" s="2">
        <v>-4.642825619918177</v>
      </c>
      <c r="I148" s="2">
        <v>-1.4313182360702552</v>
      </c>
    </row>
    <row r="149" spans="1:9" ht="12.75">
      <c r="A149" s="2" t="s">
        <v>128</v>
      </c>
      <c r="B149" s="2">
        <v>1.7365898915615479</v>
      </c>
      <c r="C149" s="2">
        <v>0.1917249714859643</v>
      </c>
      <c r="D149" s="2">
        <v>18.420492654443933</v>
      </c>
      <c r="E149" s="2">
        <v>22.003259962889196</v>
      </c>
      <c r="F149" s="2">
        <v>22.972134182369032</v>
      </c>
      <c r="G149" s="2">
        <v>5.699562701748902</v>
      </c>
      <c r="H149" s="2">
        <v>-6.668436921228738</v>
      </c>
      <c r="I149" s="2">
        <v>-2.0561463004064082</v>
      </c>
    </row>
    <row r="150" spans="1:9" ht="12.75">
      <c r="A150" s="2" t="s">
        <v>129</v>
      </c>
      <c r="B150" s="2">
        <v>5.210669171925514</v>
      </c>
      <c r="C150" s="2">
        <v>0.27695296475704445</v>
      </c>
      <c r="D150" s="2">
        <v>21.737513204683758</v>
      </c>
      <c r="E150" s="2">
        <v>26.253568187180246</v>
      </c>
      <c r="F150" s="2">
        <v>20.312647644449726</v>
      </c>
      <c r="G150" s="2">
        <v>5.866876664825635</v>
      </c>
      <c r="H150" s="2">
        <v>0.07404387790488642</v>
      </c>
      <c r="I150" s="2">
        <v>0.04632077493903873</v>
      </c>
    </row>
    <row r="151" spans="1:9" ht="12.75">
      <c r="A151" s="2" t="s">
        <v>130</v>
      </c>
      <c r="B151" s="2">
        <v>3.416880577909062</v>
      </c>
      <c r="C151" s="2">
        <v>0.24364509256488767</v>
      </c>
      <c r="D151" s="2">
        <v>21.10825896121251</v>
      </c>
      <c r="E151" s="2">
        <v>25.239876805122172</v>
      </c>
      <c r="F151" s="2">
        <v>20.342006096119487</v>
      </c>
      <c r="G151" s="2">
        <v>1.9797645652385758</v>
      </c>
      <c r="H151" s="2">
        <v>2.9181061437641045</v>
      </c>
      <c r="I151" s="2">
        <v>0.8897457483158272</v>
      </c>
    </row>
    <row r="152" spans="1:9" ht="12.75">
      <c r="A152" s="2" t="s">
        <v>131</v>
      </c>
      <c r="B152" s="2">
        <v>2.119716239217132</v>
      </c>
      <c r="C152" s="2">
        <v>0.20830658754053283</v>
      </c>
      <c r="D152" s="2">
        <v>19.274985401973737</v>
      </c>
      <c r="E152" s="2">
        <v>23.011665997159078</v>
      </c>
      <c r="F152" s="2">
        <v>21.507266661109963</v>
      </c>
      <c r="G152" s="2">
        <v>0.8272025099195697</v>
      </c>
      <c r="H152" s="2">
        <v>0.6771968261295436</v>
      </c>
      <c r="I152" s="2">
        <v>0.20381000621554687</v>
      </c>
    </row>
    <row r="153" spans="1:9" ht="12.75">
      <c r="A153" s="2" t="s">
        <v>132</v>
      </c>
      <c r="B153" s="2">
        <v>2.5130433468677618</v>
      </c>
      <c r="C153" s="2">
        <v>0.219098006963647</v>
      </c>
      <c r="D153" s="2">
        <v>20.258902610396255</v>
      </c>
      <c r="E153" s="2">
        <v>24.63006974440005</v>
      </c>
      <c r="F153" s="2">
        <v>21.777435681692452</v>
      </c>
      <c r="G153" s="2">
        <v>-2.4049731460303785</v>
      </c>
      <c r="H153" s="2">
        <v>5.2576072087379755</v>
      </c>
      <c r="I153" s="2">
        <v>1.61814626841006</v>
      </c>
    </row>
    <row r="154" spans="1:9" ht="12.75">
      <c r="A154" s="2" t="s">
        <v>133</v>
      </c>
      <c r="B154" s="2">
        <v>3.4480454533115896</v>
      </c>
      <c r="C154" s="2">
        <v>0.2846052172750982</v>
      </c>
      <c r="D154" s="2">
        <v>21.662779358917874</v>
      </c>
      <c r="E154" s="2">
        <v>25.7462273626096</v>
      </c>
      <c r="F154" s="2">
        <v>23.874385625613403</v>
      </c>
      <c r="G154" s="2">
        <v>-2.9134229537641265</v>
      </c>
      <c r="H154" s="2">
        <v>4.785264690760317</v>
      </c>
      <c r="I154" s="2">
        <v>1.4737691472570262</v>
      </c>
    </row>
    <row r="155" spans="1:9" ht="12.75">
      <c r="A155" s="2" t="s">
        <v>134</v>
      </c>
      <c r="B155" s="2">
        <v>3.9549989386542137</v>
      </c>
      <c r="C155" s="2">
        <v>0.3400551899808958</v>
      </c>
      <c r="D155" s="2">
        <v>28.890469114837614</v>
      </c>
      <c r="E155" s="2">
        <v>33.661855232434725</v>
      </c>
      <c r="F155" s="2">
        <v>25.78282609567155</v>
      </c>
      <c r="G155" s="2">
        <v>1.8003286663172873</v>
      </c>
      <c r="H155" s="2">
        <v>6.07870047044589</v>
      </c>
      <c r="I155" s="2">
        <v>1.8732771097414356</v>
      </c>
    </row>
    <row r="156" spans="1:9" ht="12.75">
      <c r="A156" s="2" t="s">
        <v>135</v>
      </c>
      <c r="B156" s="2">
        <v>3.2122182636725136</v>
      </c>
      <c r="C156" s="2">
        <v>0.2728916584943994</v>
      </c>
      <c r="D156" s="2">
        <v>25.68822903865172</v>
      </c>
      <c r="E156" s="2">
        <v>29.694708922460702</v>
      </c>
      <c r="F156" s="2">
        <v>28.207131739990817</v>
      </c>
      <c r="G156" s="2">
        <v>0.020236521563614773</v>
      </c>
      <c r="H156" s="2">
        <v>1.4673406609062671</v>
      </c>
      <c r="I156" s="2">
        <v>0.45192240195871236</v>
      </c>
    </row>
    <row r="157" spans="1:9" ht="12.75">
      <c r="A157" s="2" t="s">
        <v>136</v>
      </c>
      <c r="B157" s="2">
        <v>3.0508826414526036</v>
      </c>
      <c r="C157" s="2">
        <v>0.2788145699946679</v>
      </c>
      <c r="D157" s="2">
        <v>25.439285583455103</v>
      </c>
      <c r="E157" s="2">
        <v>30.03585921695844</v>
      </c>
      <c r="F157" s="2">
        <v>28.79235028520491</v>
      </c>
      <c r="G157" s="2">
        <v>-0.4614077811697066</v>
      </c>
      <c r="H157" s="2">
        <v>1.7049167129232352</v>
      </c>
      <c r="I157" s="2">
        <v>0.5254248158711068</v>
      </c>
    </row>
    <row r="158" spans="1:9" ht="12.75">
      <c r="A158" s="2" t="s">
        <v>137</v>
      </c>
      <c r="B158" s="2">
        <v>2.23819199865255</v>
      </c>
      <c r="C158" s="2">
        <v>0.21269841955357086</v>
      </c>
      <c r="D158" s="2">
        <v>17.971396921163386</v>
      </c>
      <c r="E158" s="2">
        <v>21.90383440186397</v>
      </c>
      <c r="F158" s="2">
        <v>29.472380852756917</v>
      </c>
      <c r="G158" s="2">
        <v>-4.321384555265674</v>
      </c>
      <c r="H158" s="2">
        <v>-3.2471618956272694</v>
      </c>
      <c r="I158" s="2">
        <v>-1.0015557672367608</v>
      </c>
    </row>
    <row r="159" spans="1:9" ht="12.75">
      <c r="A159" s="2" t="s">
        <v>138</v>
      </c>
      <c r="B159" s="2">
        <v>2.1331346370739532</v>
      </c>
      <c r="C159" s="2">
        <v>0.18607416093582682</v>
      </c>
      <c r="D159" s="2">
        <v>19.70391000036645</v>
      </c>
      <c r="E159" s="2">
        <v>23.767207788241905</v>
      </c>
      <c r="F159" s="2">
        <v>28.176030613380803</v>
      </c>
      <c r="G159" s="2">
        <v>-3.349753110696888</v>
      </c>
      <c r="H159" s="2">
        <v>-1.0590697144420116</v>
      </c>
      <c r="I159" s="2">
        <v>-0.32675106759017314</v>
      </c>
    </row>
    <row r="160" spans="1:9" ht="12.75">
      <c r="A160" s="2" t="s">
        <v>139</v>
      </c>
      <c r="B160" s="2">
        <v>2.3353615080545573</v>
      </c>
      <c r="C160" s="2">
        <v>0.17421043507665046</v>
      </c>
      <c r="D160" s="2">
        <v>22.792674601017442</v>
      </c>
      <c r="E160" s="2">
        <v>27.18453251036381</v>
      </c>
      <c r="F160" s="2">
        <v>27.75335216191839</v>
      </c>
      <c r="G160" s="2">
        <v>-2.0963553273252367</v>
      </c>
      <c r="H160" s="2">
        <v>1.5275356757706524</v>
      </c>
      <c r="I160" s="2">
        <v>0.4711396308926574</v>
      </c>
    </row>
    <row r="161" spans="1:9" ht="12.75">
      <c r="A161" s="2" t="s">
        <v>140</v>
      </c>
      <c r="B161" s="2">
        <v>5.945476240962252</v>
      </c>
      <c r="C161" s="2">
        <v>0.3076680012805641</v>
      </c>
      <c r="D161" s="2">
        <v>33.48176235557274</v>
      </c>
      <c r="E161" s="2">
        <v>37.24529039285878</v>
      </c>
      <c r="F161" s="2">
        <v>28.3630075902551</v>
      </c>
      <c r="G161" s="2">
        <v>4.6878243964843795</v>
      </c>
      <c r="H161" s="2">
        <v>0</v>
      </c>
      <c r="I161" s="2">
        <v>-1.1045896802964659</v>
      </c>
    </row>
    <row r="162" spans="1:9" ht="12.75">
      <c r="A162" s="2" t="s">
        <v>141</v>
      </c>
      <c r="B162" s="2">
        <v>3.2897045874836057</v>
      </c>
      <c r="C162" s="2">
        <v>0.18964855495600522</v>
      </c>
      <c r="D162" s="2">
        <v>20.2396468103535</v>
      </c>
      <c r="E162" s="2">
        <v>23.37069519331222</v>
      </c>
      <c r="F162" s="2">
        <v>28.363007590255098</v>
      </c>
      <c r="G162" s="2">
        <v>5.42410283253632</v>
      </c>
      <c r="H162" s="2">
        <v>-10.416415229479199</v>
      </c>
      <c r="I162" s="2">
        <v>-2.7534629566590816</v>
      </c>
    </row>
    <row r="163" spans="1:9" ht="12.75">
      <c r="A163" s="2" t="s">
        <v>142</v>
      </c>
      <c r="B163" s="2">
        <v>3.2744869530382212</v>
      </c>
      <c r="C163" s="2">
        <v>0.308647595462243</v>
      </c>
      <c r="D163" s="2">
        <v>22.057605113170784</v>
      </c>
      <c r="E163" s="2">
        <v>26.453557186299324</v>
      </c>
      <c r="F163" s="2">
        <v>23.363609145944334</v>
      </c>
      <c r="G163" s="2">
        <v>1.886073676490398</v>
      </c>
      <c r="H163" s="2">
        <v>1.2038743638645903</v>
      </c>
      <c r="I163" s="2">
        <v>0.370146958456606</v>
      </c>
    </row>
    <row r="164" spans="1:9" ht="12.75">
      <c r="A164" s="2" t="s">
        <v>143</v>
      </c>
      <c r="B164" s="2">
        <v>3.060376075657477</v>
      </c>
      <c r="C164" s="2">
        <v>0.17980528602966173</v>
      </c>
      <c r="D164" s="2">
        <v>20.935438024517413</v>
      </c>
      <c r="E164" s="2">
        <v>23.9734920316359</v>
      </c>
      <c r="F164" s="2">
        <v>23.87860045612142</v>
      </c>
      <c r="G164" s="2">
        <v>0.31121847909846323</v>
      </c>
      <c r="H164" s="2">
        <v>-0.21632690358397832</v>
      </c>
      <c r="I164" s="2">
        <v>-0.05721768005251139</v>
      </c>
    </row>
    <row r="165" spans="1:9" ht="12.75">
      <c r="A165" s="2" t="s">
        <v>144</v>
      </c>
      <c r="B165" s="2">
        <v>1.9539346514823355</v>
      </c>
      <c r="C165" s="2">
        <v>0.18292334368628646</v>
      </c>
      <c r="D165" s="2">
        <v>16.869385534235672</v>
      </c>
      <c r="E165" s="2">
        <v>19.98903306805214</v>
      </c>
      <c r="F165" s="2">
        <v>23.790218064558516</v>
      </c>
      <c r="G165" s="2">
        <v>-2.161572029012224</v>
      </c>
      <c r="H165" s="2">
        <v>-1.639612967494155</v>
      </c>
      <c r="I165" s="2">
        <v>-0.5002129442460019</v>
      </c>
    </row>
    <row r="166" spans="1:9" ht="12.75">
      <c r="A166" s="2" t="s">
        <v>145</v>
      </c>
      <c r="B166" s="2">
        <v>1.5647538928775444</v>
      </c>
      <c r="C166" s="2">
        <v>0.15986586062491523</v>
      </c>
      <c r="D166" s="2">
        <v>14.470942633224976</v>
      </c>
      <c r="E166" s="2">
        <v>17.65161571370449</v>
      </c>
      <c r="F166" s="2">
        <v>23.12979055349587</v>
      </c>
      <c r="G166" s="2">
        <v>-2.6739069698988516</v>
      </c>
      <c r="H166" s="2">
        <v>-2.8042678698925303</v>
      </c>
      <c r="I166" s="2">
        <v>-0.8640290239895827</v>
      </c>
    </row>
    <row r="167" spans="1:9" ht="12.75">
      <c r="A167" s="2" t="s">
        <v>146</v>
      </c>
      <c r="B167" s="2">
        <v>2.7426839464882944</v>
      </c>
      <c r="C167" s="2">
        <v>0.32316053511705684</v>
      </c>
      <c r="D167" s="2">
        <v>20.446070234113712</v>
      </c>
      <c r="E167" s="2">
        <v>24.160535117056856</v>
      </c>
      <c r="F167" s="2">
        <v>22.007302429572512</v>
      </c>
      <c r="G167" s="2">
        <v>2.5216214329601545</v>
      </c>
      <c r="H167" s="2">
        <v>-0.3683887454758093</v>
      </c>
      <c r="I167" s="2">
        <v>-0.11371019477913953</v>
      </c>
    </row>
    <row r="168" spans="1:9" ht="12.75">
      <c r="A168" s="2" t="s">
        <v>147</v>
      </c>
      <c r="B168" s="2">
        <v>1.892292060978344</v>
      </c>
      <c r="C168" s="2">
        <v>0.23310258735792155</v>
      </c>
      <c r="D168" s="2">
        <v>18.368443484742283</v>
      </c>
      <c r="E168" s="2">
        <v>21.45149789621885</v>
      </c>
      <c r="F168" s="2">
        <v>21.860052069211022</v>
      </c>
      <c r="G168" s="2">
        <v>0.25108838911846276</v>
      </c>
      <c r="H168" s="2">
        <v>-0.6596425621106293</v>
      </c>
      <c r="I168" s="2">
        <v>-0.20355904479148745</v>
      </c>
    </row>
    <row r="169" spans="1:9" ht="12.75">
      <c r="A169" s="2" t="s">
        <v>148</v>
      </c>
      <c r="B169" s="2">
        <v>2.1856962761249643</v>
      </c>
      <c r="C169" s="2">
        <v>0.29928455407999965</v>
      </c>
      <c r="D169" s="2">
        <v>19.581960613513356</v>
      </c>
      <c r="E169" s="2">
        <v>23.430903827365956</v>
      </c>
      <c r="F169" s="2">
        <v>21.596679903992296</v>
      </c>
      <c r="G169" s="2">
        <v>0.031391678424502856</v>
      </c>
      <c r="H169" s="2">
        <v>1.802832244949154</v>
      </c>
      <c r="I169" s="2">
        <v>0.5561447567484483</v>
      </c>
    </row>
    <row r="170" spans="1:9" ht="12.75">
      <c r="A170" s="2" t="s">
        <v>149</v>
      </c>
      <c r="B170" s="2">
        <v>19.892964073527473</v>
      </c>
      <c r="C170" s="2">
        <v>0.2918146764697346</v>
      </c>
      <c r="D170" s="2">
        <v>31.058057054569566</v>
      </c>
      <c r="E170" s="2">
        <v>32.01432504180742</v>
      </c>
      <c r="F170" s="2" t="s">
        <v>191</v>
      </c>
      <c r="G170" s="2" t="s">
        <v>191</v>
      </c>
      <c r="H170" s="2" t="s">
        <v>191</v>
      </c>
      <c r="I170" s="2" t="s">
        <v>191</v>
      </c>
    </row>
    <row r="171" spans="1:9" ht="12.75">
      <c r="A171" s="2" t="s">
        <v>150</v>
      </c>
      <c r="B171" s="2">
        <v>1.05483356302081</v>
      </c>
      <c r="C171" s="2">
        <v>0.17066026505440876</v>
      </c>
      <c r="D171" s="2">
        <v>14.608123527406903</v>
      </c>
      <c r="E171" s="2">
        <v>15.076142633453363</v>
      </c>
      <c r="F171" s="2" t="s">
        <v>191</v>
      </c>
      <c r="G171" s="2" t="s">
        <v>191</v>
      </c>
      <c r="H171" s="2" t="s">
        <v>191</v>
      </c>
      <c r="I171" s="2" t="s">
        <v>191</v>
      </c>
    </row>
    <row r="172" spans="1:9" ht="12.75">
      <c r="A172" s="2" t="s">
        <v>151</v>
      </c>
      <c r="B172" s="2" t="s">
        <v>191</v>
      </c>
      <c r="C172" s="2" t="s">
        <v>191</v>
      </c>
      <c r="D172" s="2" t="s">
        <v>191</v>
      </c>
      <c r="E172" s="2" t="s">
        <v>191</v>
      </c>
      <c r="F172" s="2" t="s">
        <v>191</v>
      </c>
      <c r="G172" s="2" t="s">
        <v>191</v>
      </c>
      <c r="H172" s="2" t="s">
        <v>191</v>
      </c>
      <c r="I172" s="2" t="s">
        <v>191</v>
      </c>
    </row>
    <row r="173" spans="1:9" ht="12.75">
      <c r="A173" s="2" t="s">
        <v>152</v>
      </c>
      <c r="B173" s="2" t="s">
        <v>191</v>
      </c>
      <c r="C173" s="2" t="s">
        <v>191</v>
      </c>
      <c r="D173" s="2" t="s">
        <v>191</v>
      </c>
      <c r="E173" s="2" t="s">
        <v>191</v>
      </c>
      <c r="F173" s="2" t="s">
        <v>191</v>
      </c>
      <c r="G173" s="2" t="s">
        <v>191</v>
      </c>
      <c r="H173" s="2" t="s">
        <v>191</v>
      </c>
      <c r="I173" s="2" t="s">
        <v>191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pane ySplit="1" topLeftCell="BM144" activePane="bottomLeft" state="frozen"/>
      <selection pane="topLeft" activeCell="N2" sqref="N2"/>
      <selection pane="bottomLeft" activeCell="A1" activeCellId="1" sqref="D1:D158 A1:A158"/>
    </sheetView>
  </sheetViews>
  <sheetFormatPr defaultColWidth="9.140625" defaultRowHeight="12.75"/>
  <cols>
    <col min="3" max="3" width="11.00390625" style="0" customWidth="1"/>
    <col min="4" max="4" width="12.00390625" style="0" customWidth="1"/>
    <col min="5" max="5" width="11.57421875" style="0" customWidth="1"/>
    <col min="6" max="6" width="14.421875" style="0" customWidth="1"/>
  </cols>
  <sheetData>
    <row r="1" spans="1:14" s="1" customFormat="1" ht="37.5" customHeight="1">
      <c r="A1" s="1" t="s">
        <v>158</v>
      </c>
      <c r="C1" s="4" t="s">
        <v>190</v>
      </c>
      <c r="D1" s="4" t="s">
        <v>200</v>
      </c>
      <c r="E1" s="1" t="s">
        <v>159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2.75">
      <c r="A2" s="7">
        <v>32387</v>
      </c>
      <c r="B2" s="8" t="s">
        <v>174</v>
      </c>
      <c r="C2" s="2">
        <v>14.372693509402819</v>
      </c>
      <c r="D2" s="2">
        <v>-1.438476950862382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2.75">
      <c r="A3" s="7">
        <v>32417</v>
      </c>
      <c r="B3" s="8" t="s">
        <v>175</v>
      </c>
      <c r="C3" s="2">
        <v>16.59564833472955</v>
      </c>
      <c r="D3" s="2">
        <v>0.47788489633742604</v>
      </c>
      <c r="E3">
        <f aca="true" t="shared" si="0" ref="E3:E34">ABS(D3-D2)</f>
        <v>1.916361847199808</v>
      </c>
      <c r="F3">
        <f aca="true" t="shared" si="1" ref="F3:F34">D3/SE_of_SPC</f>
        <v>0.6903861412883332</v>
      </c>
      <c r="G3">
        <f aca="true" t="shared" si="2" ref="G3:G34">IF((D3-K+G2)&gt;0,D3-K+G2,0)</f>
        <v>0.1317851792677565</v>
      </c>
      <c r="H3">
        <f aca="true" t="shared" si="3" ref="H3:H34">IF((D3+K+H2)&lt;0,D3+K+H2,0)</f>
        <v>0</v>
      </c>
      <c r="I3">
        <f aca="true" t="shared" si="4" ref="I3:I34">IF(I2&lt;4*SE_of_SPC,MAX(D3-K+I2,0),0)</f>
        <v>0.1317851792677565</v>
      </c>
      <c r="J3">
        <f aca="true" t="shared" si="5" ref="J3:J34">IF(J2&lt;-(4*SE_of_SPC),0,MIN(D3+K+J2,0))</f>
        <v>0</v>
      </c>
      <c r="K3">
        <f aca="true" t="shared" si="6" ref="K3:K34">G3/SE_of_SPC</f>
        <v>0.19038614128833323</v>
      </c>
      <c r="L3">
        <f aca="true" t="shared" si="7" ref="L3:L34">H3/SE_of_SPC</f>
        <v>0</v>
      </c>
      <c r="M3">
        <f aca="true" t="shared" si="8" ref="M3:M34">I3/SE_of_SPC</f>
        <v>0.19038614128833323</v>
      </c>
      <c r="N3">
        <f aca="true" t="shared" si="9" ref="N3:N34">J3/SE_of_SPC</f>
        <v>0</v>
      </c>
    </row>
    <row r="4" spans="1:14" ht="12.75">
      <c r="A4" s="7">
        <v>32448</v>
      </c>
      <c r="B4" s="8" t="s">
        <v>176</v>
      </c>
      <c r="C4" s="2">
        <v>22.33825419794184</v>
      </c>
      <c r="D4" s="2">
        <v>0.5133422412359743</v>
      </c>
      <c r="E4">
        <f t="shared" si="0"/>
        <v>0.03545734489854824</v>
      </c>
      <c r="F4">
        <f t="shared" si="1"/>
        <v>0.7416103162150794</v>
      </c>
      <c r="G4">
        <f t="shared" si="2"/>
        <v>0.29902770343406126</v>
      </c>
      <c r="H4">
        <f t="shared" si="3"/>
        <v>0</v>
      </c>
      <c r="I4">
        <f t="shared" si="4"/>
        <v>0.29902770343406126</v>
      </c>
      <c r="J4">
        <f t="shared" si="5"/>
        <v>0</v>
      </c>
      <c r="K4">
        <f t="shared" si="6"/>
        <v>0.43199645750341265</v>
      </c>
      <c r="L4">
        <f t="shared" si="7"/>
        <v>0</v>
      </c>
      <c r="M4">
        <f t="shared" si="8"/>
        <v>0.43199645750341265</v>
      </c>
      <c r="N4">
        <f t="shared" si="9"/>
        <v>0</v>
      </c>
    </row>
    <row r="5" spans="1:14" ht="12.75">
      <c r="A5" s="7">
        <v>32478</v>
      </c>
      <c r="B5" s="8" t="s">
        <v>177</v>
      </c>
      <c r="C5" s="2">
        <v>23.863164664936345</v>
      </c>
      <c r="D5" s="2">
        <v>-1.6096920894747544</v>
      </c>
      <c r="E5">
        <f t="shared" si="0"/>
        <v>2.1230343307107287</v>
      </c>
      <c r="F5">
        <f t="shared" si="1"/>
        <v>-2.3254744371124767</v>
      </c>
      <c r="G5">
        <f t="shared" si="2"/>
        <v>0</v>
      </c>
      <c r="H5">
        <f t="shared" si="3"/>
        <v>-1.2635923724050848</v>
      </c>
      <c r="I5">
        <f t="shared" si="4"/>
        <v>0</v>
      </c>
      <c r="J5">
        <f t="shared" si="5"/>
        <v>-1.2635923724050848</v>
      </c>
      <c r="K5">
        <f t="shared" si="6"/>
        <v>0</v>
      </c>
      <c r="L5">
        <f t="shared" si="7"/>
        <v>-1.8254744371124767</v>
      </c>
      <c r="M5">
        <f t="shared" si="8"/>
        <v>0</v>
      </c>
      <c r="N5">
        <f t="shared" si="9"/>
        <v>-1.8254744371124767</v>
      </c>
    </row>
    <row r="6" spans="1:14" ht="12.75">
      <c r="A6" s="7">
        <v>32509</v>
      </c>
      <c r="B6" s="8" t="s">
        <v>178</v>
      </c>
      <c r="C6" s="2">
        <v>23.317925012840266</v>
      </c>
      <c r="D6" s="2">
        <v>-0.5465904595898103</v>
      </c>
      <c r="E6">
        <f t="shared" si="0"/>
        <v>1.063101629884944</v>
      </c>
      <c r="F6">
        <f t="shared" si="1"/>
        <v>-0.7896430315194136</v>
      </c>
      <c r="G6">
        <f t="shared" si="2"/>
        <v>0</v>
      </c>
      <c r="H6">
        <f t="shared" si="3"/>
        <v>-1.4640831149252256</v>
      </c>
      <c r="I6">
        <f t="shared" si="4"/>
        <v>0</v>
      </c>
      <c r="J6">
        <f t="shared" si="5"/>
        <v>-1.4640831149252256</v>
      </c>
      <c r="K6">
        <f t="shared" si="6"/>
        <v>0</v>
      </c>
      <c r="L6">
        <f t="shared" si="7"/>
        <v>-2.1151174686318903</v>
      </c>
      <c r="M6">
        <f t="shared" si="8"/>
        <v>0</v>
      </c>
      <c r="N6">
        <f t="shared" si="9"/>
        <v>-2.1151174686318903</v>
      </c>
    </row>
    <row r="7" spans="1:14" ht="12.75">
      <c r="A7" s="7">
        <v>32540</v>
      </c>
      <c r="B7" s="8" t="s">
        <v>179</v>
      </c>
      <c r="C7" s="2">
        <v>27.57885094236492</v>
      </c>
      <c r="D7" s="2">
        <v>1.7353849249273574</v>
      </c>
      <c r="E7">
        <f t="shared" si="0"/>
        <v>2.2819753845171675</v>
      </c>
      <c r="F7">
        <f t="shared" si="1"/>
        <v>2.5070591499183834</v>
      </c>
      <c r="G7">
        <f t="shared" si="2"/>
        <v>1.3892852078576878</v>
      </c>
      <c r="H7">
        <f t="shared" si="3"/>
        <v>0</v>
      </c>
      <c r="I7">
        <f t="shared" si="4"/>
        <v>1.3892852078576878</v>
      </c>
      <c r="J7">
        <f t="shared" si="5"/>
        <v>0</v>
      </c>
      <c r="K7">
        <f t="shared" si="6"/>
        <v>2.0070591499183834</v>
      </c>
      <c r="L7">
        <f t="shared" si="7"/>
        <v>0</v>
      </c>
      <c r="M7">
        <f t="shared" si="8"/>
        <v>2.0070591499183834</v>
      </c>
      <c r="N7">
        <f t="shared" si="9"/>
        <v>0</v>
      </c>
    </row>
    <row r="8" spans="1:14" ht="12.75">
      <c r="A8" s="7">
        <v>32568</v>
      </c>
      <c r="B8" s="8" t="s">
        <v>180</v>
      </c>
      <c r="C8" s="2">
        <v>30.382760276758408</v>
      </c>
      <c r="D8" s="2">
        <v>2.5081875678669925</v>
      </c>
      <c r="E8">
        <f t="shared" si="0"/>
        <v>0.7728026429396351</v>
      </c>
      <c r="F8">
        <f t="shared" si="1"/>
        <v>3.6235042159281754</v>
      </c>
      <c r="G8">
        <f t="shared" si="2"/>
        <v>3.5513730586550105</v>
      </c>
      <c r="H8">
        <f t="shared" si="3"/>
        <v>0</v>
      </c>
      <c r="I8">
        <f t="shared" si="4"/>
        <v>3.5513730586550105</v>
      </c>
      <c r="J8">
        <f t="shared" si="5"/>
        <v>0</v>
      </c>
      <c r="K8">
        <f t="shared" si="6"/>
        <v>5.130563365846559</v>
      </c>
      <c r="L8">
        <f t="shared" si="7"/>
        <v>0</v>
      </c>
      <c r="M8">
        <f t="shared" si="8"/>
        <v>5.130563365846559</v>
      </c>
      <c r="N8">
        <f t="shared" si="9"/>
        <v>0</v>
      </c>
    </row>
    <row r="9" spans="1:14" ht="12.75">
      <c r="A9" s="7">
        <v>32599</v>
      </c>
      <c r="B9" s="8" t="s">
        <v>181</v>
      </c>
      <c r="C9" s="2">
        <v>16.605112375617598</v>
      </c>
      <c r="D9" s="2">
        <v>-0.8087630751999346</v>
      </c>
      <c r="E9">
        <f t="shared" si="0"/>
        <v>3.316950643066927</v>
      </c>
      <c r="F9">
        <f t="shared" si="1"/>
        <v>-1.168396036332401</v>
      </c>
      <c r="G9">
        <f t="shared" si="2"/>
        <v>2.3965102663854063</v>
      </c>
      <c r="H9">
        <f t="shared" si="3"/>
        <v>-0.4626633581302651</v>
      </c>
      <c r="I9">
        <f t="shared" si="4"/>
        <v>0</v>
      </c>
      <c r="J9">
        <f t="shared" si="5"/>
        <v>-0.4626633581302651</v>
      </c>
      <c r="K9">
        <f t="shared" si="6"/>
        <v>3.4621673295141573</v>
      </c>
      <c r="L9">
        <f t="shared" si="7"/>
        <v>-0.6683960363324011</v>
      </c>
      <c r="M9">
        <f t="shared" si="8"/>
        <v>0</v>
      </c>
      <c r="N9">
        <f t="shared" si="9"/>
        <v>-0.6683960363324011</v>
      </c>
    </row>
    <row r="10" spans="1:14" ht="12.75">
      <c r="A10" s="7">
        <v>32629</v>
      </c>
      <c r="B10" s="8" t="s">
        <v>182</v>
      </c>
      <c r="C10" s="2">
        <v>20.53873510188389</v>
      </c>
      <c r="D10" s="2">
        <v>0.19767716500230476</v>
      </c>
      <c r="E10">
        <f t="shared" si="0"/>
        <v>1.0064402402022394</v>
      </c>
      <c r="F10">
        <f t="shared" si="1"/>
        <v>0.2855783394970423</v>
      </c>
      <c r="G10">
        <f t="shared" si="2"/>
        <v>2.2480877143180416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3.2477456690112</v>
      </c>
      <c r="L10">
        <f t="shared" si="7"/>
        <v>0</v>
      </c>
      <c r="M10">
        <f t="shared" si="8"/>
        <v>0</v>
      </c>
      <c r="N10">
        <f t="shared" si="9"/>
        <v>0</v>
      </c>
    </row>
    <row r="11" spans="1:14" ht="12.75">
      <c r="A11" s="7">
        <v>32660</v>
      </c>
      <c r="B11" s="8" t="s">
        <v>183</v>
      </c>
      <c r="C11" s="2">
        <v>27.82351652625076</v>
      </c>
      <c r="D11" s="2">
        <v>2.2711063613882017</v>
      </c>
      <c r="E11">
        <f t="shared" si="0"/>
        <v>2.073429196385897</v>
      </c>
      <c r="F11">
        <f t="shared" si="1"/>
        <v>3.2810000259708825</v>
      </c>
      <c r="G11">
        <f t="shared" si="2"/>
        <v>4.173094358636574</v>
      </c>
      <c r="H11">
        <f t="shared" si="3"/>
        <v>0</v>
      </c>
      <c r="I11">
        <f t="shared" si="4"/>
        <v>1.925006644318532</v>
      </c>
      <c r="J11">
        <f t="shared" si="5"/>
        <v>0</v>
      </c>
      <c r="K11">
        <f t="shared" si="6"/>
        <v>6.028745694982082</v>
      </c>
      <c r="L11">
        <f t="shared" si="7"/>
        <v>0</v>
      </c>
      <c r="M11">
        <f t="shared" si="8"/>
        <v>2.7810000259708825</v>
      </c>
      <c r="N11">
        <f t="shared" si="9"/>
        <v>0</v>
      </c>
    </row>
    <row r="12" spans="1:14" ht="12.75">
      <c r="A12" s="7">
        <v>32690</v>
      </c>
      <c r="B12" s="8" t="s">
        <v>184</v>
      </c>
      <c r="C12" s="2">
        <v>23.125806034048797</v>
      </c>
      <c r="D12" s="2">
        <v>-0.3481213497471189</v>
      </c>
      <c r="E12">
        <f t="shared" si="0"/>
        <v>2.6192277111353204</v>
      </c>
      <c r="F12">
        <f t="shared" si="1"/>
        <v>-0.5029205927912423</v>
      </c>
      <c r="G12">
        <f t="shared" si="2"/>
        <v>3.4788732918197853</v>
      </c>
      <c r="H12">
        <f t="shared" si="3"/>
        <v>-0.00202163267744937</v>
      </c>
      <c r="I12">
        <f t="shared" si="4"/>
        <v>1.2307855775017438</v>
      </c>
      <c r="J12">
        <f t="shared" si="5"/>
        <v>-0.00202163267744937</v>
      </c>
      <c r="K12">
        <f t="shared" si="6"/>
        <v>5.02582510219084</v>
      </c>
      <c r="L12">
        <f t="shared" si="7"/>
        <v>-0.0029205927912423243</v>
      </c>
      <c r="M12">
        <f t="shared" si="8"/>
        <v>1.7780794331796403</v>
      </c>
      <c r="N12">
        <f t="shared" si="9"/>
        <v>-0.0029205927912423243</v>
      </c>
    </row>
    <row r="13" spans="1:14" ht="12.75">
      <c r="A13" s="7">
        <v>32721</v>
      </c>
      <c r="B13" s="8" t="s">
        <v>185</v>
      </c>
      <c r="C13" s="2">
        <v>25.368647100930566</v>
      </c>
      <c r="D13" s="2">
        <v>0.6238135706263507</v>
      </c>
      <c r="E13">
        <f t="shared" si="0"/>
        <v>0.9719349203734695</v>
      </c>
      <c r="F13">
        <f t="shared" si="1"/>
        <v>0.9012049705038875</v>
      </c>
      <c r="G13">
        <f t="shared" si="2"/>
        <v>3.7565871453764665</v>
      </c>
      <c r="H13">
        <f t="shared" si="3"/>
        <v>0</v>
      </c>
      <c r="I13">
        <f t="shared" si="4"/>
        <v>1.508499431058425</v>
      </c>
      <c r="J13">
        <f t="shared" si="5"/>
        <v>0</v>
      </c>
      <c r="K13">
        <f t="shared" si="6"/>
        <v>5.427030072694728</v>
      </c>
      <c r="L13">
        <f t="shared" si="7"/>
        <v>0</v>
      </c>
      <c r="M13">
        <f t="shared" si="8"/>
        <v>2.179284403683528</v>
      </c>
      <c r="N13">
        <f t="shared" si="9"/>
        <v>0</v>
      </c>
    </row>
    <row r="14" spans="1:14" ht="12.75">
      <c r="A14" s="7">
        <v>32752</v>
      </c>
      <c r="B14" s="8" t="s">
        <v>186</v>
      </c>
      <c r="C14" s="2">
        <v>20.386298148737076</v>
      </c>
      <c r="D14" s="2">
        <v>-0.4932546270067314</v>
      </c>
      <c r="E14">
        <f t="shared" si="0"/>
        <v>1.117068197633082</v>
      </c>
      <c r="F14">
        <f t="shared" si="1"/>
        <v>-0.7125903355006785</v>
      </c>
      <c r="G14">
        <f t="shared" si="2"/>
        <v>2.9172328013000657</v>
      </c>
      <c r="H14">
        <f t="shared" si="3"/>
        <v>-0.14715490993706187</v>
      </c>
      <c r="I14">
        <f t="shared" si="4"/>
        <v>0.6691450869820241</v>
      </c>
      <c r="J14">
        <f t="shared" si="5"/>
        <v>-0.14715490993706187</v>
      </c>
      <c r="K14">
        <f t="shared" si="6"/>
        <v>4.214439737194049</v>
      </c>
      <c r="L14">
        <f t="shared" si="7"/>
        <v>-0.21259033550067846</v>
      </c>
      <c r="M14">
        <f t="shared" si="8"/>
        <v>0.9666940681828496</v>
      </c>
      <c r="N14">
        <f t="shared" si="9"/>
        <v>-0.21259033550067846</v>
      </c>
    </row>
    <row r="15" spans="1:14" ht="12.75">
      <c r="A15" s="7">
        <v>32782</v>
      </c>
      <c r="B15" s="8" t="s">
        <v>187</v>
      </c>
      <c r="C15" s="2">
        <v>20.539697209551306</v>
      </c>
      <c r="D15" s="2">
        <v>-0.10018026521399126</v>
      </c>
      <c r="E15">
        <f t="shared" si="0"/>
        <v>0.39307436179274013</v>
      </c>
      <c r="F15">
        <f t="shared" si="1"/>
        <v>-0.1447274589852165</v>
      </c>
      <c r="G15">
        <f t="shared" si="2"/>
        <v>2.470952819016405</v>
      </c>
      <c r="H15">
        <f t="shared" si="3"/>
        <v>0</v>
      </c>
      <c r="I15">
        <f t="shared" si="4"/>
        <v>0.22286510469836335</v>
      </c>
      <c r="J15">
        <f t="shared" si="5"/>
        <v>0</v>
      </c>
      <c r="K15">
        <f t="shared" si="6"/>
        <v>3.569712278208833</v>
      </c>
      <c r="L15">
        <f t="shared" si="7"/>
        <v>0</v>
      </c>
      <c r="M15">
        <f t="shared" si="8"/>
        <v>0.3219666091976331</v>
      </c>
      <c r="N15">
        <f t="shared" si="9"/>
        <v>0</v>
      </c>
    </row>
    <row r="16" spans="1:14" ht="12.75">
      <c r="A16" s="7">
        <v>32813</v>
      </c>
      <c r="B16" s="8" t="s">
        <v>188</v>
      </c>
      <c r="C16" s="2">
        <v>21.978071949471186</v>
      </c>
      <c r="D16" s="2">
        <v>-0.9709774557313896</v>
      </c>
      <c r="E16">
        <f t="shared" si="0"/>
        <v>0.8707971905173983</v>
      </c>
      <c r="F16">
        <f t="shared" si="1"/>
        <v>-1.402742342513867</v>
      </c>
      <c r="G16">
        <f t="shared" si="2"/>
        <v>1.1538756462153459</v>
      </c>
      <c r="H16">
        <f t="shared" si="3"/>
        <v>-0.6248777386617201</v>
      </c>
      <c r="I16">
        <f t="shared" si="4"/>
        <v>0</v>
      </c>
      <c r="J16">
        <f t="shared" si="5"/>
        <v>-0.6248777386617201</v>
      </c>
      <c r="K16">
        <f t="shared" si="6"/>
        <v>1.666969935694966</v>
      </c>
      <c r="L16">
        <f t="shared" si="7"/>
        <v>-0.902742342513867</v>
      </c>
      <c r="M16">
        <f t="shared" si="8"/>
        <v>0</v>
      </c>
      <c r="N16">
        <f t="shared" si="9"/>
        <v>-0.902742342513867</v>
      </c>
    </row>
    <row r="17" spans="1:14" ht="12.75">
      <c r="A17" s="7">
        <v>32843</v>
      </c>
      <c r="B17" s="8" t="s">
        <v>189</v>
      </c>
      <c r="C17" s="2">
        <v>29.80139234906517</v>
      </c>
      <c r="D17" s="2">
        <v>0.0035488008049228753</v>
      </c>
      <c r="E17">
        <f t="shared" si="0"/>
        <v>0.9745262565363125</v>
      </c>
      <c r="F17">
        <f t="shared" si="1"/>
        <v>0.005126847307142562</v>
      </c>
      <c r="G17">
        <f t="shared" si="2"/>
        <v>0.8113247299505992</v>
      </c>
      <c r="H17">
        <f t="shared" si="3"/>
        <v>-0.27522922078712775</v>
      </c>
      <c r="I17">
        <f t="shared" si="4"/>
        <v>0</v>
      </c>
      <c r="J17">
        <f t="shared" si="5"/>
        <v>-0.27522922078712775</v>
      </c>
      <c r="K17">
        <f t="shared" si="6"/>
        <v>1.1720967830021085</v>
      </c>
      <c r="L17">
        <f t="shared" si="7"/>
        <v>-0.39761549520672446</v>
      </c>
      <c r="M17">
        <f t="shared" si="8"/>
        <v>0</v>
      </c>
      <c r="N17">
        <f t="shared" si="9"/>
        <v>-0.39761549520672446</v>
      </c>
    </row>
    <row r="18" spans="1:14" ht="12.75">
      <c r="A18" s="7">
        <v>32874</v>
      </c>
      <c r="B18" s="8" t="s">
        <v>9</v>
      </c>
      <c r="C18" s="2">
        <v>22.39620510503727</v>
      </c>
      <c r="D18" s="2">
        <v>-1.4837640748022993</v>
      </c>
      <c r="E18">
        <f t="shared" si="0"/>
        <v>1.4873128756072223</v>
      </c>
      <c r="F18">
        <f t="shared" si="1"/>
        <v>-2.143549967860302</v>
      </c>
      <c r="G18">
        <f t="shared" si="2"/>
        <v>0</v>
      </c>
      <c r="H18">
        <f t="shared" si="3"/>
        <v>-1.4128935785197574</v>
      </c>
      <c r="I18">
        <f t="shared" si="4"/>
        <v>0</v>
      </c>
      <c r="J18">
        <f t="shared" si="5"/>
        <v>-1.4128935785197574</v>
      </c>
      <c r="K18">
        <f t="shared" si="6"/>
        <v>0</v>
      </c>
      <c r="L18">
        <f t="shared" si="7"/>
        <v>-2.041165463067026</v>
      </c>
      <c r="M18">
        <f t="shared" si="8"/>
        <v>0</v>
      </c>
      <c r="N18">
        <f t="shared" si="9"/>
        <v>-2.041165463067026</v>
      </c>
    </row>
    <row r="19" spans="1:14" ht="12.75">
      <c r="A19" s="7">
        <v>32905</v>
      </c>
      <c r="B19" s="8" t="s">
        <v>10</v>
      </c>
      <c r="C19" s="2">
        <v>26.779550848268947</v>
      </c>
      <c r="D19" s="2">
        <v>0.36239982200621235</v>
      </c>
      <c r="E19">
        <f t="shared" si="0"/>
        <v>1.8461638968085117</v>
      </c>
      <c r="F19">
        <f t="shared" si="1"/>
        <v>0.5235482783322554</v>
      </c>
      <c r="G19">
        <f t="shared" si="2"/>
        <v>0.016300104936542825</v>
      </c>
      <c r="H19">
        <f t="shared" si="3"/>
        <v>-0.7043940394438755</v>
      </c>
      <c r="I19">
        <f t="shared" si="4"/>
        <v>0.016300104936542825</v>
      </c>
      <c r="J19">
        <f t="shared" si="5"/>
        <v>-0.7043940394438755</v>
      </c>
      <c r="K19">
        <f t="shared" si="6"/>
        <v>0.023548278332255368</v>
      </c>
      <c r="L19">
        <f t="shared" si="7"/>
        <v>-1.0176171847347706</v>
      </c>
      <c r="M19">
        <f t="shared" si="8"/>
        <v>0.023548278332255368</v>
      </c>
      <c r="N19">
        <f t="shared" si="9"/>
        <v>-1.0176171847347706</v>
      </c>
    </row>
    <row r="20" spans="1:14" ht="12.75">
      <c r="A20" s="7">
        <v>32933</v>
      </c>
      <c r="B20" s="8" t="s">
        <v>11</v>
      </c>
      <c r="C20" s="2">
        <v>23.456067698955707</v>
      </c>
      <c r="D20" s="2">
        <v>-0.5057103276287526</v>
      </c>
      <c r="E20">
        <f t="shared" si="0"/>
        <v>0.8681101496349649</v>
      </c>
      <c r="F20">
        <f t="shared" si="1"/>
        <v>-0.7305847168996004</v>
      </c>
      <c r="G20">
        <f t="shared" si="2"/>
        <v>0</v>
      </c>
      <c r="H20">
        <f t="shared" si="3"/>
        <v>-0.8640046500029586</v>
      </c>
      <c r="I20">
        <f t="shared" si="4"/>
        <v>0</v>
      </c>
      <c r="J20">
        <f t="shared" si="5"/>
        <v>-0.8640046500029586</v>
      </c>
      <c r="K20">
        <f t="shared" si="6"/>
        <v>0</v>
      </c>
      <c r="L20">
        <f t="shared" si="7"/>
        <v>-1.248201901634371</v>
      </c>
      <c r="M20">
        <f t="shared" si="8"/>
        <v>0</v>
      </c>
      <c r="N20">
        <f t="shared" si="9"/>
        <v>-1.248201901634371</v>
      </c>
    </row>
    <row r="21" spans="1:14" ht="12.75">
      <c r="A21" s="7">
        <v>32964</v>
      </c>
      <c r="B21" s="8" t="s">
        <v>12</v>
      </c>
      <c r="C21" s="2">
        <v>17.78644271145771</v>
      </c>
      <c r="D21" s="2">
        <v>0.4734862964207086</v>
      </c>
      <c r="E21">
        <f t="shared" si="0"/>
        <v>0.9791966240494612</v>
      </c>
      <c r="F21">
        <f t="shared" si="1"/>
        <v>0.6840316143994366</v>
      </c>
      <c r="G21">
        <f t="shared" si="2"/>
        <v>0.1273865793510391</v>
      </c>
      <c r="H21">
        <f t="shared" si="3"/>
        <v>-0.04441863651258049</v>
      </c>
      <c r="I21">
        <f t="shared" si="4"/>
        <v>0.1273865793510391</v>
      </c>
      <c r="J21">
        <f t="shared" si="5"/>
        <v>-0.04441863651258049</v>
      </c>
      <c r="K21">
        <f t="shared" si="6"/>
        <v>0.18403161439943666</v>
      </c>
      <c r="L21">
        <f t="shared" si="7"/>
        <v>-0.06417028723493447</v>
      </c>
      <c r="M21">
        <f t="shared" si="8"/>
        <v>0.18403161439943666</v>
      </c>
      <c r="N21">
        <f t="shared" si="9"/>
        <v>-0.06417028723493447</v>
      </c>
    </row>
    <row r="22" spans="1:14" ht="12.75">
      <c r="A22" s="7">
        <v>32994</v>
      </c>
      <c r="B22" s="8" t="s">
        <v>13</v>
      </c>
      <c r="C22" s="2">
        <v>19.157701326192356</v>
      </c>
      <c r="D22" s="2">
        <v>0.003911107096985049</v>
      </c>
      <c r="E22">
        <f t="shared" si="0"/>
        <v>0.46957518932372355</v>
      </c>
      <c r="F22">
        <f t="shared" si="1"/>
        <v>0.005650260465537663</v>
      </c>
      <c r="G22">
        <f t="shared" si="2"/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</v>
      </c>
      <c r="M22">
        <f t="shared" si="8"/>
        <v>0</v>
      </c>
      <c r="N22">
        <f t="shared" si="9"/>
        <v>0</v>
      </c>
    </row>
    <row r="23" spans="1:14" ht="12.75">
      <c r="A23" s="7">
        <v>33025</v>
      </c>
      <c r="B23" s="8" t="s">
        <v>14</v>
      </c>
      <c r="C23" s="2">
        <v>19.93781364670378</v>
      </c>
      <c r="D23" s="2">
        <v>-0.4753404425685908</v>
      </c>
      <c r="E23">
        <f t="shared" si="0"/>
        <v>0.47925154966557587</v>
      </c>
      <c r="F23">
        <f t="shared" si="1"/>
        <v>-0.6867102443670956</v>
      </c>
      <c r="G23">
        <f t="shared" si="2"/>
        <v>0</v>
      </c>
      <c r="H23">
        <f t="shared" si="3"/>
        <v>-0.1292407254989213</v>
      </c>
      <c r="I23">
        <f t="shared" si="4"/>
        <v>0</v>
      </c>
      <c r="J23">
        <f t="shared" si="5"/>
        <v>-0.1292407254989213</v>
      </c>
      <c r="K23">
        <f t="shared" si="6"/>
        <v>0</v>
      </c>
      <c r="L23">
        <f t="shared" si="7"/>
        <v>-0.1867102443670956</v>
      </c>
      <c r="M23">
        <f t="shared" si="8"/>
        <v>0</v>
      </c>
      <c r="N23">
        <f t="shared" si="9"/>
        <v>-0.1867102443670956</v>
      </c>
    </row>
    <row r="24" spans="1:14" ht="12.75">
      <c r="A24" s="7">
        <v>33055</v>
      </c>
      <c r="B24" s="8" t="s">
        <v>15</v>
      </c>
      <c r="C24" s="2">
        <v>18.941802895021944</v>
      </c>
      <c r="D24" s="2">
        <v>-0.3181263292046248</v>
      </c>
      <c r="E24">
        <f t="shared" si="0"/>
        <v>0.157214113363966</v>
      </c>
      <c r="F24">
        <f t="shared" si="1"/>
        <v>-0.45958767591333555</v>
      </c>
      <c r="G24">
        <f t="shared" si="2"/>
        <v>0</v>
      </c>
      <c r="H24">
        <f t="shared" si="3"/>
        <v>-0.10126733763387658</v>
      </c>
      <c r="I24">
        <f t="shared" si="4"/>
        <v>0</v>
      </c>
      <c r="J24">
        <f t="shared" si="5"/>
        <v>-0.10126733763387658</v>
      </c>
      <c r="K24">
        <f t="shared" si="6"/>
        <v>0</v>
      </c>
      <c r="L24">
        <f t="shared" si="7"/>
        <v>-0.14629792028043115</v>
      </c>
      <c r="M24">
        <f t="shared" si="8"/>
        <v>0</v>
      </c>
      <c r="N24">
        <f t="shared" si="9"/>
        <v>-0.14629792028043115</v>
      </c>
    </row>
    <row r="25" spans="1:14" ht="12.75">
      <c r="A25" s="7">
        <v>33086</v>
      </c>
      <c r="B25" s="8" t="s">
        <v>16</v>
      </c>
      <c r="C25" s="2">
        <v>21.463202631222618</v>
      </c>
      <c r="D25" s="2">
        <v>0.3029748394903655</v>
      </c>
      <c r="E25">
        <f t="shared" si="0"/>
        <v>0.6211011686949903</v>
      </c>
      <c r="F25">
        <f t="shared" si="1"/>
        <v>0.4376987679382832</v>
      </c>
      <c r="G25">
        <f t="shared" si="2"/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L25">
        <f t="shared" si="7"/>
        <v>0</v>
      </c>
      <c r="M25">
        <f t="shared" si="8"/>
        <v>0</v>
      </c>
      <c r="N25">
        <f t="shared" si="9"/>
        <v>0</v>
      </c>
    </row>
    <row r="26" spans="1:14" ht="12.75">
      <c r="A26" s="7">
        <v>33117</v>
      </c>
      <c r="B26" s="8" t="s">
        <v>17</v>
      </c>
      <c r="C26" s="2">
        <v>15.585876346875159</v>
      </c>
      <c r="D26" s="2">
        <v>-0.5768901806150816</v>
      </c>
      <c r="E26">
        <f t="shared" si="0"/>
        <v>0.8798650201054471</v>
      </c>
      <c r="F26">
        <f t="shared" si="1"/>
        <v>-0.8334161401509528</v>
      </c>
      <c r="G26">
        <f t="shared" si="2"/>
        <v>0</v>
      </c>
      <c r="H26">
        <f t="shared" si="3"/>
        <v>-0.23079046354541205</v>
      </c>
      <c r="I26">
        <f t="shared" si="4"/>
        <v>0</v>
      </c>
      <c r="J26">
        <f t="shared" si="5"/>
        <v>-0.23079046354541205</v>
      </c>
      <c r="K26">
        <f t="shared" si="6"/>
        <v>0</v>
      </c>
      <c r="L26">
        <f t="shared" si="7"/>
        <v>-0.3334161401509527</v>
      </c>
      <c r="M26">
        <f t="shared" si="8"/>
        <v>0</v>
      </c>
      <c r="N26">
        <f t="shared" si="9"/>
        <v>-0.3334161401509527</v>
      </c>
    </row>
    <row r="27" spans="1:14" ht="12.75">
      <c r="A27" s="7">
        <v>33147</v>
      </c>
      <c r="B27" s="8" t="s">
        <v>18</v>
      </c>
      <c r="C27" s="2">
        <v>17.580601564234023</v>
      </c>
      <c r="D27" s="2">
        <v>0.24486116020595916</v>
      </c>
      <c r="E27">
        <f t="shared" si="0"/>
        <v>0.8217513408210407</v>
      </c>
      <c r="F27">
        <f t="shared" si="1"/>
        <v>0.35374365844492855</v>
      </c>
      <c r="G27">
        <f t="shared" si="2"/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M27">
        <f t="shared" si="8"/>
        <v>0</v>
      </c>
      <c r="N27">
        <f t="shared" si="9"/>
        <v>0</v>
      </c>
    </row>
    <row r="28" spans="1:14" ht="12.75">
      <c r="A28" s="7">
        <v>33178</v>
      </c>
      <c r="B28" s="8" t="s">
        <v>19</v>
      </c>
      <c r="C28" s="2">
        <v>15.428388851185105</v>
      </c>
      <c r="D28" s="2">
        <v>-1.4899816106953063</v>
      </c>
      <c r="E28">
        <f t="shared" si="0"/>
        <v>1.7348427709012655</v>
      </c>
      <c r="F28">
        <f t="shared" si="1"/>
        <v>-2.1525322576258774</v>
      </c>
      <c r="G28">
        <f t="shared" si="2"/>
        <v>0</v>
      </c>
      <c r="H28">
        <f t="shared" si="3"/>
        <v>-1.1438818936256367</v>
      </c>
      <c r="I28">
        <f t="shared" si="4"/>
        <v>0</v>
      </c>
      <c r="J28">
        <f t="shared" si="5"/>
        <v>-1.1438818936256367</v>
      </c>
      <c r="K28">
        <f t="shared" si="6"/>
        <v>0</v>
      </c>
      <c r="L28">
        <f t="shared" si="7"/>
        <v>-1.6525322576258774</v>
      </c>
      <c r="M28">
        <f t="shared" si="8"/>
        <v>0</v>
      </c>
      <c r="N28">
        <f t="shared" si="9"/>
        <v>-1.6525322576258774</v>
      </c>
    </row>
    <row r="29" spans="1:14" ht="12.75">
      <c r="A29" s="7">
        <v>33208</v>
      </c>
      <c r="B29" s="8" t="s">
        <v>20</v>
      </c>
      <c r="C29" s="2">
        <v>29.69689608389557</v>
      </c>
      <c r="D29" s="2">
        <v>1.2316978875038305</v>
      </c>
      <c r="E29">
        <f t="shared" si="0"/>
        <v>2.721679498199137</v>
      </c>
      <c r="F29">
        <f t="shared" si="1"/>
        <v>1.779397420391261</v>
      </c>
      <c r="G29">
        <f t="shared" si="2"/>
        <v>0.8855981704341609</v>
      </c>
      <c r="H29">
        <f t="shared" si="3"/>
        <v>0</v>
      </c>
      <c r="I29">
        <f t="shared" si="4"/>
        <v>0.8855981704341609</v>
      </c>
      <c r="J29">
        <f t="shared" si="5"/>
        <v>0</v>
      </c>
      <c r="K29">
        <f t="shared" si="6"/>
        <v>1.279397420391261</v>
      </c>
      <c r="L29">
        <f t="shared" si="7"/>
        <v>0</v>
      </c>
      <c r="M29">
        <f t="shared" si="8"/>
        <v>1.279397420391261</v>
      </c>
      <c r="N29">
        <f t="shared" si="9"/>
        <v>0</v>
      </c>
    </row>
    <row r="30" spans="1:14" ht="12.75">
      <c r="A30" s="7">
        <v>33239</v>
      </c>
      <c r="B30" s="8" t="s">
        <v>21</v>
      </c>
      <c r="C30" s="2">
        <v>26.167194053325346</v>
      </c>
      <c r="D30" s="2">
        <v>0.7234927718026383</v>
      </c>
      <c r="E30">
        <f t="shared" si="0"/>
        <v>0.5082051157011922</v>
      </c>
      <c r="F30">
        <f t="shared" si="1"/>
        <v>1.045208557129505</v>
      </c>
      <c r="G30">
        <f t="shared" si="2"/>
        <v>1.2629912251671296</v>
      </c>
      <c r="H30">
        <f t="shared" si="3"/>
        <v>0</v>
      </c>
      <c r="I30">
        <f t="shared" si="4"/>
        <v>1.2629912251671296</v>
      </c>
      <c r="J30">
        <f t="shared" si="5"/>
        <v>0</v>
      </c>
      <c r="K30">
        <f t="shared" si="6"/>
        <v>1.8246059775207657</v>
      </c>
      <c r="L30">
        <f t="shared" si="7"/>
        <v>0</v>
      </c>
      <c r="M30">
        <f t="shared" si="8"/>
        <v>1.8246059775207657</v>
      </c>
      <c r="N30">
        <f t="shared" si="9"/>
        <v>0</v>
      </c>
    </row>
    <row r="31" spans="1:14" ht="12.75">
      <c r="A31" s="5">
        <v>33270</v>
      </c>
      <c r="B31" s="6" t="s">
        <v>22</v>
      </c>
      <c r="C31" s="2">
        <v>18.150444306674935</v>
      </c>
      <c r="D31" s="2">
        <v>-2.1155873953787254</v>
      </c>
      <c r="E31">
        <f t="shared" si="0"/>
        <v>2.839080167181364</v>
      </c>
      <c r="F31">
        <f t="shared" si="1"/>
        <v>-3.056326386642003</v>
      </c>
      <c r="G31">
        <f t="shared" si="2"/>
        <v>0</v>
      </c>
      <c r="H31">
        <f t="shared" si="3"/>
        <v>-1.7694876783090558</v>
      </c>
      <c r="I31">
        <f t="shared" si="4"/>
        <v>0</v>
      </c>
      <c r="J31">
        <f t="shared" si="5"/>
        <v>-1.7694876783090558</v>
      </c>
      <c r="K31">
        <f t="shared" si="6"/>
        <v>0</v>
      </c>
      <c r="L31">
        <f t="shared" si="7"/>
        <v>-2.556326386642003</v>
      </c>
      <c r="M31">
        <f t="shared" si="8"/>
        <v>0</v>
      </c>
      <c r="N31">
        <f t="shared" si="9"/>
        <v>-2.556326386642003</v>
      </c>
    </row>
    <row r="32" spans="1:14" ht="12.75">
      <c r="A32" s="5">
        <v>33298</v>
      </c>
      <c r="B32" s="6" t="s">
        <v>23</v>
      </c>
      <c r="C32" s="2">
        <v>19.993990412611748</v>
      </c>
      <c r="D32" s="2">
        <v>-0.3371957070529828</v>
      </c>
      <c r="E32">
        <f t="shared" si="0"/>
        <v>1.7783916883257427</v>
      </c>
      <c r="F32">
        <f t="shared" si="1"/>
        <v>-0.48713664071719776</v>
      </c>
      <c r="G32">
        <f t="shared" si="2"/>
        <v>0</v>
      </c>
      <c r="H32">
        <f t="shared" si="3"/>
        <v>-1.760583668292369</v>
      </c>
      <c r="I32">
        <f t="shared" si="4"/>
        <v>0</v>
      </c>
      <c r="J32">
        <f t="shared" si="5"/>
        <v>-1.760583668292369</v>
      </c>
      <c r="K32">
        <f t="shared" si="6"/>
        <v>0</v>
      </c>
      <c r="L32">
        <f t="shared" si="7"/>
        <v>-2.5434630273592007</v>
      </c>
      <c r="M32">
        <f t="shared" si="8"/>
        <v>0</v>
      </c>
      <c r="N32">
        <f t="shared" si="9"/>
        <v>-2.5434630273592007</v>
      </c>
    </row>
    <row r="33" spans="1:14" ht="12.75">
      <c r="A33" s="5">
        <v>33329</v>
      </c>
      <c r="B33" s="6" t="s">
        <v>24</v>
      </c>
      <c r="C33" s="2">
        <v>16.624269296724744</v>
      </c>
      <c r="D33" s="2">
        <v>0.9310885520435934</v>
      </c>
      <c r="E33">
        <f t="shared" si="0"/>
        <v>1.2682842590965762</v>
      </c>
      <c r="F33">
        <f t="shared" si="1"/>
        <v>1.345116025992252</v>
      </c>
      <c r="G33">
        <f t="shared" si="2"/>
        <v>0.5849888349739238</v>
      </c>
      <c r="H33">
        <f t="shared" si="3"/>
        <v>-0.483395399179106</v>
      </c>
      <c r="I33">
        <f t="shared" si="4"/>
        <v>0.5849888349739238</v>
      </c>
      <c r="J33">
        <f t="shared" si="5"/>
        <v>-0.483395399179106</v>
      </c>
      <c r="K33">
        <f t="shared" si="6"/>
        <v>0.8451160259922521</v>
      </c>
      <c r="L33">
        <f t="shared" si="7"/>
        <v>-0.6983470013669485</v>
      </c>
      <c r="M33">
        <f t="shared" si="8"/>
        <v>0.8451160259922521</v>
      </c>
      <c r="N33">
        <f t="shared" si="9"/>
        <v>-0.6983470013669485</v>
      </c>
    </row>
    <row r="34" spans="1:14" ht="12.75">
      <c r="A34" s="5">
        <v>33359</v>
      </c>
      <c r="B34" s="6" t="s">
        <v>25</v>
      </c>
      <c r="C34" s="2">
        <v>16.49833998270234</v>
      </c>
      <c r="D34" s="2">
        <v>-0.07384455910536517</v>
      </c>
      <c r="E34">
        <f t="shared" si="0"/>
        <v>1.0049331111489586</v>
      </c>
      <c r="F34">
        <f t="shared" si="1"/>
        <v>-0.10668104517765371</v>
      </c>
      <c r="G34">
        <f t="shared" si="2"/>
        <v>0.16504455879888913</v>
      </c>
      <c r="H34">
        <f t="shared" si="3"/>
        <v>-0.21114024121480168</v>
      </c>
      <c r="I34">
        <f t="shared" si="4"/>
        <v>0.16504455879888913</v>
      </c>
      <c r="J34">
        <f t="shared" si="5"/>
        <v>-0.21114024121480168</v>
      </c>
      <c r="K34">
        <f t="shared" si="6"/>
        <v>0.23843498081459832</v>
      </c>
      <c r="L34">
        <f t="shared" si="7"/>
        <v>-0.3050280465446023</v>
      </c>
      <c r="M34">
        <f t="shared" si="8"/>
        <v>0.23843498081459832</v>
      </c>
      <c r="N34">
        <f t="shared" si="9"/>
        <v>-0.3050280465446023</v>
      </c>
    </row>
    <row r="35" spans="1:14" ht="12.75">
      <c r="A35" s="5">
        <v>33390</v>
      </c>
      <c r="B35" s="6" t="s">
        <v>26</v>
      </c>
      <c r="C35" s="2">
        <v>14.718939963117274</v>
      </c>
      <c r="D35" s="2">
        <v>-1.0949020070873006</v>
      </c>
      <c r="E35">
        <f aca="true" t="shared" si="10" ref="E35:E66">ABS(D35-D34)</f>
        <v>1.0210574479819354</v>
      </c>
      <c r="F35">
        <f aca="true" t="shared" si="11" ref="F35:F66">D35/SE_of_SPC</f>
        <v>-1.5817724677118097</v>
      </c>
      <c r="G35">
        <f aca="true" t="shared" si="12" ref="G35:G66">IF((D35-K+G34)&gt;0,D35-K+G34,0)</f>
        <v>0</v>
      </c>
      <c r="H35">
        <f aca="true" t="shared" si="13" ref="H35:H66">IF((D35+K+H34)&lt;0,D35+K+H34,0)</f>
        <v>-0.9599425312324327</v>
      </c>
      <c r="I35">
        <f aca="true" t="shared" si="14" ref="I35:I66">IF(I34&lt;4*SE_of_SPC,MAX(D35-K+I34,0),0)</f>
        <v>0</v>
      </c>
      <c r="J35">
        <f aca="true" t="shared" si="15" ref="J35:J66">IF(J34&lt;-(4*SE_of_SPC),0,MIN(D35+K+J34,0))</f>
        <v>-0.9599425312324327</v>
      </c>
      <c r="K35">
        <f aca="true" t="shared" si="16" ref="K35:K66">G35/SE_of_SPC</f>
        <v>0</v>
      </c>
      <c r="L35">
        <f aca="true" t="shared" si="17" ref="L35:L66">H35/SE_of_SPC</f>
        <v>-1.386800514256412</v>
      </c>
      <c r="M35">
        <f aca="true" t="shared" si="18" ref="M35:M66">I35/SE_of_SPC</f>
        <v>0</v>
      </c>
      <c r="N35">
        <f aca="true" t="shared" si="19" ref="N35:N66">J35/SE_of_SPC</f>
        <v>-1.386800514256412</v>
      </c>
    </row>
    <row r="36" spans="1:14" ht="12.75">
      <c r="A36" s="5">
        <v>33420</v>
      </c>
      <c r="B36" s="6" t="s">
        <v>27</v>
      </c>
      <c r="C36" s="2">
        <v>15.505687768916536</v>
      </c>
      <c r="D36" s="2">
        <v>-0.2038633641566103</v>
      </c>
      <c r="E36">
        <f t="shared" si="10"/>
        <v>0.8910386429306902</v>
      </c>
      <c r="F36">
        <f t="shared" si="11"/>
        <v>-0.2945153580052953</v>
      </c>
      <c r="G36">
        <f t="shared" si="12"/>
        <v>0</v>
      </c>
      <c r="H36">
        <f t="shared" si="13"/>
        <v>-0.8177061783193734</v>
      </c>
      <c r="I36">
        <f t="shared" si="14"/>
        <v>0</v>
      </c>
      <c r="J36">
        <f t="shared" si="15"/>
        <v>-0.8177061783193734</v>
      </c>
      <c r="K36">
        <f t="shared" si="16"/>
        <v>0</v>
      </c>
      <c r="L36">
        <f t="shared" si="17"/>
        <v>-1.1813158722617072</v>
      </c>
      <c r="M36">
        <f t="shared" si="18"/>
        <v>0</v>
      </c>
      <c r="N36">
        <f t="shared" si="19"/>
        <v>-1.1813158722617072</v>
      </c>
    </row>
    <row r="37" spans="1:14" ht="12.75">
      <c r="A37" s="5">
        <v>33451</v>
      </c>
      <c r="B37" s="6" t="s">
        <v>28</v>
      </c>
      <c r="C37" s="2">
        <v>16.729810703763505</v>
      </c>
      <c r="D37" s="2">
        <v>-0.1629943949256732</v>
      </c>
      <c r="E37">
        <f t="shared" si="10"/>
        <v>0.04086896923093711</v>
      </c>
      <c r="F37">
        <f t="shared" si="11"/>
        <v>-0.23547316985073205</v>
      </c>
      <c r="G37">
        <f t="shared" si="12"/>
        <v>0</v>
      </c>
      <c r="H37">
        <f t="shared" si="13"/>
        <v>-0.6346008561753771</v>
      </c>
      <c r="I37">
        <f t="shared" si="14"/>
        <v>0</v>
      </c>
      <c r="J37">
        <f t="shared" si="15"/>
        <v>-0.6346008561753771</v>
      </c>
      <c r="K37">
        <f t="shared" si="16"/>
        <v>0</v>
      </c>
      <c r="L37">
        <f t="shared" si="17"/>
        <v>-0.9167890421124392</v>
      </c>
      <c r="M37">
        <f t="shared" si="18"/>
        <v>0</v>
      </c>
      <c r="N37">
        <f t="shared" si="19"/>
        <v>-0.9167890421124392</v>
      </c>
    </row>
    <row r="38" spans="1:14" ht="12.75">
      <c r="A38" s="5">
        <v>33482</v>
      </c>
      <c r="B38" s="6" t="s">
        <v>29</v>
      </c>
      <c r="C38" s="2">
        <v>12.096027116242217</v>
      </c>
      <c r="D38" s="2">
        <v>-0.3189945110797328</v>
      </c>
      <c r="E38">
        <f t="shared" si="10"/>
        <v>0.15600011615405962</v>
      </c>
      <c r="F38">
        <f t="shared" si="11"/>
        <v>-0.46084191252823176</v>
      </c>
      <c r="G38">
        <f t="shared" si="12"/>
        <v>0</v>
      </c>
      <c r="H38">
        <f t="shared" si="13"/>
        <v>-0.6074956501854404</v>
      </c>
      <c r="I38">
        <f t="shared" si="14"/>
        <v>0</v>
      </c>
      <c r="J38">
        <f t="shared" si="15"/>
        <v>-0.6074956501854404</v>
      </c>
      <c r="K38">
        <f t="shared" si="16"/>
        <v>0</v>
      </c>
      <c r="L38">
        <f t="shared" si="17"/>
        <v>-0.877630954640671</v>
      </c>
      <c r="M38">
        <f t="shared" si="18"/>
        <v>0</v>
      </c>
      <c r="N38">
        <f t="shared" si="19"/>
        <v>-0.877630954640671</v>
      </c>
    </row>
    <row r="39" spans="1:14" ht="12.75">
      <c r="A39" s="5">
        <v>33512</v>
      </c>
      <c r="B39" s="6" t="s">
        <v>30</v>
      </c>
      <c r="C39" s="2">
        <v>16.60775020651527</v>
      </c>
      <c r="D39" s="2">
        <v>0.9230385031771202</v>
      </c>
      <c r="E39">
        <f t="shared" si="10"/>
        <v>1.242033014256853</v>
      </c>
      <c r="F39">
        <f t="shared" si="11"/>
        <v>1.3334863590647106</v>
      </c>
      <c r="G39">
        <f t="shared" si="12"/>
        <v>0.5769387861074506</v>
      </c>
      <c r="H39">
        <f t="shared" si="13"/>
        <v>0</v>
      </c>
      <c r="I39">
        <f t="shared" si="14"/>
        <v>0.5769387861074506</v>
      </c>
      <c r="J39">
        <f t="shared" si="15"/>
        <v>0</v>
      </c>
      <c r="K39">
        <f t="shared" si="16"/>
        <v>0.8334863590647106</v>
      </c>
      <c r="L39">
        <f t="shared" si="17"/>
        <v>0</v>
      </c>
      <c r="M39">
        <f t="shared" si="18"/>
        <v>0.8334863590647106</v>
      </c>
      <c r="N39">
        <f t="shared" si="19"/>
        <v>0</v>
      </c>
    </row>
    <row r="40" spans="1:14" ht="12.75">
      <c r="A40" s="5">
        <v>33543</v>
      </c>
      <c r="B40" s="6" t="s">
        <v>31</v>
      </c>
      <c r="C40" s="2">
        <v>17.284836091001818</v>
      </c>
      <c r="D40" s="2">
        <v>0.07485481993955508</v>
      </c>
      <c r="E40">
        <f t="shared" si="10"/>
        <v>0.8481836832375651</v>
      </c>
      <c r="F40">
        <f t="shared" si="11"/>
        <v>0.10814053905234322</v>
      </c>
      <c r="G40">
        <f t="shared" si="12"/>
        <v>0.3056938889773362</v>
      </c>
      <c r="H40">
        <f t="shared" si="13"/>
        <v>0</v>
      </c>
      <c r="I40">
        <f t="shared" si="14"/>
        <v>0.3056938889773362</v>
      </c>
      <c r="J40">
        <f t="shared" si="15"/>
        <v>0</v>
      </c>
      <c r="K40">
        <f t="shared" si="16"/>
        <v>0.4416268981170538</v>
      </c>
      <c r="L40">
        <f t="shared" si="17"/>
        <v>0</v>
      </c>
      <c r="M40">
        <f t="shared" si="18"/>
        <v>0.4416268981170538</v>
      </c>
      <c r="N40">
        <f t="shared" si="19"/>
        <v>0</v>
      </c>
    </row>
    <row r="41" spans="1:14" ht="12.75">
      <c r="A41" s="5">
        <v>33573</v>
      </c>
      <c r="B41" s="6" t="s">
        <v>32</v>
      </c>
      <c r="C41" s="2">
        <v>20.043380328689413</v>
      </c>
      <c r="D41" s="2">
        <v>-1.5955646485348471</v>
      </c>
      <c r="E41">
        <f t="shared" si="10"/>
        <v>1.6704194684744023</v>
      </c>
      <c r="F41">
        <f t="shared" si="11"/>
        <v>-2.305064942040478</v>
      </c>
      <c r="G41">
        <f t="shared" si="12"/>
        <v>0</v>
      </c>
      <c r="H41">
        <f t="shared" si="13"/>
        <v>-1.2494649314651776</v>
      </c>
      <c r="I41">
        <f t="shared" si="14"/>
        <v>0</v>
      </c>
      <c r="J41">
        <f t="shared" si="15"/>
        <v>-1.2494649314651776</v>
      </c>
      <c r="K41">
        <f t="shared" si="16"/>
        <v>0</v>
      </c>
      <c r="L41">
        <f t="shared" si="17"/>
        <v>-1.8050649420404778</v>
      </c>
      <c r="M41">
        <f t="shared" si="18"/>
        <v>0</v>
      </c>
      <c r="N41">
        <f t="shared" si="19"/>
        <v>-1.8050649420404778</v>
      </c>
    </row>
    <row r="42" spans="1:14" ht="12.75">
      <c r="A42" s="5">
        <v>33604</v>
      </c>
      <c r="B42" s="6" t="s">
        <v>33</v>
      </c>
      <c r="C42" s="2">
        <v>18.608182241255307</v>
      </c>
      <c r="D42" s="2">
        <v>-0.35731267202842076</v>
      </c>
      <c r="E42">
        <f t="shared" si="10"/>
        <v>1.2382519765064264</v>
      </c>
      <c r="F42">
        <f t="shared" si="11"/>
        <v>-0.5161990235844285</v>
      </c>
      <c r="G42">
        <f t="shared" si="12"/>
        <v>0</v>
      </c>
      <c r="H42">
        <f t="shared" si="13"/>
        <v>-1.2606778864239288</v>
      </c>
      <c r="I42">
        <f t="shared" si="14"/>
        <v>0</v>
      </c>
      <c r="J42">
        <f t="shared" si="15"/>
        <v>-1.2606778864239288</v>
      </c>
      <c r="K42">
        <f t="shared" si="16"/>
        <v>0</v>
      </c>
      <c r="L42">
        <f t="shared" si="17"/>
        <v>-1.8212639656249063</v>
      </c>
      <c r="M42">
        <f t="shared" si="18"/>
        <v>0</v>
      </c>
      <c r="N42">
        <f t="shared" si="19"/>
        <v>-1.8212639656249063</v>
      </c>
    </row>
    <row r="43" spans="1:14" ht="12.75">
      <c r="A43" s="3">
        <v>33635</v>
      </c>
      <c r="B43" s="2" t="s">
        <v>34</v>
      </c>
      <c r="C43" s="2">
        <v>16.573300812926107</v>
      </c>
      <c r="D43" s="2">
        <v>-0.47839881918495497</v>
      </c>
      <c r="E43">
        <f t="shared" si="10"/>
        <v>0.12108614715653421</v>
      </c>
      <c r="F43">
        <f t="shared" si="11"/>
        <v>-0.6911285903892458</v>
      </c>
      <c r="G43">
        <f t="shared" si="12"/>
        <v>0</v>
      </c>
      <c r="H43">
        <f t="shared" si="13"/>
        <v>-1.3929769885392143</v>
      </c>
      <c r="I43">
        <f t="shared" si="14"/>
        <v>0</v>
      </c>
      <c r="J43">
        <f t="shared" si="15"/>
        <v>-1.3929769885392143</v>
      </c>
      <c r="K43">
        <f t="shared" si="16"/>
        <v>0</v>
      </c>
      <c r="L43">
        <f t="shared" si="17"/>
        <v>-2.0123925560141522</v>
      </c>
      <c r="M43">
        <f t="shared" si="18"/>
        <v>0</v>
      </c>
      <c r="N43">
        <f t="shared" si="19"/>
        <v>-2.0123925560141522</v>
      </c>
    </row>
    <row r="44" spans="1:14" ht="12.75">
      <c r="A44" s="3">
        <v>33664</v>
      </c>
      <c r="B44" s="2" t="s">
        <v>35</v>
      </c>
      <c r="C44" s="2">
        <v>19.099170436522346</v>
      </c>
      <c r="D44" s="2">
        <v>0.5559821539786836</v>
      </c>
      <c r="E44">
        <f t="shared" si="10"/>
        <v>1.0343809731636386</v>
      </c>
      <c r="F44">
        <f t="shared" si="11"/>
        <v>0.803210933955726</v>
      </c>
      <c r="G44">
        <f t="shared" si="12"/>
        <v>0.20988243690901404</v>
      </c>
      <c r="H44">
        <f t="shared" si="13"/>
        <v>-0.4908951174908611</v>
      </c>
      <c r="I44">
        <f t="shared" si="14"/>
        <v>0.20988243690901404</v>
      </c>
      <c r="J44">
        <f t="shared" si="15"/>
        <v>-0.4908951174908611</v>
      </c>
      <c r="K44">
        <f t="shared" si="16"/>
        <v>0.303210933955726</v>
      </c>
      <c r="L44">
        <f t="shared" si="17"/>
        <v>-0.709181622058426</v>
      </c>
      <c r="M44">
        <f t="shared" si="18"/>
        <v>0.303210933955726</v>
      </c>
      <c r="N44">
        <f t="shared" si="19"/>
        <v>-0.709181622058426</v>
      </c>
    </row>
    <row r="45" spans="1:14" ht="12.75">
      <c r="A45" s="3">
        <v>33695</v>
      </c>
      <c r="B45" s="2" t="s">
        <v>36</v>
      </c>
      <c r="C45" s="2">
        <v>13.402807305817605</v>
      </c>
      <c r="D45" s="2">
        <v>0.5086079124488434</v>
      </c>
      <c r="E45">
        <f t="shared" si="10"/>
        <v>0.047374241529840155</v>
      </c>
      <c r="F45">
        <f t="shared" si="11"/>
        <v>0.7347707717808697</v>
      </c>
      <c r="G45">
        <f t="shared" si="12"/>
        <v>0.3723906322881879</v>
      </c>
      <c r="H45">
        <f t="shared" si="13"/>
        <v>0</v>
      </c>
      <c r="I45">
        <f t="shared" si="14"/>
        <v>0.3723906322881879</v>
      </c>
      <c r="J45">
        <f t="shared" si="15"/>
        <v>0</v>
      </c>
      <c r="K45">
        <f t="shared" si="16"/>
        <v>0.5379817057365957</v>
      </c>
      <c r="L45">
        <f t="shared" si="17"/>
        <v>0</v>
      </c>
      <c r="M45">
        <f t="shared" si="18"/>
        <v>0.5379817057365957</v>
      </c>
      <c r="N45">
        <f t="shared" si="19"/>
        <v>0</v>
      </c>
    </row>
    <row r="46" spans="1:14" ht="12.75">
      <c r="A46" s="3">
        <v>33725</v>
      </c>
      <c r="B46" s="2" t="s">
        <v>37</v>
      </c>
      <c r="C46" s="2">
        <v>13.445875767815433</v>
      </c>
      <c r="D46" s="2">
        <v>-0.1447070737214118</v>
      </c>
      <c r="E46">
        <f t="shared" si="10"/>
        <v>0.6533149861702552</v>
      </c>
      <c r="F46">
        <f t="shared" si="11"/>
        <v>-0.2090540190939862</v>
      </c>
      <c r="G46">
        <f t="shared" si="12"/>
        <v>0</v>
      </c>
      <c r="H46">
        <f t="shared" si="13"/>
        <v>0</v>
      </c>
      <c r="I46">
        <f t="shared" si="14"/>
        <v>0</v>
      </c>
      <c r="J46">
        <f t="shared" si="15"/>
        <v>0</v>
      </c>
      <c r="K46">
        <f t="shared" si="16"/>
        <v>0</v>
      </c>
      <c r="L46">
        <f t="shared" si="17"/>
        <v>0</v>
      </c>
      <c r="M46">
        <f t="shared" si="18"/>
        <v>0</v>
      </c>
      <c r="N46">
        <f t="shared" si="19"/>
        <v>0</v>
      </c>
    </row>
    <row r="47" spans="1:14" ht="12.75">
      <c r="A47" s="3">
        <v>33756</v>
      </c>
      <c r="B47" s="2" t="s">
        <v>38</v>
      </c>
      <c r="C47" s="2">
        <v>18.962656576813707</v>
      </c>
      <c r="D47" s="2">
        <v>1.1422224928905744</v>
      </c>
      <c r="E47">
        <f t="shared" si="10"/>
        <v>1.2869295666119862</v>
      </c>
      <c r="F47">
        <f t="shared" si="11"/>
        <v>1.6501349705822588</v>
      </c>
      <c r="G47">
        <f t="shared" si="12"/>
        <v>0.7961227758209048</v>
      </c>
      <c r="H47">
        <f t="shared" si="13"/>
        <v>0</v>
      </c>
      <c r="I47">
        <f t="shared" si="14"/>
        <v>0.7961227758209048</v>
      </c>
      <c r="J47">
        <f t="shared" si="15"/>
        <v>0</v>
      </c>
      <c r="K47">
        <f t="shared" si="16"/>
        <v>1.1501349705822588</v>
      </c>
      <c r="L47">
        <f t="shared" si="17"/>
        <v>0</v>
      </c>
      <c r="M47">
        <f t="shared" si="18"/>
        <v>1.1501349705822588</v>
      </c>
      <c r="N47">
        <f t="shared" si="19"/>
        <v>0</v>
      </c>
    </row>
    <row r="48" spans="1:14" ht="12.75">
      <c r="A48" s="3">
        <v>33786</v>
      </c>
      <c r="B48" s="2" t="s">
        <v>39</v>
      </c>
      <c r="C48" s="2">
        <v>20.222393857477112</v>
      </c>
      <c r="D48" s="2">
        <v>1.112193521518243</v>
      </c>
      <c r="E48">
        <f t="shared" si="10"/>
        <v>0.030028971372331403</v>
      </c>
      <c r="F48">
        <f t="shared" si="11"/>
        <v>1.6067530059470687</v>
      </c>
      <c r="G48">
        <f t="shared" si="12"/>
        <v>1.5622165802694783</v>
      </c>
      <c r="H48">
        <f t="shared" si="13"/>
        <v>0</v>
      </c>
      <c r="I48">
        <f t="shared" si="14"/>
        <v>1.5622165802694783</v>
      </c>
      <c r="J48">
        <f t="shared" si="15"/>
        <v>0</v>
      </c>
      <c r="K48">
        <f t="shared" si="16"/>
        <v>2.2568879765293275</v>
      </c>
      <c r="L48">
        <f t="shared" si="17"/>
        <v>0</v>
      </c>
      <c r="M48">
        <f t="shared" si="18"/>
        <v>2.2568879765293275</v>
      </c>
      <c r="N48">
        <f t="shared" si="19"/>
        <v>0</v>
      </c>
    </row>
    <row r="49" spans="1:14" ht="12.75">
      <c r="A49" s="3">
        <v>33817</v>
      </c>
      <c r="B49" s="2" t="s">
        <v>40</v>
      </c>
      <c r="C49" s="2">
        <v>19.661367332306487</v>
      </c>
      <c r="D49" s="2">
        <v>0.11962200552613085</v>
      </c>
      <c r="E49">
        <f t="shared" si="10"/>
        <v>0.9925715159921121</v>
      </c>
      <c r="F49">
        <f t="shared" si="11"/>
        <v>0.172814364800609</v>
      </c>
      <c r="G49">
        <f t="shared" si="12"/>
        <v>1.3357388687259397</v>
      </c>
      <c r="H49">
        <f t="shared" si="13"/>
        <v>0</v>
      </c>
      <c r="I49">
        <f t="shared" si="14"/>
        <v>1.3357388687259397</v>
      </c>
      <c r="J49">
        <f t="shared" si="15"/>
        <v>0</v>
      </c>
      <c r="K49">
        <f t="shared" si="16"/>
        <v>1.9297023413299366</v>
      </c>
      <c r="L49">
        <f t="shared" si="17"/>
        <v>0</v>
      </c>
      <c r="M49">
        <f t="shared" si="18"/>
        <v>1.9297023413299366</v>
      </c>
      <c r="N49">
        <f t="shared" si="19"/>
        <v>0</v>
      </c>
    </row>
    <row r="50" spans="1:14" ht="12.75">
      <c r="A50" s="3">
        <v>33848</v>
      </c>
      <c r="B50" s="2" t="s">
        <v>41</v>
      </c>
      <c r="C50" s="2">
        <v>14.807820642065058</v>
      </c>
      <c r="D50" s="2">
        <v>-0.15587306729131922</v>
      </c>
      <c r="E50">
        <f t="shared" si="10"/>
        <v>0.27549507281745006</v>
      </c>
      <c r="F50">
        <f t="shared" si="11"/>
        <v>-0.22518519895227498</v>
      </c>
      <c r="G50">
        <f t="shared" si="12"/>
        <v>0.833766084364951</v>
      </c>
      <c r="H50">
        <f t="shared" si="13"/>
        <v>0</v>
      </c>
      <c r="I50">
        <f t="shared" si="14"/>
        <v>0.833766084364951</v>
      </c>
      <c r="J50">
        <f t="shared" si="15"/>
        <v>0</v>
      </c>
      <c r="K50">
        <f t="shared" si="16"/>
        <v>1.2045171423776615</v>
      </c>
      <c r="L50">
        <f t="shared" si="17"/>
        <v>0</v>
      </c>
      <c r="M50">
        <f t="shared" si="18"/>
        <v>1.2045171423776615</v>
      </c>
      <c r="N50">
        <f t="shared" si="19"/>
        <v>0</v>
      </c>
    </row>
    <row r="51" spans="1:14" ht="12.75">
      <c r="A51" s="3">
        <v>33878</v>
      </c>
      <c r="B51" s="2" t="s">
        <v>42</v>
      </c>
      <c r="C51" s="2">
        <v>14.185315247079345</v>
      </c>
      <c r="D51" s="2">
        <v>-0.6544989803959932</v>
      </c>
      <c r="E51">
        <f t="shared" si="10"/>
        <v>0.49862591310467397</v>
      </c>
      <c r="F51">
        <f t="shared" si="11"/>
        <v>-0.945535272229424</v>
      </c>
      <c r="G51">
        <f t="shared" si="12"/>
        <v>0</v>
      </c>
      <c r="H51">
        <f t="shared" si="13"/>
        <v>-0.30839926332632367</v>
      </c>
      <c r="I51">
        <f t="shared" si="14"/>
        <v>0</v>
      </c>
      <c r="J51">
        <f t="shared" si="15"/>
        <v>-0.30839926332632367</v>
      </c>
      <c r="K51">
        <f t="shared" si="16"/>
        <v>0</v>
      </c>
      <c r="L51">
        <f t="shared" si="17"/>
        <v>-0.445535272229424</v>
      </c>
      <c r="M51">
        <f t="shared" si="18"/>
        <v>0</v>
      </c>
      <c r="N51">
        <f t="shared" si="19"/>
        <v>-0.445535272229424</v>
      </c>
    </row>
    <row r="52" spans="1:14" ht="12.75">
      <c r="A52" s="3">
        <v>33909</v>
      </c>
      <c r="B52" s="2" t="s">
        <v>43</v>
      </c>
      <c r="C52" s="2">
        <v>17.319787131107887</v>
      </c>
      <c r="D52" s="2">
        <v>-0.045418926041117316</v>
      </c>
      <c r="E52">
        <f t="shared" si="10"/>
        <v>0.6090800543548759</v>
      </c>
      <c r="F52">
        <f t="shared" si="11"/>
        <v>-0.06561537585997872</v>
      </c>
      <c r="G52">
        <f t="shared" si="12"/>
        <v>0</v>
      </c>
      <c r="H52">
        <f t="shared" si="13"/>
        <v>-0.00771847229777145</v>
      </c>
      <c r="I52">
        <f t="shared" si="14"/>
        <v>0</v>
      </c>
      <c r="J52">
        <f t="shared" si="15"/>
        <v>-0.00771847229777145</v>
      </c>
      <c r="K52">
        <f t="shared" si="16"/>
        <v>0</v>
      </c>
      <c r="L52">
        <f t="shared" si="17"/>
        <v>-0.0111506480894027</v>
      </c>
      <c r="M52">
        <f t="shared" si="18"/>
        <v>0</v>
      </c>
      <c r="N52">
        <f t="shared" si="19"/>
        <v>-0.0111506480894027</v>
      </c>
    </row>
    <row r="53" spans="1:14" ht="12.75">
      <c r="A53" s="3">
        <v>33939</v>
      </c>
      <c r="B53" s="2" t="s">
        <v>44</v>
      </c>
      <c r="C53" s="2">
        <v>26.105136694597682</v>
      </c>
      <c r="D53" s="2">
        <v>0.3889676518858628</v>
      </c>
      <c r="E53">
        <f t="shared" si="10"/>
        <v>0.4343865779269801</v>
      </c>
      <c r="F53">
        <f t="shared" si="11"/>
        <v>0.5619300344697538</v>
      </c>
      <c r="G53">
        <f t="shared" si="12"/>
        <v>0.042867934816193276</v>
      </c>
      <c r="H53">
        <f t="shared" si="13"/>
        <v>0</v>
      </c>
      <c r="I53">
        <f t="shared" si="14"/>
        <v>0.042867934816193276</v>
      </c>
      <c r="J53">
        <f t="shared" si="15"/>
        <v>0</v>
      </c>
      <c r="K53">
        <f t="shared" si="16"/>
        <v>0.0619300344697537</v>
      </c>
      <c r="L53">
        <f t="shared" si="17"/>
        <v>0</v>
      </c>
      <c r="M53">
        <f t="shared" si="18"/>
        <v>0.0619300344697537</v>
      </c>
      <c r="N53">
        <f t="shared" si="19"/>
        <v>0</v>
      </c>
    </row>
    <row r="54" spans="1:14" ht="12.75">
      <c r="A54" s="3">
        <v>33970</v>
      </c>
      <c r="B54" s="2" t="s">
        <v>45</v>
      </c>
      <c r="C54" s="2">
        <v>22.374188359688237</v>
      </c>
      <c r="D54" s="2">
        <v>0.025043930369877485</v>
      </c>
      <c r="E54">
        <f t="shared" si="10"/>
        <v>0.3639237215159853</v>
      </c>
      <c r="F54">
        <f t="shared" si="11"/>
        <v>0.03618022369668128</v>
      </c>
      <c r="G54">
        <f t="shared" si="12"/>
        <v>0</v>
      </c>
      <c r="H54">
        <f t="shared" si="13"/>
        <v>0</v>
      </c>
      <c r="I54">
        <f t="shared" si="14"/>
        <v>0</v>
      </c>
      <c r="J54">
        <f t="shared" si="15"/>
        <v>0</v>
      </c>
      <c r="K54">
        <f t="shared" si="16"/>
        <v>0</v>
      </c>
      <c r="L54">
        <f t="shared" si="17"/>
        <v>0</v>
      </c>
      <c r="M54">
        <f t="shared" si="18"/>
        <v>0</v>
      </c>
      <c r="N54">
        <f t="shared" si="19"/>
        <v>0</v>
      </c>
    </row>
    <row r="55" spans="1:14" ht="12.75">
      <c r="A55" s="3">
        <v>34001</v>
      </c>
      <c r="B55" s="2" t="s">
        <v>46</v>
      </c>
      <c r="C55" s="2">
        <v>23.147024352129183</v>
      </c>
      <c r="D55" s="2">
        <v>0.6118573089604231</v>
      </c>
      <c r="E55">
        <f t="shared" si="10"/>
        <v>0.5868133785905456</v>
      </c>
      <c r="F55">
        <f t="shared" si="11"/>
        <v>0.8839321137573436</v>
      </c>
      <c r="G55">
        <f t="shared" si="12"/>
        <v>0.2657575918907536</v>
      </c>
      <c r="H55">
        <f t="shared" si="13"/>
        <v>0</v>
      </c>
      <c r="I55">
        <f t="shared" si="14"/>
        <v>0.2657575918907536</v>
      </c>
      <c r="J55">
        <f t="shared" si="15"/>
        <v>0</v>
      </c>
      <c r="K55">
        <f t="shared" si="16"/>
        <v>0.3839321137573436</v>
      </c>
      <c r="L55">
        <f t="shared" si="17"/>
        <v>0</v>
      </c>
      <c r="M55">
        <f t="shared" si="18"/>
        <v>0.3839321137573436</v>
      </c>
      <c r="N55">
        <f t="shared" si="19"/>
        <v>0</v>
      </c>
    </row>
    <row r="56" spans="1:14" ht="12.75">
      <c r="A56" s="3">
        <v>34029</v>
      </c>
      <c r="B56" s="2" t="s">
        <v>47</v>
      </c>
      <c r="C56" s="2">
        <v>26.393828814263937</v>
      </c>
      <c r="D56" s="2">
        <v>1.2402841736732348</v>
      </c>
      <c r="E56">
        <f t="shared" si="10"/>
        <v>0.6284268647128117</v>
      </c>
      <c r="F56">
        <f t="shared" si="11"/>
        <v>1.79180177345185</v>
      </c>
      <c r="G56">
        <f t="shared" si="12"/>
        <v>1.1599420484943188</v>
      </c>
      <c r="H56">
        <f t="shared" si="13"/>
        <v>0</v>
      </c>
      <c r="I56">
        <f t="shared" si="14"/>
        <v>1.1599420484943188</v>
      </c>
      <c r="J56">
        <f t="shared" si="15"/>
        <v>0</v>
      </c>
      <c r="K56">
        <f t="shared" si="16"/>
        <v>1.6757338872091936</v>
      </c>
      <c r="L56">
        <f t="shared" si="17"/>
        <v>0</v>
      </c>
      <c r="M56">
        <f t="shared" si="18"/>
        <v>1.6757338872091936</v>
      </c>
      <c r="N56">
        <f t="shared" si="19"/>
        <v>0</v>
      </c>
    </row>
    <row r="57" spans="1:14" ht="12.75">
      <c r="A57" s="3">
        <v>34060</v>
      </c>
      <c r="B57" s="2" t="s">
        <v>48</v>
      </c>
      <c r="C57" s="2">
        <v>17.08054498144273</v>
      </c>
      <c r="D57" s="2">
        <v>-0.13293499040586637</v>
      </c>
      <c r="E57">
        <f t="shared" si="10"/>
        <v>1.3732191640791012</v>
      </c>
      <c r="F57">
        <f t="shared" si="11"/>
        <v>-0.19204723934967374</v>
      </c>
      <c r="G57">
        <f t="shared" si="12"/>
        <v>0.6809073410187829</v>
      </c>
      <c r="H57">
        <f t="shared" si="13"/>
        <v>0</v>
      </c>
      <c r="I57">
        <f t="shared" si="14"/>
        <v>0.6809073410187829</v>
      </c>
      <c r="J57">
        <f t="shared" si="15"/>
        <v>0</v>
      </c>
      <c r="K57">
        <f t="shared" si="16"/>
        <v>0.9836866478595199</v>
      </c>
      <c r="L57">
        <f t="shared" si="17"/>
        <v>0</v>
      </c>
      <c r="M57">
        <f t="shared" si="18"/>
        <v>0.9836866478595199</v>
      </c>
      <c r="N57">
        <f t="shared" si="19"/>
        <v>0</v>
      </c>
    </row>
    <row r="58" spans="1:14" ht="12.75">
      <c r="A58" s="3">
        <v>34090</v>
      </c>
      <c r="B58" s="2" t="s">
        <v>49</v>
      </c>
      <c r="C58" s="2">
        <v>12.890268140451202</v>
      </c>
      <c r="D58" s="2">
        <v>-1.5972234720723943</v>
      </c>
      <c r="E58">
        <f t="shared" si="10"/>
        <v>1.464288481666528</v>
      </c>
      <c r="F58">
        <f t="shared" si="11"/>
        <v>-2.3074613952239593</v>
      </c>
      <c r="G58">
        <f t="shared" si="12"/>
        <v>0</v>
      </c>
      <c r="H58">
        <f t="shared" si="13"/>
        <v>-1.2511237550027248</v>
      </c>
      <c r="I58">
        <f t="shared" si="14"/>
        <v>0</v>
      </c>
      <c r="J58">
        <f t="shared" si="15"/>
        <v>-1.2511237550027248</v>
      </c>
      <c r="K58">
        <f t="shared" si="16"/>
        <v>0</v>
      </c>
      <c r="L58">
        <f t="shared" si="17"/>
        <v>-1.807461395223959</v>
      </c>
      <c r="M58">
        <f t="shared" si="18"/>
        <v>0</v>
      </c>
      <c r="N58">
        <f t="shared" si="19"/>
        <v>-1.807461395223959</v>
      </c>
    </row>
    <row r="59" spans="1:14" ht="12.75">
      <c r="A59" s="3">
        <v>34121</v>
      </c>
      <c r="B59" s="2" t="s">
        <v>50</v>
      </c>
      <c r="C59" s="2">
        <v>16.75368995216663</v>
      </c>
      <c r="D59" s="2">
        <v>-0.4020847737326028</v>
      </c>
      <c r="E59">
        <f t="shared" si="10"/>
        <v>1.1951386983397916</v>
      </c>
      <c r="F59">
        <f t="shared" si="11"/>
        <v>-0.5808799515020459</v>
      </c>
      <c r="G59">
        <f t="shared" si="12"/>
        <v>0</v>
      </c>
      <c r="H59">
        <f t="shared" si="13"/>
        <v>-1.3071088116656582</v>
      </c>
      <c r="I59">
        <f t="shared" si="14"/>
        <v>0</v>
      </c>
      <c r="J59">
        <f t="shared" si="15"/>
        <v>-1.3071088116656582</v>
      </c>
      <c r="K59">
        <f t="shared" si="16"/>
        <v>0</v>
      </c>
      <c r="L59">
        <f t="shared" si="17"/>
        <v>-1.888341346726005</v>
      </c>
      <c r="M59">
        <f t="shared" si="18"/>
        <v>0</v>
      </c>
      <c r="N59">
        <f t="shared" si="19"/>
        <v>-1.888341346726005</v>
      </c>
    </row>
    <row r="60" spans="1:14" ht="12.75">
      <c r="A60" s="3">
        <v>34151</v>
      </c>
      <c r="B60" s="2" t="s">
        <v>51</v>
      </c>
      <c r="C60" s="2">
        <v>13.94116932443057</v>
      </c>
      <c r="D60" s="2">
        <v>-1.0203338407862925</v>
      </c>
      <c r="E60">
        <f t="shared" si="10"/>
        <v>0.6182490670536898</v>
      </c>
      <c r="F60">
        <f t="shared" si="11"/>
        <v>-1.4740460486722968</v>
      </c>
      <c r="G60">
        <f t="shared" si="12"/>
        <v>0</v>
      </c>
      <c r="H60">
        <f t="shared" si="13"/>
        <v>-1.9813429353822811</v>
      </c>
      <c r="I60">
        <f t="shared" si="14"/>
        <v>0</v>
      </c>
      <c r="J60">
        <f t="shared" si="15"/>
        <v>-1.9813429353822811</v>
      </c>
      <c r="K60">
        <f t="shared" si="16"/>
        <v>0</v>
      </c>
      <c r="L60">
        <f t="shared" si="17"/>
        <v>-2.862387395398302</v>
      </c>
      <c r="M60">
        <f t="shared" si="18"/>
        <v>0</v>
      </c>
      <c r="N60">
        <f t="shared" si="19"/>
        <v>-2.862387395398302</v>
      </c>
    </row>
    <row r="61" spans="1:14" ht="12.75">
      <c r="A61" s="3">
        <v>34182</v>
      </c>
      <c r="B61" s="2" t="s">
        <v>52</v>
      </c>
      <c r="C61" s="2">
        <v>15.877712254807637</v>
      </c>
      <c r="D61" s="2">
        <v>-0.3055680500628554</v>
      </c>
      <c r="E61">
        <f t="shared" si="10"/>
        <v>0.714765790723437</v>
      </c>
      <c r="F61">
        <f t="shared" si="11"/>
        <v>-0.4414451023682069</v>
      </c>
      <c r="G61">
        <f t="shared" si="12"/>
        <v>0</v>
      </c>
      <c r="H61">
        <f t="shared" si="13"/>
        <v>-1.940811268375467</v>
      </c>
      <c r="I61">
        <f t="shared" si="14"/>
        <v>0</v>
      </c>
      <c r="J61">
        <f t="shared" si="15"/>
        <v>-1.940811268375467</v>
      </c>
      <c r="K61">
        <f t="shared" si="16"/>
        <v>0</v>
      </c>
      <c r="L61">
        <f t="shared" si="17"/>
        <v>-2.803832497766509</v>
      </c>
      <c r="M61">
        <f t="shared" si="18"/>
        <v>0</v>
      </c>
      <c r="N61">
        <f t="shared" si="19"/>
        <v>-2.803832497766509</v>
      </c>
    </row>
    <row r="62" spans="1:14" ht="12.75">
      <c r="A62" s="3">
        <v>34213</v>
      </c>
      <c r="B62" s="2" t="s">
        <v>53</v>
      </c>
      <c r="C62" s="2">
        <v>15.369262435842318</v>
      </c>
      <c r="D62" s="2">
        <v>0.8734145276741133</v>
      </c>
      <c r="E62">
        <f t="shared" si="10"/>
        <v>1.1789825777369687</v>
      </c>
      <c r="F62">
        <f t="shared" si="11"/>
        <v>1.261796072919493</v>
      </c>
      <c r="G62">
        <f t="shared" si="12"/>
        <v>0.5273148106044439</v>
      </c>
      <c r="H62">
        <f t="shared" si="13"/>
        <v>-0.7212970236316842</v>
      </c>
      <c r="I62">
        <f t="shared" si="14"/>
        <v>0.5273148106044439</v>
      </c>
      <c r="J62">
        <f t="shared" si="15"/>
        <v>-0.7212970236316842</v>
      </c>
      <c r="K62">
        <f t="shared" si="16"/>
        <v>0.7617960729194931</v>
      </c>
      <c r="L62">
        <f t="shared" si="17"/>
        <v>-1.0420364248470158</v>
      </c>
      <c r="M62">
        <f t="shared" si="18"/>
        <v>0.7617960729194931</v>
      </c>
      <c r="N62">
        <f t="shared" si="19"/>
        <v>-1.0420364248470158</v>
      </c>
    </row>
    <row r="63" spans="1:14" ht="12.75">
      <c r="A63" s="3">
        <v>34243</v>
      </c>
      <c r="B63" s="2" t="s">
        <v>54</v>
      </c>
      <c r="C63" s="2">
        <v>16.960576555046256</v>
      </c>
      <c r="D63" s="2">
        <v>0.6625557225661581</v>
      </c>
      <c r="E63">
        <f t="shared" si="10"/>
        <v>0.21085880510795518</v>
      </c>
      <c r="F63">
        <f t="shared" si="11"/>
        <v>0.9571746087743642</v>
      </c>
      <c r="G63">
        <f t="shared" si="12"/>
        <v>0.8437708161009325</v>
      </c>
      <c r="H63">
        <f t="shared" si="13"/>
        <v>0</v>
      </c>
      <c r="I63">
        <f t="shared" si="14"/>
        <v>0.8437708161009325</v>
      </c>
      <c r="J63">
        <f t="shared" si="15"/>
        <v>0</v>
      </c>
      <c r="K63">
        <f t="shared" si="16"/>
        <v>1.2189706816938575</v>
      </c>
      <c r="L63">
        <f t="shared" si="17"/>
        <v>0</v>
      </c>
      <c r="M63">
        <f t="shared" si="18"/>
        <v>1.2189706816938575</v>
      </c>
      <c r="N63">
        <f t="shared" si="19"/>
        <v>0</v>
      </c>
    </row>
    <row r="64" spans="1:14" ht="12.75">
      <c r="A64" s="3">
        <v>34274</v>
      </c>
      <c r="B64" s="2" t="s">
        <v>55</v>
      </c>
      <c r="C64" s="2">
        <v>18.82446678107379</v>
      </c>
      <c r="D64" s="2">
        <v>0.29132246698346986</v>
      </c>
      <c r="E64">
        <f t="shared" si="10"/>
        <v>0.37123325558268827</v>
      </c>
      <c r="F64">
        <f t="shared" si="11"/>
        <v>0.42086493085001125</v>
      </c>
      <c r="G64">
        <f t="shared" si="12"/>
        <v>0.7889935660147329</v>
      </c>
      <c r="H64">
        <f t="shared" si="13"/>
        <v>0</v>
      </c>
      <c r="I64">
        <f t="shared" si="14"/>
        <v>0.7889935660147329</v>
      </c>
      <c r="J64">
        <f t="shared" si="15"/>
        <v>0</v>
      </c>
      <c r="K64">
        <f t="shared" si="16"/>
        <v>1.139835612543869</v>
      </c>
      <c r="L64">
        <f t="shared" si="17"/>
        <v>0</v>
      </c>
      <c r="M64">
        <f t="shared" si="18"/>
        <v>1.139835612543869</v>
      </c>
      <c r="N64">
        <f t="shared" si="19"/>
        <v>0</v>
      </c>
    </row>
    <row r="65" spans="1:14" ht="12.75">
      <c r="A65" s="3">
        <v>34304</v>
      </c>
      <c r="B65" s="2" t="s">
        <v>56</v>
      </c>
      <c r="C65" s="2">
        <v>21.388929389465567</v>
      </c>
      <c r="D65" s="2">
        <v>-1.2743671455722176</v>
      </c>
      <c r="E65">
        <f t="shared" si="10"/>
        <v>1.5656896125556874</v>
      </c>
      <c r="F65">
        <f t="shared" si="11"/>
        <v>-1.841040432453877</v>
      </c>
      <c r="G65">
        <f t="shared" si="12"/>
        <v>0</v>
      </c>
      <c r="H65">
        <f t="shared" si="13"/>
        <v>-0.9282674285025481</v>
      </c>
      <c r="I65">
        <f t="shared" si="14"/>
        <v>0</v>
      </c>
      <c r="J65">
        <f t="shared" si="15"/>
        <v>-0.9282674285025481</v>
      </c>
      <c r="K65">
        <f t="shared" si="16"/>
        <v>0</v>
      </c>
      <c r="L65">
        <f t="shared" si="17"/>
        <v>-1.341040432453877</v>
      </c>
      <c r="M65">
        <f t="shared" si="18"/>
        <v>0</v>
      </c>
      <c r="N65">
        <f t="shared" si="19"/>
        <v>-1.341040432453877</v>
      </c>
    </row>
    <row r="66" spans="1:14" ht="12.75">
      <c r="A66" s="3">
        <v>34335</v>
      </c>
      <c r="B66" s="2" t="s">
        <v>57</v>
      </c>
      <c r="C66" s="2">
        <v>29.53373865488922</v>
      </c>
      <c r="D66" s="2">
        <v>2.504961415072355</v>
      </c>
      <c r="E66">
        <f t="shared" si="10"/>
        <v>3.7793285606445726</v>
      </c>
      <c r="F66">
        <f t="shared" si="11"/>
        <v>3.6188434886355436</v>
      </c>
      <c r="G66">
        <f t="shared" si="12"/>
        <v>2.1588616980026853</v>
      </c>
      <c r="H66">
        <f t="shared" si="13"/>
        <v>0</v>
      </c>
      <c r="I66">
        <f t="shared" si="14"/>
        <v>2.1588616980026853</v>
      </c>
      <c r="J66">
        <f t="shared" si="15"/>
        <v>0</v>
      </c>
      <c r="K66">
        <f t="shared" si="16"/>
        <v>3.1188434886355436</v>
      </c>
      <c r="L66">
        <f t="shared" si="17"/>
        <v>0</v>
      </c>
      <c r="M66">
        <f t="shared" si="18"/>
        <v>3.1188434886355436</v>
      </c>
      <c r="N66">
        <f t="shared" si="19"/>
        <v>0</v>
      </c>
    </row>
    <row r="67" spans="1:14" ht="12.75">
      <c r="A67" s="3">
        <v>34366</v>
      </c>
      <c r="B67" s="2" t="s">
        <v>58</v>
      </c>
      <c r="C67" s="2">
        <v>26.169260428888187</v>
      </c>
      <c r="D67" s="2">
        <v>0.7635513147698709</v>
      </c>
      <c r="E67">
        <f aca="true" t="shared" si="20" ref="E67:E98">ABS(D67-D66)</f>
        <v>1.741410100302484</v>
      </c>
      <c r="F67">
        <f aca="true" t="shared" si="21" ref="F67:F98">D67/SE_of_SPC</f>
        <v>1.1030799464886138</v>
      </c>
      <c r="G67">
        <f aca="true" t="shared" si="22" ref="G67:G98">IF((D67-K+G66)&gt;0,D67-K+G66,0)</f>
        <v>2.576313295702887</v>
      </c>
      <c r="H67">
        <f aca="true" t="shared" si="23" ref="H67:H98">IF((D67+K+H66)&lt;0,D67+K+H66,0)</f>
        <v>0</v>
      </c>
      <c r="I67">
        <f aca="true" t="shared" si="24" ref="I67:I98">IF(I66&lt;4*SE_of_SPC,MAX(D67-K+I66,0),0)</f>
        <v>2.576313295702887</v>
      </c>
      <c r="J67">
        <f aca="true" t="shared" si="25" ref="J67:J98">IF(J66&lt;-(4*SE_of_SPC),0,MIN(D67+K+J66,0))</f>
        <v>0</v>
      </c>
      <c r="K67">
        <f aca="true" t="shared" si="26" ref="K67:K98">G67/SE_of_SPC</f>
        <v>3.721923435124158</v>
      </c>
      <c r="L67">
        <f aca="true" t="shared" si="27" ref="L67:L98">H67/SE_of_SPC</f>
        <v>0</v>
      </c>
      <c r="M67">
        <f aca="true" t="shared" si="28" ref="M67:M98">I67/SE_of_SPC</f>
        <v>3.721923435124158</v>
      </c>
      <c r="N67">
        <f aca="true" t="shared" si="29" ref="N67:N98">J67/SE_of_SPC</f>
        <v>0</v>
      </c>
    </row>
    <row r="68" spans="1:14" ht="12.75">
      <c r="A68" s="3">
        <v>34394</v>
      </c>
      <c r="B68" s="2" t="s">
        <v>59</v>
      </c>
      <c r="C68" s="2">
        <v>17.436098788563452</v>
      </c>
      <c r="D68" s="2">
        <v>-2.27415886251394</v>
      </c>
      <c r="E68">
        <f t="shared" si="20"/>
        <v>3.0377101772838113</v>
      </c>
      <c r="F68">
        <f t="shared" si="21"/>
        <v>-3.285409883845924</v>
      </c>
      <c r="G68">
        <f t="shared" si="22"/>
        <v>0</v>
      </c>
      <c r="H68">
        <f t="shared" si="23"/>
        <v>-1.9280591454442706</v>
      </c>
      <c r="I68">
        <f t="shared" si="24"/>
        <v>0</v>
      </c>
      <c r="J68">
        <f t="shared" si="25"/>
        <v>-1.9280591454442706</v>
      </c>
      <c r="K68">
        <f t="shared" si="26"/>
        <v>0</v>
      </c>
      <c r="L68">
        <f t="shared" si="27"/>
        <v>-2.785409883845924</v>
      </c>
      <c r="M68">
        <f t="shared" si="28"/>
        <v>0</v>
      </c>
      <c r="N68">
        <f t="shared" si="29"/>
        <v>-2.785409883845924</v>
      </c>
    </row>
    <row r="69" spans="1:14" ht="12.75">
      <c r="A69" s="3">
        <v>34425</v>
      </c>
      <c r="B69" s="2" t="s">
        <v>60</v>
      </c>
      <c r="C69" s="2">
        <v>16.972885663725222</v>
      </c>
      <c r="D69" s="2">
        <v>0.5280531760341992</v>
      </c>
      <c r="E69">
        <f t="shared" si="20"/>
        <v>2.8022120385481393</v>
      </c>
      <c r="F69">
        <f t="shared" si="21"/>
        <v>0.7628627675646187</v>
      </c>
      <c r="G69">
        <f t="shared" si="22"/>
        <v>0.1819534589645297</v>
      </c>
      <c r="H69">
        <f t="shared" si="23"/>
        <v>-1.053906252340402</v>
      </c>
      <c r="I69">
        <f t="shared" si="24"/>
        <v>0.1819534589645297</v>
      </c>
      <c r="J69">
        <f t="shared" si="25"/>
        <v>-1.053906252340402</v>
      </c>
      <c r="K69">
        <f t="shared" si="26"/>
        <v>0.26286276756461874</v>
      </c>
      <c r="L69">
        <f t="shared" si="27"/>
        <v>-1.5225471162813051</v>
      </c>
      <c r="M69">
        <f t="shared" si="28"/>
        <v>0.26286276756461874</v>
      </c>
      <c r="N69">
        <f t="shared" si="29"/>
        <v>-1.5225471162813051</v>
      </c>
    </row>
    <row r="70" spans="1:14" ht="12.75">
      <c r="A70" s="3">
        <v>34455</v>
      </c>
      <c r="B70" s="2" t="s">
        <v>61</v>
      </c>
      <c r="C70" s="2">
        <v>12.369395461377717</v>
      </c>
      <c r="D70" s="2">
        <v>-1.0627820220527413</v>
      </c>
      <c r="E70">
        <f t="shared" si="20"/>
        <v>1.5908351980869404</v>
      </c>
      <c r="F70">
        <f t="shared" si="21"/>
        <v>-1.5353696776336925</v>
      </c>
      <c r="G70">
        <f t="shared" si="22"/>
        <v>0</v>
      </c>
      <c r="H70">
        <f t="shared" si="23"/>
        <v>-1.7705885573234736</v>
      </c>
      <c r="I70">
        <f t="shared" si="24"/>
        <v>0</v>
      </c>
      <c r="J70">
        <f t="shared" si="25"/>
        <v>-1.7705885573234736</v>
      </c>
      <c r="K70">
        <f t="shared" si="26"/>
        <v>0</v>
      </c>
      <c r="L70">
        <f t="shared" si="27"/>
        <v>-2.5579167939149974</v>
      </c>
      <c r="M70">
        <f t="shared" si="28"/>
        <v>0</v>
      </c>
      <c r="N70">
        <f t="shared" si="29"/>
        <v>-2.5579167939149974</v>
      </c>
    </row>
    <row r="71" spans="1:14" ht="12.75">
      <c r="A71" s="3">
        <v>34486</v>
      </c>
      <c r="B71" s="2" t="s">
        <v>62</v>
      </c>
      <c r="C71" s="2">
        <v>18.230439166217263</v>
      </c>
      <c r="D71" s="2">
        <v>0.36803500997427213</v>
      </c>
      <c r="E71">
        <f t="shared" si="20"/>
        <v>1.4308170320270135</v>
      </c>
      <c r="F71">
        <f t="shared" si="21"/>
        <v>0.531689267316256</v>
      </c>
      <c r="G71">
        <f t="shared" si="22"/>
        <v>0.02193529290460261</v>
      </c>
      <c r="H71">
        <f t="shared" si="23"/>
        <v>-1.056453830279532</v>
      </c>
      <c r="I71">
        <f t="shared" si="24"/>
        <v>0.02193529290460261</v>
      </c>
      <c r="J71">
        <f t="shared" si="25"/>
        <v>-1.056453830279532</v>
      </c>
      <c r="K71">
        <f t="shared" si="26"/>
        <v>0.03168926731625594</v>
      </c>
      <c r="L71">
        <f t="shared" si="27"/>
        <v>-1.5262275265987417</v>
      </c>
      <c r="M71">
        <f t="shared" si="28"/>
        <v>0.03168926731625594</v>
      </c>
      <c r="N71">
        <f t="shared" si="29"/>
        <v>-1.5262275265987417</v>
      </c>
    </row>
    <row r="72" spans="1:14" ht="12.75">
      <c r="A72" s="3">
        <v>34516</v>
      </c>
      <c r="B72" s="2" t="s">
        <v>63</v>
      </c>
      <c r="C72" s="2">
        <v>20.546901761407685</v>
      </c>
      <c r="D72" s="2">
        <v>1.043820223271355</v>
      </c>
      <c r="E72">
        <f t="shared" si="20"/>
        <v>0.6757852132970827</v>
      </c>
      <c r="F72">
        <f t="shared" si="21"/>
        <v>1.507976129118353</v>
      </c>
      <c r="G72">
        <f t="shared" si="22"/>
        <v>0.719655799106288</v>
      </c>
      <c r="H72">
        <f t="shared" si="23"/>
        <v>0</v>
      </c>
      <c r="I72">
        <f t="shared" si="24"/>
        <v>0.719655799106288</v>
      </c>
      <c r="J72">
        <f t="shared" si="25"/>
        <v>0</v>
      </c>
      <c r="K72">
        <f t="shared" si="26"/>
        <v>1.039665396434609</v>
      </c>
      <c r="L72">
        <f t="shared" si="27"/>
        <v>0</v>
      </c>
      <c r="M72">
        <f t="shared" si="28"/>
        <v>1.039665396434609</v>
      </c>
      <c r="N72">
        <f t="shared" si="29"/>
        <v>0</v>
      </c>
    </row>
    <row r="73" spans="1:14" ht="12.75">
      <c r="A73" s="3">
        <v>34547</v>
      </c>
      <c r="B73" s="2" t="s">
        <v>64</v>
      </c>
      <c r="C73" s="2">
        <v>16.245460954230456</v>
      </c>
      <c r="D73" s="2">
        <v>-0.9452489262594272</v>
      </c>
      <c r="E73">
        <f t="shared" si="20"/>
        <v>1.9890691495307822</v>
      </c>
      <c r="F73">
        <f t="shared" si="21"/>
        <v>-1.3655730987915682</v>
      </c>
      <c r="G73">
        <f t="shared" si="22"/>
        <v>0</v>
      </c>
      <c r="H73">
        <f t="shared" si="23"/>
        <v>-0.5991492091897577</v>
      </c>
      <c r="I73">
        <f t="shared" si="24"/>
        <v>0</v>
      </c>
      <c r="J73">
        <f t="shared" si="25"/>
        <v>-0.5991492091897577</v>
      </c>
      <c r="K73">
        <f t="shared" si="26"/>
        <v>0</v>
      </c>
      <c r="L73">
        <f t="shared" si="27"/>
        <v>-0.8655730987915681</v>
      </c>
      <c r="M73">
        <f t="shared" si="28"/>
        <v>0</v>
      </c>
      <c r="N73">
        <f t="shared" si="29"/>
        <v>-0.8655730987915681</v>
      </c>
    </row>
    <row r="74" spans="1:14" ht="12.75">
      <c r="A74" s="3">
        <v>34578</v>
      </c>
      <c r="B74" s="2" t="s">
        <v>65</v>
      </c>
      <c r="C74" s="2">
        <v>12.048433253415835</v>
      </c>
      <c r="D74" s="2">
        <v>-0.7417643083481547</v>
      </c>
      <c r="E74">
        <f t="shared" si="20"/>
        <v>0.2034846179112726</v>
      </c>
      <c r="F74">
        <f t="shared" si="21"/>
        <v>-1.0716049042577493</v>
      </c>
      <c r="G74">
        <f t="shared" si="22"/>
        <v>0</v>
      </c>
      <c r="H74">
        <f t="shared" si="23"/>
        <v>-0.9948138004682427</v>
      </c>
      <c r="I74">
        <f t="shared" si="24"/>
        <v>0</v>
      </c>
      <c r="J74">
        <f t="shared" si="25"/>
        <v>-0.9948138004682427</v>
      </c>
      <c r="K74">
        <f t="shared" si="26"/>
        <v>0</v>
      </c>
      <c r="L74">
        <f t="shared" si="27"/>
        <v>-1.4371780030493173</v>
      </c>
      <c r="M74">
        <f t="shared" si="28"/>
        <v>0</v>
      </c>
      <c r="N74">
        <f t="shared" si="29"/>
        <v>-1.4371780030493173</v>
      </c>
    </row>
    <row r="75" spans="1:14" ht="12.75">
      <c r="A75" s="3">
        <v>34608</v>
      </c>
      <c r="B75" s="2" t="s">
        <v>66</v>
      </c>
      <c r="C75" s="2">
        <v>14.073289434740714</v>
      </c>
      <c r="D75" s="2">
        <v>-0.15895213186267507</v>
      </c>
      <c r="E75">
        <f t="shared" si="20"/>
        <v>0.5828121764854796</v>
      </c>
      <c r="F75">
        <f t="shared" si="21"/>
        <v>-0.22963343224964</v>
      </c>
      <c r="G75">
        <f t="shared" si="22"/>
        <v>0</v>
      </c>
      <c r="H75">
        <f t="shared" si="23"/>
        <v>-0.8076662152612483</v>
      </c>
      <c r="I75">
        <f t="shared" si="24"/>
        <v>0</v>
      </c>
      <c r="J75">
        <f t="shared" si="25"/>
        <v>-0.8076662152612483</v>
      </c>
      <c r="K75">
        <f t="shared" si="26"/>
        <v>0</v>
      </c>
      <c r="L75">
        <f t="shared" si="27"/>
        <v>-1.1668114352989574</v>
      </c>
      <c r="M75">
        <f t="shared" si="28"/>
        <v>0</v>
      </c>
      <c r="N75">
        <f t="shared" si="29"/>
        <v>-1.1668114352989574</v>
      </c>
    </row>
    <row r="76" spans="1:14" ht="12.75">
      <c r="A76" s="3">
        <v>34639</v>
      </c>
      <c r="B76" s="2" t="s">
        <v>67</v>
      </c>
      <c r="C76" s="2">
        <v>19.24890303507252</v>
      </c>
      <c r="D76" s="2">
        <v>0.7872508228340921</v>
      </c>
      <c r="E76">
        <f t="shared" si="20"/>
        <v>0.9462029546967672</v>
      </c>
      <c r="F76">
        <f t="shared" si="21"/>
        <v>1.1373179231400805</v>
      </c>
      <c r="G76">
        <f t="shared" si="22"/>
        <v>0.44115110576442257</v>
      </c>
      <c r="H76">
        <f t="shared" si="23"/>
        <v>0</v>
      </c>
      <c r="I76">
        <f t="shared" si="24"/>
        <v>0.44115110576442257</v>
      </c>
      <c r="J76">
        <f t="shared" si="25"/>
        <v>0</v>
      </c>
      <c r="K76">
        <f t="shared" si="26"/>
        <v>0.6373179231400806</v>
      </c>
      <c r="L76">
        <f t="shared" si="27"/>
        <v>0</v>
      </c>
      <c r="M76">
        <f t="shared" si="28"/>
        <v>0.6373179231400806</v>
      </c>
      <c r="N76">
        <f t="shared" si="29"/>
        <v>0</v>
      </c>
    </row>
    <row r="77" spans="1:14" ht="12.75">
      <c r="A77" s="3">
        <v>34669</v>
      </c>
      <c r="B77" s="2" t="s">
        <v>68</v>
      </c>
      <c r="C77" s="2">
        <v>20.748184295923373</v>
      </c>
      <c r="D77" s="2">
        <v>-1.0460857423579721</v>
      </c>
      <c r="E77">
        <f t="shared" si="20"/>
        <v>1.8333365651920643</v>
      </c>
      <c r="F77">
        <f t="shared" si="21"/>
        <v>-1.5112490573741153</v>
      </c>
      <c r="G77">
        <f t="shared" si="22"/>
        <v>0</v>
      </c>
      <c r="H77">
        <f t="shared" si="23"/>
        <v>-0.6999860252883026</v>
      </c>
      <c r="I77">
        <f t="shared" si="24"/>
        <v>0</v>
      </c>
      <c r="J77">
        <f t="shared" si="25"/>
        <v>-0.6999860252883026</v>
      </c>
      <c r="K77">
        <f t="shared" si="26"/>
        <v>0</v>
      </c>
      <c r="L77">
        <f t="shared" si="27"/>
        <v>-1.0112490573741153</v>
      </c>
      <c r="M77">
        <f t="shared" si="28"/>
        <v>0</v>
      </c>
      <c r="N77">
        <f t="shared" si="29"/>
        <v>-1.0112490573741153</v>
      </c>
    </row>
    <row r="78" spans="1:14" ht="12.75">
      <c r="A78" s="3">
        <v>34700</v>
      </c>
      <c r="B78" s="2" t="s">
        <v>69</v>
      </c>
      <c r="C78" s="2">
        <v>26.172588308422934</v>
      </c>
      <c r="D78" s="2">
        <v>1.2979359150246237</v>
      </c>
      <c r="E78">
        <f t="shared" si="20"/>
        <v>2.344021657382596</v>
      </c>
      <c r="F78">
        <f t="shared" si="21"/>
        <v>1.8750895349090253</v>
      </c>
      <c r="G78">
        <f t="shared" si="22"/>
        <v>0.9518361979549541</v>
      </c>
      <c r="H78">
        <f t="shared" si="23"/>
        <v>0</v>
      </c>
      <c r="I78">
        <f t="shared" si="24"/>
        <v>0.9518361979549541</v>
      </c>
      <c r="J78">
        <f t="shared" si="25"/>
        <v>0</v>
      </c>
      <c r="K78">
        <f t="shared" si="26"/>
        <v>1.375089534909025</v>
      </c>
      <c r="L78">
        <f t="shared" si="27"/>
        <v>0</v>
      </c>
      <c r="M78">
        <f t="shared" si="28"/>
        <v>1.375089534909025</v>
      </c>
      <c r="N78">
        <f t="shared" si="29"/>
        <v>0</v>
      </c>
    </row>
    <row r="79" spans="1:14" ht="12.75">
      <c r="A79" s="3">
        <v>34731</v>
      </c>
      <c r="B79" s="2" t="s">
        <v>70</v>
      </c>
      <c r="C79" s="2">
        <v>21.09095603281761</v>
      </c>
      <c r="D79" s="2">
        <v>-0.316168043882719</v>
      </c>
      <c r="E79">
        <f t="shared" si="20"/>
        <v>1.6141039589073427</v>
      </c>
      <c r="F79">
        <f t="shared" si="21"/>
        <v>-0.45675859916850886</v>
      </c>
      <c r="G79">
        <f t="shared" si="22"/>
        <v>0.2895684370025655</v>
      </c>
      <c r="H79">
        <f t="shared" si="23"/>
        <v>0</v>
      </c>
      <c r="I79">
        <f t="shared" si="24"/>
        <v>0.2895684370025655</v>
      </c>
      <c r="J79">
        <f t="shared" si="25"/>
        <v>0</v>
      </c>
      <c r="K79">
        <f t="shared" si="26"/>
        <v>0.4183309357405162</v>
      </c>
      <c r="L79">
        <f t="shared" si="27"/>
        <v>0</v>
      </c>
      <c r="M79">
        <f t="shared" si="28"/>
        <v>0.4183309357405162</v>
      </c>
      <c r="N79">
        <f t="shared" si="29"/>
        <v>0</v>
      </c>
    </row>
    <row r="80" spans="1:14" ht="12.75">
      <c r="A80" s="3">
        <v>34759</v>
      </c>
      <c r="B80" s="2" t="s">
        <v>71</v>
      </c>
      <c r="C80" s="2">
        <v>20.702140614470544</v>
      </c>
      <c r="D80" s="2">
        <v>-0.04805732152033973</v>
      </c>
      <c r="E80">
        <f t="shared" si="20"/>
        <v>0.2681107223623793</v>
      </c>
      <c r="F80">
        <f t="shared" si="21"/>
        <v>-0.06942698758500551</v>
      </c>
      <c r="G80">
        <f t="shared" si="22"/>
        <v>0</v>
      </c>
      <c r="H80">
        <f t="shared" si="23"/>
        <v>0</v>
      </c>
      <c r="I80">
        <f t="shared" si="24"/>
        <v>0</v>
      </c>
      <c r="J80">
        <f t="shared" si="25"/>
        <v>0</v>
      </c>
      <c r="K80">
        <f t="shared" si="26"/>
        <v>0</v>
      </c>
      <c r="L80">
        <f t="shared" si="27"/>
        <v>0</v>
      </c>
      <c r="M80">
        <f t="shared" si="28"/>
        <v>0</v>
      </c>
      <c r="N80">
        <f t="shared" si="29"/>
        <v>0</v>
      </c>
    </row>
    <row r="81" spans="1:14" ht="12.75">
      <c r="A81" s="3">
        <v>34790</v>
      </c>
      <c r="B81" s="2" t="s">
        <v>72</v>
      </c>
      <c r="C81" s="2">
        <v>18.696182499988662</v>
      </c>
      <c r="D81" s="2">
        <v>1.0542475639211943</v>
      </c>
      <c r="E81">
        <f t="shared" si="20"/>
        <v>1.102304885441534</v>
      </c>
      <c r="F81">
        <f t="shared" si="21"/>
        <v>1.5230401990027853</v>
      </c>
      <c r="G81">
        <f t="shared" si="22"/>
        <v>0.7081478468515248</v>
      </c>
      <c r="H81">
        <f t="shared" si="23"/>
        <v>0</v>
      </c>
      <c r="I81">
        <f t="shared" si="24"/>
        <v>0.7081478468515248</v>
      </c>
      <c r="J81">
        <f t="shared" si="25"/>
        <v>0</v>
      </c>
      <c r="K81">
        <f t="shared" si="26"/>
        <v>1.0230401990027853</v>
      </c>
      <c r="L81">
        <f t="shared" si="27"/>
        <v>0</v>
      </c>
      <c r="M81">
        <f t="shared" si="28"/>
        <v>1.0230401990027853</v>
      </c>
      <c r="N81">
        <f t="shared" si="29"/>
        <v>0</v>
      </c>
    </row>
    <row r="82" spans="1:14" ht="12.75">
      <c r="A82" s="3">
        <v>34820</v>
      </c>
      <c r="B82" s="2" t="s">
        <v>73</v>
      </c>
      <c r="C82" s="2">
        <v>19.32279224964926</v>
      </c>
      <c r="D82" s="2">
        <v>0.9689565141497264</v>
      </c>
      <c r="E82">
        <f t="shared" si="20"/>
        <v>0.08529104977146795</v>
      </c>
      <c r="F82">
        <f t="shared" si="21"/>
        <v>1.399822748128217</v>
      </c>
      <c r="G82">
        <f t="shared" si="22"/>
        <v>1.3310046439315817</v>
      </c>
      <c r="H82">
        <f t="shared" si="23"/>
        <v>0</v>
      </c>
      <c r="I82">
        <f t="shared" si="24"/>
        <v>1.3310046439315817</v>
      </c>
      <c r="J82">
        <f t="shared" si="25"/>
        <v>0</v>
      </c>
      <c r="K82">
        <f t="shared" si="26"/>
        <v>1.9228629471310024</v>
      </c>
      <c r="L82">
        <f t="shared" si="27"/>
        <v>0</v>
      </c>
      <c r="M82">
        <f t="shared" si="28"/>
        <v>1.9228629471310024</v>
      </c>
      <c r="N82">
        <f t="shared" si="29"/>
        <v>0</v>
      </c>
    </row>
    <row r="83" spans="1:14" ht="12.75">
      <c r="A83" s="3">
        <v>34851</v>
      </c>
      <c r="B83" s="2" t="s">
        <v>74</v>
      </c>
      <c r="C83" s="2">
        <v>24.058595021198254</v>
      </c>
      <c r="D83" s="2">
        <v>1.0719973695581408</v>
      </c>
      <c r="E83">
        <f t="shared" si="20"/>
        <v>0.10304085540841446</v>
      </c>
      <c r="F83">
        <f t="shared" si="21"/>
        <v>1.5486828169558267</v>
      </c>
      <c r="G83">
        <f t="shared" si="22"/>
        <v>2.056902296420053</v>
      </c>
      <c r="H83">
        <f t="shared" si="23"/>
        <v>0</v>
      </c>
      <c r="I83">
        <f t="shared" si="24"/>
        <v>2.056902296420053</v>
      </c>
      <c r="J83">
        <f t="shared" si="25"/>
        <v>0</v>
      </c>
      <c r="K83">
        <f t="shared" si="26"/>
        <v>2.9715457640868292</v>
      </c>
      <c r="L83">
        <f t="shared" si="27"/>
        <v>0</v>
      </c>
      <c r="M83">
        <f t="shared" si="28"/>
        <v>2.9715457640868292</v>
      </c>
      <c r="N83">
        <f t="shared" si="29"/>
        <v>0</v>
      </c>
    </row>
    <row r="84" spans="1:14" ht="12.75">
      <c r="A84" s="3">
        <v>34881</v>
      </c>
      <c r="B84" s="2" t="s">
        <v>75</v>
      </c>
      <c r="C84" s="2">
        <v>19.918818466353677</v>
      </c>
      <c r="D84" s="2">
        <v>-0.5602774237252102</v>
      </c>
      <c r="E84">
        <f t="shared" si="20"/>
        <v>1.632274793283351</v>
      </c>
      <c r="F84">
        <f t="shared" si="21"/>
        <v>-0.8094161828113065</v>
      </c>
      <c r="G84">
        <f t="shared" si="22"/>
        <v>1.1505251556251732</v>
      </c>
      <c r="H84">
        <f t="shared" si="23"/>
        <v>-0.21417770665554065</v>
      </c>
      <c r="I84">
        <f t="shared" si="24"/>
        <v>1.1505251556251732</v>
      </c>
      <c r="J84">
        <f t="shared" si="25"/>
        <v>-0.21417770665554065</v>
      </c>
      <c r="K84">
        <f t="shared" si="26"/>
        <v>1.6621295812755226</v>
      </c>
      <c r="L84">
        <f t="shared" si="27"/>
        <v>-0.3094161828113065</v>
      </c>
      <c r="M84">
        <f t="shared" si="28"/>
        <v>1.6621295812755226</v>
      </c>
      <c r="N84">
        <f t="shared" si="29"/>
        <v>-0.3094161828113065</v>
      </c>
    </row>
    <row r="85" spans="1:14" ht="12.75">
      <c r="A85" s="3">
        <v>34912</v>
      </c>
      <c r="B85" s="2" t="s">
        <v>76</v>
      </c>
      <c r="C85" s="2">
        <v>20.145248489909775</v>
      </c>
      <c r="D85" s="2">
        <v>-0.2845507230579716</v>
      </c>
      <c r="E85">
        <f t="shared" si="20"/>
        <v>0.2757267006672386</v>
      </c>
      <c r="F85">
        <f t="shared" si="21"/>
        <v>-0.4110819931711932</v>
      </c>
      <c r="G85">
        <f t="shared" si="22"/>
        <v>0.5198747154975321</v>
      </c>
      <c r="H85">
        <f t="shared" si="23"/>
        <v>-0.1526287126438427</v>
      </c>
      <c r="I85">
        <f t="shared" si="24"/>
        <v>0.5198747154975321</v>
      </c>
      <c r="J85">
        <f t="shared" si="25"/>
        <v>-0.1526287126438427</v>
      </c>
      <c r="K85">
        <f t="shared" si="26"/>
        <v>0.7510475881043293</v>
      </c>
      <c r="L85">
        <f t="shared" si="27"/>
        <v>-0.2204981759824997</v>
      </c>
      <c r="M85">
        <f t="shared" si="28"/>
        <v>0.7510475881043293</v>
      </c>
      <c r="N85">
        <f t="shared" si="29"/>
        <v>-0.2204981759824997</v>
      </c>
    </row>
    <row r="86" spans="1:14" ht="12.75">
      <c r="A86" s="3">
        <v>34943</v>
      </c>
      <c r="B86" s="2" t="s">
        <v>77</v>
      </c>
      <c r="C86" s="2">
        <v>14.415483486669737</v>
      </c>
      <c r="D86" s="2">
        <v>-0.7742148162288912</v>
      </c>
      <c r="E86">
        <f t="shared" si="20"/>
        <v>0.48966409317091963</v>
      </c>
      <c r="F86">
        <f t="shared" si="21"/>
        <v>-1.1184851908923152</v>
      </c>
      <c r="G86">
        <f t="shared" si="22"/>
        <v>0</v>
      </c>
      <c r="H86">
        <f t="shared" si="23"/>
        <v>-0.5807438118030643</v>
      </c>
      <c r="I86">
        <f t="shared" si="24"/>
        <v>0</v>
      </c>
      <c r="J86">
        <f t="shared" si="25"/>
        <v>-0.5807438118030643</v>
      </c>
      <c r="K86">
        <f t="shared" si="26"/>
        <v>0</v>
      </c>
      <c r="L86">
        <f t="shared" si="27"/>
        <v>-0.8389833668748149</v>
      </c>
      <c r="M86">
        <f t="shared" si="28"/>
        <v>0</v>
      </c>
      <c r="N86">
        <f t="shared" si="29"/>
        <v>-0.8389833668748149</v>
      </c>
    </row>
    <row r="87" spans="1:14" ht="12.75">
      <c r="A87" s="3">
        <v>34973</v>
      </c>
      <c r="B87" s="2" t="s">
        <v>78</v>
      </c>
      <c r="C87" s="2">
        <v>17.907356194072992</v>
      </c>
      <c r="D87" s="2">
        <v>0.21890404920992884</v>
      </c>
      <c r="E87">
        <f t="shared" si="20"/>
        <v>0.9931188654388201</v>
      </c>
      <c r="F87">
        <f t="shared" si="21"/>
        <v>0.31624418977185076</v>
      </c>
      <c r="G87">
        <f t="shared" si="22"/>
        <v>0</v>
      </c>
      <c r="H87">
        <f t="shared" si="23"/>
        <v>-0.015740045523465973</v>
      </c>
      <c r="I87">
        <f t="shared" si="24"/>
        <v>0</v>
      </c>
      <c r="J87">
        <f t="shared" si="25"/>
        <v>-0.015740045523465973</v>
      </c>
      <c r="K87">
        <f t="shared" si="26"/>
        <v>0</v>
      </c>
      <c r="L87">
        <f t="shared" si="27"/>
        <v>-0.022739177102964112</v>
      </c>
      <c r="M87">
        <f t="shared" si="28"/>
        <v>0</v>
      </c>
      <c r="N87">
        <f t="shared" si="29"/>
        <v>-0.022739177102964112</v>
      </c>
    </row>
    <row r="88" spans="1:14" ht="12.75">
      <c r="A88" s="3">
        <v>35004</v>
      </c>
      <c r="B88" s="2" t="s">
        <v>79</v>
      </c>
      <c r="C88" s="2">
        <v>22.149846285686188</v>
      </c>
      <c r="D88" s="2">
        <v>0.6014837756312154</v>
      </c>
      <c r="E88">
        <f t="shared" si="20"/>
        <v>0.3825797264212865</v>
      </c>
      <c r="F88">
        <f t="shared" si="21"/>
        <v>0.8689457777137352</v>
      </c>
      <c r="G88">
        <f t="shared" si="22"/>
        <v>0.25538405856154583</v>
      </c>
      <c r="H88">
        <f t="shared" si="23"/>
        <v>0</v>
      </c>
      <c r="I88">
        <f t="shared" si="24"/>
        <v>0.25538405856154583</v>
      </c>
      <c r="J88">
        <f t="shared" si="25"/>
        <v>0</v>
      </c>
      <c r="K88">
        <f t="shared" si="26"/>
        <v>0.36894577771373516</v>
      </c>
      <c r="L88">
        <f t="shared" si="27"/>
        <v>0</v>
      </c>
      <c r="M88">
        <f t="shared" si="28"/>
        <v>0.36894577771373516</v>
      </c>
      <c r="N88">
        <f t="shared" si="29"/>
        <v>0</v>
      </c>
    </row>
    <row r="89" spans="1:14" ht="12.75">
      <c r="A89" s="3">
        <v>35034</v>
      </c>
      <c r="B89" s="2" t="s">
        <v>80</v>
      </c>
      <c r="C89" s="2">
        <v>32.340249225697775</v>
      </c>
      <c r="D89" s="2">
        <v>1.6216011132625132</v>
      </c>
      <c r="E89">
        <f t="shared" si="20"/>
        <v>1.020117337631298</v>
      </c>
      <c r="F89">
        <f t="shared" si="21"/>
        <v>2.3426790506969506</v>
      </c>
      <c r="G89">
        <f t="shared" si="22"/>
        <v>1.5308854547543895</v>
      </c>
      <c r="H89">
        <f t="shared" si="23"/>
        <v>0</v>
      </c>
      <c r="I89">
        <f t="shared" si="24"/>
        <v>1.5308854547543895</v>
      </c>
      <c r="J89">
        <f t="shared" si="25"/>
        <v>0</v>
      </c>
      <c r="K89">
        <f t="shared" si="26"/>
        <v>2.211624828410686</v>
      </c>
      <c r="L89">
        <f t="shared" si="27"/>
        <v>0</v>
      </c>
      <c r="M89">
        <f t="shared" si="28"/>
        <v>2.211624828410686</v>
      </c>
      <c r="N89">
        <f t="shared" si="29"/>
        <v>0</v>
      </c>
    </row>
    <row r="90" spans="1:14" ht="12.75">
      <c r="A90" s="3">
        <v>35065</v>
      </c>
      <c r="B90" s="2" t="s">
        <v>81</v>
      </c>
      <c r="C90" s="2">
        <v>37.330286388923675</v>
      </c>
      <c r="D90" s="2">
        <v>0.024545861339590316</v>
      </c>
      <c r="E90">
        <f t="shared" si="20"/>
        <v>1.5970552519229229</v>
      </c>
      <c r="F90">
        <f t="shared" si="21"/>
        <v>0.035460678135499975</v>
      </c>
      <c r="G90">
        <f t="shared" si="22"/>
        <v>1.2093315990243103</v>
      </c>
      <c r="H90">
        <f t="shared" si="23"/>
        <v>0</v>
      </c>
      <c r="I90">
        <f t="shared" si="24"/>
        <v>1.2093315990243103</v>
      </c>
      <c r="J90">
        <f t="shared" si="25"/>
        <v>0</v>
      </c>
      <c r="K90">
        <f t="shared" si="26"/>
        <v>1.7470855065461859</v>
      </c>
      <c r="L90">
        <f t="shared" si="27"/>
        <v>0</v>
      </c>
      <c r="M90">
        <f t="shared" si="28"/>
        <v>1.7470855065461859</v>
      </c>
      <c r="N90">
        <f t="shared" si="29"/>
        <v>0</v>
      </c>
    </row>
    <row r="91" spans="1:14" ht="12.75">
      <c r="A91" s="3">
        <v>35096</v>
      </c>
      <c r="B91" s="2" t="s">
        <v>82</v>
      </c>
      <c r="C91" s="2">
        <v>28.096320178934718</v>
      </c>
      <c r="D91" s="2">
        <v>0.33157678267974494</v>
      </c>
      <c r="E91">
        <f t="shared" si="20"/>
        <v>0.30703092134015464</v>
      </c>
      <c r="F91">
        <f t="shared" si="21"/>
        <v>0.47901914726644934</v>
      </c>
      <c r="G91">
        <f t="shared" si="22"/>
        <v>1.1948086646343858</v>
      </c>
      <c r="H91">
        <f t="shared" si="23"/>
        <v>0</v>
      </c>
      <c r="I91">
        <f t="shared" si="24"/>
        <v>1.1948086646343858</v>
      </c>
      <c r="J91">
        <f t="shared" si="25"/>
        <v>0</v>
      </c>
      <c r="K91">
        <f t="shared" si="26"/>
        <v>1.7261046538126352</v>
      </c>
      <c r="L91">
        <f t="shared" si="27"/>
        <v>0</v>
      </c>
      <c r="M91">
        <f t="shared" si="28"/>
        <v>1.7261046538126352</v>
      </c>
      <c r="N91">
        <f t="shared" si="29"/>
        <v>0</v>
      </c>
    </row>
    <row r="92" spans="1:14" ht="12.75">
      <c r="A92" s="3">
        <v>35125</v>
      </c>
      <c r="B92" s="2" t="s">
        <v>83</v>
      </c>
      <c r="C92" s="2">
        <v>24.061934875402887</v>
      </c>
      <c r="D92" s="2">
        <v>-0.7114321265859964</v>
      </c>
      <c r="E92">
        <f t="shared" si="20"/>
        <v>1.0430089092657413</v>
      </c>
      <c r="F92">
        <f t="shared" si="21"/>
        <v>-1.0277849005620334</v>
      </c>
      <c r="G92">
        <f t="shared" si="22"/>
        <v>0.13727682097871985</v>
      </c>
      <c r="H92">
        <f t="shared" si="23"/>
        <v>-0.3653324095163269</v>
      </c>
      <c r="I92">
        <f t="shared" si="24"/>
        <v>0.13727682097871985</v>
      </c>
      <c r="J92">
        <f t="shared" si="25"/>
        <v>-0.3653324095163269</v>
      </c>
      <c r="K92">
        <f t="shared" si="26"/>
        <v>0.19831975325060172</v>
      </c>
      <c r="L92">
        <f t="shared" si="27"/>
        <v>-0.5277849005620334</v>
      </c>
      <c r="M92">
        <f t="shared" si="28"/>
        <v>0.19831975325060172</v>
      </c>
      <c r="N92">
        <f t="shared" si="29"/>
        <v>-0.5277849005620334</v>
      </c>
    </row>
    <row r="93" spans="1:14" ht="12.75">
      <c r="A93" s="3">
        <v>35156</v>
      </c>
      <c r="B93" s="2" t="s">
        <v>84</v>
      </c>
      <c r="C93" s="2">
        <v>19.818259798581217</v>
      </c>
      <c r="D93" s="2">
        <v>-0.14546991634518688</v>
      </c>
      <c r="E93">
        <f t="shared" si="20"/>
        <v>0.5659622102408095</v>
      </c>
      <c r="F93">
        <f t="shared" si="21"/>
        <v>-0.21015607521560606</v>
      </c>
      <c r="G93">
        <f t="shared" si="22"/>
        <v>0</v>
      </c>
      <c r="H93">
        <f t="shared" si="23"/>
        <v>-0.16470260879184426</v>
      </c>
      <c r="I93">
        <f t="shared" si="24"/>
        <v>0</v>
      </c>
      <c r="J93">
        <f t="shared" si="25"/>
        <v>-0.16470260879184426</v>
      </c>
      <c r="K93">
        <f t="shared" si="26"/>
        <v>0</v>
      </c>
      <c r="L93">
        <f t="shared" si="27"/>
        <v>-0.23794097577763954</v>
      </c>
      <c r="M93">
        <f t="shared" si="28"/>
        <v>0</v>
      </c>
      <c r="N93">
        <f t="shared" si="29"/>
        <v>-0.23794097577763954</v>
      </c>
    </row>
    <row r="94" spans="1:14" ht="12.75">
      <c r="A94" s="3">
        <v>35186</v>
      </c>
      <c r="B94" s="2" t="s">
        <v>85</v>
      </c>
      <c r="C94" s="2">
        <v>21.081566326519248</v>
      </c>
      <c r="D94" s="2">
        <v>0.44350273678698404</v>
      </c>
      <c r="E94">
        <f t="shared" si="20"/>
        <v>0.588972653132171</v>
      </c>
      <c r="F94">
        <f t="shared" si="21"/>
        <v>0.6407152547566333</v>
      </c>
      <c r="G94">
        <f t="shared" si="22"/>
        <v>0.09740301971731452</v>
      </c>
      <c r="H94">
        <f t="shared" si="23"/>
        <v>0</v>
      </c>
      <c r="I94">
        <f t="shared" si="24"/>
        <v>0.09740301971731452</v>
      </c>
      <c r="J94">
        <f t="shared" si="25"/>
        <v>0</v>
      </c>
      <c r="K94">
        <f t="shared" si="26"/>
        <v>0.14071525475663332</v>
      </c>
      <c r="L94">
        <f t="shared" si="27"/>
        <v>0</v>
      </c>
      <c r="M94">
        <f t="shared" si="28"/>
        <v>0.14071525475663332</v>
      </c>
      <c r="N94">
        <f t="shared" si="29"/>
        <v>0</v>
      </c>
    </row>
    <row r="95" spans="1:14" ht="12.75">
      <c r="A95" s="3">
        <v>35217</v>
      </c>
      <c r="B95" s="2" t="s">
        <v>86</v>
      </c>
      <c r="C95" s="2">
        <v>25.33210319617605</v>
      </c>
      <c r="D95" s="2">
        <v>0.5395938582168869</v>
      </c>
      <c r="E95">
        <f t="shared" si="20"/>
        <v>0.09609112142990284</v>
      </c>
      <c r="F95">
        <f t="shared" si="21"/>
        <v>0.7795352489529299</v>
      </c>
      <c r="G95">
        <f t="shared" si="22"/>
        <v>0.2908971608645319</v>
      </c>
      <c r="H95">
        <f t="shared" si="23"/>
        <v>0</v>
      </c>
      <c r="I95">
        <f t="shared" si="24"/>
        <v>0.2908971608645319</v>
      </c>
      <c r="J95">
        <f t="shared" si="25"/>
        <v>0</v>
      </c>
      <c r="K95">
        <f t="shared" si="26"/>
        <v>0.42025050370956324</v>
      </c>
      <c r="L95">
        <f t="shared" si="27"/>
        <v>0</v>
      </c>
      <c r="M95">
        <f t="shared" si="28"/>
        <v>0.42025050370956324</v>
      </c>
      <c r="N95">
        <f t="shared" si="29"/>
        <v>0</v>
      </c>
    </row>
    <row r="96" spans="1:14" ht="12.75">
      <c r="A96" s="3">
        <v>35247</v>
      </c>
      <c r="B96" s="2" t="s">
        <v>87</v>
      </c>
      <c r="C96" s="2">
        <v>24.714862907307538</v>
      </c>
      <c r="D96" s="2">
        <v>0.36353421794656166</v>
      </c>
      <c r="E96">
        <f t="shared" si="20"/>
        <v>0.17605964027032522</v>
      </c>
      <c r="F96">
        <f t="shared" si="21"/>
        <v>0.5251871065144248</v>
      </c>
      <c r="G96">
        <f t="shared" si="22"/>
        <v>0.308331661741424</v>
      </c>
      <c r="H96">
        <f t="shared" si="23"/>
        <v>0</v>
      </c>
      <c r="I96">
        <f t="shared" si="24"/>
        <v>0.308331661741424</v>
      </c>
      <c r="J96">
        <f t="shared" si="25"/>
        <v>0</v>
      </c>
      <c r="K96">
        <f t="shared" si="26"/>
        <v>0.4454376102239881</v>
      </c>
      <c r="L96">
        <f t="shared" si="27"/>
        <v>0</v>
      </c>
      <c r="M96">
        <f t="shared" si="28"/>
        <v>0.4454376102239881</v>
      </c>
      <c r="N96">
        <f t="shared" si="29"/>
        <v>0</v>
      </c>
    </row>
    <row r="97" spans="1:14" ht="12.75">
      <c r="A97" s="3">
        <v>35278</v>
      </c>
      <c r="B97" s="2" t="s">
        <v>88</v>
      </c>
      <c r="C97" s="2">
        <v>25.30986774649898</v>
      </c>
      <c r="D97" s="2">
        <v>0.3403774952551192</v>
      </c>
      <c r="E97">
        <f t="shared" si="20"/>
        <v>0.023156722691442477</v>
      </c>
      <c r="F97">
        <f t="shared" si="21"/>
        <v>0.49173327579837567</v>
      </c>
      <c r="G97">
        <f t="shared" si="22"/>
        <v>0.30260943992687367</v>
      </c>
      <c r="H97">
        <f t="shared" si="23"/>
        <v>0</v>
      </c>
      <c r="I97">
        <f t="shared" si="24"/>
        <v>0.30260943992687367</v>
      </c>
      <c r="J97">
        <f t="shared" si="25"/>
        <v>0</v>
      </c>
      <c r="K97">
        <f t="shared" si="26"/>
        <v>0.43717088602236376</v>
      </c>
      <c r="L97">
        <f t="shared" si="27"/>
        <v>0</v>
      </c>
      <c r="M97">
        <f t="shared" si="28"/>
        <v>0.43717088602236376</v>
      </c>
      <c r="N97">
        <f t="shared" si="29"/>
        <v>0</v>
      </c>
    </row>
    <row r="98" spans="1:14" ht="12.75">
      <c r="A98" s="3">
        <v>35309</v>
      </c>
      <c r="B98" s="2" t="s">
        <v>89</v>
      </c>
      <c r="C98" s="2">
        <v>21.309358688907544</v>
      </c>
      <c r="D98" s="2">
        <v>0.20750641644959797</v>
      </c>
      <c r="E98">
        <f t="shared" si="20"/>
        <v>0.1328710788055212</v>
      </c>
      <c r="F98">
        <f t="shared" si="21"/>
        <v>0.29977836764285354</v>
      </c>
      <c r="G98">
        <f t="shared" si="22"/>
        <v>0.16401613930680212</v>
      </c>
      <c r="H98">
        <f t="shared" si="23"/>
        <v>0</v>
      </c>
      <c r="I98">
        <f t="shared" si="24"/>
        <v>0.16401613930680212</v>
      </c>
      <c r="J98">
        <f t="shared" si="25"/>
        <v>0</v>
      </c>
      <c r="K98">
        <f t="shared" si="26"/>
        <v>0.2369492536652173</v>
      </c>
      <c r="L98">
        <f t="shared" si="27"/>
        <v>0</v>
      </c>
      <c r="M98">
        <f t="shared" si="28"/>
        <v>0.2369492536652173</v>
      </c>
      <c r="N98">
        <f t="shared" si="29"/>
        <v>0</v>
      </c>
    </row>
    <row r="99" spans="1:14" ht="12.75">
      <c r="A99" s="3">
        <v>35339</v>
      </c>
      <c r="B99" s="2" t="s">
        <v>90</v>
      </c>
      <c r="C99" s="2">
        <v>22.814990680651896</v>
      </c>
      <c r="D99" s="2">
        <v>0.11279527597988806</v>
      </c>
      <c r="E99">
        <f aca="true" t="shared" si="30" ref="E99:E130">ABS(D99-D98)</f>
        <v>0.09471114046970991</v>
      </c>
      <c r="F99">
        <f aca="true" t="shared" si="31" ref="F99:F130">D99/SE_of_SPC</f>
        <v>0.1629519910257287</v>
      </c>
      <c r="G99">
        <f aca="true" t="shared" si="32" ref="G99:G130">IF((D99-K+G98)&gt;0,D99-K+G98,0)</f>
        <v>0</v>
      </c>
      <c r="H99">
        <f aca="true" t="shared" si="33" ref="H99:H130">IF((D99+K+H98)&lt;0,D99+K+H98,0)</f>
        <v>0</v>
      </c>
      <c r="I99">
        <f aca="true" t="shared" si="34" ref="I99:I130">IF(I98&lt;4*SE_of_SPC,MAX(D99-K+I98,0),0)</f>
        <v>0</v>
      </c>
      <c r="J99">
        <f aca="true" t="shared" si="35" ref="J99:J130">IF(J98&lt;-(4*SE_of_SPC),0,MIN(D99+K+J98,0))</f>
        <v>0</v>
      </c>
      <c r="K99">
        <f aca="true" t="shared" si="36" ref="K99:K130">G99/SE_of_SPC</f>
        <v>0</v>
      </c>
      <c r="L99">
        <f aca="true" t="shared" si="37" ref="L99:L130">H99/SE_of_SPC</f>
        <v>0</v>
      </c>
      <c r="M99">
        <f aca="true" t="shared" si="38" ref="M99:M130">I99/SE_of_SPC</f>
        <v>0</v>
      </c>
      <c r="N99">
        <f aca="true" t="shared" si="39" ref="N99:N130">J99/SE_of_SPC</f>
        <v>0</v>
      </c>
    </row>
    <row r="100" spans="1:14" ht="12.75">
      <c r="A100" s="3">
        <v>35370</v>
      </c>
      <c r="B100" s="2" t="s">
        <v>91</v>
      </c>
      <c r="C100" s="2">
        <v>22.085647041518037</v>
      </c>
      <c r="D100" s="2">
        <v>-0.9431169249830892</v>
      </c>
      <c r="E100">
        <f t="shared" si="30"/>
        <v>1.0559122009629773</v>
      </c>
      <c r="F100">
        <f t="shared" si="31"/>
        <v>-1.3624930597577471</v>
      </c>
      <c r="G100">
        <f t="shared" si="32"/>
        <v>0</v>
      </c>
      <c r="H100">
        <f t="shared" si="33"/>
        <v>-0.5970172079134197</v>
      </c>
      <c r="I100">
        <f t="shared" si="34"/>
        <v>0</v>
      </c>
      <c r="J100">
        <f t="shared" si="35"/>
        <v>-0.5970172079134197</v>
      </c>
      <c r="K100">
        <f t="shared" si="36"/>
        <v>0</v>
      </c>
      <c r="L100">
        <f t="shared" si="37"/>
        <v>-0.8624930597577471</v>
      </c>
      <c r="M100">
        <f t="shared" si="38"/>
        <v>0</v>
      </c>
      <c r="N100">
        <f t="shared" si="39"/>
        <v>-0.8624930597577471</v>
      </c>
    </row>
    <row r="101" spans="1:14" ht="12.75">
      <c r="A101" s="3">
        <v>35400</v>
      </c>
      <c r="B101" s="2" t="s">
        <v>92</v>
      </c>
      <c r="C101" s="2">
        <v>33.374342375059484</v>
      </c>
      <c r="D101" s="2">
        <v>0.8621726402526051</v>
      </c>
      <c r="E101">
        <f t="shared" si="30"/>
        <v>1.8052895652356944</v>
      </c>
      <c r="F101">
        <f t="shared" si="31"/>
        <v>1.2455552514639163</v>
      </c>
      <c r="G101">
        <f t="shared" si="32"/>
        <v>0.5160729231829355</v>
      </c>
      <c r="H101">
        <f t="shared" si="33"/>
        <v>0</v>
      </c>
      <c r="I101">
        <f t="shared" si="34"/>
        <v>0.5160729231829355</v>
      </c>
      <c r="J101">
        <f t="shared" si="35"/>
        <v>0</v>
      </c>
      <c r="K101">
        <f t="shared" si="36"/>
        <v>0.7455552514639163</v>
      </c>
      <c r="L101">
        <f t="shared" si="37"/>
        <v>0</v>
      </c>
      <c r="M101">
        <f t="shared" si="38"/>
        <v>0.7455552514639163</v>
      </c>
      <c r="N101">
        <f t="shared" si="39"/>
        <v>0</v>
      </c>
    </row>
    <row r="102" spans="1:14" ht="12.75">
      <c r="A102" s="3">
        <v>35431</v>
      </c>
      <c r="B102" s="2" t="s">
        <v>93</v>
      </c>
      <c r="C102" s="2">
        <v>31.59371236030432</v>
      </c>
      <c r="D102" s="2">
        <v>0.19793924764235696</v>
      </c>
      <c r="E102">
        <f t="shared" si="30"/>
        <v>0.6642333926102482</v>
      </c>
      <c r="F102">
        <f t="shared" si="31"/>
        <v>0.2859569625168344</v>
      </c>
      <c r="G102">
        <f t="shared" si="32"/>
        <v>0.367912453755623</v>
      </c>
      <c r="H102">
        <f t="shared" si="33"/>
        <v>0</v>
      </c>
      <c r="I102">
        <f t="shared" si="34"/>
        <v>0.367912453755623</v>
      </c>
      <c r="J102">
        <f t="shared" si="35"/>
        <v>0</v>
      </c>
      <c r="K102">
        <f t="shared" si="36"/>
        <v>0.5315122139807508</v>
      </c>
      <c r="L102">
        <f t="shared" si="37"/>
        <v>0</v>
      </c>
      <c r="M102">
        <f t="shared" si="38"/>
        <v>0.5315122139807508</v>
      </c>
      <c r="N102">
        <f t="shared" si="39"/>
        <v>0</v>
      </c>
    </row>
    <row r="103" spans="1:14" ht="12.75">
      <c r="A103" s="3">
        <v>35462</v>
      </c>
      <c r="B103" s="2" t="s">
        <v>94</v>
      </c>
      <c r="C103" s="2">
        <v>24.785640048501644</v>
      </c>
      <c r="D103" s="2">
        <v>-1.3363864784842205</v>
      </c>
      <c r="E103">
        <f t="shared" si="30"/>
        <v>1.5343257261265775</v>
      </c>
      <c r="F103">
        <f t="shared" si="31"/>
        <v>-1.9306379239472296</v>
      </c>
      <c r="G103">
        <f t="shared" si="32"/>
        <v>0</v>
      </c>
      <c r="H103">
        <f t="shared" si="33"/>
        <v>-0.990286761414551</v>
      </c>
      <c r="I103">
        <f t="shared" si="34"/>
        <v>0</v>
      </c>
      <c r="J103">
        <f t="shared" si="35"/>
        <v>-0.990286761414551</v>
      </c>
      <c r="K103">
        <f t="shared" si="36"/>
        <v>0</v>
      </c>
      <c r="L103">
        <f t="shared" si="37"/>
        <v>-1.4306379239472293</v>
      </c>
      <c r="M103">
        <f t="shared" si="38"/>
        <v>0</v>
      </c>
      <c r="N103">
        <f t="shared" si="39"/>
        <v>-1.4306379239472293</v>
      </c>
    </row>
    <row r="104" spans="1:14" ht="12.75">
      <c r="A104" s="3">
        <v>35490</v>
      </c>
      <c r="B104" s="2" t="s">
        <v>95</v>
      </c>
      <c r="C104" s="2">
        <v>21.90196665408494</v>
      </c>
      <c r="D104" s="2">
        <v>-1.1918058574673513</v>
      </c>
      <c r="E104">
        <f t="shared" si="30"/>
        <v>0.1445806210168692</v>
      </c>
      <c r="F104">
        <f t="shared" si="31"/>
        <v>-1.7217665873263948</v>
      </c>
      <c r="G104">
        <f t="shared" si="32"/>
        <v>0</v>
      </c>
      <c r="H104">
        <f t="shared" si="33"/>
        <v>-1.8359929018122327</v>
      </c>
      <c r="I104">
        <f t="shared" si="34"/>
        <v>0</v>
      </c>
      <c r="J104">
        <f t="shared" si="35"/>
        <v>-1.8359929018122327</v>
      </c>
      <c r="K104">
        <f t="shared" si="36"/>
        <v>0</v>
      </c>
      <c r="L104">
        <f t="shared" si="37"/>
        <v>-2.652404511273624</v>
      </c>
      <c r="M104">
        <f t="shared" si="38"/>
        <v>0</v>
      </c>
      <c r="N104">
        <f t="shared" si="39"/>
        <v>-2.652404511273624</v>
      </c>
    </row>
    <row r="105" spans="1:14" ht="12.75">
      <c r="A105" s="3">
        <v>35521</v>
      </c>
      <c r="B105" s="2" t="s">
        <v>96</v>
      </c>
      <c r="C105" s="2">
        <v>20.153634969393732</v>
      </c>
      <c r="D105" s="2">
        <v>0.258425255596879</v>
      </c>
      <c r="E105">
        <f t="shared" si="30"/>
        <v>1.4502311130642305</v>
      </c>
      <c r="F105">
        <f t="shared" si="31"/>
        <v>0.3733393049045144</v>
      </c>
      <c r="G105">
        <f t="shared" si="32"/>
        <v>0</v>
      </c>
      <c r="H105">
        <f t="shared" si="33"/>
        <v>-1.2314679291456843</v>
      </c>
      <c r="I105">
        <f t="shared" si="34"/>
        <v>0</v>
      </c>
      <c r="J105">
        <f t="shared" si="35"/>
        <v>-1.2314679291456843</v>
      </c>
      <c r="K105">
        <f t="shared" si="36"/>
        <v>0</v>
      </c>
      <c r="L105">
        <f t="shared" si="37"/>
        <v>-1.77906520636911</v>
      </c>
      <c r="M105">
        <f t="shared" si="38"/>
        <v>0</v>
      </c>
      <c r="N105">
        <f t="shared" si="39"/>
        <v>-1.77906520636911</v>
      </c>
    </row>
    <row r="106" spans="1:14" ht="12.75">
      <c r="A106" s="3">
        <v>35551</v>
      </c>
      <c r="B106" s="2" t="s">
        <v>97</v>
      </c>
      <c r="C106" s="2">
        <v>16.842056930958258</v>
      </c>
      <c r="D106" s="2">
        <v>-0.7213769172282127</v>
      </c>
      <c r="E106">
        <f t="shared" si="30"/>
        <v>0.9798021728250917</v>
      </c>
      <c r="F106">
        <f t="shared" si="31"/>
        <v>-1.0421518447572153</v>
      </c>
      <c r="G106">
        <f t="shared" si="32"/>
        <v>0</v>
      </c>
      <c r="H106">
        <f t="shared" si="33"/>
        <v>-1.6067451293042274</v>
      </c>
      <c r="I106">
        <f t="shared" si="34"/>
        <v>0</v>
      </c>
      <c r="J106">
        <f t="shared" si="35"/>
        <v>-1.6067451293042274</v>
      </c>
      <c r="K106">
        <f t="shared" si="36"/>
        <v>0</v>
      </c>
      <c r="L106">
        <f t="shared" si="37"/>
        <v>-2.3212170511263253</v>
      </c>
      <c r="M106">
        <f t="shared" si="38"/>
        <v>0</v>
      </c>
      <c r="N106">
        <f t="shared" si="39"/>
        <v>-2.3212170511263253</v>
      </c>
    </row>
    <row r="107" spans="1:14" ht="12.75">
      <c r="A107" s="3">
        <v>35582</v>
      </c>
      <c r="B107" s="2" t="s">
        <v>98</v>
      </c>
      <c r="C107" s="2">
        <v>23.86491457324338</v>
      </c>
      <c r="D107" s="2">
        <v>0.6211399941595329</v>
      </c>
      <c r="E107">
        <f t="shared" si="30"/>
        <v>1.3425169113877455</v>
      </c>
      <c r="F107">
        <f t="shared" si="31"/>
        <v>0.8973425338491364</v>
      </c>
      <c r="G107">
        <f t="shared" si="32"/>
        <v>0.2750402770898634</v>
      </c>
      <c r="H107">
        <f t="shared" si="33"/>
        <v>-0.639505418075025</v>
      </c>
      <c r="I107">
        <f t="shared" si="34"/>
        <v>0.2750402770898634</v>
      </c>
      <c r="J107">
        <f t="shared" si="35"/>
        <v>-0.639505418075025</v>
      </c>
      <c r="K107">
        <f t="shared" si="36"/>
        <v>0.3973425338491364</v>
      </c>
      <c r="L107">
        <f t="shared" si="37"/>
        <v>-0.9238745172771887</v>
      </c>
      <c r="M107">
        <f t="shared" si="38"/>
        <v>0.3973425338491364</v>
      </c>
      <c r="N107">
        <f t="shared" si="39"/>
        <v>-0.9238745172771887</v>
      </c>
    </row>
    <row r="108" spans="1:14" ht="12.75">
      <c r="A108" s="3">
        <v>35612</v>
      </c>
      <c r="B108" s="2" t="s">
        <v>99</v>
      </c>
      <c r="C108" s="2">
        <v>22.50311180428947</v>
      </c>
      <c r="D108" s="2">
        <v>0.2023418382721587</v>
      </c>
      <c r="E108">
        <f t="shared" si="30"/>
        <v>0.41879815588737423</v>
      </c>
      <c r="F108">
        <f t="shared" si="31"/>
        <v>0.29231725467060626</v>
      </c>
      <c r="G108">
        <f t="shared" si="32"/>
        <v>0.13128239829235258</v>
      </c>
      <c r="H108">
        <f t="shared" si="33"/>
        <v>-0.09106386273319678</v>
      </c>
      <c r="I108">
        <f t="shared" si="34"/>
        <v>0.13128239829235258</v>
      </c>
      <c r="J108">
        <f t="shared" si="35"/>
        <v>-0.09106386273319678</v>
      </c>
      <c r="K108">
        <f t="shared" si="36"/>
        <v>0.18965978851974266</v>
      </c>
      <c r="L108">
        <f t="shared" si="37"/>
        <v>-0.1315572626065824</v>
      </c>
      <c r="M108">
        <f t="shared" si="38"/>
        <v>0.18965978851974266</v>
      </c>
      <c r="N108">
        <f t="shared" si="39"/>
        <v>-0.1315572626065824</v>
      </c>
    </row>
    <row r="109" spans="1:14" ht="12.75">
      <c r="A109" s="3">
        <v>35643</v>
      </c>
      <c r="B109" s="2" t="s">
        <v>100</v>
      </c>
      <c r="C109" s="2">
        <v>21.435337585296438</v>
      </c>
      <c r="D109" s="2">
        <v>-0.27569752094576155</v>
      </c>
      <c r="E109">
        <f t="shared" si="30"/>
        <v>0.4780393592179203</v>
      </c>
      <c r="F109">
        <f t="shared" si="31"/>
        <v>-0.39829203456162304</v>
      </c>
      <c r="G109">
        <f t="shared" si="32"/>
        <v>0</v>
      </c>
      <c r="H109">
        <f t="shared" si="33"/>
        <v>-0.02066166660928881</v>
      </c>
      <c r="I109">
        <f t="shared" si="34"/>
        <v>0</v>
      </c>
      <c r="J109">
        <f t="shared" si="35"/>
        <v>-0.02066166660928881</v>
      </c>
      <c r="K109">
        <f t="shared" si="36"/>
        <v>0</v>
      </c>
      <c r="L109">
        <f t="shared" si="37"/>
        <v>-0.02984929716820548</v>
      </c>
      <c r="M109">
        <f t="shared" si="38"/>
        <v>0</v>
      </c>
      <c r="N109">
        <f t="shared" si="39"/>
        <v>-0.02984929716820548</v>
      </c>
    </row>
    <row r="110" spans="1:14" ht="12.75">
      <c r="A110" s="3">
        <v>35674</v>
      </c>
      <c r="B110" s="2" t="s">
        <v>101</v>
      </c>
      <c r="C110" s="2">
        <v>14.969027813091346</v>
      </c>
      <c r="D110" s="2">
        <v>-0.8591400811808924</v>
      </c>
      <c r="E110">
        <f t="shared" si="30"/>
        <v>0.5834425602351307</v>
      </c>
      <c r="F110">
        <f t="shared" si="31"/>
        <v>-1.2411742032830793</v>
      </c>
      <c r="G110">
        <f t="shared" si="32"/>
        <v>0</v>
      </c>
      <c r="H110">
        <f t="shared" si="33"/>
        <v>-0.5337020307205117</v>
      </c>
      <c r="I110">
        <f t="shared" si="34"/>
        <v>0</v>
      </c>
      <c r="J110">
        <f t="shared" si="35"/>
        <v>-0.5337020307205117</v>
      </c>
      <c r="K110">
        <f t="shared" si="36"/>
        <v>0</v>
      </c>
      <c r="L110">
        <f t="shared" si="37"/>
        <v>-0.7710235004512848</v>
      </c>
      <c r="M110">
        <f t="shared" si="38"/>
        <v>0</v>
      </c>
      <c r="N110">
        <f t="shared" si="39"/>
        <v>-0.7710235004512848</v>
      </c>
    </row>
    <row r="111" spans="1:14" ht="12.75">
      <c r="A111" s="3">
        <v>35704</v>
      </c>
      <c r="B111" s="2" t="s">
        <v>102</v>
      </c>
      <c r="C111" s="2">
        <v>18.45259740401135</v>
      </c>
      <c r="D111" s="2">
        <v>0.046692855682170915</v>
      </c>
      <c r="E111">
        <f t="shared" si="30"/>
        <v>0.9058329368630633</v>
      </c>
      <c r="F111">
        <f t="shared" si="31"/>
        <v>0.06745578424262579</v>
      </c>
      <c r="G111">
        <f t="shared" si="32"/>
        <v>0</v>
      </c>
      <c r="H111">
        <f t="shared" si="33"/>
        <v>-0.14090945796867127</v>
      </c>
      <c r="I111">
        <f t="shared" si="34"/>
        <v>0</v>
      </c>
      <c r="J111">
        <f t="shared" si="35"/>
        <v>-0.14090945796867127</v>
      </c>
      <c r="K111">
        <f t="shared" si="36"/>
        <v>0</v>
      </c>
      <c r="L111">
        <f t="shared" si="37"/>
        <v>-0.20356771620865893</v>
      </c>
      <c r="M111">
        <f t="shared" si="38"/>
        <v>0</v>
      </c>
      <c r="N111">
        <f t="shared" si="39"/>
        <v>-0.20356771620865893</v>
      </c>
    </row>
    <row r="112" spans="1:14" ht="12.75">
      <c r="A112" s="3">
        <v>35735</v>
      </c>
      <c r="B112" s="2" t="s">
        <v>103</v>
      </c>
      <c r="C112" s="2">
        <v>21.777572361199375</v>
      </c>
      <c r="D112" s="2">
        <v>0.35515213533032286</v>
      </c>
      <c r="E112">
        <f t="shared" si="30"/>
        <v>0.30845927964815195</v>
      </c>
      <c r="F112">
        <f t="shared" si="31"/>
        <v>0.5130777602728163</v>
      </c>
      <c r="G112">
        <f t="shared" si="32"/>
        <v>0.009052418260653339</v>
      </c>
      <c r="H112">
        <f t="shared" si="33"/>
        <v>0</v>
      </c>
      <c r="I112">
        <f t="shared" si="34"/>
        <v>0.009052418260653339</v>
      </c>
      <c r="J112">
        <f t="shared" si="35"/>
        <v>0</v>
      </c>
      <c r="K112">
        <f t="shared" si="36"/>
        <v>0.013077760272816253</v>
      </c>
      <c r="L112">
        <f t="shared" si="37"/>
        <v>0</v>
      </c>
      <c r="M112">
        <f t="shared" si="38"/>
        <v>0.013077760272816253</v>
      </c>
      <c r="N112">
        <f t="shared" si="39"/>
        <v>0</v>
      </c>
    </row>
    <row r="113" spans="1:14" ht="12.75">
      <c r="A113" s="3">
        <v>35765</v>
      </c>
      <c r="B113" s="2" t="s">
        <v>104</v>
      </c>
      <c r="C113" s="2">
        <v>26.464391533452797</v>
      </c>
      <c r="D113" s="2">
        <v>-0.5475110777192694</v>
      </c>
      <c r="E113">
        <f t="shared" si="30"/>
        <v>0.9026632130495923</v>
      </c>
      <c r="F113">
        <f t="shared" si="31"/>
        <v>-0.7909730212363277</v>
      </c>
      <c r="G113">
        <f t="shared" si="32"/>
        <v>0</v>
      </c>
      <c r="H113">
        <f t="shared" si="33"/>
        <v>-0.2014113606495999</v>
      </c>
      <c r="I113">
        <f t="shared" si="34"/>
        <v>0</v>
      </c>
      <c r="J113">
        <f t="shared" si="35"/>
        <v>-0.2014113606495999</v>
      </c>
      <c r="K113">
        <f t="shared" si="36"/>
        <v>0</v>
      </c>
      <c r="L113">
        <f t="shared" si="37"/>
        <v>-0.2909730212363277</v>
      </c>
      <c r="M113">
        <f t="shared" si="38"/>
        <v>0</v>
      </c>
      <c r="N113">
        <f t="shared" si="39"/>
        <v>-0.2909730212363277</v>
      </c>
    </row>
    <row r="114" spans="1:14" ht="12.75">
      <c r="A114" s="3">
        <v>35796</v>
      </c>
      <c r="B114" s="2" t="s">
        <v>105</v>
      </c>
      <c r="C114" s="2">
        <v>24.947511178072617</v>
      </c>
      <c r="D114" s="2">
        <v>-0.5039089574819303</v>
      </c>
      <c r="E114">
        <f t="shared" si="30"/>
        <v>0.043602120237339115</v>
      </c>
      <c r="F114">
        <f t="shared" si="31"/>
        <v>-0.7279823308559566</v>
      </c>
      <c r="G114">
        <f t="shared" si="32"/>
        <v>0</v>
      </c>
      <c r="H114">
        <f t="shared" si="33"/>
        <v>-0.3592206010618607</v>
      </c>
      <c r="I114">
        <f t="shared" si="34"/>
        <v>0</v>
      </c>
      <c r="J114">
        <f t="shared" si="35"/>
        <v>-0.3592206010618607</v>
      </c>
      <c r="K114">
        <f t="shared" si="36"/>
        <v>0</v>
      </c>
      <c r="L114">
        <f t="shared" si="37"/>
        <v>-0.5189553520922844</v>
      </c>
      <c r="M114">
        <f t="shared" si="38"/>
        <v>0</v>
      </c>
      <c r="N114">
        <f t="shared" si="39"/>
        <v>-0.5189553520922844</v>
      </c>
    </row>
    <row r="115" spans="1:14" ht="12.75">
      <c r="A115" s="3">
        <v>35827</v>
      </c>
      <c r="B115" s="2" t="s">
        <v>106</v>
      </c>
      <c r="C115" s="2">
        <v>24.607830788310984</v>
      </c>
      <c r="D115" s="2">
        <v>0.32632777426418985</v>
      </c>
      <c r="E115">
        <f t="shared" si="30"/>
        <v>0.8302367317461201</v>
      </c>
      <c r="F115">
        <f t="shared" si="31"/>
        <v>0.4714360604324048</v>
      </c>
      <c r="G115">
        <f t="shared" si="32"/>
        <v>0</v>
      </c>
      <c r="H115">
        <f t="shared" si="33"/>
        <v>0</v>
      </c>
      <c r="I115">
        <f t="shared" si="34"/>
        <v>0</v>
      </c>
      <c r="J115">
        <f t="shared" si="35"/>
        <v>0</v>
      </c>
      <c r="K115">
        <f t="shared" si="36"/>
        <v>0</v>
      </c>
      <c r="L115">
        <f t="shared" si="37"/>
        <v>0</v>
      </c>
      <c r="M115">
        <f t="shared" si="38"/>
        <v>0</v>
      </c>
      <c r="N115">
        <f t="shared" si="39"/>
        <v>0</v>
      </c>
    </row>
    <row r="116" spans="1:14" ht="12.75">
      <c r="A116" s="3">
        <v>35855</v>
      </c>
      <c r="B116" s="2" t="s">
        <v>107</v>
      </c>
      <c r="C116" s="2">
        <v>24.14841756525409</v>
      </c>
      <c r="D116" s="2">
        <v>0.5301674411298378</v>
      </c>
      <c r="E116">
        <f t="shared" si="30"/>
        <v>0.20383966686564797</v>
      </c>
      <c r="F116">
        <f t="shared" si="31"/>
        <v>0.76591718366403</v>
      </c>
      <c r="G116">
        <f t="shared" si="32"/>
        <v>0.1840677240601683</v>
      </c>
      <c r="H116">
        <f t="shared" si="33"/>
        <v>0</v>
      </c>
      <c r="I116">
        <f t="shared" si="34"/>
        <v>0.1840677240601683</v>
      </c>
      <c r="J116">
        <f t="shared" si="35"/>
        <v>0</v>
      </c>
      <c r="K116">
        <f t="shared" si="36"/>
        <v>0.26591718366403005</v>
      </c>
      <c r="L116">
        <f t="shared" si="37"/>
        <v>0</v>
      </c>
      <c r="M116">
        <f t="shared" si="38"/>
        <v>0.26591718366403005</v>
      </c>
      <c r="N116">
        <f t="shared" si="39"/>
        <v>0</v>
      </c>
    </row>
    <row r="117" spans="1:14" ht="12.75">
      <c r="A117" s="3">
        <v>35886</v>
      </c>
      <c r="B117" s="2" t="s">
        <v>108</v>
      </c>
      <c r="C117" s="2">
        <v>20.877725666675705</v>
      </c>
      <c r="D117" s="2">
        <v>0.6495276066019617</v>
      </c>
      <c r="E117">
        <f t="shared" si="30"/>
        <v>0.11936016547212391</v>
      </c>
      <c r="F117">
        <f t="shared" si="31"/>
        <v>0.9383532759017144</v>
      </c>
      <c r="G117">
        <f t="shared" si="32"/>
        <v>0.4874956135924605</v>
      </c>
      <c r="H117">
        <f t="shared" si="33"/>
        <v>0</v>
      </c>
      <c r="I117">
        <f t="shared" si="34"/>
        <v>0.4874956135924605</v>
      </c>
      <c r="J117">
        <f t="shared" si="35"/>
        <v>0</v>
      </c>
      <c r="K117">
        <f t="shared" si="36"/>
        <v>0.7042704595657444</v>
      </c>
      <c r="L117">
        <f t="shared" si="37"/>
        <v>0</v>
      </c>
      <c r="M117">
        <f t="shared" si="38"/>
        <v>0.7042704595657444</v>
      </c>
      <c r="N117">
        <f t="shared" si="39"/>
        <v>0</v>
      </c>
    </row>
    <row r="118" spans="1:14" ht="12.75">
      <c r="A118" s="3">
        <v>35916</v>
      </c>
      <c r="B118" s="2" t="s">
        <v>109</v>
      </c>
      <c r="C118" s="2">
        <v>22.517599873579158</v>
      </c>
      <c r="D118" s="2">
        <v>1.0836105443993849</v>
      </c>
      <c r="E118">
        <f t="shared" si="30"/>
        <v>0.43408293779742313</v>
      </c>
      <c r="F118">
        <f t="shared" si="31"/>
        <v>1.565460026338674</v>
      </c>
      <c r="G118">
        <f t="shared" si="32"/>
        <v>1.2250064409221757</v>
      </c>
      <c r="H118">
        <f t="shared" si="33"/>
        <v>0</v>
      </c>
      <c r="I118">
        <f t="shared" si="34"/>
        <v>1.2250064409221757</v>
      </c>
      <c r="J118">
        <f t="shared" si="35"/>
        <v>0</v>
      </c>
      <c r="K118">
        <f t="shared" si="36"/>
        <v>1.769730485904418</v>
      </c>
      <c r="L118">
        <f t="shared" si="37"/>
        <v>0</v>
      </c>
      <c r="M118">
        <f t="shared" si="38"/>
        <v>1.769730485904418</v>
      </c>
      <c r="N118">
        <f t="shared" si="39"/>
        <v>0</v>
      </c>
    </row>
    <row r="119" spans="1:14" ht="12.75">
      <c r="A119" s="3">
        <v>35947</v>
      </c>
      <c r="B119" s="2" t="s">
        <v>110</v>
      </c>
      <c r="C119" s="2">
        <v>29.583560134131673</v>
      </c>
      <c r="D119" s="2">
        <v>1.522897100278115</v>
      </c>
      <c r="E119">
        <f t="shared" si="30"/>
        <v>0.4392865558787302</v>
      </c>
      <c r="F119">
        <f t="shared" si="31"/>
        <v>2.200084289539534</v>
      </c>
      <c r="G119">
        <f t="shared" si="32"/>
        <v>2.401803824130621</v>
      </c>
      <c r="H119">
        <f t="shared" si="33"/>
        <v>0</v>
      </c>
      <c r="I119">
        <f t="shared" si="34"/>
        <v>2.401803824130621</v>
      </c>
      <c r="J119">
        <f t="shared" si="35"/>
        <v>0</v>
      </c>
      <c r="K119">
        <f t="shared" si="36"/>
        <v>3.4698147754439517</v>
      </c>
      <c r="L119">
        <f t="shared" si="37"/>
        <v>0</v>
      </c>
      <c r="M119">
        <f t="shared" si="38"/>
        <v>3.4698147754439517</v>
      </c>
      <c r="N119">
        <f t="shared" si="39"/>
        <v>0</v>
      </c>
    </row>
    <row r="120" spans="1:14" ht="12.75">
      <c r="A120" s="3">
        <v>35977</v>
      </c>
      <c r="B120" s="2" t="s">
        <v>111</v>
      </c>
      <c r="C120" s="2">
        <v>21.142272651585433</v>
      </c>
      <c r="D120" s="2">
        <v>-1.3111491372268524</v>
      </c>
      <c r="E120">
        <f t="shared" si="30"/>
        <v>2.8340462375049675</v>
      </c>
      <c r="F120">
        <f t="shared" si="31"/>
        <v>-1.8941782852756848</v>
      </c>
      <c r="G120">
        <f t="shared" si="32"/>
        <v>0.7445549698340992</v>
      </c>
      <c r="H120">
        <f t="shared" si="33"/>
        <v>-0.9650494201571829</v>
      </c>
      <c r="I120">
        <f t="shared" si="34"/>
        <v>0.7445549698340992</v>
      </c>
      <c r="J120">
        <f t="shared" si="35"/>
        <v>-0.9650494201571829</v>
      </c>
      <c r="K120">
        <f t="shared" si="36"/>
        <v>1.0756364901682671</v>
      </c>
      <c r="L120">
        <f t="shared" si="37"/>
        <v>-1.3941782852756845</v>
      </c>
      <c r="M120">
        <f t="shared" si="38"/>
        <v>1.0756364901682671</v>
      </c>
      <c r="N120">
        <f t="shared" si="39"/>
        <v>-1.3941782852756845</v>
      </c>
    </row>
    <row r="121" spans="1:14" ht="12.75">
      <c r="A121" s="3">
        <v>36008</v>
      </c>
      <c r="B121" s="2" t="s">
        <v>112</v>
      </c>
      <c r="C121" s="2">
        <v>22.966882015839968</v>
      </c>
      <c r="D121" s="2">
        <v>-0.25831574235933674</v>
      </c>
      <c r="E121">
        <f t="shared" si="30"/>
        <v>1.0528333948675157</v>
      </c>
      <c r="F121">
        <f t="shared" si="31"/>
        <v>-0.3731810943771128</v>
      </c>
      <c r="G121">
        <f t="shared" si="32"/>
        <v>0.14013951040509287</v>
      </c>
      <c r="H121">
        <f t="shared" si="33"/>
        <v>-0.87726544544685</v>
      </c>
      <c r="I121">
        <f t="shared" si="34"/>
        <v>0.14013951040509287</v>
      </c>
      <c r="J121">
        <f t="shared" si="35"/>
        <v>-0.87726544544685</v>
      </c>
      <c r="K121">
        <f t="shared" si="36"/>
        <v>0.2024553957911542</v>
      </c>
      <c r="L121">
        <f t="shared" si="37"/>
        <v>-1.2673593796527973</v>
      </c>
      <c r="M121">
        <f t="shared" si="38"/>
        <v>0.2024553957911542</v>
      </c>
      <c r="N121">
        <f t="shared" si="39"/>
        <v>-1.2673593796527973</v>
      </c>
    </row>
    <row r="122" spans="1:14" ht="12.75">
      <c r="A122" s="3">
        <v>36039</v>
      </c>
      <c r="B122" s="2" t="s">
        <v>113</v>
      </c>
      <c r="C122" s="2">
        <v>21.06370564607874</v>
      </c>
      <c r="D122" s="2">
        <v>0.5985658504755096</v>
      </c>
      <c r="E122">
        <f t="shared" si="30"/>
        <v>0.8568815928348463</v>
      </c>
      <c r="F122">
        <f t="shared" si="31"/>
        <v>0.8647303377526583</v>
      </c>
      <c r="G122">
        <f t="shared" si="32"/>
        <v>0.39260564381093294</v>
      </c>
      <c r="H122">
        <f t="shared" si="33"/>
        <v>0</v>
      </c>
      <c r="I122">
        <f t="shared" si="34"/>
        <v>0.39260564381093294</v>
      </c>
      <c r="J122">
        <f t="shared" si="35"/>
        <v>0</v>
      </c>
      <c r="K122">
        <f t="shared" si="36"/>
        <v>0.5671857335438125</v>
      </c>
      <c r="L122">
        <f t="shared" si="37"/>
        <v>0</v>
      </c>
      <c r="M122">
        <f t="shared" si="38"/>
        <v>0.5671857335438125</v>
      </c>
      <c r="N122">
        <f t="shared" si="39"/>
        <v>0</v>
      </c>
    </row>
    <row r="123" spans="1:14" ht="12.75">
      <c r="A123" s="3">
        <v>36069</v>
      </c>
      <c r="B123" s="2" t="s">
        <v>114</v>
      </c>
      <c r="C123" s="2">
        <v>18.25467186660669</v>
      </c>
      <c r="D123" s="2">
        <v>-1.0348004901092678</v>
      </c>
      <c r="E123">
        <f t="shared" si="30"/>
        <v>1.6333663405847774</v>
      </c>
      <c r="F123">
        <f t="shared" si="31"/>
        <v>-1.4949455880383795</v>
      </c>
      <c r="G123">
        <f t="shared" si="32"/>
        <v>0</v>
      </c>
      <c r="H123">
        <f t="shared" si="33"/>
        <v>-0.6887007730395982</v>
      </c>
      <c r="I123">
        <f t="shared" si="34"/>
        <v>0</v>
      </c>
      <c r="J123">
        <f t="shared" si="35"/>
        <v>-0.6887007730395982</v>
      </c>
      <c r="K123">
        <f t="shared" si="36"/>
        <v>0</v>
      </c>
      <c r="L123">
        <f t="shared" si="37"/>
        <v>-0.9949455880383795</v>
      </c>
      <c r="M123">
        <f t="shared" si="38"/>
        <v>0</v>
      </c>
      <c r="N123">
        <f t="shared" si="39"/>
        <v>-0.9949455880383795</v>
      </c>
    </row>
    <row r="124" spans="1:14" ht="12.75">
      <c r="A124" s="3">
        <v>36100</v>
      </c>
      <c r="B124" s="2" t="s">
        <v>115</v>
      </c>
      <c r="C124" s="2">
        <v>16.714391745775757</v>
      </c>
      <c r="D124" s="2">
        <v>-1.7304517666081431</v>
      </c>
      <c r="E124">
        <f t="shared" si="30"/>
        <v>0.6956512764988754</v>
      </c>
      <c r="F124">
        <f t="shared" si="31"/>
        <v>-2.4999323623541203</v>
      </c>
      <c r="G124">
        <f t="shared" si="32"/>
        <v>0</v>
      </c>
      <c r="H124">
        <f t="shared" si="33"/>
        <v>-2.073052822578072</v>
      </c>
      <c r="I124">
        <f t="shared" si="34"/>
        <v>0</v>
      </c>
      <c r="J124">
        <f t="shared" si="35"/>
        <v>-2.073052822578072</v>
      </c>
      <c r="K124">
        <f t="shared" si="36"/>
        <v>0</v>
      </c>
      <c r="L124">
        <f t="shared" si="37"/>
        <v>-2.9948779503925</v>
      </c>
      <c r="M124">
        <f t="shared" si="38"/>
        <v>0</v>
      </c>
      <c r="N124">
        <f t="shared" si="39"/>
        <v>-2.9948779503925</v>
      </c>
    </row>
    <row r="125" spans="1:14" ht="12.75">
      <c r="A125" s="3">
        <v>36130</v>
      </c>
      <c r="B125" s="2" t="s">
        <v>116</v>
      </c>
      <c r="C125" s="2">
        <v>26.78296370679786</v>
      </c>
      <c r="D125" s="2">
        <v>-0.07820520201718231</v>
      </c>
      <c r="E125">
        <f t="shared" si="30"/>
        <v>1.6522465645909608</v>
      </c>
      <c r="F125">
        <f t="shared" si="31"/>
        <v>-0.11298073670692958</v>
      </c>
      <c r="G125">
        <f t="shared" si="32"/>
        <v>0</v>
      </c>
      <c r="H125">
        <f t="shared" si="33"/>
        <v>-1.8051583075255848</v>
      </c>
      <c r="I125">
        <f t="shared" si="34"/>
        <v>0</v>
      </c>
      <c r="J125">
        <f t="shared" si="35"/>
        <v>-1.8051583075255848</v>
      </c>
      <c r="K125">
        <f t="shared" si="36"/>
        <v>0</v>
      </c>
      <c r="L125">
        <f t="shared" si="37"/>
        <v>-2.6078586870994296</v>
      </c>
      <c r="M125">
        <f t="shared" si="38"/>
        <v>0</v>
      </c>
      <c r="N125">
        <f t="shared" si="39"/>
        <v>-2.6078586870994296</v>
      </c>
    </row>
    <row r="126" spans="1:14" ht="12.75">
      <c r="A126" s="3">
        <v>36161</v>
      </c>
      <c r="B126" s="2" t="s">
        <v>117</v>
      </c>
      <c r="C126" s="2">
        <v>32.335714631985795</v>
      </c>
      <c r="D126" s="2">
        <v>1.8747587338754041</v>
      </c>
      <c r="E126">
        <f t="shared" si="30"/>
        <v>1.9529639358925865</v>
      </c>
      <c r="F126">
        <f t="shared" si="31"/>
        <v>2.7084083595162505</v>
      </c>
      <c r="G126">
        <f t="shared" si="32"/>
        <v>1.5286590168057346</v>
      </c>
      <c r="H126">
        <f t="shared" si="33"/>
        <v>0</v>
      </c>
      <c r="I126">
        <f t="shared" si="34"/>
        <v>1.5286590168057346</v>
      </c>
      <c r="J126">
        <f t="shared" si="35"/>
        <v>0</v>
      </c>
      <c r="K126">
        <f t="shared" si="36"/>
        <v>2.2084083595162505</v>
      </c>
      <c r="L126">
        <f t="shared" si="37"/>
        <v>0</v>
      </c>
      <c r="M126">
        <f t="shared" si="38"/>
        <v>2.2084083595162505</v>
      </c>
      <c r="N126">
        <f t="shared" si="39"/>
        <v>0</v>
      </c>
    </row>
    <row r="127" spans="1:14" ht="12.75">
      <c r="A127" s="3">
        <v>36192</v>
      </c>
      <c r="B127" s="2" t="s">
        <v>118</v>
      </c>
      <c r="C127" s="2">
        <v>21.09442157714899</v>
      </c>
      <c r="D127" s="2">
        <v>-1.5695481198285584</v>
      </c>
      <c r="E127">
        <f t="shared" si="30"/>
        <v>3.4443068537039627</v>
      </c>
      <c r="F127">
        <f t="shared" si="31"/>
        <v>-2.2674796343630206</v>
      </c>
      <c r="G127">
        <f t="shared" si="32"/>
        <v>0</v>
      </c>
      <c r="H127">
        <f t="shared" si="33"/>
        <v>-1.2234484027588888</v>
      </c>
      <c r="I127">
        <f t="shared" si="34"/>
        <v>0</v>
      </c>
      <c r="J127">
        <f t="shared" si="35"/>
        <v>-1.2234484027588888</v>
      </c>
      <c r="K127">
        <f t="shared" si="36"/>
        <v>0</v>
      </c>
      <c r="L127">
        <f t="shared" si="37"/>
        <v>-1.7674796343630206</v>
      </c>
      <c r="M127">
        <f t="shared" si="38"/>
        <v>0</v>
      </c>
      <c r="N127">
        <f t="shared" si="39"/>
        <v>-1.7674796343630206</v>
      </c>
    </row>
    <row r="128" spans="1:14" ht="12.75">
      <c r="A128" s="3">
        <v>36220</v>
      </c>
      <c r="B128" s="2" t="s">
        <v>119</v>
      </c>
      <c r="C128" s="2">
        <v>21.909978617401617</v>
      </c>
      <c r="D128" s="2">
        <v>-0.2318859771071866</v>
      </c>
      <c r="E128">
        <f t="shared" si="30"/>
        <v>1.3376621427213717</v>
      </c>
      <c r="F128">
        <f t="shared" si="31"/>
        <v>-0.33499879611358974</v>
      </c>
      <c r="G128">
        <f t="shared" si="32"/>
        <v>0</v>
      </c>
      <c r="H128">
        <f t="shared" si="33"/>
        <v>-1.1092346627964058</v>
      </c>
      <c r="I128">
        <f t="shared" si="34"/>
        <v>0</v>
      </c>
      <c r="J128">
        <f t="shared" si="35"/>
        <v>-1.1092346627964058</v>
      </c>
      <c r="K128">
        <f t="shared" si="36"/>
        <v>0</v>
      </c>
      <c r="L128">
        <f t="shared" si="37"/>
        <v>-1.6024784304766102</v>
      </c>
      <c r="M128">
        <f t="shared" si="38"/>
        <v>0</v>
      </c>
      <c r="N128">
        <f t="shared" si="39"/>
        <v>-1.6024784304766102</v>
      </c>
    </row>
    <row r="129" spans="1:14" ht="12.75">
      <c r="A129" s="3">
        <v>36251</v>
      </c>
      <c r="B129" s="2" t="s">
        <v>120</v>
      </c>
      <c r="C129" s="2">
        <v>24.27056056100484</v>
      </c>
      <c r="D129" s="2">
        <v>1.829708856012914</v>
      </c>
      <c r="E129">
        <f t="shared" si="30"/>
        <v>2.0615948331201004</v>
      </c>
      <c r="F129">
        <f t="shared" si="31"/>
        <v>2.643326136618302</v>
      </c>
      <c r="G129">
        <f t="shared" si="32"/>
        <v>1.4836091389432444</v>
      </c>
      <c r="H129">
        <f t="shared" si="33"/>
        <v>0</v>
      </c>
      <c r="I129">
        <f t="shared" si="34"/>
        <v>1.4836091389432444</v>
      </c>
      <c r="J129">
        <f t="shared" si="35"/>
        <v>0</v>
      </c>
      <c r="K129">
        <f t="shared" si="36"/>
        <v>2.143326136618302</v>
      </c>
      <c r="L129">
        <f t="shared" si="37"/>
        <v>0</v>
      </c>
      <c r="M129">
        <f t="shared" si="38"/>
        <v>2.143326136618302</v>
      </c>
      <c r="N129">
        <f t="shared" si="39"/>
        <v>0</v>
      </c>
    </row>
    <row r="130" spans="1:14" ht="12.75">
      <c r="A130" s="3">
        <v>36281</v>
      </c>
      <c r="B130" s="2" t="s">
        <v>121</v>
      </c>
      <c r="C130" s="2">
        <v>23.81474892545027</v>
      </c>
      <c r="D130" s="2">
        <v>1.0597061575140687</v>
      </c>
      <c r="E130">
        <f t="shared" si="30"/>
        <v>0.7700026984988453</v>
      </c>
      <c r="F130">
        <f t="shared" si="31"/>
        <v>1.5309260673286695</v>
      </c>
      <c r="G130">
        <f t="shared" si="32"/>
        <v>2.1972155793876436</v>
      </c>
      <c r="H130">
        <f t="shared" si="33"/>
        <v>0</v>
      </c>
      <c r="I130">
        <f t="shared" si="34"/>
        <v>2.1972155793876436</v>
      </c>
      <c r="J130">
        <f t="shared" si="35"/>
        <v>0</v>
      </c>
      <c r="K130">
        <f t="shared" si="36"/>
        <v>3.1742522039469714</v>
      </c>
      <c r="L130">
        <f t="shared" si="37"/>
        <v>0</v>
      </c>
      <c r="M130">
        <f t="shared" si="38"/>
        <v>3.1742522039469714</v>
      </c>
      <c r="N130">
        <f t="shared" si="39"/>
        <v>0</v>
      </c>
    </row>
    <row r="131" spans="1:14" ht="12.75">
      <c r="A131" s="3">
        <v>36312</v>
      </c>
      <c r="B131" s="2" t="s">
        <v>122</v>
      </c>
      <c r="C131" s="2">
        <v>29.123476818099885</v>
      </c>
      <c r="D131" s="2">
        <v>0.8723736508499512</v>
      </c>
      <c r="E131">
        <f aca="true" t="shared" si="40" ref="E131:E158">ABS(D131-D130)</f>
        <v>0.1873325066641175</v>
      </c>
      <c r="F131">
        <f aca="true" t="shared" si="41" ref="F131:F157">D131/SE_of_SPC</f>
        <v>1.2602923490318012</v>
      </c>
      <c r="G131">
        <f aca="true" t="shared" si="42" ref="G131:G157">IF((D131-K+G130)&gt;0,D131-K+G130,0)</f>
        <v>2.7234895131679253</v>
      </c>
      <c r="H131">
        <f aca="true" t="shared" si="43" ref="H131:H157">IF((D131+K+H130)&lt;0,D131+K+H130,0)</f>
        <v>0</v>
      </c>
      <c r="I131">
        <f aca="true" t="shared" si="44" ref="I131:I157">IF(I130&lt;4*SE_of_SPC,MAX(D131-K+I130,0),0)</f>
        <v>2.7234895131679253</v>
      </c>
      <c r="J131">
        <f aca="true" t="shared" si="45" ref="J131:J157">IF(J130&lt;-(4*SE_of_SPC),0,MIN(D131+K+J130,0))</f>
        <v>0</v>
      </c>
      <c r="K131">
        <f aca="true" t="shared" si="46" ref="K131:K157">G131/SE_of_SPC</f>
        <v>3.934544552978773</v>
      </c>
      <c r="L131">
        <f aca="true" t="shared" si="47" ref="L131:L157">H131/SE_of_SPC</f>
        <v>0</v>
      </c>
      <c r="M131">
        <f aca="true" t="shared" si="48" ref="M131:M157">I131/SE_of_SPC</f>
        <v>3.934544552978773</v>
      </c>
      <c r="N131">
        <f aca="true" t="shared" si="49" ref="N131:N157">J131/SE_of_SPC</f>
        <v>0</v>
      </c>
    </row>
    <row r="132" spans="1:14" ht="12.75">
      <c r="A132" s="3">
        <v>36342</v>
      </c>
      <c r="B132" s="2" t="s">
        <v>123</v>
      </c>
      <c r="C132" s="2">
        <v>28.931941347587898</v>
      </c>
      <c r="D132" s="2">
        <v>1.0297968113809468</v>
      </c>
      <c r="E132">
        <f t="shared" si="40"/>
        <v>0.1574231605309956</v>
      </c>
      <c r="F132">
        <f t="shared" si="41"/>
        <v>1.4877169217298865</v>
      </c>
      <c r="G132">
        <f t="shared" si="42"/>
        <v>3.4071866074792023</v>
      </c>
      <c r="H132">
        <f t="shared" si="43"/>
        <v>0</v>
      </c>
      <c r="I132">
        <f t="shared" si="44"/>
        <v>3.4071866074792023</v>
      </c>
      <c r="J132">
        <f t="shared" si="45"/>
        <v>0</v>
      </c>
      <c r="K132">
        <f t="shared" si="46"/>
        <v>4.922261474708659</v>
      </c>
      <c r="L132">
        <f t="shared" si="47"/>
        <v>0</v>
      </c>
      <c r="M132">
        <f t="shared" si="48"/>
        <v>4.922261474708659</v>
      </c>
      <c r="N132">
        <f t="shared" si="49"/>
        <v>0</v>
      </c>
    </row>
    <row r="133" spans="1:14" ht="12.75">
      <c r="A133" s="3">
        <v>36373</v>
      </c>
      <c r="B133" s="2" t="s">
        <v>124</v>
      </c>
      <c r="C133" s="2">
        <v>23.886610127432235</v>
      </c>
      <c r="D133" s="2">
        <v>-0.9781812840872736</v>
      </c>
      <c r="E133">
        <f t="shared" si="40"/>
        <v>2.0079780954682205</v>
      </c>
      <c r="F133">
        <f t="shared" si="41"/>
        <v>-1.4131494997587164</v>
      </c>
      <c r="G133">
        <f t="shared" si="42"/>
        <v>2.0829056063222593</v>
      </c>
      <c r="H133">
        <f t="shared" si="43"/>
        <v>-0.6320815670176041</v>
      </c>
      <c r="I133">
        <f t="shared" si="44"/>
        <v>0</v>
      </c>
      <c r="J133">
        <f t="shared" si="45"/>
        <v>-0.6320815670176041</v>
      </c>
      <c r="K133">
        <f t="shared" si="46"/>
        <v>3.009111974949943</v>
      </c>
      <c r="L133">
        <f t="shared" si="47"/>
        <v>-0.9131494997587165</v>
      </c>
      <c r="M133">
        <f t="shared" si="48"/>
        <v>0</v>
      </c>
      <c r="N133">
        <f t="shared" si="49"/>
        <v>-0.9131494997587165</v>
      </c>
    </row>
    <row r="134" spans="1:14" ht="12.75">
      <c r="A134" s="3">
        <v>36404</v>
      </c>
      <c r="B134" s="2" t="s">
        <v>125</v>
      </c>
      <c r="C134" s="2">
        <v>20.652861156195208</v>
      </c>
      <c r="D134" s="2">
        <v>-0.33067535394501973</v>
      </c>
      <c r="E134">
        <f t="shared" si="40"/>
        <v>0.6475059301422539</v>
      </c>
      <c r="F134">
        <f t="shared" si="41"/>
        <v>-0.47771687989917533</v>
      </c>
      <c r="G134">
        <f t="shared" si="42"/>
        <v>1.40613053530757</v>
      </c>
      <c r="H134">
        <f t="shared" si="43"/>
        <v>-0.6166572038929543</v>
      </c>
      <c r="I134">
        <f t="shared" si="44"/>
        <v>0</v>
      </c>
      <c r="J134">
        <f t="shared" si="45"/>
        <v>-0.6166572038929543</v>
      </c>
      <c r="K134">
        <f t="shared" si="46"/>
        <v>2.031395095050767</v>
      </c>
      <c r="L134">
        <f t="shared" si="47"/>
        <v>-0.8908663796578918</v>
      </c>
      <c r="M134">
        <f t="shared" si="48"/>
        <v>0</v>
      </c>
      <c r="N134">
        <f t="shared" si="49"/>
        <v>-0.8908663796578918</v>
      </c>
    </row>
    <row r="135" spans="1:14" ht="12.75">
      <c r="A135" s="3">
        <v>36434</v>
      </c>
      <c r="B135" s="2" t="s">
        <v>126</v>
      </c>
      <c r="C135" s="2">
        <v>19.940245957507308</v>
      </c>
      <c r="D135" s="2">
        <v>-0.755192057975923</v>
      </c>
      <c r="E135">
        <f t="shared" si="40"/>
        <v>0.4245167040309033</v>
      </c>
      <c r="F135">
        <f t="shared" si="41"/>
        <v>-1.0910035760357233</v>
      </c>
      <c r="G135">
        <f t="shared" si="42"/>
        <v>0.3048387602619773</v>
      </c>
      <c r="H135">
        <f t="shared" si="43"/>
        <v>-1.0257495447992078</v>
      </c>
      <c r="I135">
        <f t="shared" si="44"/>
        <v>0</v>
      </c>
      <c r="J135">
        <f t="shared" si="45"/>
        <v>-1.0257495447992078</v>
      </c>
      <c r="K135">
        <f t="shared" si="46"/>
        <v>0.44039151901504386</v>
      </c>
      <c r="L135">
        <f t="shared" si="47"/>
        <v>-1.481869955693615</v>
      </c>
      <c r="M135">
        <f t="shared" si="48"/>
        <v>0</v>
      </c>
      <c r="N135">
        <f t="shared" si="49"/>
        <v>-1.481869955693615</v>
      </c>
    </row>
    <row r="136" spans="1:14" ht="12.75">
      <c r="A136" s="3">
        <v>36465</v>
      </c>
      <c r="B136" s="2" t="s">
        <v>127</v>
      </c>
      <c r="C136" s="2">
        <v>18.585119243872953</v>
      </c>
      <c r="D136" s="2">
        <v>-1.3789614772262533</v>
      </c>
      <c r="E136">
        <f t="shared" si="40"/>
        <v>0.6237694192503302</v>
      </c>
      <c r="F136">
        <f t="shared" si="41"/>
        <v>-1.9921447623556852</v>
      </c>
      <c r="G136">
        <f t="shared" si="42"/>
        <v>0</v>
      </c>
      <c r="H136">
        <f t="shared" si="43"/>
        <v>-2.0586113049557913</v>
      </c>
      <c r="I136">
        <f t="shared" si="44"/>
        <v>0</v>
      </c>
      <c r="J136">
        <f t="shared" si="45"/>
        <v>-2.0586113049557913</v>
      </c>
      <c r="K136">
        <f t="shared" si="46"/>
        <v>0</v>
      </c>
      <c r="L136">
        <f t="shared" si="47"/>
        <v>-2.9740147180493</v>
      </c>
      <c r="M136">
        <f t="shared" si="48"/>
        <v>0</v>
      </c>
      <c r="N136">
        <f t="shared" si="49"/>
        <v>-2.9740147180493</v>
      </c>
    </row>
    <row r="137" spans="1:14" ht="12.75">
      <c r="A137" s="3">
        <v>36495</v>
      </c>
      <c r="B137" s="2" t="s">
        <v>128</v>
      </c>
      <c r="C137" s="2">
        <v>22.003259962889196</v>
      </c>
      <c r="D137" s="2">
        <v>-1.928839690663383</v>
      </c>
      <c r="E137">
        <f t="shared" si="40"/>
        <v>0.5498782134371296</v>
      </c>
      <c r="F137">
        <f t="shared" si="41"/>
        <v>-2.7865375143821765</v>
      </c>
      <c r="G137">
        <f t="shared" si="42"/>
        <v>0</v>
      </c>
      <c r="H137">
        <f t="shared" si="43"/>
        <v>-3.6413512785495046</v>
      </c>
      <c r="I137">
        <f t="shared" si="44"/>
        <v>0</v>
      </c>
      <c r="J137">
        <f t="shared" si="45"/>
        <v>-3.6413512785495046</v>
      </c>
      <c r="K137">
        <f t="shared" si="46"/>
        <v>0</v>
      </c>
      <c r="L137">
        <f t="shared" si="47"/>
        <v>-5.260552232431476</v>
      </c>
      <c r="M137">
        <f t="shared" si="48"/>
        <v>0</v>
      </c>
      <c r="N137">
        <f t="shared" si="49"/>
        <v>-5.260552232431476</v>
      </c>
    </row>
    <row r="138" spans="1:14" ht="12.75">
      <c r="A138" s="3">
        <v>36526</v>
      </c>
      <c r="B138" s="2" t="s">
        <v>129</v>
      </c>
      <c r="C138" s="2">
        <v>26.253568187180246</v>
      </c>
      <c r="D138" s="2">
        <v>0.1414541626697808</v>
      </c>
      <c r="E138">
        <f t="shared" si="40"/>
        <v>2.0702938533331636</v>
      </c>
      <c r="F138">
        <f t="shared" si="41"/>
        <v>0.20435463494081132</v>
      </c>
      <c r="G138">
        <f t="shared" si="42"/>
        <v>0</v>
      </c>
      <c r="H138">
        <f t="shared" si="43"/>
        <v>-3.1537973988100543</v>
      </c>
      <c r="I138">
        <f t="shared" si="44"/>
        <v>0</v>
      </c>
      <c r="J138">
        <f t="shared" si="45"/>
        <v>0</v>
      </c>
      <c r="K138">
        <f t="shared" si="46"/>
        <v>0</v>
      </c>
      <c r="L138">
        <f t="shared" si="47"/>
        <v>-4.556197597490665</v>
      </c>
      <c r="M138">
        <f t="shared" si="48"/>
        <v>0</v>
      </c>
      <c r="N138">
        <f t="shared" si="49"/>
        <v>0</v>
      </c>
    </row>
    <row r="139" spans="1:14" ht="12.75">
      <c r="A139" s="3">
        <v>36557</v>
      </c>
      <c r="B139" s="2" t="s">
        <v>130</v>
      </c>
      <c r="C139" s="2">
        <v>25.239876805122172</v>
      </c>
      <c r="D139" s="2">
        <v>0.8150086192919513</v>
      </c>
      <c r="E139">
        <f t="shared" si="40"/>
        <v>0.6735544566221705</v>
      </c>
      <c r="F139">
        <f t="shared" si="41"/>
        <v>1.177418788712692</v>
      </c>
      <c r="G139">
        <f t="shared" si="42"/>
        <v>0.4689089022222818</v>
      </c>
      <c r="H139">
        <f t="shared" si="43"/>
        <v>-1.9926890624484335</v>
      </c>
      <c r="I139">
        <f t="shared" si="44"/>
        <v>0.4689089022222818</v>
      </c>
      <c r="J139">
        <f t="shared" si="45"/>
        <v>0</v>
      </c>
      <c r="K139">
        <f t="shared" si="46"/>
        <v>0.6774187887126919</v>
      </c>
      <c r="L139">
        <f t="shared" si="47"/>
        <v>-2.878778808777973</v>
      </c>
      <c r="M139">
        <f t="shared" si="48"/>
        <v>0.6774187887126919</v>
      </c>
      <c r="N139">
        <f t="shared" si="49"/>
        <v>0</v>
      </c>
    </row>
    <row r="140" spans="1:14" ht="12.75">
      <c r="A140" s="3">
        <v>36586</v>
      </c>
      <c r="B140" s="2" t="s">
        <v>131</v>
      </c>
      <c r="C140" s="2">
        <v>23.011665997159078</v>
      </c>
      <c r="D140" s="2">
        <v>0.1583825410950674</v>
      </c>
      <c r="E140">
        <f t="shared" si="40"/>
        <v>0.656626078196884</v>
      </c>
      <c r="F140">
        <f t="shared" si="41"/>
        <v>0.22881056135504604</v>
      </c>
      <c r="G140">
        <f t="shared" si="42"/>
        <v>0.2811917262476797</v>
      </c>
      <c r="H140">
        <f t="shared" si="43"/>
        <v>-1.4882068042836964</v>
      </c>
      <c r="I140">
        <f t="shared" si="44"/>
        <v>0.2811917262476797</v>
      </c>
      <c r="J140">
        <f t="shared" si="45"/>
        <v>0</v>
      </c>
      <c r="K140">
        <f t="shared" si="46"/>
        <v>0.40622935006773797</v>
      </c>
      <c r="L140">
        <f t="shared" si="47"/>
        <v>-2.149968247422927</v>
      </c>
      <c r="M140">
        <f t="shared" si="48"/>
        <v>0.40622935006773797</v>
      </c>
      <c r="N140">
        <f t="shared" si="49"/>
        <v>0</v>
      </c>
    </row>
    <row r="141" spans="1:14" ht="12.75">
      <c r="A141" s="3">
        <v>36617</v>
      </c>
      <c r="B141" s="2" t="s">
        <v>132</v>
      </c>
      <c r="C141" s="2">
        <v>24.63006974440005</v>
      </c>
      <c r="D141" s="2">
        <v>1.5896757140998585</v>
      </c>
      <c r="E141">
        <f t="shared" si="40"/>
        <v>1.431293173004791</v>
      </c>
      <c r="F141">
        <f t="shared" si="41"/>
        <v>2.2965573730588438</v>
      </c>
      <c r="G141">
        <f t="shared" si="42"/>
        <v>1.5247677232778687</v>
      </c>
      <c r="H141">
        <f t="shared" si="43"/>
        <v>0</v>
      </c>
      <c r="I141">
        <f t="shared" si="44"/>
        <v>1.5247677232778687</v>
      </c>
      <c r="J141">
        <f t="shared" si="45"/>
        <v>0</v>
      </c>
      <c r="K141">
        <f t="shared" si="46"/>
        <v>2.2027867231265814</v>
      </c>
      <c r="L141">
        <f t="shared" si="47"/>
        <v>0</v>
      </c>
      <c r="M141">
        <f t="shared" si="48"/>
        <v>2.2027867231265814</v>
      </c>
      <c r="N141">
        <f t="shared" si="49"/>
        <v>0</v>
      </c>
    </row>
    <row r="142" spans="1:14" ht="12.75">
      <c r="A142" s="3">
        <v>36647</v>
      </c>
      <c r="B142" s="2" t="s">
        <v>133</v>
      </c>
      <c r="C142" s="2">
        <v>25.7462273626096</v>
      </c>
      <c r="D142" s="2">
        <v>1.3933218247370376</v>
      </c>
      <c r="E142">
        <f t="shared" si="40"/>
        <v>0.19635388936282094</v>
      </c>
      <c r="F142">
        <f t="shared" si="41"/>
        <v>2.012890730645358</v>
      </c>
      <c r="G142">
        <f t="shared" si="42"/>
        <v>2.5719898309452365</v>
      </c>
      <c r="H142">
        <f t="shared" si="43"/>
        <v>0</v>
      </c>
      <c r="I142">
        <f t="shared" si="44"/>
        <v>2.5719898309452365</v>
      </c>
      <c r="J142">
        <f t="shared" si="45"/>
        <v>0</v>
      </c>
      <c r="K142">
        <f t="shared" si="46"/>
        <v>3.7156774537719395</v>
      </c>
      <c r="L142">
        <f t="shared" si="47"/>
        <v>0</v>
      </c>
      <c r="M142">
        <f t="shared" si="48"/>
        <v>3.7156774537719395</v>
      </c>
      <c r="N142">
        <f t="shared" si="49"/>
        <v>0</v>
      </c>
    </row>
    <row r="143" spans="1:14" ht="12.75">
      <c r="A143" s="3">
        <v>36678</v>
      </c>
      <c r="B143" s="2" t="s">
        <v>134</v>
      </c>
      <c r="C143" s="2">
        <v>33.661855232434725</v>
      </c>
      <c r="D143" s="2">
        <v>1.808687699324531</v>
      </c>
      <c r="E143">
        <f t="shared" si="40"/>
        <v>0.4153658745874935</v>
      </c>
      <c r="F143">
        <f t="shared" si="41"/>
        <v>2.6129574947910807</v>
      </c>
      <c r="G143">
        <f t="shared" si="42"/>
        <v>4.034577813200098</v>
      </c>
      <c r="H143">
        <f t="shared" si="43"/>
        <v>0</v>
      </c>
      <c r="I143">
        <f t="shared" si="44"/>
        <v>4.034577813200098</v>
      </c>
      <c r="J143">
        <f t="shared" si="45"/>
        <v>0</v>
      </c>
      <c r="K143">
        <f t="shared" si="46"/>
        <v>5.82863494856302</v>
      </c>
      <c r="L143">
        <f t="shared" si="47"/>
        <v>0</v>
      </c>
      <c r="M143">
        <f t="shared" si="48"/>
        <v>5.82863494856302</v>
      </c>
      <c r="N143">
        <f t="shared" si="49"/>
        <v>0</v>
      </c>
    </row>
    <row r="144" spans="1:14" ht="12.75">
      <c r="A144" s="3">
        <v>36708</v>
      </c>
      <c r="B144" s="2" t="s">
        <v>135</v>
      </c>
      <c r="C144" s="2">
        <v>29.694708922460702</v>
      </c>
      <c r="D144" s="2">
        <v>0.38855316834886144</v>
      </c>
      <c r="E144">
        <f t="shared" si="40"/>
        <v>1.4201345309756697</v>
      </c>
      <c r="F144">
        <f t="shared" si="41"/>
        <v>0.5613312423925589</v>
      </c>
      <c r="G144">
        <f t="shared" si="42"/>
        <v>4.07703126447929</v>
      </c>
      <c r="H144">
        <f t="shared" si="43"/>
        <v>0</v>
      </c>
      <c r="I144">
        <f t="shared" si="44"/>
        <v>0</v>
      </c>
      <c r="J144">
        <f t="shared" si="45"/>
        <v>0</v>
      </c>
      <c r="K144">
        <f t="shared" si="46"/>
        <v>5.889966190955579</v>
      </c>
      <c r="L144">
        <f t="shared" si="47"/>
        <v>0</v>
      </c>
      <c r="M144">
        <f t="shared" si="48"/>
        <v>0</v>
      </c>
      <c r="N144">
        <f t="shared" si="49"/>
        <v>0</v>
      </c>
    </row>
    <row r="145" spans="1:14" ht="12.75">
      <c r="A145" s="3">
        <v>36739</v>
      </c>
      <c r="B145" s="2" t="s">
        <v>136</v>
      </c>
      <c r="C145" s="2">
        <v>30.03585921695844</v>
      </c>
      <c r="D145" s="2">
        <v>0.43902104717878837</v>
      </c>
      <c r="E145">
        <f t="shared" si="40"/>
        <v>0.05046787882992693</v>
      </c>
      <c r="F145">
        <f t="shared" si="41"/>
        <v>0.634240690653922</v>
      </c>
      <c r="G145">
        <f t="shared" si="42"/>
        <v>4.169952594588409</v>
      </c>
      <c r="H145">
        <f t="shared" si="43"/>
        <v>0</v>
      </c>
      <c r="I145">
        <f t="shared" si="44"/>
        <v>0.09292133010911885</v>
      </c>
      <c r="J145">
        <f t="shared" si="45"/>
        <v>0</v>
      </c>
      <c r="K145">
        <f t="shared" si="46"/>
        <v>6.024206881609501</v>
      </c>
      <c r="L145">
        <f t="shared" si="47"/>
        <v>0</v>
      </c>
      <c r="M145">
        <f t="shared" si="48"/>
        <v>0.13424069065392197</v>
      </c>
      <c r="N145">
        <f t="shared" si="49"/>
        <v>0</v>
      </c>
    </row>
    <row r="146" spans="1:14" ht="12.75">
      <c r="A146" s="3">
        <v>36770</v>
      </c>
      <c r="B146" s="2" t="s">
        <v>137</v>
      </c>
      <c r="C146" s="2">
        <v>21.90383440186397</v>
      </c>
      <c r="D146" s="2">
        <v>-0.9816753552341644</v>
      </c>
      <c r="E146">
        <f t="shared" si="40"/>
        <v>1.4206964024129527</v>
      </c>
      <c r="F146">
        <f t="shared" si="41"/>
        <v>-1.4181972807515386</v>
      </c>
      <c r="G146">
        <f t="shared" si="42"/>
        <v>2.842177522284575</v>
      </c>
      <c r="H146">
        <f t="shared" si="43"/>
        <v>-0.6355756381644948</v>
      </c>
      <c r="I146">
        <f t="shared" si="44"/>
        <v>0</v>
      </c>
      <c r="J146">
        <f t="shared" si="45"/>
        <v>-0.6355756381644948</v>
      </c>
      <c r="K146">
        <f t="shared" si="46"/>
        <v>4.106009600857963</v>
      </c>
      <c r="L146">
        <f t="shared" si="47"/>
        <v>-0.9181972807515385</v>
      </c>
      <c r="M146">
        <f t="shared" si="48"/>
        <v>0</v>
      </c>
      <c r="N146">
        <f t="shared" si="49"/>
        <v>-0.9181972807515385</v>
      </c>
    </row>
    <row r="147" spans="1:14" ht="12.75">
      <c r="A147" s="3">
        <v>36800</v>
      </c>
      <c r="B147" s="2" t="s">
        <v>138</v>
      </c>
      <c r="C147" s="2">
        <v>23.767207788241905</v>
      </c>
      <c r="D147" s="2">
        <v>-0.3252396542483387</v>
      </c>
      <c r="E147">
        <f t="shared" si="40"/>
        <v>0.6564357009858257</v>
      </c>
      <c r="F147">
        <f t="shared" si="41"/>
        <v>-0.46986408570635774</v>
      </c>
      <c r="G147">
        <f t="shared" si="42"/>
        <v>2.170838150966567</v>
      </c>
      <c r="H147">
        <f t="shared" si="43"/>
        <v>-0.614715575343164</v>
      </c>
      <c r="I147">
        <f t="shared" si="44"/>
        <v>0</v>
      </c>
      <c r="J147">
        <f t="shared" si="45"/>
        <v>-0.614715575343164</v>
      </c>
      <c r="K147">
        <f t="shared" si="46"/>
        <v>3.1361455151516053</v>
      </c>
      <c r="L147">
        <f t="shared" si="47"/>
        <v>-0.8880613664578962</v>
      </c>
      <c r="M147">
        <f t="shared" si="48"/>
        <v>0</v>
      </c>
      <c r="N147">
        <f t="shared" si="49"/>
        <v>-0.8880613664578962</v>
      </c>
    </row>
    <row r="148" spans="1:14" ht="12.75">
      <c r="A148" s="3">
        <v>36831</v>
      </c>
      <c r="B148" s="2" t="s">
        <v>139</v>
      </c>
      <c r="C148" s="2">
        <v>27.18453251036381</v>
      </c>
      <c r="D148" s="2">
        <v>0.40065670228395883</v>
      </c>
      <c r="E148">
        <f t="shared" si="40"/>
        <v>0.7258963565322976</v>
      </c>
      <c r="F148">
        <f t="shared" si="41"/>
        <v>0.5788168590200076</v>
      </c>
      <c r="G148">
        <f t="shared" si="42"/>
        <v>2.2253951361808566</v>
      </c>
      <c r="H148">
        <f t="shared" si="43"/>
        <v>0</v>
      </c>
      <c r="I148">
        <f t="shared" si="44"/>
        <v>0.05455698521428931</v>
      </c>
      <c r="J148">
        <f t="shared" si="45"/>
        <v>0</v>
      </c>
      <c r="K148">
        <f t="shared" si="46"/>
        <v>3.214962374171613</v>
      </c>
      <c r="L148">
        <f t="shared" si="47"/>
        <v>0</v>
      </c>
      <c r="M148">
        <f t="shared" si="48"/>
        <v>0.07881685902000758</v>
      </c>
      <c r="N148">
        <f t="shared" si="49"/>
        <v>0</v>
      </c>
    </row>
    <row r="149" spans="1:14" ht="12.75">
      <c r="A149" s="3">
        <v>36861</v>
      </c>
      <c r="B149" s="2" t="s">
        <v>140</v>
      </c>
      <c r="C149" s="2">
        <v>37.24529039285878</v>
      </c>
      <c r="D149" s="2">
        <v>-1.0590644037847374</v>
      </c>
      <c r="E149">
        <f t="shared" si="40"/>
        <v>1.4597211060686963</v>
      </c>
      <c r="F149">
        <f t="shared" si="41"/>
        <v>-1.5299989447427789</v>
      </c>
      <c r="G149">
        <f t="shared" si="42"/>
        <v>0.8202310153264496</v>
      </c>
      <c r="H149">
        <f t="shared" si="43"/>
        <v>-0.7129646867150679</v>
      </c>
      <c r="I149">
        <f t="shared" si="44"/>
        <v>0</v>
      </c>
      <c r="J149">
        <f t="shared" si="45"/>
        <v>-0.7129646867150679</v>
      </c>
      <c r="K149">
        <f t="shared" si="46"/>
        <v>1.184963429428834</v>
      </c>
      <c r="L149">
        <f t="shared" si="47"/>
        <v>-1.0299989447427789</v>
      </c>
      <c r="M149">
        <f t="shared" si="48"/>
        <v>0</v>
      </c>
      <c r="N149">
        <f t="shared" si="49"/>
        <v>-1.0299989447427789</v>
      </c>
    </row>
    <row r="150" spans="1:14" ht="12.75">
      <c r="A150" s="3">
        <v>36892</v>
      </c>
      <c r="B150" s="2" t="s">
        <v>141</v>
      </c>
      <c r="C150" s="2">
        <v>23.37069519331222</v>
      </c>
      <c r="D150" s="2">
        <v>-2.5632096691497863</v>
      </c>
      <c r="E150">
        <f t="shared" si="40"/>
        <v>1.504145265365049</v>
      </c>
      <c r="F150">
        <f t="shared" si="41"/>
        <v>-3.7029930143424745</v>
      </c>
      <c r="G150">
        <f t="shared" si="42"/>
        <v>0</v>
      </c>
      <c r="H150">
        <f t="shared" si="43"/>
        <v>-2.9300746387951846</v>
      </c>
      <c r="I150">
        <f t="shared" si="44"/>
        <v>0</v>
      </c>
      <c r="J150">
        <f t="shared" si="45"/>
        <v>-2.9300746387951846</v>
      </c>
      <c r="K150">
        <f t="shared" si="46"/>
        <v>0</v>
      </c>
      <c r="L150">
        <f t="shared" si="47"/>
        <v>-4.232991959085253</v>
      </c>
      <c r="M150">
        <f t="shared" si="48"/>
        <v>0</v>
      </c>
      <c r="N150">
        <f t="shared" si="49"/>
        <v>-4.232991959085253</v>
      </c>
    </row>
    <row r="151" spans="1:14" ht="12.75">
      <c r="A151" s="3">
        <v>36923</v>
      </c>
      <c r="B151" s="2" t="s">
        <v>142</v>
      </c>
      <c r="C151" s="2">
        <v>26.453557186299324</v>
      </c>
      <c r="D151" s="2">
        <v>0.35891151398451326</v>
      </c>
      <c r="E151">
        <f t="shared" si="40"/>
        <v>2.9221211831342995</v>
      </c>
      <c r="F151">
        <f t="shared" si="41"/>
        <v>0.5185088231555312</v>
      </c>
      <c r="G151">
        <f t="shared" si="42"/>
        <v>0.012811796914843743</v>
      </c>
      <c r="H151">
        <f t="shared" si="43"/>
        <v>-2.225063407741002</v>
      </c>
      <c r="I151">
        <f t="shared" si="44"/>
        <v>0.012811796914843743</v>
      </c>
      <c r="J151">
        <f t="shared" si="45"/>
        <v>0</v>
      </c>
      <c r="K151">
        <f t="shared" si="46"/>
        <v>0.018508823155531127</v>
      </c>
      <c r="L151">
        <f t="shared" si="47"/>
        <v>-3.214483135929722</v>
      </c>
      <c r="M151">
        <f t="shared" si="48"/>
        <v>0.018508823155531127</v>
      </c>
      <c r="N151">
        <f t="shared" si="49"/>
        <v>0</v>
      </c>
    </row>
    <row r="152" spans="1:14" ht="12.75">
      <c r="A152" s="3">
        <v>36951</v>
      </c>
      <c r="B152" s="2" t="s">
        <v>143</v>
      </c>
      <c r="C152" s="2">
        <v>23.9734920316359</v>
      </c>
      <c r="D152" s="2">
        <v>-0.08182960736955451</v>
      </c>
      <c r="E152">
        <f t="shared" si="40"/>
        <v>0.4407411213540678</v>
      </c>
      <c r="F152">
        <f t="shared" si="41"/>
        <v>-0.11821680766222975</v>
      </c>
      <c r="G152">
        <f t="shared" si="42"/>
        <v>0</v>
      </c>
      <c r="H152">
        <f t="shared" si="43"/>
        <v>-1.9607932980408869</v>
      </c>
      <c r="I152">
        <f t="shared" si="44"/>
        <v>0</v>
      </c>
      <c r="J152">
        <f t="shared" si="45"/>
        <v>0</v>
      </c>
      <c r="K152">
        <f t="shared" si="46"/>
        <v>0</v>
      </c>
      <c r="L152">
        <f t="shared" si="47"/>
        <v>-2.832699943591952</v>
      </c>
      <c r="M152">
        <f t="shared" si="48"/>
        <v>0</v>
      </c>
      <c r="N152">
        <f t="shared" si="49"/>
        <v>0</v>
      </c>
    </row>
    <row r="153" spans="1:14" ht="12.75">
      <c r="A153" s="3">
        <v>36982</v>
      </c>
      <c r="B153" s="2" t="s">
        <v>144</v>
      </c>
      <c r="C153" s="2">
        <v>19.98903306805214</v>
      </c>
      <c r="D153" s="2">
        <v>-0.3930480647545735</v>
      </c>
      <c r="E153">
        <f t="shared" si="40"/>
        <v>0.31121845738501897</v>
      </c>
      <c r="F153">
        <f t="shared" si="41"/>
        <v>-0.5678248859640838</v>
      </c>
      <c r="G153">
        <f t="shared" si="42"/>
        <v>0</v>
      </c>
      <c r="H153">
        <f t="shared" si="43"/>
        <v>-2.007741645725791</v>
      </c>
      <c r="I153">
        <f t="shared" si="44"/>
        <v>0</v>
      </c>
      <c r="J153">
        <f t="shared" si="45"/>
        <v>-0.04694834768490397</v>
      </c>
      <c r="K153">
        <f t="shared" si="46"/>
        <v>0</v>
      </c>
      <c r="L153">
        <f t="shared" si="47"/>
        <v>-2.9005248295560357</v>
      </c>
      <c r="M153">
        <f t="shared" si="48"/>
        <v>0</v>
      </c>
      <c r="N153">
        <f t="shared" si="49"/>
        <v>-0.06782488596408374</v>
      </c>
    </row>
    <row r="154" spans="1:14" ht="12.75">
      <c r="A154" s="3">
        <v>37012</v>
      </c>
      <c r="B154" s="2" t="s">
        <v>145</v>
      </c>
      <c r="C154" s="2">
        <v>17.65161571370449</v>
      </c>
      <c r="D154" s="2">
        <v>-0.783393701497663</v>
      </c>
      <c r="E154">
        <f t="shared" si="40"/>
        <v>0.3903456367430895</v>
      </c>
      <c r="F154">
        <f t="shared" si="41"/>
        <v>-1.1317456543022348</v>
      </c>
      <c r="G154">
        <f t="shared" si="42"/>
        <v>0</v>
      </c>
      <c r="H154">
        <f t="shared" si="43"/>
        <v>-2.445035630153784</v>
      </c>
      <c r="I154">
        <f t="shared" si="44"/>
        <v>0</v>
      </c>
      <c r="J154">
        <f t="shared" si="45"/>
        <v>-0.4842423321128974</v>
      </c>
      <c r="K154">
        <f t="shared" si="46"/>
        <v>0</v>
      </c>
      <c r="L154">
        <f t="shared" si="47"/>
        <v>-3.5322704838582704</v>
      </c>
      <c r="M154">
        <f t="shared" si="48"/>
        <v>0</v>
      </c>
      <c r="N154">
        <f t="shared" si="49"/>
        <v>-0.6995705402663186</v>
      </c>
    </row>
    <row r="155" spans="1:14" ht="12.75">
      <c r="A155" s="3">
        <v>37043</v>
      </c>
      <c r="B155" s="2" t="s">
        <v>146</v>
      </c>
      <c r="C155" s="2">
        <v>24.160535117056856</v>
      </c>
      <c r="D155" s="2">
        <v>-0.009871265282124966</v>
      </c>
      <c r="E155">
        <f t="shared" si="40"/>
        <v>0.773522436215538</v>
      </c>
      <c r="F155">
        <f t="shared" si="41"/>
        <v>-0.01426072428735602</v>
      </c>
      <c r="G155">
        <f t="shared" si="42"/>
        <v>0</v>
      </c>
      <c r="H155">
        <f t="shared" si="43"/>
        <v>-2.1088071783662397</v>
      </c>
      <c r="I155">
        <f t="shared" si="44"/>
        <v>0</v>
      </c>
      <c r="J155">
        <f t="shared" si="45"/>
        <v>-0.14801388032535284</v>
      </c>
      <c r="K155">
        <f t="shared" si="46"/>
        <v>0</v>
      </c>
      <c r="L155">
        <f t="shared" si="47"/>
        <v>-3.0465312081456264</v>
      </c>
      <c r="M155">
        <f t="shared" si="48"/>
        <v>0</v>
      </c>
      <c r="N155">
        <f t="shared" si="49"/>
        <v>-0.21383126455367457</v>
      </c>
    </row>
    <row r="156" spans="1:14" ht="12.75">
      <c r="A156" s="3">
        <v>37073</v>
      </c>
      <c r="B156" s="2" t="s">
        <v>147</v>
      </c>
      <c r="C156" s="2">
        <v>21.45149789621885</v>
      </c>
      <c r="D156" s="2">
        <v>-0.18727378668834072</v>
      </c>
      <c r="E156">
        <f t="shared" si="40"/>
        <v>0.17740252140621576</v>
      </c>
      <c r="F156">
        <f t="shared" si="41"/>
        <v>-0.270548887288808</v>
      </c>
      <c r="G156">
        <f t="shared" si="42"/>
        <v>0</v>
      </c>
      <c r="H156">
        <f t="shared" si="43"/>
        <v>-1.9499812479849108</v>
      </c>
      <c r="I156">
        <f t="shared" si="44"/>
        <v>0</v>
      </c>
      <c r="J156">
        <f t="shared" si="45"/>
        <v>0</v>
      </c>
      <c r="K156">
        <f t="shared" si="46"/>
        <v>0</v>
      </c>
      <c r="L156">
        <f t="shared" si="47"/>
        <v>-2.8170800954344344</v>
      </c>
      <c r="M156">
        <f t="shared" si="48"/>
        <v>0</v>
      </c>
      <c r="N156">
        <f t="shared" si="49"/>
        <v>0</v>
      </c>
    </row>
    <row r="157" spans="1:14" ht="12.75">
      <c r="A157" s="3">
        <v>37104</v>
      </c>
      <c r="B157" s="2" t="s">
        <v>148</v>
      </c>
      <c r="C157" s="2">
        <v>23.430903827365956</v>
      </c>
      <c r="D157" s="2">
        <v>0.5186928860874055</v>
      </c>
      <c r="E157">
        <f t="shared" si="40"/>
        <v>0.7059666727757462</v>
      </c>
      <c r="F157">
        <f t="shared" si="41"/>
        <v>0.7493402341946919</v>
      </c>
      <c r="G157">
        <f t="shared" si="42"/>
        <v>0.17259316901773597</v>
      </c>
      <c r="H157">
        <f t="shared" si="43"/>
        <v>-1.0851886448278358</v>
      </c>
      <c r="I157">
        <f t="shared" si="44"/>
        <v>0.17259316901773597</v>
      </c>
      <c r="J157">
        <f t="shared" si="45"/>
        <v>0</v>
      </c>
      <c r="K157">
        <f t="shared" si="46"/>
        <v>0.24934023419469184</v>
      </c>
      <c r="L157">
        <f t="shared" si="47"/>
        <v>-1.5677398612397428</v>
      </c>
      <c r="M157">
        <f t="shared" si="48"/>
        <v>0.24934023419469184</v>
      </c>
      <c r="N157">
        <f t="shared" si="49"/>
        <v>0</v>
      </c>
    </row>
    <row r="158" spans="1:14" ht="12.75">
      <c r="A158" s="3">
        <v>37135</v>
      </c>
      <c r="B158" s="2" t="s">
        <v>149</v>
      </c>
      <c r="C158" s="2">
        <v>32.01432504180742</v>
      </c>
      <c r="D158" s="2">
        <v>4.131130052445134</v>
      </c>
      <c r="E158">
        <f t="shared" si="40"/>
        <v>3.612437166357729</v>
      </c>
      <c r="F158">
        <f>D158/SE_of_SPC</f>
        <v>5.968121105995504</v>
      </c>
      <c r="G158">
        <f>IF((D158-K+G157)&gt;0,D158-K+G157,0)</f>
        <v>3.9576235043932004</v>
      </c>
      <c r="H158">
        <f>IF((D158+K+H157)&lt;0,D158+K+H157,0)</f>
        <v>0</v>
      </c>
      <c r="I158">
        <f>IF(I157&lt;4*SE_of_SPC,MAX(D158-K+I157,0),0)</f>
        <v>3.9576235043932004</v>
      </c>
      <c r="J158">
        <f>IF(J157&lt;-(4*SE_of_SPC),0,MIN(D158+K+J157,0))</f>
        <v>0</v>
      </c>
      <c r="K158">
        <f>G158/SE_of_SPC</f>
        <v>5.717461340190195</v>
      </c>
      <c r="L158">
        <f>H158/SE_of_SPC</f>
        <v>0</v>
      </c>
      <c r="M158">
        <f>I158/SE_of_SPC</f>
        <v>5.717461340190195</v>
      </c>
      <c r="N158">
        <f>J158/SE_of_SPC</f>
        <v>0</v>
      </c>
    </row>
    <row r="159" spans="1:3" ht="12.75">
      <c r="A159" s="3">
        <v>37165</v>
      </c>
      <c r="B159" s="2" t="s">
        <v>150</v>
      </c>
      <c r="C159" s="2">
        <v>15.076142633453363</v>
      </c>
    </row>
    <row r="160" spans="1:2" ht="12.75">
      <c r="A160" s="3">
        <v>37196</v>
      </c>
      <c r="B160" s="2" t="s">
        <v>151</v>
      </c>
    </row>
    <row r="161" spans="1:2" ht="12.75">
      <c r="A161" s="3">
        <v>37226</v>
      </c>
      <c r="B161" s="2" t="s">
        <v>152</v>
      </c>
    </row>
  </sheetData>
  <printOptions horizontalCentered="1" verticalCentered="1"/>
  <pageMargins left="0.75" right="0.75" top="1" bottom="1" header="0.5" footer="0.5"/>
  <pageSetup cellComments="atEnd" horizontalDpi="600" verticalDpi="600" orientation="landscape" scale="80" r:id="rId3"/>
  <headerFooter alignWithMargins="0">
    <oddFooter>&amp;L&amp;P&amp;C&amp;F&amp;R&amp;A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selection activeCell="I14" sqref="I14:I170"/>
    </sheetView>
  </sheetViews>
  <sheetFormatPr defaultColWidth="9.140625" defaultRowHeight="12.75"/>
  <sheetData>
    <row r="1" spans="2:9" ht="12.75">
      <c r="B1" s="2" t="s">
        <v>192</v>
      </c>
      <c r="C1" s="2" t="s">
        <v>193</v>
      </c>
      <c r="D1" s="2" t="s">
        <v>194</v>
      </c>
      <c r="E1" s="2" t="s">
        <v>195</v>
      </c>
      <c r="F1" s="2" t="s">
        <v>196</v>
      </c>
      <c r="G1" s="2" t="s">
        <v>197</v>
      </c>
      <c r="H1" s="2" t="s">
        <v>198</v>
      </c>
      <c r="I1" s="2" t="s">
        <v>199</v>
      </c>
    </row>
    <row r="2" spans="1:9" ht="12.75">
      <c r="A2" s="2" t="s">
        <v>162</v>
      </c>
      <c r="B2" s="2">
        <v>0.9037116729424421</v>
      </c>
      <c r="C2" s="2">
        <v>0.2027738148139486</v>
      </c>
      <c r="D2" s="2">
        <v>13.660687138948008</v>
      </c>
      <c r="E2" s="2">
        <v>22.912739434478564</v>
      </c>
      <c r="F2" s="2" t="s">
        <v>191</v>
      </c>
      <c r="G2" s="2" t="s">
        <v>191</v>
      </c>
      <c r="H2" s="2" t="s">
        <v>191</v>
      </c>
      <c r="I2" s="2" t="s">
        <v>191</v>
      </c>
    </row>
    <row r="3" spans="1:9" ht="12.75">
      <c r="A3" s="2" t="s">
        <v>163</v>
      </c>
      <c r="B3" s="2">
        <v>0.6689403058267576</v>
      </c>
      <c r="C3" s="2">
        <v>0.1870179662074807</v>
      </c>
      <c r="D3" s="2">
        <v>11.517542686460702</v>
      </c>
      <c r="E3" s="2">
        <v>19.60946903838438</v>
      </c>
      <c r="F3" s="2" t="s">
        <v>191</v>
      </c>
      <c r="G3" s="2" t="s">
        <v>191</v>
      </c>
      <c r="H3" s="2" t="s">
        <v>191</v>
      </c>
      <c r="I3" s="2" t="s">
        <v>191</v>
      </c>
    </row>
    <row r="4" spans="1:9" ht="12.75">
      <c r="A4" s="2" t="s">
        <v>164</v>
      </c>
      <c r="B4" s="2">
        <v>1.227758554220287</v>
      </c>
      <c r="C4" s="2">
        <v>0.25898586339264384</v>
      </c>
      <c r="D4" s="2">
        <v>15.451167565036199</v>
      </c>
      <c r="E4" s="2">
        <v>23.842782572498304</v>
      </c>
      <c r="F4" s="2" t="s">
        <v>191</v>
      </c>
      <c r="G4" s="2" t="s">
        <v>191</v>
      </c>
      <c r="H4" s="2" t="s">
        <v>191</v>
      </c>
      <c r="I4" s="2" t="s">
        <v>191</v>
      </c>
    </row>
    <row r="5" spans="1:9" ht="12.75">
      <c r="A5" s="2" t="s">
        <v>165</v>
      </c>
      <c r="B5" s="2">
        <v>2.6096552475800574</v>
      </c>
      <c r="C5" s="2">
        <v>0.4273358719173121</v>
      </c>
      <c r="D5" s="2">
        <v>25.10904784935616</v>
      </c>
      <c r="E5" s="2">
        <v>33.48978095062931</v>
      </c>
      <c r="F5" s="2" t="s">
        <v>191</v>
      </c>
      <c r="G5" s="2" t="s">
        <v>191</v>
      </c>
      <c r="H5" s="2" t="s">
        <v>191</v>
      </c>
      <c r="I5" s="2" t="s">
        <v>191</v>
      </c>
    </row>
    <row r="6" spans="1:9" ht="12.75">
      <c r="A6" s="2" t="s">
        <v>166</v>
      </c>
      <c r="B6" s="2">
        <v>3.605675706602586</v>
      </c>
      <c r="C6" s="2">
        <v>0.5275203112484266</v>
      </c>
      <c r="D6" s="2">
        <v>23.002860739215013</v>
      </c>
      <c r="E6" s="2">
        <v>30.646755921730175</v>
      </c>
      <c r="F6" s="2" t="s">
        <v>191</v>
      </c>
      <c r="G6" s="2" t="s">
        <v>191</v>
      </c>
      <c r="H6" s="2" t="s">
        <v>191</v>
      </c>
      <c r="I6" s="2" t="s">
        <v>191</v>
      </c>
    </row>
    <row r="7" spans="1:9" ht="12.75">
      <c r="A7" s="2" t="s">
        <v>167</v>
      </c>
      <c r="B7" s="2">
        <v>1.7749328007484628</v>
      </c>
      <c r="C7" s="2">
        <v>0.30588081312912196</v>
      </c>
      <c r="D7" s="2">
        <v>17.880939165590107</v>
      </c>
      <c r="E7" s="2">
        <v>25.239772261797135</v>
      </c>
      <c r="F7" s="2" t="s">
        <v>191</v>
      </c>
      <c r="G7" s="2" t="s">
        <v>191</v>
      </c>
      <c r="H7" s="2" t="s">
        <v>191</v>
      </c>
      <c r="I7" s="2" t="s">
        <v>191</v>
      </c>
    </row>
    <row r="8" spans="1:9" ht="12.75">
      <c r="A8" s="2" t="s">
        <v>168</v>
      </c>
      <c r="B8" s="2">
        <v>0.7016716095982745</v>
      </c>
      <c r="C8" s="2">
        <v>0.23703603846499505</v>
      </c>
      <c r="D8" s="2">
        <v>14.128021928642042</v>
      </c>
      <c r="E8" s="2">
        <v>21.10317246337737</v>
      </c>
      <c r="F8" s="2" t="s">
        <v>191</v>
      </c>
      <c r="G8" s="2" t="s">
        <v>191</v>
      </c>
      <c r="H8" s="2" t="s">
        <v>191</v>
      </c>
      <c r="I8" s="2" t="s">
        <v>191</v>
      </c>
    </row>
    <row r="9" spans="1:9" ht="12.75">
      <c r="A9" s="2" t="s">
        <v>169</v>
      </c>
      <c r="B9" s="2">
        <v>0.5649096121219213</v>
      </c>
      <c r="C9" s="2">
        <v>0.24899081495348974</v>
      </c>
      <c r="D9" s="2">
        <v>11.856549464693149</v>
      </c>
      <c r="E9" s="2">
        <v>17.329667115193352</v>
      </c>
      <c r="F9" s="2" t="s">
        <v>191</v>
      </c>
      <c r="G9" s="2" t="s">
        <v>191</v>
      </c>
      <c r="H9" s="2" t="s">
        <v>191</v>
      </c>
      <c r="I9" s="2" t="s">
        <v>191</v>
      </c>
    </row>
    <row r="10" spans="1:9" ht="12.75">
      <c r="A10" s="2" t="s">
        <v>170</v>
      </c>
      <c r="B10" s="2">
        <v>0.6026390405490966</v>
      </c>
      <c r="C10" s="2">
        <v>0.24568953651620953</v>
      </c>
      <c r="D10" s="2">
        <v>12.79145523449472</v>
      </c>
      <c r="E10" s="2">
        <v>18.033290817496948</v>
      </c>
      <c r="F10" s="2" t="s">
        <v>191</v>
      </c>
      <c r="G10" s="2" t="s">
        <v>191</v>
      </c>
      <c r="H10" s="2" t="s">
        <v>191</v>
      </c>
      <c r="I10" s="2" t="s">
        <v>191</v>
      </c>
    </row>
    <row r="11" spans="1:9" ht="12.75">
      <c r="A11" s="2" t="s">
        <v>171</v>
      </c>
      <c r="B11" s="2">
        <v>0.27892482941068725</v>
      </c>
      <c r="C11" s="2">
        <v>0.21655510446349285</v>
      </c>
      <c r="D11" s="2">
        <v>10.716695378380196</v>
      </c>
      <c r="E11" s="2">
        <v>15.61631258129511</v>
      </c>
      <c r="F11" s="2" t="s">
        <v>191</v>
      </c>
      <c r="G11" s="2" t="s">
        <v>191</v>
      </c>
      <c r="H11" s="2" t="s">
        <v>191</v>
      </c>
      <c r="I11" s="2" t="s">
        <v>191</v>
      </c>
    </row>
    <row r="12" spans="1:9" ht="12.75">
      <c r="A12" s="2" t="s">
        <v>172</v>
      </c>
      <c r="B12" s="2">
        <v>0.6234159567281317</v>
      </c>
      <c r="C12" s="2">
        <v>0.32939032186399103</v>
      </c>
      <c r="D12" s="2">
        <v>13.465104575193033</v>
      </c>
      <c r="E12" s="2">
        <v>18.459686523787287</v>
      </c>
      <c r="F12" s="2" t="s">
        <v>191</v>
      </c>
      <c r="G12" s="2" t="s">
        <v>191</v>
      </c>
      <c r="H12" s="2" t="s">
        <v>191</v>
      </c>
      <c r="I12" s="2" t="s">
        <v>191</v>
      </c>
    </row>
    <row r="13" spans="1:9" ht="12.75">
      <c r="A13" s="2" t="s">
        <v>173</v>
      </c>
      <c r="B13" s="2">
        <v>0.5546490468228548</v>
      </c>
      <c r="C13" s="2">
        <v>0.2818011097457523</v>
      </c>
      <c r="D13" s="2">
        <v>12.350454037768959</v>
      </c>
      <c r="E13" s="2">
        <v>17.04325949204175</v>
      </c>
      <c r="F13" s="2" t="s">
        <v>191</v>
      </c>
      <c r="G13" s="2" t="s">
        <v>191</v>
      </c>
      <c r="H13" s="2" t="s">
        <v>191</v>
      </c>
      <c r="I13" s="2" t="s">
        <v>191</v>
      </c>
    </row>
    <row r="14" spans="1:9" ht="12.75">
      <c r="A14" s="2" t="s">
        <v>174</v>
      </c>
      <c r="B14" s="2">
        <v>0.4805753699227731</v>
      </c>
      <c r="C14" s="2">
        <v>0.19053233508223782</v>
      </c>
      <c r="D14" s="2">
        <v>8.770618404763308</v>
      </c>
      <c r="E14" s="2">
        <v>14.372693509402819</v>
      </c>
      <c r="F14" s="2">
        <v>21.943890764392474</v>
      </c>
      <c r="G14" s="2">
        <v>0.9688486700860878</v>
      </c>
      <c r="H14" s="2">
        <v>-8.540045925075749</v>
      </c>
      <c r="I14" s="2">
        <v>-1.438476950862382</v>
      </c>
    </row>
    <row r="15" spans="1:9" ht="12.75">
      <c r="A15" s="2" t="s">
        <v>175</v>
      </c>
      <c r="B15" s="2">
        <v>0.5221092670998709</v>
      </c>
      <c r="C15" s="2">
        <v>0.18633821631534855</v>
      </c>
      <c r="D15" s="2">
        <v>11.111689723096429</v>
      </c>
      <c r="E15" s="2">
        <v>16.59564833472955</v>
      </c>
      <c r="F15" s="2">
        <v>18.721283936602184</v>
      </c>
      <c r="G15" s="2">
        <v>-4.3630324844233535</v>
      </c>
      <c r="H15" s="2">
        <v>2.237396882550719</v>
      </c>
      <c r="I15" s="2">
        <v>0.47788489633742604</v>
      </c>
    </row>
    <row r="16" spans="1:9" ht="12.75">
      <c r="A16" s="2" t="s">
        <v>176</v>
      </c>
      <c r="B16" s="2">
        <v>0.8356678333226409</v>
      </c>
      <c r="C16" s="2">
        <v>0.24972615661703032</v>
      </c>
      <c r="D16" s="2">
        <v>15.348773110361854</v>
      </c>
      <c r="E16" s="2">
        <v>22.33825419794184</v>
      </c>
      <c r="F16" s="2">
        <v>19.428444119022423</v>
      </c>
      <c r="G16" s="2">
        <v>0.6108981534318394</v>
      </c>
      <c r="H16" s="2">
        <v>2.2989119254875767</v>
      </c>
      <c r="I16" s="2">
        <v>0.5133422412359743</v>
      </c>
    </row>
    <row r="17" spans="1:9" ht="12.75">
      <c r="A17" s="2" t="s">
        <v>177</v>
      </c>
      <c r="B17" s="2">
        <v>1.0557549936823476</v>
      </c>
      <c r="C17" s="2">
        <v>0.3081281046586415</v>
      </c>
      <c r="D17" s="2">
        <v>17.20978711563813</v>
      </c>
      <c r="E17" s="2">
        <v>23.863164664936345</v>
      </c>
      <c r="F17" s="2">
        <v>20.149556812399542</v>
      </c>
      <c r="G17" s="2">
        <v>10.85059000616784</v>
      </c>
      <c r="H17" s="2">
        <v>-7.136982153631035</v>
      </c>
      <c r="I17" s="2">
        <v>-1.6096920894747544</v>
      </c>
    </row>
    <row r="18" spans="1:9" ht="12.75">
      <c r="A18" s="2" t="s">
        <v>178</v>
      </c>
      <c r="B18" s="2">
        <v>1.5999200039998</v>
      </c>
      <c r="C18" s="2">
        <v>0.39134406916017833</v>
      </c>
      <c r="D18" s="2">
        <v>16.852339201221756</v>
      </c>
      <c r="E18" s="2">
        <v>23.317925012840266</v>
      </c>
      <c r="F18" s="2">
        <v>17.874018622671844</v>
      </c>
      <c r="G18" s="2">
        <v>7.862929768722706</v>
      </c>
      <c r="H18" s="2">
        <v>-2.4190233785542894</v>
      </c>
      <c r="I18" s="2">
        <v>-0.5465904595898103</v>
      </c>
    </row>
    <row r="19" spans="1:9" ht="12.75">
      <c r="A19" s="2" t="s">
        <v>179</v>
      </c>
      <c r="B19" s="2">
        <v>2.0512379294289125</v>
      </c>
      <c r="C19" s="2">
        <v>0.3689495313480576</v>
      </c>
      <c r="D19" s="2">
        <v>20.402554811020913</v>
      </c>
      <c r="E19" s="2">
        <v>27.57885094236492</v>
      </c>
      <c r="F19" s="2">
        <v>17.094538986581323</v>
      </c>
      <c r="G19" s="2">
        <v>2.8047135629515183</v>
      </c>
      <c r="H19" s="2">
        <v>7.679598392832077</v>
      </c>
      <c r="I19" s="2">
        <v>1.7353849249273574</v>
      </c>
    </row>
    <row r="20" spans="1:9" ht="12.75">
      <c r="A20" s="2" t="s">
        <v>180</v>
      </c>
      <c r="B20" s="2">
        <v>5.252527109409648</v>
      </c>
      <c r="C20" s="2">
        <v>0.30768806542565047</v>
      </c>
      <c r="D20" s="2">
        <v>24.10904887851262</v>
      </c>
      <c r="E20" s="2">
        <v>30.382760276758408</v>
      </c>
      <c r="F20" s="2">
        <v>19.57503186817991</v>
      </c>
      <c r="G20" s="2">
        <v>-0.2907225087904195</v>
      </c>
      <c r="H20" s="2">
        <v>11.098450917368922</v>
      </c>
      <c r="I20" s="2">
        <v>2.5081875678669925</v>
      </c>
    </row>
    <row r="21" spans="1:9" ht="12.75">
      <c r="A21" s="2" t="s">
        <v>181</v>
      </c>
      <c r="B21" s="2">
        <v>0.514294730821195</v>
      </c>
      <c r="C21" s="2">
        <v>0.17159594086843324</v>
      </c>
      <c r="D21" s="2">
        <v>11.222522460330765</v>
      </c>
      <c r="E21" s="2">
        <v>16.605112375617598</v>
      </c>
      <c r="F21" s="2">
        <v>23.151355445913964</v>
      </c>
      <c r="G21" s="2">
        <v>-2.9692621586550416</v>
      </c>
      <c r="H21" s="2">
        <v>-3.576980911641325</v>
      </c>
      <c r="I21" s="2">
        <v>-0.8087630751999346</v>
      </c>
    </row>
    <row r="22" spans="1:9" ht="12.75">
      <c r="A22" s="2" t="s">
        <v>182</v>
      </c>
      <c r="B22" s="2">
        <v>0.6062572087658593</v>
      </c>
      <c r="C22" s="2">
        <v>0.2708093041138024</v>
      </c>
      <c r="D22" s="2">
        <v>13.526528258362168</v>
      </c>
      <c r="E22" s="2">
        <v>20.53873510188389</v>
      </c>
      <c r="F22" s="2">
        <v>22.00379861347305</v>
      </c>
      <c r="G22" s="2">
        <v>-2.338621656396091</v>
      </c>
      <c r="H22" s="2">
        <v>0.8735581448069318</v>
      </c>
      <c r="I22" s="2">
        <v>0.19767716500230476</v>
      </c>
    </row>
    <row r="23" spans="1:9" ht="12.75">
      <c r="A23" s="2" t="s">
        <v>183</v>
      </c>
      <c r="B23" s="2">
        <v>0.9160876510301679</v>
      </c>
      <c r="C23" s="2">
        <v>0.3546701518362364</v>
      </c>
      <c r="D23" s="2">
        <v>20.426637918940273</v>
      </c>
      <c r="E23" s="2">
        <v>27.82351652625076</v>
      </c>
      <c r="F23" s="2">
        <v>22.282878964558062</v>
      </c>
      <c r="G23" s="2">
        <v>-4.483868634645715</v>
      </c>
      <c r="H23" s="2">
        <v>10.024506196338415</v>
      </c>
      <c r="I23" s="2">
        <v>2.2711063613882017</v>
      </c>
    </row>
    <row r="24" spans="1:9" ht="12.75">
      <c r="A24" s="2" t="s">
        <v>184</v>
      </c>
      <c r="B24" s="2">
        <v>0.7078716865708136</v>
      </c>
      <c r="C24" s="2">
        <v>0.29652464486559305</v>
      </c>
      <c r="D24" s="2">
        <v>16.34864778049985</v>
      </c>
      <c r="E24" s="2">
        <v>23.125806034048797</v>
      </c>
      <c r="F24" s="2">
        <v>25.476948981918692</v>
      </c>
      <c r="G24" s="2">
        <v>-0.8167699483327426</v>
      </c>
      <c r="H24" s="2">
        <v>-1.5343729995371511</v>
      </c>
      <c r="I24" s="2">
        <v>-0.3481213497471189</v>
      </c>
    </row>
    <row r="25" spans="1:9" ht="12.75">
      <c r="A25" s="2" t="s">
        <v>185</v>
      </c>
      <c r="B25" s="2">
        <v>0.6317988194843752</v>
      </c>
      <c r="C25" s="2">
        <v>0.2084091202459603</v>
      </c>
      <c r="D25" s="2">
        <v>18.15600173674267</v>
      </c>
      <c r="E25" s="2">
        <v>25.368647100930566</v>
      </c>
      <c r="F25" s="2">
        <v>24.98809493455679</v>
      </c>
      <c r="G25" s="2">
        <v>-2.364218505701915</v>
      </c>
      <c r="H25" s="2">
        <v>2.744770672075692</v>
      </c>
      <c r="I25" s="2">
        <v>0.6238135706263507</v>
      </c>
    </row>
    <row r="26" spans="1:9" ht="12.75">
      <c r="A26" s="2" t="s">
        <v>186</v>
      </c>
      <c r="B26" s="2">
        <v>1.2516021471180625</v>
      </c>
      <c r="C26" s="2">
        <v>0.21466362138252046</v>
      </c>
      <c r="D26" s="2">
        <v>14.282479015486619</v>
      </c>
      <c r="E26" s="2">
        <v>20.386298148737076</v>
      </c>
      <c r="F26" s="2">
        <v>25.86553226406225</v>
      </c>
      <c r="G26" s="2">
        <v>-3.4537861331106208</v>
      </c>
      <c r="H26" s="2">
        <v>-2.025447982214555</v>
      </c>
      <c r="I26" s="2">
        <v>-0.4932546270067314</v>
      </c>
    </row>
    <row r="27" spans="1:9" ht="12.75">
      <c r="A27" s="2" t="s">
        <v>187</v>
      </c>
      <c r="B27" s="2">
        <v>0.9633201718466191</v>
      </c>
      <c r="C27" s="2">
        <v>0.22647517694802966</v>
      </c>
      <c r="D27" s="2">
        <v>14.597583349728001</v>
      </c>
      <c r="E27" s="2">
        <v>20.539697209551306</v>
      </c>
      <c r="F27" s="2">
        <v>25.10682111691952</v>
      </c>
      <c r="G27" s="2">
        <v>-4.172961314864162</v>
      </c>
      <c r="H27" s="2">
        <v>-0.39416259250405616</v>
      </c>
      <c r="I27" s="2">
        <v>-0.10018026521399126</v>
      </c>
    </row>
    <row r="28" spans="1:9" ht="12.75">
      <c r="A28" s="2" t="s">
        <v>188</v>
      </c>
      <c r="B28" s="2">
        <v>0.8369612824630643</v>
      </c>
      <c r="C28" s="2">
        <v>0.25465450515890775</v>
      </c>
      <c r="D28" s="2">
        <v>15.794562743375751</v>
      </c>
      <c r="E28" s="2">
        <v>21.978071949471186</v>
      </c>
      <c r="F28" s="2">
        <v>24.96478247291509</v>
      </c>
      <c r="G28" s="2">
        <v>0.7921732775657145</v>
      </c>
      <c r="H28" s="2">
        <v>-3.77888380100962</v>
      </c>
      <c r="I28" s="2">
        <v>-0.9709774557313896</v>
      </c>
    </row>
    <row r="29" spans="1:9" ht="12.75">
      <c r="A29" s="2" t="s">
        <v>189</v>
      </c>
      <c r="B29" s="2">
        <v>2.161167896807842</v>
      </c>
      <c r="C29" s="2">
        <v>0.46240890358331976</v>
      </c>
      <c r="D29" s="2">
        <v>24.219190202333</v>
      </c>
      <c r="E29" s="2">
        <v>29.80139234906517</v>
      </c>
      <c r="F29" s="2">
        <v>23.601219450720006</v>
      </c>
      <c r="G29" s="2">
        <v>6.186394423622692</v>
      </c>
      <c r="H29" s="2">
        <v>0.013778474722478506</v>
      </c>
      <c r="I29" s="2">
        <v>0.0035488008049228753</v>
      </c>
    </row>
    <row r="30" spans="1:9" ht="12.75">
      <c r="A30" s="2" t="s">
        <v>9</v>
      </c>
      <c r="B30" s="2">
        <v>1.704540320758979</v>
      </c>
      <c r="C30" s="2">
        <v>0.4079512084933363</v>
      </c>
      <c r="D30" s="2">
        <v>16.76824034334764</v>
      </c>
      <c r="E30" s="2">
        <v>22.39620510503727</v>
      </c>
      <c r="F30" s="2">
        <v>23.606218124062284</v>
      </c>
      <c r="G30" s="2">
        <v>4.54860991747632</v>
      </c>
      <c r="H30" s="2">
        <v>-5.758622936501329</v>
      </c>
      <c r="I30" s="2">
        <v>-1.4837640748022993</v>
      </c>
    </row>
    <row r="31" spans="1:9" ht="12.75">
      <c r="A31" s="2" t="s">
        <v>10</v>
      </c>
      <c r="B31" s="2">
        <v>1.9454507893158925</v>
      </c>
      <c r="C31" s="2">
        <v>0.4116636350352459</v>
      </c>
      <c r="D31" s="2">
        <v>20.408590014259584</v>
      </c>
      <c r="E31" s="2">
        <v>26.779550848268947</v>
      </c>
      <c r="F31" s="2">
        <v>21.510956194462345</v>
      </c>
      <c r="G31" s="2">
        <v>3.8620894198832105</v>
      </c>
      <c r="H31" s="2">
        <v>1.40650523392339</v>
      </c>
      <c r="I31" s="2">
        <v>0.36239982200621235</v>
      </c>
    </row>
    <row r="32" spans="1:9" ht="12.75">
      <c r="A32" s="2" t="s">
        <v>11</v>
      </c>
      <c r="B32" s="2">
        <v>1.3051404393230104</v>
      </c>
      <c r="C32" s="2">
        <v>0.30541051494418436</v>
      </c>
      <c r="D32" s="2">
        <v>17.406823910694996</v>
      </c>
      <c r="E32" s="2">
        <v>23.456067698955707</v>
      </c>
      <c r="F32" s="2">
        <v>22.022785401291003</v>
      </c>
      <c r="G32" s="2">
        <v>3.395856428857406</v>
      </c>
      <c r="H32" s="2">
        <v>-1.962574131192703</v>
      </c>
      <c r="I32" s="2">
        <v>-0.5057103276287526</v>
      </c>
    </row>
    <row r="33" spans="1:9" ht="12.75">
      <c r="A33" s="2" t="s">
        <v>12</v>
      </c>
      <c r="B33" s="2">
        <v>0.45775460292556874</v>
      </c>
      <c r="C33" s="2">
        <v>0.1903465460754003</v>
      </c>
      <c r="D33" s="2">
        <v>11.033870149047114</v>
      </c>
      <c r="E33" s="2">
        <v>17.78644271145771</v>
      </c>
      <c r="F33" s="2">
        <v>21.309389288061062</v>
      </c>
      <c r="G33" s="2">
        <v>-5.360043565002796</v>
      </c>
      <c r="H33" s="2">
        <v>1.8370969883994395</v>
      </c>
      <c r="I33" s="2">
        <v>0.4734862964207086</v>
      </c>
    </row>
    <row r="34" spans="1:9" ht="12.75">
      <c r="A34" s="2" t="s">
        <v>13</v>
      </c>
      <c r="B34" s="2">
        <v>0.5854201546367557</v>
      </c>
      <c r="C34" s="2">
        <v>0.2322457199952612</v>
      </c>
      <c r="D34" s="2">
        <v>11.373557964195266</v>
      </c>
      <c r="E34" s="2">
        <v>19.157701326192356</v>
      </c>
      <c r="F34" s="2">
        <v>21.976117587211142</v>
      </c>
      <c r="G34" s="2">
        <v>-2.8335861552560977</v>
      </c>
      <c r="H34" s="2">
        <v>0.015169894237313741</v>
      </c>
      <c r="I34" s="2">
        <v>0.003911107096985049</v>
      </c>
    </row>
    <row r="35" spans="1:9" ht="12.75">
      <c r="A35" s="2" t="s">
        <v>14</v>
      </c>
      <c r="B35" s="2">
        <v>0.6120326021102207</v>
      </c>
      <c r="C35" s="2">
        <v>0.29126990477714654</v>
      </c>
      <c r="D35" s="2">
        <v>12.93544736451034</v>
      </c>
      <c r="E35" s="2">
        <v>19.93781364670378</v>
      </c>
      <c r="F35" s="2">
        <v>21.981616295685335</v>
      </c>
      <c r="G35" s="2">
        <v>-0.2009453897415419</v>
      </c>
      <c r="H35" s="2">
        <v>-1.842857259240013</v>
      </c>
      <c r="I35" s="2">
        <v>-0.4753404425685908</v>
      </c>
    </row>
    <row r="36" spans="1:9" ht="12.75">
      <c r="A36" s="2" t="s">
        <v>15</v>
      </c>
      <c r="B36" s="2">
        <v>0.7087024262894539</v>
      </c>
      <c r="C36" s="2">
        <v>0.28501923934803775</v>
      </c>
      <c r="D36" s="2">
        <v>12.478656519952446</v>
      </c>
      <c r="E36" s="2">
        <v>18.941802895021944</v>
      </c>
      <c r="F36" s="2">
        <v>21.313998729929864</v>
      </c>
      <c r="G36" s="2">
        <v>-1.1394623360315461</v>
      </c>
      <c r="H36" s="2">
        <v>-1.232733498876371</v>
      </c>
      <c r="I36" s="2">
        <v>-0.3181263292046248</v>
      </c>
    </row>
    <row r="37" spans="1:9" ht="12.75">
      <c r="A37" s="2" t="s">
        <v>16</v>
      </c>
      <c r="B37" s="2">
        <v>0.6706909580113828</v>
      </c>
      <c r="C37" s="2">
        <v>0.2902469173549748</v>
      </c>
      <c r="D37" s="2">
        <v>14.680728390909527</v>
      </c>
      <c r="E37" s="2">
        <v>21.463202631222618</v>
      </c>
      <c r="F37" s="2">
        <v>20.867227882829958</v>
      </c>
      <c r="G37" s="2">
        <v>-0.5773550836235504</v>
      </c>
      <c r="H37" s="2">
        <v>1.1733298320162113</v>
      </c>
      <c r="I37" s="2">
        <v>0.3029748394903655</v>
      </c>
    </row>
    <row r="38" spans="1:9" ht="12.75">
      <c r="A38" s="2" t="s">
        <v>17</v>
      </c>
      <c r="B38" s="2">
        <v>0.7843668366855049</v>
      </c>
      <c r="C38" s="2">
        <v>0.24630541871921183</v>
      </c>
      <c r="D38" s="2">
        <v>9.965384103315138</v>
      </c>
      <c r="E38" s="2">
        <v>15.585876346875159</v>
      </c>
      <c r="F38" s="2">
        <v>21.29316218548672</v>
      </c>
      <c r="G38" s="2">
        <v>-3.530161124022945</v>
      </c>
      <c r="H38" s="2">
        <v>-2.1771247145886203</v>
      </c>
      <c r="I38" s="2">
        <v>-0.5768901806150816</v>
      </c>
    </row>
    <row r="39" spans="1:9" ht="12.75">
      <c r="A39" s="2" t="s">
        <v>18</v>
      </c>
      <c r="B39" s="2">
        <v>0.6460871074856004</v>
      </c>
      <c r="C39" s="2">
        <v>0.23316272824565373</v>
      </c>
      <c r="D39" s="2">
        <v>11.150276784595876</v>
      </c>
      <c r="E39" s="2">
        <v>17.580601564234023</v>
      </c>
      <c r="F39" s="2">
        <v>20.45206517401193</v>
      </c>
      <c r="G39" s="2">
        <v>-3.779208975341407</v>
      </c>
      <c r="H39" s="2">
        <v>0.9077453655634997</v>
      </c>
      <c r="I39" s="2">
        <v>0.24486116020595916</v>
      </c>
    </row>
    <row r="40" spans="1:9" ht="12.75">
      <c r="A40" s="2" t="s">
        <v>19</v>
      </c>
      <c r="B40" s="2">
        <v>0.4743680340313587</v>
      </c>
      <c r="C40" s="2">
        <v>0.21526140384018883</v>
      </c>
      <c r="D40" s="2">
        <v>10.240425765134182</v>
      </c>
      <c r="E40" s="2">
        <v>15.428388851185105</v>
      </c>
      <c r="F40" s="2">
        <v>20.797195768263098</v>
      </c>
      <c r="G40" s="2">
        <v>0.128129332011388</v>
      </c>
      <c r="H40" s="2">
        <v>-5.496936249089384</v>
      </c>
      <c r="I40" s="2">
        <v>-1.4899816106953063</v>
      </c>
    </row>
    <row r="41" spans="1:9" ht="12.75">
      <c r="A41" s="2" t="s">
        <v>20</v>
      </c>
      <c r="B41" s="2">
        <v>2.1597242593135815</v>
      </c>
      <c r="C41" s="2">
        <v>0.5353476092695805</v>
      </c>
      <c r="D41" s="2">
        <v>23.66186014960399</v>
      </c>
      <c r="E41" s="2">
        <v>29.69689608389557</v>
      </c>
      <c r="F41" s="2">
        <v>18.704715214910408</v>
      </c>
      <c r="G41" s="2">
        <v>6.4527078959804625</v>
      </c>
      <c r="H41" s="2">
        <v>4.539472973004699</v>
      </c>
      <c r="I41" s="2">
        <v>1.2316978875038305</v>
      </c>
    </row>
    <row r="42" spans="1:9" ht="12.75">
      <c r="A42" s="2" t="s">
        <v>21</v>
      </c>
      <c r="B42" s="2">
        <v>2.2056620730976633</v>
      </c>
      <c r="C42" s="2">
        <v>0.3824333433193529</v>
      </c>
      <c r="D42" s="2">
        <v>19.848852231875373</v>
      </c>
      <c r="E42" s="2">
        <v>26.167194053325346</v>
      </c>
      <c r="F42" s="2">
        <v>20.437168391311115</v>
      </c>
      <c r="G42" s="2">
        <v>3.063991340745586</v>
      </c>
      <c r="H42" s="2">
        <v>2.6660343212686435</v>
      </c>
      <c r="I42" s="2">
        <v>0.7234927718026383</v>
      </c>
    </row>
    <row r="43" spans="1:9" ht="12.75">
      <c r="A43" s="2" t="s">
        <v>22</v>
      </c>
      <c r="B43" s="2">
        <v>1.5899462698904732</v>
      </c>
      <c r="C43" s="2">
        <v>0.3368464558793139</v>
      </c>
      <c r="D43" s="2">
        <v>13.580026865054764</v>
      </c>
      <c r="E43" s="2">
        <v>18.150444306674935</v>
      </c>
      <c r="F43" s="2">
        <v>21.45600662791581</v>
      </c>
      <c r="G43" s="2">
        <v>4.490267451191655</v>
      </c>
      <c r="H43" s="2">
        <v>-7.795829772432526</v>
      </c>
      <c r="I43" s="2">
        <v>-2.1155873953787254</v>
      </c>
    </row>
    <row r="44" spans="1:9" ht="12.75">
      <c r="A44" s="2" t="s">
        <v>23</v>
      </c>
      <c r="B44" s="2">
        <v>0.9296226072292075</v>
      </c>
      <c r="C44" s="2">
        <v>0.24271279296738518</v>
      </c>
      <c r="D44" s="2">
        <v>13.95016235203138</v>
      </c>
      <c r="E44" s="2">
        <v>19.993990412611748</v>
      </c>
      <c r="F44" s="2">
        <v>18.476982740276288</v>
      </c>
      <c r="G44" s="2">
        <v>2.759508514780036</v>
      </c>
      <c r="H44" s="2">
        <v>-1.2425008424445743</v>
      </c>
      <c r="I44" s="2">
        <v>-0.3371957070529828</v>
      </c>
    </row>
    <row r="45" spans="1:9" ht="12.75">
      <c r="A45" s="2" t="s">
        <v>24</v>
      </c>
      <c r="B45" s="2">
        <v>0.6771736349941733</v>
      </c>
      <c r="C45" s="2">
        <v>0.2458573743000881</v>
      </c>
      <c r="D45" s="2">
        <v>11.59224625529375</v>
      </c>
      <c r="E45" s="2">
        <v>16.624269296724744</v>
      </c>
      <c r="F45" s="2">
        <v>18.00245744288265</v>
      </c>
      <c r="G45" s="2">
        <v>-4.808613869521094</v>
      </c>
      <c r="H45" s="2">
        <v>3.4304257233631876</v>
      </c>
      <c r="I45" s="2">
        <v>0.9310885520435934</v>
      </c>
    </row>
    <row r="46" spans="1:9" ht="12.75">
      <c r="A46" s="2" t="s">
        <v>25</v>
      </c>
      <c r="B46" s="2">
        <v>0.607743027462359</v>
      </c>
      <c r="C46" s="2">
        <v>0.2329604106799096</v>
      </c>
      <c r="D46" s="2">
        <v>11.263705604999581</v>
      </c>
      <c r="E46" s="2">
        <v>16.49833998270234</v>
      </c>
      <c r="F46" s="2">
        <v>19.311529140555727</v>
      </c>
      <c r="G46" s="2">
        <v>-2.541167493404871</v>
      </c>
      <c r="H46" s="2">
        <v>-0.2720216644485163</v>
      </c>
      <c r="I46" s="2">
        <v>-0.07384455910536517</v>
      </c>
    </row>
    <row r="47" spans="1:9" ht="12.75">
      <c r="A47" s="2" t="s">
        <v>26</v>
      </c>
      <c r="B47" s="2">
        <v>0.41027911698136316</v>
      </c>
      <c r="C47" s="2">
        <v>0.2286917466067185</v>
      </c>
      <c r="D47" s="2">
        <v>9.927011769028402</v>
      </c>
      <c r="E47" s="2">
        <v>14.718939963117274</v>
      </c>
      <c r="F47" s="2">
        <v>19.207782420794477</v>
      </c>
      <c r="G47" s="2">
        <v>-0.45651489805719425</v>
      </c>
      <c r="H47" s="2">
        <v>-4.032327559620009</v>
      </c>
      <c r="I47" s="2">
        <v>-1.0949020070873006</v>
      </c>
    </row>
    <row r="48" spans="1:9" ht="12.75">
      <c r="A48" s="2" t="s">
        <v>27</v>
      </c>
      <c r="B48" s="2">
        <v>0.48920706743259235</v>
      </c>
      <c r="C48" s="2">
        <v>0.22374762537347945</v>
      </c>
      <c r="D48" s="2">
        <v>10.703614872982984</v>
      </c>
      <c r="E48" s="2">
        <v>15.505687768916536</v>
      </c>
      <c r="F48" s="2">
        <v>17.670190937307062</v>
      </c>
      <c r="G48" s="2">
        <v>-1.4138947882175321</v>
      </c>
      <c r="H48" s="2">
        <v>-0.7506083801729933</v>
      </c>
      <c r="I48" s="2">
        <v>-0.2038633641566103</v>
      </c>
    </row>
    <row r="49" spans="1:9" ht="12.75">
      <c r="A49" s="2" t="s">
        <v>28</v>
      </c>
      <c r="B49" s="2">
        <v>0.5002457069225944</v>
      </c>
      <c r="C49" s="2">
        <v>0.18478972243043776</v>
      </c>
      <c r="D49" s="2">
        <v>11.237977911287345</v>
      </c>
      <c r="E49" s="2">
        <v>16.729810703763505</v>
      </c>
      <c r="F49" s="2">
        <v>17.38388871397945</v>
      </c>
      <c r="G49" s="2">
        <v>-0.054125612939281975</v>
      </c>
      <c r="H49" s="2">
        <v>-0.5999523972766596</v>
      </c>
      <c r="I49" s="2">
        <v>-0.1629943949256732</v>
      </c>
    </row>
    <row r="50" spans="1:9" ht="12.75">
      <c r="A50" s="2" t="s">
        <v>29</v>
      </c>
      <c r="B50" s="2">
        <v>0.5182438594685427</v>
      </c>
      <c r="C50" s="2">
        <v>0.140991054608301</v>
      </c>
      <c r="D50" s="2">
        <v>7.457924104204118</v>
      </c>
      <c r="E50" s="2">
        <v>12.096027116242217</v>
      </c>
      <c r="F50" s="2">
        <v>17.15484003191933</v>
      </c>
      <c r="G50" s="2">
        <v>-3.9000446223041814</v>
      </c>
      <c r="H50" s="2">
        <v>-1.1587682933729315</v>
      </c>
      <c r="I50" s="2">
        <v>-0.3189945110797328</v>
      </c>
    </row>
    <row r="51" spans="1:9" ht="12.75">
      <c r="A51" s="2" t="s">
        <v>30</v>
      </c>
      <c r="B51" s="2">
        <v>0.814062420681985</v>
      </c>
      <c r="C51" s="2">
        <v>0.2805838728881218</v>
      </c>
      <c r="D51" s="2">
        <v>10.797633496545773</v>
      </c>
      <c r="E51" s="2">
        <v>16.60775020651527</v>
      </c>
      <c r="F51" s="2">
        <v>16.697861690016353</v>
      </c>
      <c r="G51" s="2">
        <v>-3.411305700809822</v>
      </c>
      <c r="H51" s="2">
        <v>3.3211942173087383</v>
      </c>
      <c r="I51" s="2">
        <v>0.9230385031771202</v>
      </c>
    </row>
    <row r="52" spans="1:9" ht="12.75">
      <c r="A52" s="2" t="s">
        <v>31</v>
      </c>
      <c r="B52" s="2">
        <v>0.9160240930964394</v>
      </c>
      <c r="C52" s="2">
        <v>0.23154984526116987</v>
      </c>
      <c r="D52" s="2">
        <v>11.34966508411985</v>
      </c>
      <c r="E52" s="2">
        <v>17.284836091001818</v>
      </c>
      <c r="F52" s="2">
        <v>17.996552586653344</v>
      </c>
      <c r="G52" s="2">
        <v>-0.9803249456307338</v>
      </c>
      <c r="H52" s="2">
        <v>0.2686084499792116</v>
      </c>
      <c r="I52" s="2">
        <v>0.07485481993955508</v>
      </c>
    </row>
    <row r="53" spans="1:9" ht="12.75">
      <c r="A53" s="2" t="s">
        <v>32</v>
      </c>
      <c r="B53" s="2">
        <v>0.7076714059278504</v>
      </c>
      <c r="C53" s="2">
        <v>0.25098618741732115</v>
      </c>
      <c r="D53" s="2">
        <v>15.297286345922368</v>
      </c>
      <c r="E53" s="2">
        <v>20.043380328689413</v>
      </c>
      <c r="F53" s="2">
        <v>18.101675240428687</v>
      </c>
      <c r="G53" s="2">
        <v>7.664123304974434</v>
      </c>
      <c r="H53" s="2">
        <v>-5.722418216713709</v>
      </c>
      <c r="I53" s="2">
        <v>-1.5955646485348471</v>
      </c>
    </row>
    <row r="54" spans="1:9" ht="12.75">
      <c r="A54" s="2" t="s">
        <v>33</v>
      </c>
      <c r="B54" s="2">
        <v>1.4812272891801306</v>
      </c>
      <c r="C54" s="2">
        <v>0.29685656398516425</v>
      </c>
      <c r="D54" s="2">
        <v>12.846861499842523</v>
      </c>
      <c r="E54" s="2">
        <v>18.608182241255307</v>
      </c>
      <c r="F54" s="2">
        <v>15.85888344622836</v>
      </c>
      <c r="G54" s="2">
        <v>4.030667047623474</v>
      </c>
      <c r="H54" s="2">
        <v>-1.2813682525965326</v>
      </c>
      <c r="I54" s="2">
        <v>-0.35731267202842076</v>
      </c>
    </row>
    <row r="55" spans="1:9" ht="12.75">
      <c r="A55" s="2" t="s">
        <v>34</v>
      </c>
      <c r="B55" s="2">
        <v>0.7998103256496725</v>
      </c>
      <c r="C55" s="2">
        <v>0.20052009110422253</v>
      </c>
      <c r="D55" s="2">
        <v>11.162032844938697</v>
      </c>
      <c r="E55" s="2">
        <v>16.573300812926107</v>
      </c>
      <c r="F55" s="2">
        <v>15.356283474705313</v>
      </c>
      <c r="G55" s="2">
        <v>2.932613728022328</v>
      </c>
      <c r="H55" s="2">
        <v>-1.715596389801533</v>
      </c>
      <c r="I55" s="2">
        <v>-0.47839881918495497</v>
      </c>
    </row>
    <row r="56" spans="1:9" ht="12.75">
      <c r="A56" s="2" t="s">
        <v>35</v>
      </c>
      <c r="B56" s="2">
        <v>1.2805405164799895</v>
      </c>
      <c r="C56" s="2">
        <v>0.2956535184408611</v>
      </c>
      <c r="D56" s="2">
        <v>13.745311595849605</v>
      </c>
      <c r="E56" s="2">
        <v>19.099170436522346</v>
      </c>
      <c r="F56" s="2">
        <v>14.683421530685953</v>
      </c>
      <c r="G56" s="2">
        <v>2.4219740395186293</v>
      </c>
      <c r="H56" s="2">
        <v>1.9937748663177643</v>
      </c>
      <c r="I56" s="2">
        <v>0.5559821539786836</v>
      </c>
    </row>
    <row r="57" spans="1:9" ht="12.75">
      <c r="A57" s="2" t="s">
        <v>36</v>
      </c>
      <c r="B57" s="2">
        <v>0.5174513718226829</v>
      </c>
      <c r="C57" s="2">
        <v>0.1957859183080253</v>
      </c>
      <c r="D57" s="2">
        <v>8.526656913404969</v>
      </c>
      <c r="E57" s="2">
        <v>13.402807305817605</v>
      </c>
      <c r="F57" s="2">
        <v>15.465126233007085</v>
      </c>
      <c r="G57" s="2">
        <v>-3.886048677594635</v>
      </c>
      <c r="H57" s="2">
        <v>1.823729750405155</v>
      </c>
      <c r="I57" s="2">
        <v>0.5086079124488434</v>
      </c>
    </row>
    <row r="58" spans="1:9" ht="12.75">
      <c r="A58" s="2" t="s">
        <v>37</v>
      </c>
      <c r="B58" s="2">
        <v>0.4577519398060899</v>
      </c>
      <c r="C58" s="2">
        <v>0.14169631401595081</v>
      </c>
      <c r="D58" s="2">
        <v>8.114287594170477</v>
      </c>
      <c r="E58" s="2">
        <v>13.445875767815433</v>
      </c>
      <c r="F58" s="2">
        <v>16.179817595747263</v>
      </c>
      <c r="G58" s="2">
        <v>-2.2151115478933714</v>
      </c>
      <c r="H58" s="2">
        <v>-0.5188302800384577</v>
      </c>
      <c r="I58" s="2">
        <v>-0.1447070737214118</v>
      </c>
    </row>
    <row r="59" spans="1:9" ht="12.75">
      <c r="A59" s="2" t="s">
        <v>38</v>
      </c>
      <c r="B59" s="2">
        <v>0.4227867735188362</v>
      </c>
      <c r="C59" s="2">
        <v>0.18683462198303213</v>
      </c>
      <c r="D59" s="2">
        <v>12.124979436440977</v>
      </c>
      <c r="E59" s="2">
        <v>18.962656576813707</v>
      </c>
      <c r="F59" s="2">
        <v>15.976559520988024</v>
      </c>
      <c r="G59" s="2">
        <v>-1.1085875039232553</v>
      </c>
      <c r="H59" s="2">
        <v>4.094684559748936</v>
      </c>
      <c r="I59" s="2">
        <v>1.1422224928905744</v>
      </c>
    </row>
    <row r="60" spans="1:9" ht="12.75">
      <c r="A60" s="2" t="s">
        <v>39</v>
      </c>
      <c r="B60" s="2">
        <v>0.5981236228163831</v>
      </c>
      <c r="C60" s="2">
        <v>0.2859998637014152</v>
      </c>
      <c r="D60" s="2">
        <v>13.499693328184275</v>
      </c>
      <c r="E60" s="2">
        <v>20.222393857477112</v>
      </c>
      <c r="F60" s="2">
        <v>17.58055985098643</v>
      </c>
      <c r="G60" s="2">
        <v>-1.3446401950257094</v>
      </c>
      <c r="H60" s="2">
        <v>3.9864742015163905</v>
      </c>
      <c r="I60" s="2">
        <v>1.112193521518243</v>
      </c>
    </row>
    <row r="61" spans="1:9" ht="12.75">
      <c r="A61" s="2" t="s">
        <v>40</v>
      </c>
      <c r="B61" s="2">
        <v>0.979347749875037</v>
      </c>
      <c r="C61" s="2">
        <v>0.19700043652220722</v>
      </c>
      <c r="D61" s="2">
        <v>13.908095112082165</v>
      </c>
      <c r="E61" s="2">
        <v>19.661367332306487</v>
      </c>
      <c r="F61" s="2">
        <v>19.142477553046945</v>
      </c>
      <c r="G61" s="2">
        <v>0.09020326877016138</v>
      </c>
      <c r="H61" s="2">
        <v>0.42868651048938133</v>
      </c>
      <c r="I61" s="2">
        <v>0.11962200552613085</v>
      </c>
    </row>
    <row r="62" spans="1:9" ht="12.75">
      <c r="A62" s="2" t="s">
        <v>41</v>
      </c>
      <c r="B62" s="2">
        <v>0.836303227363728</v>
      </c>
      <c r="C62" s="2">
        <v>0.17180422837183545</v>
      </c>
      <c r="D62" s="2">
        <v>9.750244927515654</v>
      </c>
      <c r="E62" s="2">
        <v>14.807820642065058</v>
      </c>
      <c r="F62" s="2">
        <v>19.310538208938894</v>
      </c>
      <c r="G62" s="2">
        <v>-3.9484390335719537</v>
      </c>
      <c r="H62" s="2">
        <v>-0.5542785333018863</v>
      </c>
      <c r="I62" s="2">
        <v>-0.15587306729131922</v>
      </c>
    </row>
    <row r="63" spans="1:9" ht="12.75">
      <c r="A63" s="2" t="s">
        <v>42</v>
      </c>
      <c r="B63" s="2">
        <v>2.217631802428332</v>
      </c>
      <c r="C63" s="2">
        <v>0.13610594688884298</v>
      </c>
      <c r="D63" s="2">
        <v>9.940554063669122</v>
      </c>
      <c r="E63" s="2">
        <v>14.185315247079345</v>
      </c>
      <c r="F63" s="2">
        <v>19.088995181907414</v>
      </c>
      <c r="G63" s="2">
        <v>-2.589643698395156</v>
      </c>
      <c r="H63" s="2">
        <v>-2.3140362364329157</v>
      </c>
      <c r="I63" s="2">
        <v>-0.6544989803959932</v>
      </c>
    </row>
    <row r="64" spans="1:9" ht="12.75">
      <c r="A64" s="2" t="s">
        <v>43</v>
      </c>
      <c r="B64" s="2">
        <v>0.890618815147117</v>
      </c>
      <c r="C64" s="2">
        <v>0.1761690440935724</v>
      </c>
      <c r="D64" s="2">
        <v>11.87247413662508</v>
      </c>
      <c r="E64" s="2">
        <v>17.319787131107887</v>
      </c>
      <c r="F64" s="2">
        <v>18.1688337174943</v>
      </c>
      <c r="G64" s="2">
        <v>-0.6887375782376323</v>
      </c>
      <c r="H64" s="2">
        <v>-0.1603090081487828</v>
      </c>
      <c r="I64" s="2">
        <v>-0.045418926041117316</v>
      </c>
    </row>
    <row r="65" spans="1:9" ht="12.75">
      <c r="A65" s="2" t="s">
        <v>44</v>
      </c>
      <c r="B65" s="2">
        <v>1.9222421152172027</v>
      </c>
      <c r="C65" s="2">
        <v>0.39444445748048307</v>
      </c>
      <c r="D65" s="2">
        <v>19.692891787061</v>
      </c>
      <c r="E65" s="2">
        <v>26.105136694597682</v>
      </c>
      <c r="F65" s="2">
        <v>18.10505041546133</v>
      </c>
      <c r="G65" s="2">
        <v>6.627649890779316</v>
      </c>
      <c r="H65" s="2">
        <v>1.3724363883570376</v>
      </c>
      <c r="I65" s="2">
        <v>0.3889676518858628</v>
      </c>
    </row>
    <row r="66" spans="1:9" ht="12.75">
      <c r="A66" s="2" t="s">
        <v>45</v>
      </c>
      <c r="B66" s="2">
        <v>1.7859043654125912</v>
      </c>
      <c r="C66" s="2">
        <v>0.2838523494695509</v>
      </c>
      <c r="D66" s="2">
        <v>17.057633854123548</v>
      </c>
      <c r="E66" s="2">
        <v>22.374188359688237</v>
      </c>
      <c r="F66" s="2">
        <v>18.6516104663538</v>
      </c>
      <c r="G66" s="2">
        <v>3.6342181063668693</v>
      </c>
      <c r="H66" s="2">
        <v>0.08835978696756541</v>
      </c>
      <c r="I66" s="2">
        <v>0.025043930369877485</v>
      </c>
    </row>
    <row r="67" spans="1:9" ht="12.75">
      <c r="A67" s="2" t="s">
        <v>46</v>
      </c>
      <c r="B67" s="2">
        <v>2.0325563224378174</v>
      </c>
      <c r="C67" s="2">
        <v>0.2719104050006511</v>
      </c>
      <c r="D67" s="2">
        <v>17.523375439510353</v>
      </c>
      <c r="E67" s="2">
        <v>23.147024352129183</v>
      </c>
      <c r="F67" s="2">
        <v>18.686817116747562</v>
      </c>
      <c r="G67" s="2">
        <v>2.3014607394563176</v>
      </c>
      <c r="H67" s="2">
        <v>2.1587464959253033</v>
      </c>
      <c r="I67" s="2">
        <v>0.6118573089604231</v>
      </c>
    </row>
    <row r="68" spans="1:9" ht="12.75">
      <c r="A68" s="2" t="s">
        <v>47</v>
      </c>
      <c r="B68" s="2">
        <v>3.8828583306388285</v>
      </c>
      <c r="C68" s="2">
        <v>0.33650515035336503</v>
      </c>
      <c r="D68" s="2">
        <v>20.69194881980692</v>
      </c>
      <c r="E68" s="2">
        <v>26.393828814263937</v>
      </c>
      <c r="F68" s="2">
        <v>19.546893815054386</v>
      </c>
      <c r="G68" s="2">
        <v>2.4710402351623872</v>
      </c>
      <c r="H68" s="2">
        <v>4.375894764047164</v>
      </c>
      <c r="I68" s="2">
        <v>1.2402841736732348</v>
      </c>
    </row>
    <row r="69" spans="1:9" ht="12.75">
      <c r="A69" s="2" t="s">
        <v>48</v>
      </c>
      <c r="B69" s="2">
        <v>0.8194243080006951</v>
      </c>
      <c r="C69" s="2">
        <v>0.15593344617677377</v>
      </c>
      <c r="D69" s="2">
        <v>11.479082301910958</v>
      </c>
      <c r="E69" s="2">
        <v>17.08054498144273</v>
      </c>
      <c r="F69" s="2">
        <v>21.28995631438043</v>
      </c>
      <c r="G69" s="2">
        <v>-3.740427455272259</v>
      </c>
      <c r="H69" s="2">
        <v>-0.468983877665444</v>
      </c>
      <c r="I69" s="2">
        <v>-0.13293499040586637</v>
      </c>
    </row>
    <row r="70" spans="1:9" ht="12.75">
      <c r="A70" s="2" t="s">
        <v>49</v>
      </c>
      <c r="B70" s="2">
        <v>0.421214128805049</v>
      </c>
      <c r="C70" s="2">
        <v>0.13273359136185595</v>
      </c>
      <c r="D70" s="2">
        <v>7.735741599544382</v>
      </c>
      <c r="E70" s="2">
        <v>12.890268140451202</v>
      </c>
      <c r="F70" s="2">
        <v>21.103204299094337</v>
      </c>
      <c r="G70" s="2">
        <v>-2.57840220409727</v>
      </c>
      <c r="H70" s="2">
        <v>-5.634533954545866</v>
      </c>
      <c r="I70" s="2">
        <v>-1.5972234720723943</v>
      </c>
    </row>
    <row r="71" spans="1:9" ht="12.75">
      <c r="A71" s="2" t="s">
        <v>50</v>
      </c>
      <c r="B71" s="2">
        <v>0.7232706624367933</v>
      </c>
      <c r="C71" s="2">
        <v>0.25459315730842513</v>
      </c>
      <c r="D71" s="2">
        <v>11.097765185504441</v>
      </c>
      <c r="E71" s="2">
        <v>16.75368995216663</v>
      </c>
      <c r="F71" s="2">
        <v>18.859936049796996</v>
      </c>
      <c r="G71" s="2">
        <v>-0.687959100020243</v>
      </c>
      <c r="H71" s="2">
        <v>-1.4182869976101244</v>
      </c>
      <c r="I71" s="2">
        <v>-0.4020847737326028</v>
      </c>
    </row>
    <row r="72" spans="1:9" ht="12.75">
      <c r="A72" s="2" t="s">
        <v>51</v>
      </c>
      <c r="B72" s="2">
        <v>0.45866197231524586</v>
      </c>
      <c r="C72" s="2">
        <v>0.16136833008992157</v>
      </c>
      <c r="D72" s="2">
        <v>8.886489757466151</v>
      </c>
      <c r="E72" s="2">
        <v>13.94116932443057</v>
      </c>
      <c r="F72" s="2">
        <v>18.29530101730368</v>
      </c>
      <c r="G72" s="2">
        <v>-0.7553941256559981</v>
      </c>
      <c r="H72" s="2">
        <v>-3.5987375672171122</v>
      </c>
      <c r="I72" s="2">
        <v>-1.0203338407862925</v>
      </c>
    </row>
    <row r="73" spans="1:9" ht="12.75">
      <c r="A73" s="2" t="s">
        <v>52</v>
      </c>
      <c r="B73" s="2">
        <v>0.5394514935086985</v>
      </c>
      <c r="C73" s="2">
        <v>0.15868883631959615</v>
      </c>
      <c r="D73" s="2">
        <v>10.748508755050992</v>
      </c>
      <c r="E73" s="2">
        <v>15.877712254807637</v>
      </c>
      <c r="F73" s="2">
        <v>16.86240992914881</v>
      </c>
      <c r="G73" s="2">
        <v>0.09291113800301232</v>
      </c>
      <c r="H73" s="2">
        <v>-1.0776088123441845</v>
      </c>
      <c r="I73" s="2">
        <v>-0.3055680500628554</v>
      </c>
    </row>
    <row r="74" spans="1:9" ht="12.75">
      <c r="A74" s="2" t="s">
        <v>53</v>
      </c>
      <c r="B74" s="2">
        <v>0.6770631933653091</v>
      </c>
      <c r="C74" s="2">
        <v>0.17653119798634345</v>
      </c>
      <c r="D74" s="2">
        <v>9.933062251865586</v>
      </c>
      <c r="E74" s="2">
        <v>15.369262435842318</v>
      </c>
      <c r="F74" s="2">
        <v>16.43316605572744</v>
      </c>
      <c r="G74" s="2">
        <v>-4.128861516409282</v>
      </c>
      <c r="H74" s="2">
        <v>3.0649578965241577</v>
      </c>
      <c r="I74" s="2">
        <v>0.8734145276741133</v>
      </c>
    </row>
    <row r="75" spans="1:9" ht="12.75">
      <c r="A75" s="2" t="s">
        <v>54</v>
      </c>
      <c r="B75" s="2">
        <v>0.6084354782998348</v>
      </c>
      <c r="C75" s="2">
        <v>0.16406986622354577</v>
      </c>
      <c r="D75" s="2">
        <v>11.364930591211643</v>
      </c>
      <c r="E75" s="2">
        <v>16.960576555046256</v>
      </c>
      <c r="F75" s="2">
        <v>17.669367807824184</v>
      </c>
      <c r="G75" s="2">
        <v>-3.0251792940293805</v>
      </c>
      <c r="H75" s="2">
        <v>2.316388041251452</v>
      </c>
      <c r="I75" s="2">
        <v>0.6625557225661581</v>
      </c>
    </row>
    <row r="76" spans="1:9" ht="12.75">
      <c r="A76" s="2" t="s">
        <v>55</v>
      </c>
      <c r="B76" s="2">
        <v>1.2542289776906104</v>
      </c>
      <c r="C76" s="2">
        <v>0.16376562883059573</v>
      </c>
      <c r="D76" s="2">
        <v>13.99754841873008</v>
      </c>
      <c r="E76" s="2">
        <v>18.82446678107379</v>
      </c>
      <c r="F76" s="2">
        <v>18.60049105327692</v>
      </c>
      <c r="G76" s="2">
        <v>-0.7933517061726061</v>
      </c>
      <c r="H76" s="2">
        <v>1.0173274339694771</v>
      </c>
      <c r="I76" s="2">
        <v>0.29132246698346986</v>
      </c>
    </row>
    <row r="77" spans="1:9" ht="12.75">
      <c r="A77" s="2" t="s">
        <v>56</v>
      </c>
      <c r="B77" s="2">
        <v>1.0413090204452138</v>
      </c>
      <c r="C77" s="2">
        <v>0.1914240159535691</v>
      </c>
      <c r="D77" s="2">
        <v>16.474458768583887</v>
      </c>
      <c r="E77" s="2">
        <v>21.388929389465567</v>
      </c>
      <c r="F77" s="2">
        <v>19.009599641696344</v>
      </c>
      <c r="G77" s="2">
        <v>6.828593138014954</v>
      </c>
      <c r="H77" s="2">
        <v>-4.449263390245726</v>
      </c>
      <c r="I77" s="2">
        <v>-1.2743671455722176</v>
      </c>
    </row>
    <row r="78" spans="1:9" ht="12.75">
      <c r="A78" s="2" t="s">
        <v>57</v>
      </c>
      <c r="B78" s="2">
        <v>4.858904216240702</v>
      </c>
      <c r="C78" s="2">
        <v>0.3994233958774221</v>
      </c>
      <c r="D78" s="2">
        <v>24.522897836790836</v>
      </c>
      <c r="E78" s="2">
        <v>29.53373865488922</v>
      </c>
      <c r="F78" s="2">
        <v>17.219278911062315</v>
      </c>
      <c r="G78" s="2">
        <v>3.569154781262818</v>
      </c>
      <c r="H78" s="2">
        <v>8.745304962564092</v>
      </c>
      <c r="I78" s="2">
        <v>2.504961415072355</v>
      </c>
    </row>
    <row r="79" spans="1:9" ht="12.75">
      <c r="A79" s="2" t="s">
        <v>58</v>
      </c>
      <c r="B79" s="2">
        <v>4.374421765894654</v>
      </c>
      <c r="C79" s="2">
        <v>0.37136197067351673</v>
      </c>
      <c r="D79" s="2">
        <v>21.153677181267025</v>
      </c>
      <c r="E79" s="2">
        <v>26.169260428888187</v>
      </c>
      <c r="F79" s="2">
        <v>20.739569017625023</v>
      </c>
      <c r="G79" s="2">
        <v>2.7639904709689667</v>
      </c>
      <c r="H79" s="2">
        <v>2.6657009402941974</v>
      </c>
      <c r="I79" s="2">
        <v>0.7635513147698709</v>
      </c>
    </row>
    <row r="80" spans="1:9" ht="12.75">
      <c r="A80" s="2" t="s">
        <v>59</v>
      </c>
      <c r="B80" s="2">
        <v>1.1955932732666539</v>
      </c>
      <c r="C80" s="2">
        <v>0.1976965255007853</v>
      </c>
      <c r="D80" s="2">
        <v>13.7175212850963</v>
      </c>
      <c r="E80" s="2">
        <v>17.436098788563452</v>
      </c>
      <c r="F80" s="2">
        <v>21.812533968714373</v>
      </c>
      <c r="G80" s="2">
        <v>3.563015759516573</v>
      </c>
      <c r="H80" s="2">
        <v>-7.939450939667491</v>
      </c>
      <c r="I80" s="2">
        <v>-2.27415886251394</v>
      </c>
    </row>
    <row r="81" spans="1:9" ht="12.75">
      <c r="A81" s="2" t="s">
        <v>60</v>
      </c>
      <c r="B81" s="2">
        <v>0.5864677727763987</v>
      </c>
      <c r="C81" s="2">
        <v>0.19762705020249646</v>
      </c>
      <c r="D81" s="2">
        <v>12.294682834713</v>
      </c>
      <c r="E81" s="2">
        <v>16.972885663725222</v>
      </c>
      <c r="F81" s="2">
        <v>18.617270369577362</v>
      </c>
      <c r="G81" s="2">
        <v>-3.4878158535557313</v>
      </c>
      <c r="H81" s="2">
        <v>1.8434311477035923</v>
      </c>
      <c r="I81" s="2">
        <v>0.5280531760341992</v>
      </c>
    </row>
    <row r="82" spans="1:9" ht="12.75">
      <c r="A82" s="2" t="s">
        <v>61</v>
      </c>
      <c r="B82" s="2">
        <v>0.3849396927814642</v>
      </c>
      <c r="C82" s="2">
        <v>0.1491641309528174</v>
      </c>
      <c r="D82" s="2">
        <v>8.273453825567328</v>
      </c>
      <c r="E82" s="2">
        <v>12.369395461377717</v>
      </c>
      <c r="F82" s="2">
        <v>19.358998343393782</v>
      </c>
      <c r="G82" s="2">
        <v>-3.2795847087371737</v>
      </c>
      <c r="H82" s="2">
        <v>-3.7100181732788897</v>
      </c>
      <c r="I82" s="2">
        <v>-1.0627820220527413</v>
      </c>
    </row>
    <row r="83" spans="1:9" ht="12.75">
      <c r="A83" s="2" t="s">
        <v>62</v>
      </c>
      <c r="B83" s="2">
        <v>0.6295575511735327</v>
      </c>
      <c r="C83" s="2">
        <v>0.2729255082182466</v>
      </c>
      <c r="D83" s="2">
        <v>13.077211657952121</v>
      </c>
      <c r="E83" s="2">
        <v>18.230439166217263</v>
      </c>
      <c r="F83" s="2">
        <v>17.866418402897413</v>
      </c>
      <c r="G83" s="2">
        <v>-0.9206355178664999</v>
      </c>
      <c r="H83" s="2">
        <v>1.2846562811863471</v>
      </c>
      <c r="I83" s="2">
        <v>0.36803500997427213</v>
      </c>
    </row>
    <row r="84" spans="1:9" ht="12.75">
      <c r="A84" s="2" t="s">
        <v>63</v>
      </c>
      <c r="B84" s="2">
        <v>0.8590693565543477</v>
      </c>
      <c r="C84" s="2">
        <v>0.2891358825968594</v>
      </c>
      <c r="D84" s="2">
        <v>15.388654515297384</v>
      </c>
      <c r="E84" s="2">
        <v>20.546901761407685</v>
      </c>
      <c r="F84" s="2">
        <v>18.38323690457473</v>
      </c>
      <c r="G84" s="2">
        <v>-1.4796575579773437</v>
      </c>
      <c r="H84" s="2">
        <v>3.643322414810296</v>
      </c>
      <c r="I84" s="2">
        <v>1.043820223271355</v>
      </c>
    </row>
    <row r="85" spans="1:9" ht="12.75">
      <c r="A85" s="2" t="s">
        <v>64</v>
      </c>
      <c r="B85" s="2">
        <v>0.5380348758329897</v>
      </c>
      <c r="C85" s="2">
        <v>0.24740293425200516</v>
      </c>
      <c r="D85" s="2">
        <v>11.868911914801169</v>
      </c>
      <c r="E85" s="2">
        <v>16.245460954230456</v>
      </c>
      <c r="F85" s="2">
        <v>19.849093256721112</v>
      </c>
      <c r="G85" s="2">
        <v>-0.3046655877270867</v>
      </c>
      <c r="H85" s="2">
        <v>-3.2989667147635693</v>
      </c>
      <c r="I85" s="2">
        <v>-0.9452489262594272</v>
      </c>
    </row>
    <row r="86" spans="1:9" ht="12.75">
      <c r="A86" s="2" t="s">
        <v>65</v>
      </c>
      <c r="B86" s="2">
        <v>0.40546719243561147</v>
      </c>
      <c r="C86" s="2">
        <v>0.12672300347443838</v>
      </c>
      <c r="D86" s="2">
        <v>8.144389954068714</v>
      </c>
      <c r="E86" s="2">
        <v>12.048433253415835</v>
      </c>
      <c r="F86" s="2">
        <v>18.5213772002241</v>
      </c>
      <c r="G86" s="2">
        <v>-3.8927193090263694</v>
      </c>
      <c r="H86" s="2">
        <v>-2.580224637781898</v>
      </c>
      <c r="I86" s="2">
        <v>-0.7417643083481547</v>
      </c>
    </row>
    <row r="87" spans="1:9" ht="12.75">
      <c r="A87" s="2" t="s">
        <v>66</v>
      </c>
      <c r="B87" s="2">
        <v>0.48779510825179306</v>
      </c>
      <c r="C87" s="2">
        <v>0.15911199927008762</v>
      </c>
      <c r="D87" s="2">
        <v>10.059661436369664</v>
      </c>
      <c r="E87" s="2">
        <v>14.073289434740714</v>
      </c>
      <c r="F87" s="2">
        <v>17.474098611987895</v>
      </c>
      <c r="G87" s="2">
        <v>-2.849285538293097</v>
      </c>
      <c r="H87" s="2">
        <v>-0.5515236389540839</v>
      </c>
      <c r="I87" s="2">
        <v>-0.15895213186267507</v>
      </c>
    </row>
    <row r="88" spans="1:9" ht="12.75">
      <c r="A88" s="2" t="s">
        <v>67</v>
      </c>
      <c r="B88" s="2">
        <v>0.6213993979828455</v>
      </c>
      <c r="C88" s="2">
        <v>0.19802581341204548</v>
      </c>
      <c r="D88" s="2">
        <v>14.419221581077325</v>
      </c>
      <c r="E88" s="2">
        <v>19.24890303507252</v>
      </c>
      <c r="F88" s="2">
        <v>17.25076604865594</v>
      </c>
      <c r="G88" s="2">
        <v>-0.7311756322658092</v>
      </c>
      <c r="H88" s="2">
        <v>2.729312618682389</v>
      </c>
      <c r="I88" s="2">
        <v>0.7872508228340921</v>
      </c>
    </row>
    <row r="89" spans="1:9" ht="12.75">
      <c r="A89" s="2" t="s">
        <v>68</v>
      </c>
      <c r="B89" s="2">
        <v>0.9715108583918786</v>
      </c>
      <c r="C89" s="2">
        <v>0.2149954873343023</v>
      </c>
      <c r="D89" s="2">
        <v>17.22472179359985</v>
      </c>
      <c r="E89" s="2">
        <v>20.748184295923373</v>
      </c>
      <c r="F89" s="2">
        <v>18.356303545177127</v>
      </c>
      <c r="G89" s="2">
        <v>6.018008509976822</v>
      </c>
      <c r="H89" s="2">
        <v>-3.626127759230574</v>
      </c>
      <c r="I89" s="2">
        <v>-1.0460857423579721</v>
      </c>
    </row>
    <row r="90" spans="1:9" ht="12.75">
      <c r="A90" s="2" t="s">
        <v>69</v>
      </c>
      <c r="B90" s="2">
        <v>3.067323678895669</v>
      </c>
      <c r="C90" s="2">
        <v>0.28993424859065714</v>
      </c>
      <c r="D90" s="2">
        <v>21.606123893120085</v>
      </c>
      <c r="E90" s="2">
        <v>26.172588308422934</v>
      </c>
      <c r="F90" s="2">
        <v>16.88687628785977</v>
      </c>
      <c r="G90" s="2">
        <v>4.786736302225918</v>
      </c>
      <c r="H90" s="2">
        <v>4.498975718337245</v>
      </c>
      <c r="I90" s="2">
        <v>1.2979359150246237</v>
      </c>
    </row>
    <row r="91" spans="1:9" ht="12.75">
      <c r="A91" s="2" t="s">
        <v>70</v>
      </c>
      <c r="B91" s="2">
        <v>2.3795635793379106</v>
      </c>
      <c r="C91" s="2">
        <v>0.18024823576660484</v>
      </c>
      <c r="D91" s="2">
        <v>17.137208590716977</v>
      </c>
      <c r="E91" s="2">
        <v>21.09095603281761</v>
      </c>
      <c r="F91" s="2">
        <v>18.710519687681277</v>
      </c>
      <c r="G91" s="2">
        <v>3.4763533601648438</v>
      </c>
      <c r="H91" s="2">
        <v>-1.0959170150285154</v>
      </c>
      <c r="I91" s="2">
        <v>-0.316168043882719</v>
      </c>
    </row>
    <row r="92" spans="1:9" ht="12.75">
      <c r="A92" s="2" t="s">
        <v>71</v>
      </c>
      <c r="B92" s="2">
        <v>1.5930557331154944</v>
      </c>
      <c r="C92" s="2">
        <v>0.160128969909188</v>
      </c>
      <c r="D92" s="2">
        <v>16.514302182217666</v>
      </c>
      <c r="E92" s="2">
        <v>20.702140614470544</v>
      </c>
      <c r="F92" s="2">
        <v>18.266318749563414</v>
      </c>
      <c r="G92" s="2">
        <v>2.602399661731294</v>
      </c>
      <c r="H92" s="2">
        <v>-0.16657779682416063</v>
      </c>
      <c r="I92" s="2">
        <v>-0.04805732152033973</v>
      </c>
    </row>
    <row r="93" spans="1:9" ht="12.75">
      <c r="A93" s="2" t="s">
        <v>72</v>
      </c>
      <c r="B93" s="2">
        <v>1.3242675832173285</v>
      </c>
      <c r="C93" s="2">
        <v>0.1670921432684765</v>
      </c>
      <c r="D93" s="2">
        <v>14.175399139373438</v>
      </c>
      <c r="E93" s="2">
        <v>18.696182499988662</v>
      </c>
      <c r="F93" s="2">
        <v>18.19880683530196</v>
      </c>
      <c r="G93" s="2">
        <v>-3.156756050372356</v>
      </c>
      <c r="H93" s="2">
        <v>3.6541317150590604</v>
      </c>
      <c r="I93" s="2">
        <v>1.0542475639211943</v>
      </c>
    </row>
    <row r="94" spans="1:9" ht="12.75">
      <c r="A94" s="2" t="s">
        <v>73</v>
      </c>
      <c r="B94" s="2">
        <v>1.4312766398790207</v>
      </c>
      <c r="C94" s="2">
        <v>0.1831195451676291</v>
      </c>
      <c r="D94" s="2">
        <v>14.423173432721969</v>
      </c>
      <c r="E94" s="2">
        <v>19.32279224964926</v>
      </c>
      <c r="F94" s="2">
        <v>19.679531877159828</v>
      </c>
      <c r="G94" s="2">
        <v>-3.7151508774099984</v>
      </c>
      <c r="H94" s="2">
        <v>3.3584112498994294</v>
      </c>
      <c r="I94" s="2">
        <v>0.9689565141497264</v>
      </c>
    </row>
    <row r="95" spans="1:9" ht="12.75">
      <c r="A95" s="2" t="s">
        <v>74</v>
      </c>
      <c r="B95" s="2">
        <v>1.3199127037046308</v>
      </c>
      <c r="C95" s="2">
        <v>0.21027574796949636</v>
      </c>
      <c r="D95" s="2">
        <v>18.29672092721592</v>
      </c>
      <c r="E95" s="2">
        <v>24.058595021198254</v>
      </c>
      <c r="F95" s="2">
        <v>21.040301846046226</v>
      </c>
      <c r="G95" s="2">
        <v>-0.6970328415726575</v>
      </c>
      <c r="H95" s="2">
        <v>3.7153260167246813</v>
      </c>
      <c r="I95" s="2">
        <v>1.0719973695581408</v>
      </c>
    </row>
    <row r="96" spans="1:9" ht="12.75">
      <c r="A96" s="2" t="s">
        <v>75</v>
      </c>
      <c r="B96" s="2">
        <v>1.2944142125480154</v>
      </c>
      <c r="C96" s="2">
        <v>0.23607554417413573</v>
      </c>
      <c r="D96" s="2">
        <v>16.25097809076682</v>
      </c>
      <c r="E96" s="2">
        <v>19.918818466353677</v>
      </c>
      <c r="F96" s="2">
        <v>22.54566796118087</v>
      </c>
      <c r="G96" s="2">
        <v>-0.6851225158624148</v>
      </c>
      <c r="H96" s="2">
        <v>-1.9417269789647769</v>
      </c>
      <c r="I96" s="2">
        <v>-0.5602774237252102</v>
      </c>
    </row>
    <row r="97" spans="1:9" ht="12.75">
      <c r="A97" s="2" t="s">
        <v>76</v>
      </c>
      <c r="B97" s="2">
        <v>1.6632307514051545</v>
      </c>
      <c r="C97" s="2">
        <v>0.21642986907086</v>
      </c>
      <c r="D97" s="2">
        <v>16.664881302426856</v>
      </c>
      <c r="E97" s="2">
        <v>20.145248489909775</v>
      </c>
      <c r="F97" s="2">
        <v>21.75886672775643</v>
      </c>
      <c r="G97" s="2">
        <v>-0.6275343526525841</v>
      </c>
      <c r="H97" s="2">
        <v>-0.9860838851940699</v>
      </c>
      <c r="I97" s="2">
        <v>-0.2845507230579716</v>
      </c>
    </row>
    <row r="98" spans="1:9" ht="12.75">
      <c r="A98" s="2" t="s">
        <v>77</v>
      </c>
      <c r="B98" s="2">
        <v>1.162936799341049</v>
      </c>
      <c r="C98" s="2">
        <v>0.10703299873887206</v>
      </c>
      <c r="D98" s="2">
        <v>10.964134638205197</v>
      </c>
      <c r="E98" s="2">
        <v>14.415483486669737</v>
      </c>
      <c r="F98" s="2">
        <v>21.35920391105454</v>
      </c>
      <c r="G98" s="2">
        <v>-4.266908721149611</v>
      </c>
      <c r="H98" s="2">
        <v>-2.67681170323519</v>
      </c>
      <c r="I98" s="2">
        <v>-0.7742148162288912</v>
      </c>
    </row>
    <row r="99" spans="1:9" ht="12.75">
      <c r="A99" s="2" t="s">
        <v>78</v>
      </c>
      <c r="B99" s="2">
        <v>1.0916996453259586</v>
      </c>
      <c r="C99" s="2">
        <v>0.15378880712115836</v>
      </c>
      <c r="D99" s="2">
        <v>14.059511134622124</v>
      </c>
      <c r="E99" s="2">
        <v>17.907356194072992</v>
      </c>
      <c r="F99" s="2">
        <v>20.267819146133153</v>
      </c>
      <c r="G99" s="2">
        <v>-3.1159833342636922</v>
      </c>
      <c r="H99" s="2">
        <v>0.7555203822035317</v>
      </c>
      <c r="I99" s="2">
        <v>0.21890404920992884</v>
      </c>
    </row>
    <row r="100" spans="1:9" ht="12.75">
      <c r="A100" s="2" t="s">
        <v>79</v>
      </c>
      <c r="B100" s="2">
        <v>1.4704126286903727</v>
      </c>
      <c r="C100" s="2">
        <v>0.1903575584594384</v>
      </c>
      <c r="D100" s="2">
        <v>18.5157261567207</v>
      </c>
      <c r="E100" s="2">
        <v>22.149846285686188</v>
      </c>
      <c r="F100" s="2">
        <v>20.575341533126224</v>
      </c>
      <c r="G100" s="2">
        <v>-0.5001840790710992</v>
      </c>
      <c r="H100" s="2">
        <v>2.074688831631061</v>
      </c>
      <c r="I100" s="2">
        <v>0.6014837756312154</v>
      </c>
    </row>
    <row r="101" spans="1:9" ht="12.75">
      <c r="A101" s="2" t="s">
        <v>80</v>
      </c>
      <c r="B101" s="2">
        <v>2.870804730941298</v>
      </c>
      <c r="C101" s="2">
        <v>0.26149680317328067</v>
      </c>
      <c r="D101" s="2">
        <v>28.384515766785604</v>
      </c>
      <c r="E101" s="2">
        <v>32.340249225697775</v>
      </c>
      <c r="F101" s="2">
        <v>21.419999865182593</v>
      </c>
      <c r="G101" s="2">
        <v>5.327479237132156</v>
      </c>
      <c r="H101" s="2">
        <v>5.592770123383023</v>
      </c>
      <c r="I101" s="2">
        <v>1.6216011132625132</v>
      </c>
    </row>
    <row r="102" spans="1:9" ht="12.75">
      <c r="A102" s="2" t="s">
        <v>81</v>
      </c>
      <c r="B102" s="2">
        <v>6.6174892224030915</v>
      </c>
      <c r="C102" s="2">
        <v>0.4355759082696814</v>
      </c>
      <c r="D102" s="2">
        <v>31.50792444054881</v>
      </c>
      <c r="E102" s="2">
        <v>37.330286388923675</v>
      </c>
      <c r="F102" s="2">
        <v>23.697655851952046</v>
      </c>
      <c r="G102" s="2">
        <v>5.243299355818191</v>
      </c>
      <c r="H102" s="2">
        <v>0</v>
      </c>
      <c r="I102" s="2">
        <v>0.024545861339590316</v>
      </c>
    </row>
    <row r="103" spans="1:9" ht="12.75">
      <c r="A103" s="2" t="s">
        <v>82</v>
      </c>
      <c r="B103" s="2">
        <v>3.4709052621560206</v>
      </c>
      <c r="C103" s="2">
        <v>0.3257468502016585</v>
      </c>
      <c r="D103" s="2">
        <v>23.564417688839185</v>
      </c>
      <c r="E103" s="2">
        <v>28.096320178934718</v>
      </c>
      <c r="F103" s="2">
        <v>23.69765585195205</v>
      </c>
      <c r="G103" s="2">
        <v>3.2197807354571584</v>
      </c>
      <c r="H103" s="2">
        <v>1.1788835915255107</v>
      </c>
      <c r="I103" s="2">
        <v>0.33157678267974494</v>
      </c>
    </row>
    <row r="104" spans="1:9" ht="12.75">
      <c r="A104" s="2" t="s">
        <v>83</v>
      </c>
      <c r="B104" s="2">
        <v>1.984789876526184</v>
      </c>
      <c r="C104" s="2">
        <v>0.20730966770395645</v>
      </c>
      <c r="D104" s="2">
        <v>20.15775109048889</v>
      </c>
      <c r="E104" s="2">
        <v>24.061934875402887</v>
      </c>
      <c r="F104" s="2">
        <v>24.27729081035701</v>
      </c>
      <c r="G104" s="2">
        <v>2.3200024755473514</v>
      </c>
      <c r="H104" s="2">
        <v>-2.5353584105014715</v>
      </c>
      <c r="I104" s="2">
        <v>-0.7114321265859964</v>
      </c>
    </row>
    <row r="105" spans="1:9" ht="12.75">
      <c r="A105" s="2" t="s">
        <v>84</v>
      </c>
      <c r="B105" s="2">
        <v>1.2664934278578097</v>
      </c>
      <c r="C105" s="2">
        <v>0.17155687867396624</v>
      </c>
      <c r="D105" s="2">
        <v>15.523145270603454</v>
      </c>
      <c r="E105" s="2">
        <v>19.818259798581217</v>
      </c>
      <c r="F105" s="2">
        <v>23.175464227030904</v>
      </c>
      <c r="G105" s="2">
        <v>-2.8777228808595594</v>
      </c>
      <c r="H105" s="2">
        <v>-0.47948154759012884</v>
      </c>
      <c r="I105" s="2">
        <v>-0.14546991634518688</v>
      </c>
    </row>
    <row r="106" spans="1:9" ht="12.75">
      <c r="A106" s="2" t="s">
        <v>85</v>
      </c>
      <c r="B106" s="2">
        <v>1.5690886855875061</v>
      </c>
      <c r="C106" s="2">
        <v>0.21785473232603364</v>
      </c>
      <c r="D106" s="2">
        <v>16.51196307607318</v>
      </c>
      <c r="E106" s="2">
        <v>21.081566326519248</v>
      </c>
      <c r="F106" s="2">
        <v>22.975949571688485</v>
      </c>
      <c r="G106" s="2">
        <v>-3.441761648717972</v>
      </c>
      <c r="H106" s="2">
        <v>1.547378403548731</v>
      </c>
      <c r="I106" s="2">
        <v>0.44350273678698404</v>
      </c>
    </row>
    <row r="107" spans="1:9" ht="12.75">
      <c r="A107" s="2" t="s">
        <v>86</v>
      </c>
      <c r="B107" s="2">
        <v>1.8097904180135391</v>
      </c>
      <c r="C107" s="2">
        <v>0.28106679058268347</v>
      </c>
      <c r="D107" s="2">
        <v>20.429450205386285</v>
      </c>
      <c r="E107" s="2">
        <v>25.33210319617605</v>
      </c>
      <c r="F107" s="2">
        <v>23.611157481103852</v>
      </c>
      <c r="G107" s="2">
        <v>-0.14452568203844712</v>
      </c>
      <c r="H107" s="2">
        <v>1.8654713971106462</v>
      </c>
      <c r="I107" s="2">
        <v>0.5395938582168869</v>
      </c>
    </row>
    <row r="108" spans="1:9" ht="12.75">
      <c r="A108" s="2" t="s">
        <v>87</v>
      </c>
      <c r="B108" s="2">
        <v>2.0398101122222805</v>
      </c>
      <c r="C108" s="2">
        <v>0.2598303576103461</v>
      </c>
      <c r="D108" s="2">
        <v>20.03333507862541</v>
      </c>
      <c r="E108" s="2">
        <v>24.714862907307538</v>
      </c>
      <c r="F108" s="2">
        <v>24.37282844795155</v>
      </c>
      <c r="G108" s="2">
        <v>-0.9132643477516695</v>
      </c>
      <c r="H108" s="2">
        <v>1.2552988071076563</v>
      </c>
      <c r="I108" s="2">
        <v>0.36353421794656166</v>
      </c>
    </row>
    <row r="109" spans="1:9" ht="12.75">
      <c r="A109" s="2" t="s">
        <v>88</v>
      </c>
      <c r="B109" s="2">
        <v>1.719252250732218</v>
      </c>
      <c r="C109" s="2">
        <v>0.24746157207318287</v>
      </c>
      <c r="D109" s="2">
        <v>20.018646142930688</v>
      </c>
      <c r="E109" s="2">
        <v>25.30986774649898</v>
      </c>
      <c r="F109" s="2">
        <v>24.88468031910597</v>
      </c>
      <c r="G109" s="2">
        <v>-0.7487850223317605</v>
      </c>
      <c r="H109" s="2">
        <v>1.1739724497247674</v>
      </c>
      <c r="I109" s="2">
        <v>0.3403774952551192</v>
      </c>
    </row>
    <row r="110" spans="1:9" ht="12.75">
      <c r="A110" s="2" t="s">
        <v>89</v>
      </c>
      <c r="B110" s="2">
        <v>1.761141730846443</v>
      </c>
      <c r="C110" s="2">
        <v>0.2078238493265686</v>
      </c>
      <c r="D110" s="2">
        <v>15.971639230572691</v>
      </c>
      <c r="E110" s="2">
        <v>21.309358688907544</v>
      </c>
      <c r="F110" s="2">
        <v>25.363023400909842</v>
      </c>
      <c r="G110" s="2">
        <v>-4.768260937737119</v>
      </c>
      <c r="H110" s="2">
        <v>0.7145962257348196</v>
      </c>
      <c r="I110" s="2">
        <v>0.20750641644959797</v>
      </c>
    </row>
    <row r="111" spans="1:9" ht="12.75">
      <c r="A111" s="2" t="s">
        <v>90</v>
      </c>
      <c r="B111" s="2">
        <v>1.7405607378383054</v>
      </c>
      <c r="C111" s="2">
        <v>0.2542835053014059</v>
      </c>
      <c r="D111" s="2">
        <v>17.24199861140618</v>
      </c>
      <c r="E111" s="2">
        <v>22.814990680651896</v>
      </c>
      <c r="F111" s="2">
        <v>25.655424310764054</v>
      </c>
      <c r="G111" s="2">
        <v>-3.2282397877727407</v>
      </c>
      <c r="H111" s="2">
        <v>0.38780615766058085</v>
      </c>
      <c r="I111" s="2">
        <v>0.11279527597988806</v>
      </c>
    </row>
    <row r="112" spans="1:9" ht="12.75">
      <c r="A112" s="2" t="s">
        <v>91</v>
      </c>
      <c r="B112" s="2">
        <v>2.1942687456330674</v>
      </c>
      <c r="C112" s="2">
        <v>0.2427095208325672</v>
      </c>
      <c r="D112" s="2">
        <v>17.43808149156033</v>
      </c>
      <c r="E112" s="2">
        <v>22.085647041518037</v>
      </c>
      <c r="F112" s="2">
        <v>25.813859324738885</v>
      </c>
      <c r="G112" s="2">
        <v>-0.4870940357578115</v>
      </c>
      <c r="H112" s="2">
        <v>-3.241118247463034</v>
      </c>
      <c r="I112" s="2">
        <v>-0.9431169249830892</v>
      </c>
    </row>
    <row r="113" spans="1:9" ht="12.75">
      <c r="A113" s="2" t="s">
        <v>92</v>
      </c>
      <c r="B113" s="2">
        <v>2.703965157665511</v>
      </c>
      <c r="C113" s="2">
        <v>0.3151336521950802</v>
      </c>
      <c r="D113" s="2">
        <v>28.632644513012146</v>
      </c>
      <c r="E113" s="2">
        <v>33.374342375059484</v>
      </c>
      <c r="F113" s="2">
        <v>24.489352951843426</v>
      </c>
      <c r="G113" s="2">
        <v>5.922396449367002</v>
      </c>
      <c r="H113" s="2">
        <v>2.9625929738490577</v>
      </c>
      <c r="I113" s="2">
        <v>0.8621726402526051</v>
      </c>
    </row>
    <row r="114" spans="1:9" ht="12.75">
      <c r="A114" s="2" t="s">
        <v>93</v>
      </c>
      <c r="B114" s="2">
        <v>3.951446562250203</v>
      </c>
      <c r="C114" s="2">
        <v>0.32322493100977295</v>
      </c>
      <c r="D114" s="2">
        <v>25.808552392278322</v>
      </c>
      <c r="E114" s="2">
        <v>31.59371236030432</v>
      </c>
      <c r="F114" s="2">
        <v>25.699943644380614</v>
      </c>
      <c r="G114" s="2">
        <v>5.207215527220821</v>
      </c>
      <c r="H114" s="2">
        <v>0.6865531887028873</v>
      </c>
      <c r="I114" s="2">
        <v>0.19793924764235696</v>
      </c>
    </row>
    <row r="115" spans="1:9" ht="12.75">
      <c r="A115" s="2" t="s">
        <v>94</v>
      </c>
      <c r="B115" s="2">
        <v>2.072146197817426</v>
      </c>
      <c r="C115" s="2">
        <v>0.20112785572685105</v>
      </c>
      <c r="D115" s="2">
        <v>19.63450545643513</v>
      </c>
      <c r="E115" s="2">
        <v>24.785640048501644</v>
      </c>
      <c r="F115" s="2">
        <v>25.976576101969936</v>
      </c>
      <c r="G115" s="2">
        <v>3.398374913007844</v>
      </c>
      <c r="H115" s="2">
        <v>-4.589310966476134</v>
      </c>
      <c r="I115" s="2">
        <v>-1.3363864784842205</v>
      </c>
    </row>
    <row r="116" spans="1:9" ht="12.75">
      <c r="A116" s="2" t="s">
        <v>95</v>
      </c>
      <c r="B116" s="2">
        <v>1.8106840554810775</v>
      </c>
      <c r="C116" s="2">
        <v>0.2108523903112025</v>
      </c>
      <c r="D116" s="2">
        <v>17.835031866477507</v>
      </c>
      <c r="E116" s="2">
        <v>21.90196665408494</v>
      </c>
      <c r="F116" s="2">
        <v>24.095690519358303</v>
      </c>
      <c r="G116" s="2">
        <v>1.8924873583051773</v>
      </c>
      <c r="H116" s="2">
        <v>-4.086211223578539</v>
      </c>
      <c r="I116" s="2">
        <v>-1.1918058574673513</v>
      </c>
    </row>
    <row r="117" spans="1:9" ht="12.75">
      <c r="A117" s="2" t="s">
        <v>96</v>
      </c>
      <c r="B117" s="2">
        <v>1.5770388156335653</v>
      </c>
      <c r="C117" s="2">
        <v>0.19226727834489174</v>
      </c>
      <c r="D117" s="2">
        <v>15.989259860405014</v>
      </c>
      <c r="E117" s="2">
        <v>20.153634969393732</v>
      </c>
      <c r="F117" s="2">
        <v>22.424745968476838</v>
      </c>
      <c r="G117" s="2">
        <v>-3.1672564822648646</v>
      </c>
      <c r="H117" s="2">
        <v>0.8961454831817559</v>
      </c>
      <c r="I117" s="2">
        <v>0.258425255596879</v>
      </c>
    </row>
    <row r="118" spans="1:9" ht="12.75">
      <c r="A118" s="2" t="s">
        <v>97</v>
      </c>
      <c r="B118" s="2">
        <v>1.1323658991475005</v>
      </c>
      <c r="C118" s="2">
        <v>0.16595205975148733</v>
      </c>
      <c r="D118" s="2">
        <v>13.040027461895527</v>
      </c>
      <c r="E118" s="2">
        <v>16.842056930958258</v>
      </c>
      <c r="F118" s="2">
        <v>22.79098577340012</v>
      </c>
      <c r="G118" s="2">
        <v>-3.4726527322166323</v>
      </c>
      <c r="H118" s="2">
        <v>-2.4762761102252284</v>
      </c>
      <c r="I118" s="2">
        <v>-0.7213769172282127</v>
      </c>
    </row>
    <row r="119" spans="1:9" ht="12.75">
      <c r="A119" s="2" t="s">
        <v>98</v>
      </c>
      <c r="B119" s="2">
        <v>1.5053124105631444</v>
      </c>
      <c r="C119" s="2">
        <v>0.3170363205150675</v>
      </c>
      <c r="D119" s="2">
        <v>18.585782840104095</v>
      </c>
      <c r="E119" s="2">
        <v>23.86491457324338</v>
      </c>
      <c r="F119" s="2">
        <v>21.779015285651468</v>
      </c>
      <c r="G119" s="2">
        <v>-0.05129335350001707</v>
      </c>
      <c r="H119" s="2">
        <v>2.1371926410919273</v>
      </c>
      <c r="I119" s="2">
        <v>0.6211399941595329</v>
      </c>
    </row>
    <row r="120" spans="1:9" ht="12.75">
      <c r="A120" s="2" t="s">
        <v>99</v>
      </c>
      <c r="B120" s="2">
        <v>1.6896936613457134</v>
      </c>
      <c r="C120" s="2">
        <v>0.27829492406340584</v>
      </c>
      <c r="D120" s="2">
        <v>17.7065413232613</v>
      </c>
      <c r="E120" s="2">
        <v>22.50311180428947</v>
      </c>
      <c r="F120" s="2">
        <v>22.65236602942829</v>
      </c>
      <c r="G120" s="2">
        <v>-0.8444959930205644</v>
      </c>
      <c r="H120" s="2">
        <v>0.6952417678817447</v>
      </c>
      <c r="I120" s="2">
        <v>0.2023418382721587</v>
      </c>
    </row>
    <row r="121" spans="1:9" ht="12.75">
      <c r="A121" s="2" t="s">
        <v>100</v>
      </c>
      <c r="B121" s="2">
        <v>1.4843294585605047</v>
      </c>
      <c r="C121" s="2">
        <v>0.2256712272399959</v>
      </c>
      <c r="D121" s="2">
        <v>17.31646264101773</v>
      </c>
      <c r="E121" s="2">
        <v>21.435337585296438</v>
      </c>
      <c r="F121" s="2">
        <v>22.936514543015768</v>
      </c>
      <c r="G121" s="2">
        <v>-0.5554885835038562</v>
      </c>
      <c r="H121" s="2">
        <v>-0.9456883742154727</v>
      </c>
      <c r="I121" s="2">
        <v>-0.27569752094576155</v>
      </c>
    </row>
    <row r="122" spans="1:9" ht="12.75">
      <c r="A122" s="2" t="s">
        <v>101</v>
      </c>
      <c r="B122" s="2">
        <v>1.4299182550272145</v>
      </c>
      <c r="C122" s="2">
        <v>0.16538000274508305</v>
      </c>
      <c r="D122" s="2">
        <v>11.317167344312166</v>
      </c>
      <c r="E122" s="2">
        <v>14.969027813091346</v>
      </c>
      <c r="F122" s="2">
        <v>22.549975822639716</v>
      </c>
      <c r="G122" s="2">
        <v>-4.631937902289513</v>
      </c>
      <c r="H122" s="2">
        <v>-2.9490101072588537</v>
      </c>
      <c r="I122" s="2">
        <v>-0.8591400811808924</v>
      </c>
    </row>
    <row r="123" spans="1:9" ht="12.75">
      <c r="A123" s="2" t="s">
        <v>102</v>
      </c>
      <c r="B123" s="2">
        <v>1.640293785261526</v>
      </c>
      <c r="C123" s="2">
        <v>0.13347936948962105</v>
      </c>
      <c r="D123" s="2">
        <v>14.238307490304782</v>
      </c>
      <c r="E123" s="2">
        <v>18.45259740401135</v>
      </c>
      <c r="F123" s="2">
        <v>21.340716394095676</v>
      </c>
      <c r="G123" s="2">
        <v>-3.0496488610645196</v>
      </c>
      <c r="H123" s="2">
        <v>0.16152987098019175</v>
      </c>
      <c r="I123" s="2">
        <v>0.046692855682170915</v>
      </c>
    </row>
    <row r="124" spans="1:9" ht="12.75">
      <c r="A124" s="2" t="s">
        <v>103</v>
      </c>
      <c r="B124" s="2">
        <v>1.5545669882719972</v>
      </c>
      <c r="C124" s="2">
        <v>0.2026691316656075</v>
      </c>
      <c r="D124" s="2">
        <v>16.624877231498065</v>
      </c>
      <c r="E124" s="2">
        <v>21.777572361199375</v>
      </c>
      <c r="F124" s="2">
        <v>21.406884739791188</v>
      </c>
      <c r="G124" s="2">
        <v>-0.8463730105393632</v>
      </c>
      <c r="H124" s="2">
        <v>1.2170606319475465</v>
      </c>
      <c r="I124" s="2">
        <v>0.35515213533032286</v>
      </c>
    </row>
    <row r="125" spans="1:9" ht="12.75">
      <c r="A125" s="2" t="s">
        <v>104</v>
      </c>
      <c r="B125" s="2">
        <v>1.8218955697886912</v>
      </c>
      <c r="C125" s="2">
        <v>0.2581480758653727</v>
      </c>
      <c r="D125" s="2">
        <v>21.357983074002448</v>
      </c>
      <c r="E125" s="2">
        <v>26.464391533452797</v>
      </c>
      <c r="F125" s="2">
        <v>21.905539447598102</v>
      </c>
      <c r="G125" s="2">
        <v>6.433127600475496</v>
      </c>
      <c r="H125" s="2">
        <v>-1.8742755146208019</v>
      </c>
      <c r="I125" s="2">
        <v>-0.5475110777192694</v>
      </c>
    </row>
    <row r="126" spans="1:9" ht="12.75">
      <c r="A126" s="2" t="s">
        <v>105</v>
      </c>
      <c r="B126" s="2">
        <v>3.0707896663945435</v>
      </c>
      <c r="C126" s="2">
        <v>0.28185778350047896</v>
      </c>
      <c r="D126" s="2">
        <v>20.104601538492172</v>
      </c>
      <c r="E126" s="2">
        <v>24.947511178072617</v>
      </c>
      <c r="F126" s="2">
        <v>21.137590130549267</v>
      </c>
      <c r="G126" s="2">
        <v>5.587287335715292</v>
      </c>
      <c r="H126" s="2">
        <v>-1.777366288191946</v>
      </c>
      <c r="I126" s="2">
        <v>-0.5039089574819303</v>
      </c>
    </row>
    <row r="127" spans="1:9" ht="12.75">
      <c r="A127" s="2" t="s">
        <v>106</v>
      </c>
      <c r="B127" s="2">
        <v>2.5395318192388188</v>
      </c>
      <c r="C127" s="2">
        <v>0.24973839237268428</v>
      </c>
      <c r="D127" s="2">
        <v>19.08500310053484</v>
      </c>
      <c r="E127" s="2">
        <v>24.607830788310984</v>
      </c>
      <c r="F127" s="2">
        <v>20.416681284721324</v>
      </c>
      <c r="G127" s="2">
        <v>3.060941823765339</v>
      </c>
      <c r="H127" s="2">
        <v>1.1302076798243221</v>
      </c>
      <c r="I127" s="2">
        <v>0.32632777426418985</v>
      </c>
    </row>
    <row r="128" spans="1:9" ht="12.75">
      <c r="A128" s="2" t="s">
        <v>107</v>
      </c>
      <c r="B128" s="2">
        <v>2.142035183585924</v>
      </c>
      <c r="C128" s="2">
        <v>0.24668100926032677</v>
      </c>
      <c r="D128" s="2">
        <v>19.744052138010847</v>
      </c>
      <c r="E128" s="2">
        <v>24.14841756525409</v>
      </c>
      <c r="F128" s="2">
        <v>20.880783932546382</v>
      </c>
      <c r="G128" s="2">
        <v>1.4463166170398822</v>
      </c>
      <c r="H128" s="2">
        <v>1.8213170156678247</v>
      </c>
      <c r="I128" s="2">
        <v>0.5301674411298378</v>
      </c>
    </row>
    <row r="129" spans="1:9" ht="12.75">
      <c r="A129" s="2" t="s">
        <v>108</v>
      </c>
      <c r="B129" s="2">
        <v>1.5705623480720399</v>
      </c>
      <c r="C129" s="2">
        <v>0.22162279393824383</v>
      </c>
      <c r="D129" s="2">
        <v>16.598892111945492</v>
      </c>
      <c r="E129" s="2">
        <v>20.877725666675705</v>
      </c>
      <c r="F129" s="2">
        <v>21.627444847985636</v>
      </c>
      <c r="G129" s="2">
        <v>-2.977694740492345</v>
      </c>
      <c r="H129" s="2">
        <v>2.2279755591824126</v>
      </c>
      <c r="I129" s="2">
        <v>0.6495276066019617</v>
      </c>
    </row>
    <row r="130" spans="1:9" ht="12.75">
      <c r="A130" s="2" t="s">
        <v>109</v>
      </c>
      <c r="B130" s="2">
        <v>2.0906179263865674</v>
      </c>
      <c r="C130" s="2">
        <v>0.21366903112222982</v>
      </c>
      <c r="D130" s="2">
        <v>18.272263311469352</v>
      </c>
      <c r="E130" s="2">
        <v>22.517599873579158</v>
      </c>
      <c r="F130" s="2">
        <v>22.540409926091538</v>
      </c>
      <c r="G130" s="2">
        <v>-3.7369691604157502</v>
      </c>
      <c r="H130" s="2">
        <v>3.714159107903372</v>
      </c>
      <c r="I130" s="2">
        <v>1.0836105443993849</v>
      </c>
    </row>
    <row r="131" spans="1:9" ht="12.75">
      <c r="A131" s="2" t="s">
        <v>110</v>
      </c>
      <c r="B131" s="2">
        <v>2.88289014777332</v>
      </c>
      <c r="C131" s="2">
        <v>0.4016334137496164</v>
      </c>
      <c r="D131" s="2">
        <v>24.526070331767567</v>
      </c>
      <c r="E131" s="2">
        <v>29.583560134131673</v>
      </c>
      <c r="F131" s="2">
        <v>24.06229092052705</v>
      </c>
      <c r="G131" s="2">
        <v>0.3020112629839179</v>
      </c>
      <c r="H131" s="2">
        <v>5.219257950620705</v>
      </c>
      <c r="I131" s="2">
        <v>1.522897100278115</v>
      </c>
    </row>
    <row r="132" spans="1:9" ht="12.75">
      <c r="A132" s="2" t="s">
        <v>111</v>
      </c>
      <c r="B132" s="2">
        <v>2.0176070272409388</v>
      </c>
      <c r="C132" s="2">
        <v>0.23484686297788418</v>
      </c>
      <c r="D132" s="2">
        <v>18.302917853335323</v>
      </c>
      <c r="E132" s="2">
        <v>21.142272651585433</v>
      </c>
      <c r="F132" s="2">
        <v>26.200839601907933</v>
      </c>
      <c r="G132" s="2">
        <v>-0.5654489415913238</v>
      </c>
      <c r="H132" s="2">
        <v>-4.493118008731174</v>
      </c>
      <c r="I132" s="2">
        <v>-1.3111491372268524</v>
      </c>
    </row>
    <row r="133" spans="1:9" ht="12.75">
      <c r="A133" s="2" t="s">
        <v>112</v>
      </c>
      <c r="B133" s="2">
        <v>3.1606962718121525</v>
      </c>
      <c r="C133" s="2">
        <v>0.2504775600437853</v>
      </c>
      <c r="D133" s="2">
        <v>19.383571934493787</v>
      </c>
      <c r="E133" s="2">
        <v>22.966882015839968</v>
      </c>
      <c r="F133" s="2">
        <v>24.359648327545816</v>
      </c>
      <c r="G133" s="2">
        <v>-0.5077029539228043</v>
      </c>
      <c r="H133" s="2">
        <v>-0.8850633577830435</v>
      </c>
      <c r="I133" s="2">
        <v>-0.25831574235933674</v>
      </c>
    </row>
    <row r="134" spans="1:9" ht="12.75">
      <c r="A134" s="2" t="s">
        <v>113</v>
      </c>
      <c r="B134" s="2">
        <v>7.409985559843299</v>
      </c>
      <c r="C134" s="2">
        <v>0.14710487248282839</v>
      </c>
      <c r="D134" s="2">
        <v>18.56427446660404</v>
      </c>
      <c r="E134" s="2">
        <v>21.06370564607874</v>
      </c>
      <c r="F134" s="2">
        <v>23.99693274105926</v>
      </c>
      <c r="G134" s="2">
        <v>-4.982576208058042</v>
      </c>
      <c r="H134" s="2">
        <v>2.049349113077525</v>
      </c>
      <c r="I134" s="2">
        <v>0.5985658504755096</v>
      </c>
    </row>
    <row r="135" spans="1:9" ht="12.75">
      <c r="A135" s="2" t="s">
        <v>114</v>
      </c>
      <c r="B135" s="2">
        <v>1.7065032732545191</v>
      </c>
      <c r="C135" s="2">
        <v>0.19499775086580748</v>
      </c>
      <c r="D135" s="2">
        <v>14.724404634526612</v>
      </c>
      <c r="E135" s="2">
        <v>18.25467186660669</v>
      </c>
      <c r="F135" s="2">
        <v>24.83878365251425</v>
      </c>
      <c r="G135" s="2">
        <v>-3.04362182717462</v>
      </c>
      <c r="H135" s="2">
        <v>-3.5404899587329424</v>
      </c>
      <c r="I135" s="2">
        <v>-1.0348004901092678</v>
      </c>
    </row>
    <row r="136" spans="1:9" ht="12.75">
      <c r="A136" s="2" t="s">
        <v>115</v>
      </c>
      <c r="B136" s="2">
        <v>1.4704669574460287</v>
      </c>
      <c r="C136" s="2">
        <v>0.14981856833925888</v>
      </c>
      <c r="D136" s="2">
        <v>13.621577539126928</v>
      </c>
      <c r="E136" s="2">
        <v>16.714391745775757</v>
      </c>
      <c r="F136" s="2">
        <v>23.38548547347265</v>
      </c>
      <c r="G136" s="2">
        <v>-0.751909450416004</v>
      </c>
      <c r="H136" s="2">
        <v>-5.919184277280894</v>
      </c>
      <c r="I136" s="2">
        <v>-1.7304517666081431</v>
      </c>
    </row>
    <row r="137" spans="1:9" ht="12.75">
      <c r="A137" s="2" t="s">
        <v>116</v>
      </c>
      <c r="B137" s="2">
        <v>2.175350857725462</v>
      </c>
      <c r="C137" s="2">
        <v>0.33728924915238223</v>
      </c>
      <c r="D137" s="2">
        <v>23.109037813750415</v>
      </c>
      <c r="E137" s="2">
        <v>26.78296370679786</v>
      </c>
      <c r="F137" s="2">
        <v>20.95545270503928</v>
      </c>
      <c r="G137" s="2">
        <v>6.094820373611358</v>
      </c>
      <c r="H137" s="2">
        <v>-0.26730937185277537</v>
      </c>
      <c r="I137" s="2">
        <v>-0.07820520201718231</v>
      </c>
    </row>
    <row r="138" spans="1:9" ht="12.75">
      <c r="A138" s="2" t="s">
        <v>117</v>
      </c>
      <c r="B138" s="2">
        <v>5.848872004830173</v>
      </c>
      <c r="C138" s="2">
        <v>0.4512862097687599</v>
      </c>
      <c r="D138" s="2">
        <v>28.052241667291003</v>
      </c>
      <c r="E138" s="2">
        <v>32.335714631985795</v>
      </c>
      <c r="F138" s="2">
        <v>20.845706390059686</v>
      </c>
      <c r="G138" s="2">
        <v>5.083439141684377</v>
      </c>
      <c r="H138" s="2">
        <v>6.406569100241732</v>
      </c>
      <c r="I138" s="2">
        <v>1.8747587338754041</v>
      </c>
    </row>
    <row r="139" spans="1:9" ht="12.75">
      <c r="A139" s="2" t="s">
        <v>118</v>
      </c>
      <c r="B139" s="2">
        <v>3.4775050463691284</v>
      </c>
      <c r="C139" s="2">
        <v>0.1867695335790071</v>
      </c>
      <c r="D139" s="2">
        <v>17.86282974999222</v>
      </c>
      <c r="E139" s="2">
        <v>21.09442157714899</v>
      </c>
      <c r="F139" s="2">
        <v>23.456571510297913</v>
      </c>
      <c r="G139" s="2">
        <v>2.976731163444134</v>
      </c>
      <c r="H139" s="2">
        <v>-5.338881096593065</v>
      </c>
      <c r="I139" s="2">
        <v>-1.5695481198285584</v>
      </c>
    </row>
    <row r="140" spans="1:9" ht="12.75">
      <c r="A140" s="2" t="s">
        <v>119</v>
      </c>
      <c r="B140" s="2">
        <v>2.663495379256949</v>
      </c>
      <c r="C140" s="2">
        <v>0.21983112680073863</v>
      </c>
      <c r="D140" s="2">
        <v>18.630312674926596</v>
      </c>
      <c r="E140" s="2">
        <v>21.909978617401617</v>
      </c>
      <c r="F140" s="2">
        <v>21.261100845888684</v>
      </c>
      <c r="G140" s="2">
        <v>1.4215772313895303</v>
      </c>
      <c r="H140" s="2">
        <v>-0.7726994598766002</v>
      </c>
      <c r="I140" s="2">
        <v>-0.2318859771071866</v>
      </c>
    </row>
    <row r="141" spans="1:9" ht="12.75">
      <c r="A141" s="2" t="s">
        <v>120</v>
      </c>
      <c r="B141" s="2">
        <v>1.9801606675247436</v>
      </c>
      <c r="C141" s="2">
        <v>0.24277661888065333</v>
      </c>
      <c r="D141" s="2">
        <v>18.948115929164263</v>
      </c>
      <c r="E141" s="2">
        <v>24.27056056100484</v>
      </c>
      <c r="F141" s="2">
        <v>20.94373459155093</v>
      </c>
      <c r="G141" s="2">
        <v>-2.9435762577459004</v>
      </c>
      <c r="H141" s="2">
        <v>6.27040222719981</v>
      </c>
      <c r="I141" s="2">
        <v>1.829708856012914</v>
      </c>
    </row>
    <row r="142" spans="1:9" ht="12.75">
      <c r="A142" s="2" t="s">
        <v>121</v>
      </c>
      <c r="B142" s="2">
        <v>2.566150276807473</v>
      </c>
      <c r="C142" s="2">
        <v>0.2506200573958888</v>
      </c>
      <c r="D142" s="2">
        <v>18.836542914897393</v>
      </c>
      <c r="E142" s="2">
        <v>23.81474892545027</v>
      </c>
      <c r="F142" s="2">
        <v>23.51825784451221</v>
      </c>
      <c r="G142" s="2">
        <v>-3.333193676821289</v>
      </c>
      <c r="H142" s="2">
        <v>3.6296847577593505</v>
      </c>
      <c r="I142" s="2">
        <v>1.0597061575140687</v>
      </c>
    </row>
    <row r="143" spans="1:9" ht="12.75">
      <c r="A143" s="2" t="s">
        <v>122</v>
      </c>
      <c r="B143" s="2">
        <v>2.7528574251792204</v>
      </c>
      <c r="C143" s="2">
        <v>0.3511652300816345</v>
      </c>
      <c r="D143" s="2">
        <v>23.316328857442553</v>
      </c>
      <c r="E143" s="2">
        <v>29.123476818099885</v>
      </c>
      <c r="F143" s="2">
        <v>25.008461711803903</v>
      </c>
      <c r="G143" s="2">
        <v>1.1277987705423644</v>
      </c>
      <c r="H143" s="2">
        <v>2.9872163357536206</v>
      </c>
      <c r="I143" s="2">
        <v>0.8723736508499512</v>
      </c>
    </row>
    <row r="144" spans="1:9" ht="12.75">
      <c r="A144" s="2" t="s">
        <v>123</v>
      </c>
      <c r="B144" s="2">
        <v>3.1374526154579607</v>
      </c>
      <c r="C144" s="2">
        <v>0.3533404915546349</v>
      </c>
      <c r="D144" s="2">
        <v>24.022723485224038</v>
      </c>
      <c r="E144" s="2">
        <v>28.931941347587898</v>
      </c>
      <c r="F144" s="2">
        <v>26.23488925371698</v>
      </c>
      <c r="G144" s="2">
        <v>-0.8261560407622601</v>
      </c>
      <c r="H144" s="2">
        <v>3.5232081346331823</v>
      </c>
      <c r="I144" s="2">
        <v>1.0297968113809468</v>
      </c>
    </row>
    <row r="145" spans="1:9" ht="12.75">
      <c r="A145" s="2" t="s">
        <v>124</v>
      </c>
      <c r="B145" s="2">
        <v>2.442086210168304</v>
      </c>
      <c r="C145" s="2">
        <v>0.2300077781415455</v>
      </c>
      <c r="D145" s="2">
        <v>19.77211922035079</v>
      </c>
      <c r="E145" s="2">
        <v>23.886610127432235</v>
      </c>
      <c r="F145" s="2">
        <v>27.68145722793194</v>
      </c>
      <c r="G145" s="2">
        <v>-0.450829909120367</v>
      </c>
      <c r="H145" s="2">
        <v>-3.344017191379336</v>
      </c>
      <c r="I145" s="2">
        <v>-0.9781812840872736</v>
      </c>
    </row>
    <row r="146" spans="1:9" ht="12.75">
      <c r="A146" s="2" t="s">
        <v>125</v>
      </c>
      <c r="B146" s="2">
        <v>3.311888513007033</v>
      </c>
      <c r="C146" s="2">
        <v>0.17338365370200173</v>
      </c>
      <c r="D146" s="2">
        <v>16.72370076327917</v>
      </c>
      <c r="E146" s="2">
        <v>20.652861156195208</v>
      </c>
      <c r="F146" s="2">
        <v>26.308329561506493</v>
      </c>
      <c r="G146" s="2">
        <v>-4.525239653812784</v>
      </c>
      <c r="H146" s="2">
        <v>-1.130228751498502</v>
      </c>
      <c r="I146" s="2">
        <v>-0.33067535394501973</v>
      </c>
    </row>
    <row r="147" spans="1:9" ht="12.75">
      <c r="A147" s="2" t="s">
        <v>126</v>
      </c>
      <c r="B147" s="2">
        <v>2.0387042279434824</v>
      </c>
      <c r="C147" s="2">
        <v>0.1273275433101816</v>
      </c>
      <c r="D147" s="2">
        <v>16.46163238510205</v>
      </c>
      <c r="E147" s="2">
        <v>19.940245957507308</v>
      </c>
      <c r="F147" s="2">
        <v>25.843417184147896</v>
      </c>
      <c r="G147" s="2">
        <v>-3.324292837698776</v>
      </c>
      <c r="H147" s="2">
        <v>-2.5788783889418103</v>
      </c>
      <c r="I147" s="2">
        <v>-0.755192057975923</v>
      </c>
    </row>
    <row r="148" spans="1:9" ht="12.75">
      <c r="A148" s="2" t="s">
        <v>127</v>
      </c>
      <c r="B148" s="2">
        <v>1.6773271788108584</v>
      </c>
      <c r="C148" s="2">
        <v>0.1641938674579624</v>
      </c>
      <c r="D148" s="2">
        <v>15.83932300252775</v>
      </c>
      <c r="E148" s="2">
        <v>18.585119243872953</v>
      </c>
      <c r="F148" s="2">
        <v>24.783207369994255</v>
      </c>
      <c r="G148" s="2">
        <v>-1.4884336048796598</v>
      </c>
      <c r="H148" s="2">
        <v>-4.709654521241644</v>
      </c>
      <c r="I148" s="2">
        <v>-1.3789614772262533</v>
      </c>
    </row>
    <row r="149" spans="1:9" ht="12.75">
      <c r="A149" s="2" t="s">
        <v>128</v>
      </c>
      <c r="B149" s="2">
        <v>1.7365898915615479</v>
      </c>
      <c r="C149" s="2">
        <v>0.1917249714859643</v>
      </c>
      <c r="D149" s="2">
        <v>18.420492654443933</v>
      </c>
      <c r="E149" s="2">
        <v>22.003259962889196</v>
      </c>
      <c r="F149" s="2">
        <v>22.84683815122211</v>
      </c>
      <c r="G149" s="2">
        <v>5.742642005258061</v>
      </c>
      <c r="H149" s="2">
        <v>-6.586220193590977</v>
      </c>
      <c r="I149" s="2">
        <v>-1.928839690663383</v>
      </c>
    </row>
    <row r="150" spans="1:9" ht="12.75">
      <c r="A150" s="2" t="s">
        <v>129</v>
      </c>
      <c r="B150" s="2">
        <v>5.210669171925514</v>
      </c>
      <c r="C150" s="2">
        <v>0.27695296475704445</v>
      </c>
      <c r="D150" s="2">
        <v>21.737513204683758</v>
      </c>
      <c r="E150" s="2">
        <v>26.253568187180246</v>
      </c>
      <c r="F150" s="2">
        <v>20.138727189273258</v>
      </c>
      <c r="G150" s="2">
        <v>5.702317543935852</v>
      </c>
      <c r="H150" s="2">
        <v>0.4125234539711339</v>
      </c>
      <c r="I150" s="2">
        <v>0.1414541626697808</v>
      </c>
    </row>
    <row r="151" spans="1:9" ht="12.75">
      <c r="A151" s="2" t="s">
        <v>130</v>
      </c>
      <c r="B151" s="2">
        <v>3.416880577909062</v>
      </c>
      <c r="C151" s="2">
        <v>0.24364509256488767</v>
      </c>
      <c r="D151" s="2">
        <v>21.10825896121251</v>
      </c>
      <c r="E151" s="2">
        <v>25.239876805122172</v>
      </c>
      <c r="F151" s="2">
        <v>20.307419770216406</v>
      </c>
      <c r="G151" s="2">
        <v>2.1174055540823593</v>
      </c>
      <c r="H151" s="2">
        <v>2.8150514808234064</v>
      </c>
      <c r="I151" s="2">
        <v>0.8150086192919513</v>
      </c>
    </row>
    <row r="152" spans="1:9" ht="12.75">
      <c r="A152" s="2" t="s">
        <v>131</v>
      </c>
      <c r="B152" s="2">
        <v>2.119716239217132</v>
      </c>
      <c r="C152" s="2">
        <v>0.20830658754053283</v>
      </c>
      <c r="D152" s="2">
        <v>19.274985401973737</v>
      </c>
      <c r="E152" s="2">
        <v>23.011665997159078</v>
      </c>
      <c r="F152" s="2">
        <v>21.46629734181267</v>
      </c>
      <c r="G152" s="2">
        <v>0.9891286355835902</v>
      </c>
      <c r="H152" s="2">
        <v>0.5562400197628177</v>
      </c>
      <c r="I152" s="2">
        <v>0.1583825410950674</v>
      </c>
    </row>
    <row r="153" spans="1:9" ht="12.75">
      <c r="A153" s="2" t="s">
        <v>132</v>
      </c>
      <c r="B153" s="2">
        <v>2.5130433468677618</v>
      </c>
      <c r="C153" s="2">
        <v>0.219098006963647</v>
      </c>
      <c r="D153" s="2">
        <v>20.258902610396255</v>
      </c>
      <c r="E153" s="2">
        <v>24.63006974440005</v>
      </c>
      <c r="F153" s="2">
        <v>21.695079743576407</v>
      </c>
      <c r="G153" s="2">
        <v>-2.5025738532851727</v>
      </c>
      <c r="H153" s="2">
        <v>5.437563854108814</v>
      </c>
      <c r="I153" s="2">
        <v>1.5896757140998585</v>
      </c>
    </row>
    <row r="154" spans="1:9" ht="12.75">
      <c r="A154" s="2" t="s">
        <v>133</v>
      </c>
      <c r="B154" s="2">
        <v>3.4480454533115896</v>
      </c>
      <c r="C154" s="2">
        <v>0.2846052172750982</v>
      </c>
      <c r="D154" s="2">
        <v>21.662779358917874</v>
      </c>
      <c r="E154" s="2">
        <v>25.7462273626096</v>
      </c>
      <c r="F154" s="2">
        <v>23.93096286612396</v>
      </c>
      <c r="G154" s="2">
        <v>-2.947433539290293</v>
      </c>
      <c r="H154" s="2">
        <v>4.762698035775932</v>
      </c>
      <c r="I154" s="2">
        <v>1.3933218247370376</v>
      </c>
    </row>
    <row r="155" spans="1:9" ht="12.75">
      <c r="A155" s="2" t="s">
        <v>134</v>
      </c>
      <c r="B155" s="2">
        <v>3.9549989386542137</v>
      </c>
      <c r="C155" s="2">
        <v>0.3400551899808958</v>
      </c>
      <c r="D155" s="2">
        <v>28.890469114837614</v>
      </c>
      <c r="E155" s="2">
        <v>33.661855232434725</v>
      </c>
      <c r="F155" s="2">
        <v>25.889238211023656</v>
      </c>
      <c r="G155" s="2">
        <v>1.5933925495978631</v>
      </c>
      <c r="H155" s="2">
        <v>6.179224471813207</v>
      </c>
      <c r="I155" s="2">
        <v>1.808687699324531</v>
      </c>
    </row>
    <row r="156" spans="1:9" ht="12.75">
      <c r="A156" s="2" t="s">
        <v>135</v>
      </c>
      <c r="B156" s="2">
        <v>3.2122182636725136</v>
      </c>
      <c r="C156" s="2">
        <v>0.2728916584943994</v>
      </c>
      <c r="D156" s="2">
        <v>25.68822903865172</v>
      </c>
      <c r="E156" s="2">
        <v>29.694708922460702</v>
      </c>
      <c r="F156" s="2">
        <v>28.429964070822535</v>
      </c>
      <c r="G156" s="2">
        <v>-0.06337547354271456</v>
      </c>
      <c r="H156" s="2">
        <v>1.3281203251808842</v>
      </c>
      <c r="I156" s="2">
        <v>0.38855316834886144</v>
      </c>
    </row>
    <row r="157" spans="1:9" ht="12.75">
      <c r="A157" s="2" t="s">
        <v>136</v>
      </c>
      <c r="B157" s="2">
        <v>3.0508826414526036</v>
      </c>
      <c r="C157" s="2">
        <v>0.2788145699946679</v>
      </c>
      <c r="D157" s="2">
        <v>25.439285583455103</v>
      </c>
      <c r="E157" s="2">
        <v>30.03585921695844</v>
      </c>
      <c r="F157" s="2">
        <v>28.97606960969483</v>
      </c>
      <c r="G157" s="2">
        <v>-0.4401990896893581</v>
      </c>
      <c r="H157" s="2">
        <v>1.4999886969529685</v>
      </c>
      <c r="I157" s="2">
        <v>0.43902104717878837</v>
      </c>
    </row>
    <row r="158" spans="1:9" ht="12.75">
      <c r="A158" s="2" t="s">
        <v>137</v>
      </c>
      <c r="B158" s="2">
        <v>2.23819199865255</v>
      </c>
      <c r="C158" s="2">
        <v>0.21269841955357086</v>
      </c>
      <c r="D158" s="2">
        <v>17.971396921163386</v>
      </c>
      <c r="E158" s="2">
        <v>21.90383440186397</v>
      </c>
      <c r="F158" s="2">
        <v>29.59290277789225</v>
      </c>
      <c r="G158" s="2">
        <v>-4.33846464065247</v>
      </c>
      <c r="H158" s="2">
        <v>-3.350603735375811</v>
      </c>
      <c r="I158" s="2">
        <v>-0.9816753552341644</v>
      </c>
    </row>
    <row r="159" spans="1:9" ht="12.75">
      <c r="A159" s="2" t="s">
        <v>138</v>
      </c>
      <c r="B159" s="2">
        <v>2.1331346370739532</v>
      </c>
      <c r="C159" s="2">
        <v>0.18607416093582682</v>
      </c>
      <c r="D159" s="2">
        <v>19.70391000036645</v>
      </c>
      <c r="E159" s="2">
        <v>23.767207788241905</v>
      </c>
      <c r="F159" s="2">
        <v>28.21324053790354</v>
      </c>
      <c r="G159" s="2">
        <v>-3.3365977009026344</v>
      </c>
      <c r="H159" s="2">
        <v>-1.1094350487590006</v>
      </c>
      <c r="I159" s="2">
        <v>-0.3252396542483387</v>
      </c>
    </row>
    <row r="160" spans="1:9" ht="12.75">
      <c r="A160" s="2" t="s">
        <v>139</v>
      </c>
      <c r="B160" s="2">
        <v>2.3353615080545573</v>
      </c>
      <c r="C160" s="2">
        <v>0.17421043507665046</v>
      </c>
      <c r="D160" s="2">
        <v>22.792674601017442</v>
      </c>
      <c r="E160" s="2">
        <v>27.18453251036381</v>
      </c>
      <c r="F160" s="2">
        <v>27.756605964574526</v>
      </c>
      <c r="G160" s="2">
        <v>-1.9391622701668612</v>
      </c>
      <c r="H160" s="2">
        <v>1.3670888159561407</v>
      </c>
      <c r="I160" s="2">
        <v>0.40065670228395883</v>
      </c>
    </row>
    <row r="161" spans="1:9" ht="12.75">
      <c r="A161" s="2" t="s">
        <v>140</v>
      </c>
      <c r="B161" s="2">
        <v>5.945476240962252</v>
      </c>
      <c r="C161" s="2">
        <v>0.3076680012805641</v>
      </c>
      <c r="D161" s="2">
        <v>33.48176235557274</v>
      </c>
      <c r="E161" s="2">
        <v>37.24529039285878</v>
      </c>
      <c r="F161" s="2">
        <v>28.31932032587082</v>
      </c>
      <c r="G161" s="2">
        <v>4.863340599260635</v>
      </c>
      <c r="H161" s="2">
        <v>0</v>
      </c>
      <c r="I161" s="2">
        <v>-1.0590644037847374</v>
      </c>
    </row>
    <row r="162" spans="1:9" ht="12.75">
      <c r="A162" s="2" t="s">
        <v>141</v>
      </c>
      <c r="B162" s="2">
        <v>3.2897045874836057</v>
      </c>
      <c r="C162" s="2">
        <v>0.18964855495600522</v>
      </c>
      <c r="D162" s="2">
        <v>20.2396468103535</v>
      </c>
      <c r="E162" s="2">
        <v>23.37069519331222</v>
      </c>
      <c r="F162" s="2">
        <v>28.319320325870823</v>
      </c>
      <c r="G162" s="2">
        <v>5.34856050506918</v>
      </c>
      <c r="H162" s="2">
        <v>-10.297185637627786</v>
      </c>
      <c r="I162" s="2">
        <v>-2.5632096691497863</v>
      </c>
    </row>
    <row r="163" spans="1:9" ht="12.75">
      <c r="A163" s="2" t="s">
        <v>142</v>
      </c>
      <c r="B163" s="2">
        <v>3.2744869530382212</v>
      </c>
      <c r="C163" s="2">
        <v>0.308647595462243</v>
      </c>
      <c r="D163" s="2">
        <v>22.057605113170784</v>
      </c>
      <c r="E163" s="2">
        <v>26.453557186299324</v>
      </c>
      <c r="F163" s="2">
        <v>23.221386718449835</v>
      </c>
      <c r="G163" s="2">
        <v>2.000467680530902</v>
      </c>
      <c r="H163" s="2">
        <v>1.2317027873185893</v>
      </c>
      <c r="I163" s="2">
        <v>0.35891151398451326</v>
      </c>
    </row>
    <row r="164" spans="1:9" ht="12.75">
      <c r="A164" s="2" t="s">
        <v>143</v>
      </c>
      <c r="B164" s="2">
        <v>3.060376075657477</v>
      </c>
      <c r="C164" s="2">
        <v>0.17980528602966173</v>
      </c>
      <c r="D164" s="2">
        <v>20.935438024517413</v>
      </c>
      <c r="E164" s="2">
        <v>23.9734920316359</v>
      </c>
      <c r="F164" s="2">
        <v>23.763135851995646</v>
      </c>
      <c r="G164" s="2">
        <v>0.5191563388578447</v>
      </c>
      <c r="H164" s="2">
        <v>-0.3088001592175881</v>
      </c>
      <c r="I164" s="2">
        <v>-0.08182960736955451</v>
      </c>
    </row>
    <row r="165" spans="1:9" ht="12.75">
      <c r="A165" s="2" t="s">
        <v>144</v>
      </c>
      <c r="B165" s="2">
        <v>1.9539346514823355</v>
      </c>
      <c r="C165" s="2">
        <v>0.18292334368628646</v>
      </c>
      <c r="D165" s="2">
        <v>16.869385534235672</v>
      </c>
      <c r="E165" s="2">
        <v>19.98903306805214</v>
      </c>
      <c r="F165" s="2">
        <v>23.63323911190928</v>
      </c>
      <c r="G165" s="2">
        <v>-2.28741739524372</v>
      </c>
      <c r="H165" s="2">
        <v>-1.3567886486134166</v>
      </c>
      <c r="I165" s="2">
        <v>-0.3930480647545735</v>
      </c>
    </row>
    <row r="166" spans="1:9" ht="12.75">
      <c r="A166" s="2" t="s">
        <v>145</v>
      </c>
      <c r="B166" s="2">
        <v>1.5647538928775444</v>
      </c>
      <c r="C166" s="2">
        <v>0.15986586062491523</v>
      </c>
      <c r="D166" s="2">
        <v>14.470942633224976</v>
      </c>
      <c r="E166" s="2">
        <v>17.65161571370449</v>
      </c>
      <c r="F166" s="2">
        <v>23.07025014393166</v>
      </c>
      <c r="G166" s="2">
        <v>-2.742315355309599</v>
      </c>
      <c r="H166" s="2">
        <v>-2.6763190749175703</v>
      </c>
      <c r="I166" s="2">
        <v>-0.783393701497663</v>
      </c>
    </row>
    <row r="167" spans="1:9" ht="12.75">
      <c r="A167" s="2" t="s">
        <v>146</v>
      </c>
      <c r="B167" s="2">
        <v>2.7426839464882944</v>
      </c>
      <c r="C167" s="2">
        <v>0.32316053511705684</v>
      </c>
      <c r="D167" s="2">
        <v>20.446070234113712</v>
      </c>
      <c r="E167" s="2">
        <v>24.160535117056856</v>
      </c>
      <c r="F167" s="2">
        <v>21.965827411393605</v>
      </c>
      <c r="G167" s="2">
        <v>2.2286853165111014</v>
      </c>
      <c r="H167" s="2">
        <v>-0.03397761084784626</v>
      </c>
      <c r="I167" s="2">
        <v>-0.009871265282124966</v>
      </c>
    </row>
    <row r="168" spans="1:9" ht="12.75">
      <c r="A168" s="2" t="s">
        <v>147</v>
      </c>
      <c r="B168" s="2">
        <v>1.892292060978344</v>
      </c>
      <c r="C168" s="2">
        <v>0.23310258735792155</v>
      </c>
      <c r="D168" s="2">
        <v>18.368443484742283</v>
      </c>
      <c r="E168" s="2">
        <v>21.45149789621885</v>
      </c>
      <c r="F168" s="2">
        <v>21.95182448487642</v>
      </c>
      <c r="G168" s="2">
        <v>0.13859010025390606</v>
      </c>
      <c r="H168" s="2">
        <v>-0.6389166889114757</v>
      </c>
      <c r="I168" s="2">
        <v>-0.18727378668834072</v>
      </c>
    </row>
    <row r="169" spans="1:9" ht="12.75">
      <c r="A169" s="2" t="s">
        <v>148</v>
      </c>
      <c r="B169" s="2">
        <v>2.1856962761249643</v>
      </c>
      <c r="C169" s="2">
        <v>0.29928455407999965</v>
      </c>
      <c r="D169" s="2">
        <v>19.581960613513356</v>
      </c>
      <c r="E169" s="2">
        <v>23.430903827365956</v>
      </c>
      <c r="F169" s="2">
        <v>21.68874250686008</v>
      </c>
      <c r="G169" s="2">
        <v>-0.02715811013746472</v>
      </c>
      <c r="H169" s="2">
        <v>1.7693194306433406</v>
      </c>
      <c r="I169" s="2">
        <v>0.5186928860874055</v>
      </c>
    </row>
    <row r="170" spans="1:9" ht="12.75">
      <c r="A170" s="2" t="s">
        <v>149</v>
      </c>
      <c r="B170" s="2">
        <v>19.892964073527473</v>
      </c>
      <c r="C170" s="2">
        <v>0.2918146764697346</v>
      </c>
      <c r="D170" s="2">
        <v>31.058057054569566</v>
      </c>
      <c r="E170" s="2">
        <v>32.01432504180742</v>
      </c>
      <c r="F170" s="2">
        <v>22.417329020502585</v>
      </c>
      <c r="G170" s="2">
        <v>-4.490348534885358</v>
      </c>
      <c r="H170" s="2">
        <v>14.08734455619019</v>
      </c>
      <c r="I170" s="2">
        <v>4.131130052445134</v>
      </c>
    </row>
    <row r="171" spans="1:9" ht="12.75">
      <c r="A171" s="2" t="s">
        <v>150</v>
      </c>
      <c r="B171" s="2">
        <v>1.05483356302081</v>
      </c>
      <c r="C171" s="2">
        <v>0.17066026505440876</v>
      </c>
      <c r="D171" s="2">
        <v>14.608123527406903</v>
      </c>
      <c r="E171" s="2">
        <v>15.076142633453363</v>
      </c>
      <c r="F171" s="2" t="s">
        <v>191</v>
      </c>
      <c r="G171" s="2" t="s">
        <v>191</v>
      </c>
      <c r="H171" s="2" t="s">
        <v>191</v>
      </c>
      <c r="I171" s="2" t="s">
        <v>191</v>
      </c>
    </row>
    <row r="172" spans="1:9" ht="12.75">
      <c r="A172" s="2" t="s">
        <v>151</v>
      </c>
      <c r="B172" s="2" t="s">
        <v>191</v>
      </c>
      <c r="C172" s="2" t="s">
        <v>191</v>
      </c>
      <c r="D172" s="2" t="s">
        <v>191</v>
      </c>
      <c r="E172" s="2" t="s">
        <v>191</v>
      </c>
      <c r="F172" s="2" t="s">
        <v>191</v>
      </c>
      <c r="G172" s="2" t="s">
        <v>191</v>
      </c>
      <c r="H172" s="2" t="s">
        <v>191</v>
      </c>
      <c r="I172" s="2" t="s">
        <v>191</v>
      </c>
    </row>
    <row r="173" spans="1:9" ht="12.75">
      <c r="A173" s="2" t="s">
        <v>152</v>
      </c>
      <c r="B173" s="2" t="s">
        <v>191</v>
      </c>
      <c r="C173" s="2" t="s">
        <v>191</v>
      </c>
      <c r="D173" s="2" t="s">
        <v>191</v>
      </c>
      <c r="E173" s="2" t="s">
        <v>191</v>
      </c>
      <c r="F173" s="2" t="s">
        <v>191</v>
      </c>
      <c r="G173" s="2" t="s">
        <v>191</v>
      </c>
      <c r="H173" s="2" t="s">
        <v>191</v>
      </c>
      <c r="I173" s="2" t="s">
        <v>191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pane ySplit="1" topLeftCell="BM135" activePane="bottomLeft" state="frozen"/>
      <selection pane="topLeft" activeCell="N2" sqref="N2"/>
      <selection pane="bottomLeft" activeCell="B1" activeCellId="3" sqref="D1:D159 B1 A1:A159 B1"/>
    </sheetView>
  </sheetViews>
  <sheetFormatPr defaultColWidth="9.140625" defaultRowHeight="12.75"/>
  <cols>
    <col min="3" max="3" width="11.00390625" style="0" customWidth="1"/>
    <col min="4" max="4" width="12.00390625" style="0" customWidth="1"/>
    <col min="5" max="5" width="11.57421875" style="0" customWidth="1"/>
    <col min="6" max="6" width="14.421875" style="0" customWidth="1"/>
  </cols>
  <sheetData>
    <row r="1" spans="1:14" s="1" customFormat="1" ht="37.5" customHeight="1">
      <c r="A1" s="1" t="s">
        <v>158</v>
      </c>
      <c r="C1" s="4" t="s">
        <v>190</v>
      </c>
      <c r="D1" s="4" t="s">
        <v>200</v>
      </c>
      <c r="E1" s="1" t="s">
        <v>159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2.75">
      <c r="A2" s="7">
        <v>32387</v>
      </c>
      <c r="B2" s="8" t="s">
        <v>174</v>
      </c>
      <c r="C2" s="2">
        <v>14.372693509402819</v>
      </c>
      <c r="D2" s="2">
        <v>-1.601328130504782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2.75">
      <c r="A3" s="7">
        <v>32417</v>
      </c>
      <c r="B3" s="8" t="s">
        <v>175</v>
      </c>
      <c r="C3" s="2">
        <v>16.59564833472955</v>
      </c>
      <c r="D3" s="2">
        <v>0.2232541073783773</v>
      </c>
      <c r="E3">
        <f aca="true" t="shared" si="0" ref="E3:E34">ABS(D3-D2)</f>
        <v>1.8245822378831593</v>
      </c>
      <c r="F3">
        <f aca="true" t="shared" si="1" ref="F3:F34">D3/SE_of_SPC</f>
        <v>0.322528589836201</v>
      </c>
      <c r="G3">
        <f aca="true" t="shared" si="2" ref="G3:G34">IF((D3-K+G2)&gt;0,D3-K+G2,0)</f>
        <v>0</v>
      </c>
      <c r="H3">
        <f aca="true" t="shared" si="3" ref="H3:H34">IF((D3+K+H2)&lt;0,D3+K+H2,0)</f>
        <v>0</v>
      </c>
      <c r="I3">
        <f aca="true" t="shared" si="4" ref="I3:I34">IF(I2&lt;4*SE_of_SPC,MAX(D3-K+I2,0),0)</f>
        <v>0</v>
      </c>
      <c r="J3">
        <f aca="true" t="shared" si="5" ref="J3:J34">IF(J2&lt;-(4*SE_of_SPC),0,MIN(D3+K+J2,0))</f>
        <v>0</v>
      </c>
      <c r="K3">
        <f aca="true" t="shared" si="6" ref="K3:K34">G3/SE_of_SPC</f>
        <v>0</v>
      </c>
      <c r="L3">
        <f aca="true" t="shared" si="7" ref="L3:L34">H3/SE_of_SPC</f>
        <v>0</v>
      </c>
      <c r="M3">
        <f aca="true" t="shared" si="8" ref="M3:M34">I3/SE_of_SPC</f>
        <v>0</v>
      </c>
      <c r="N3">
        <f aca="true" t="shared" si="9" ref="N3:N34">J3/SE_of_SPC</f>
        <v>0</v>
      </c>
    </row>
    <row r="4" spans="1:14" ht="12.75">
      <c r="A4" s="7">
        <v>32448</v>
      </c>
      <c r="B4" s="8" t="s">
        <v>176</v>
      </c>
      <c r="C4" s="2">
        <v>22.33825419794184</v>
      </c>
      <c r="D4" s="2">
        <v>0.406204513600484</v>
      </c>
      <c r="E4">
        <f t="shared" si="0"/>
        <v>0.18295040622210668</v>
      </c>
      <c r="F4">
        <f t="shared" si="1"/>
        <v>0.5868316175461008</v>
      </c>
      <c r="G4">
        <f t="shared" si="2"/>
        <v>0.060104796530814464</v>
      </c>
      <c r="H4">
        <f t="shared" si="3"/>
        <v>0</v>
      </c>
      <c r="I4">
        <f t="shared" si="4"/>
        <v>0.060104796530814464</v>
      </c>
      <c r="J4">
        <f t="shared" si="5"/>
        <v>0</v>
      </c>
      <c r="K4">
        <f t="shared" si="6"/>
        <v>0.08683161754610078</v>
      </c>
      <c r="L4">
        <f t="shared" si="7"/>
        <v>0</v>
      </c>
      <c r="M4">
        <f t="shared" si="8"/>
        <v>0.08683161754610078</v>
      </c>
      <c r="N4">
        <f t="shared" si="9"/>
        <v>0</v>
      </c>
    </row>
    <row r="5" spans="1:14" ht="12.75">
      <c r="A5" s="7">
        <v>32478</v>
      </c>
      <c r="B5" s="8" t="s">
        <v>177</v>
      </c>
      <c r="C5" s="2">
        <v>23.863164664936345</v>
      </c>
      <c r="D5" s="2">
        <v>-1.6131169217208672</v>
      </c>
      <c r="E5">
        <f t="shared" si="0"/>
        <v>2.019321435321351</v>
      </c>
      <c r="F5">
        <f t="shared" si="1"/>
        <v>-2.3304221907181573</v>
      </c>
      <c r="G5">
        <f t="shared" si="2"/>
        <v>0</v>
      </c>
      <c r="H5">
        <f t="shared" si="3"/>
        <v>-1.2670172046511976</v>
      </c>
      <c r="I5">
        <f t="shared" si="4"/>
        <v>0</v>
      </c>
      <c r="J5">
        <f t="shared" si="5"/>
        <v>-1.2670172046511976</v>
      </c>
      <c r="K5">
        <f t="shared" si="6"/>
        <v>0</v>
      </c>
      <c r="L5">
        <f t="shared" si="7"/>
        <v>-1.830422190718157</v>
      </c>
      <c r="M5">
        <f t="shared" si="8"/>
        <v>0</v>
      </c>
      <c r="N5">
        <f t="shared" si="9"/>
        <v>-1.830422190718157</v>
      </c>
    </row>
    <row r="6" spans="1:14" ht="12.75">
      <c r="A6" s="7">
        <v>32509</v>
      </c>
      <c r="B6" s="8" t="s">
        <v>178</v>
      </c>
      <c r="C6" s="2">
        <v>23.317925012840266</v>
      </c>
      <c r="D6" s="2">
        <v>-0.6926852213425716</v>
      </c>
      <c r="E6">
        <f t="shared" si="0"/>
        <v>0.9204317003782956</v>
      </c>
      <c r="F6">
        <f t="shared" si="1"/>
        <v>-1.0007018023697702</v>
      </c>
      <c r="G6">
        <f t="shared" si="2"/>
        <v>0</v>
      </c>
      <c r="H6">
        <f t="shared" si="3"/>
        <v>-1.6136027089240996</v>
      </c>
      <c r="I6">
        <f t="shared" si="4"/>
        <v>0</v>
      </c>
      <c r="J6">
        <f t="shared" si="5"/>
        <v>-1.6136027089240996</v>
      </c>
      <c r="K6">
        <f t="shared" si="6"/>
        <v>0</v>
      </c>
      <c r="L6">
        <f t="shared" si="7"/>
        <v>-2.3311239930879273</v>
      </c>
      <c r="M6">
        <f t="shared" si="8"/>
        <v>0</v>
      </c>
      <c r="N6">
        <f t="shared" si="9"/>
        <v>-2.3311239930879273</v>
      </c>
    </row>
    <row r="7" spans="1:14" ht="12.75">
      <c r="A7" s="7">
        <v>32540</v>
      </c>
      <c r="B7" s="8" t="s">
        <v>179</v>
      </c>
      <c r="C7" s="2">
        <v>27.57885094236492</v>
      </c>
      <c r="D7" s="2">
        <v>1.586008497056162</v>
      </c>
      <c r="E7">
        <f t="shared" si="0"/>
        <v>2.278693718398734</v>
      </c>
      <c r="F7">
        <f t="shared" si="1"/>
        <v>2.291259453322379</v>
      </c>
      <c r="G7">
        <f t="shared" si="2"/>
        <v>1.2399087799864925</v>
      </c>
      <c r="H7">
        <f t="shared" si="3"/>
        <v>0</v>
      </c>
      <c r="I7">
        <f t="shared" si="4"/>
        <v>1.2399087799864925</v>
      </c>
      <c r="J7">
        <f t="shared" si="5"/>
        <v>0</v>
      </c>
      <c r="K7">
        <f t="shared" si="6"/>
        <v>1.791259453322379</v>
      </c>
      <c r="L7">
        <f t="shared" si="7"/>
        <v>0</v>
      </c>
      <c r="M7">
        <f t="shared" si="8"/>
        <v>1.791259453322379</v>
      </c>
      <c r="N7">
        <f t="shared" si="9"/>
        <v>0</v>
      </c>
    </row>
    <row r="8" spans="1:14" ht="12.75">
      <c r="A8" s="7">
        <v>32568</v>
      </c>
      <c r="B8" s="8" t="s">
        <v>180</v>
      </c>
      <c r="C8" s="2">
        <v>30.382760276758408</v>
      </c>
      <c r="D8" s="2">
        <v>2.576350315519244</v>
      </c>
      <c r="E8">
        <f t="shared" si="0"/>
        <v>0.9903418184630821</v>
      </c>
      <c r="F8">
        <f t="shared" si="1"/>
        <v>3.7219769165552763</v>
      </c>
      <c r="G8">
        <f t="shared" si="2"/>
        <v>3.470159378436067</v>
      </c>
      <c r="H8">
        <f t="shared" si="3"/>
        <v>0</v>
      </c>
      <c r="I8">
        <f t="shared" si="4"/>
        <v>3.470159378436067</v>
      </c>
      <c r="J8">
        <f t="shared" si="5"/>
        <v>0</v>
      </c>
      <c r="K8">
        <f t="shared" si="6"/>
        <v>5.013236369877656</v>
      </c>
      <c r="L8">
        <f t="shared" si="7"/>
        <v>0</v>
      </c>
      <c r="M8">
        <f t="shared" si="8"/>
        <v>5.013236369877656</v>
      </c>
      <c r="N8">
        <f t="shared" si="9"/>
        <v>0</v>
      </c>
    </row>
    <row r="9" spans="1:14" ht="12.75">
      <c r="A9" s="7">
        <v>32599</v>
      </c>
      <c r="B9" s="8" t="s">
        <v>181</v>
      </c>
      <c r="C9" s="2">
        <v>16.605112375617598</v>
      </c>
      <c r="D9" s="2">
        <v>-0.5073807899898433</v>
      </c>
      <c r="E9">
        <f t="shared" si="0"/>
        <v>3.0837311055090875</v>
      </c>
      <c r="F9">
        <f t="shared" si="1"/>
        <v>-0.7329979843463842</v>
      </c>
      <c r="G9">
        <f t="shared" si="2"/>
        <v>2.6166788713765543</v>
      </c>
      <c r="H9">
        <f t="shared" si="3"/>
        <v>-0.16128107292017374</v>
      </c>
      <c r="I9">
        <f t="shared" si="4"/>
        <v>0</v>
      </c>
      <c r="J9">
        <f t="shared" si="5"/>
        <v>-0.16128107292017374</v>
      </c>
      <c r="K9">
        <f t="shared" si="6"/>
        <v>3.780238385531271</v>
      </c>
      <c r="L9">
        <f t="shared" si="7"/>
        <v>-0.23299798434638422</v>
      </c>
      <c r="M9">
        <f t="shared" si="8"/>
        <v>0</v>
      </c>
      <c r="N9">
        <f t="shared" si="9"/>
        <v>-0.23299798434638422</v>
      </c>
    </row>
    <row r="10" spans="1:14" ht="12.75">
      <c r="A10" s="7">
        <v>32629</v>
      </c>
      <c r="B10" s="8" t="s">
        <v>182</v>
      </c>
      <c r="C10" s="2">
        <v>20.53873510188389</v>
      </c>
      <c r="D10" s="2">
        <v>0.3237843285480987</v>
      </c>
      <c r="E10">
        <f t="shared" si="0"/>
        <v>0.831165118537942</v>
      </c>
      <c r="F10">
        <f t="shared" si="1"/>
        <v>0.4677616198150795</v>
      </c>
      <c r="G10">
        <f t="shared" si="2"/>
        <v>2.5943634828549835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3.7480000053463507</v>
      </c>
      <c r="L10">
        <f t="shared" si="7"/>
        <v>0</v>
      </c>
      <c r="M10">
        <f t="shared" si="8"/>
        <v>0</v>
      </c>
      <c r="N10">
        <f t="shared" si="9"/>
        <v>0</v>
      </c>
    </row>
    <row r="11" spans="1:14" ht="12.75">
      <c r="A11" s="7">
        <v>32660</v>
      </c>
      <c r="B11" s="8" t="s">
        <v>183</v>
      </c>
      <c r="C11" s="2">
        <v>27.82351652625076</v>
      </c>
      <c r="D11" s="2">
        <v>2.372550068296229</v>
      </c>
      <c r="E11">
        <f t="shared" si="0"/>
        <v>2.0487657397481303</v>
      </c>
      <c r="F11">
        <f t="shared" si="1"/>
        <v>3.4275527417126392</v>
      </c>
      <c r="G11">
        <f t="shared" si="2"/>
        <v>4.6208138340815434</v>
      </c>
      <c r="H11">
        <f t="shared" si="3"/>
        <v>0</v>
      </c>
      <c r="I11">
        <f t="shared" si="4"/>
        <v>2.0264503512265595</v>
      </c>
      <c r="J11">
        <f t="shared" si="5"/>
        <v>0</v>
      </c>
      <c r="K11">
        <f t="shared" si="6"/>
        <v>6.67555274705899</v>
      </c>
      <c r="L11">
        <f t="shared" si="7"/>
        <v>0</v>
      </c>
      <c r="M11">
        <f t="shared" si="8"/>
        <v>2.9275527417126392</v>
      </c>
      <c r="N11">
        <f t="shared" si="9"/>
        <v>0</v>
      </c>
    </row>
    <row r="12" spans="1:14" ht="12.75">
      <c r="A12" s="7">
        <v>32690</v>
      </c>
      <c r="B12" s="8" t="s">
        <v>184</v>
      </c>
      <c r="C12" s="2">
        <v>23.125806034048797</v>
      </c>
      <c r="D12" s="2">
        <v>-0.053069241298459476</v>
      </c>
      <c r="E12">
        <f t="shared" si="0"/>
        <v>2.4256193095946887</v>
      </c>
      <c r="F12">
        <f t="shared" si="1"/>
        <v>-0.07666755949381011</v>
      </c>
      <c r="G12">
        <f t="shared" si="2"/>
        <v>4.221644875713414</v>
      </c>
      <c r="H12">
        <f t="shared" si="3"/>
        <v>0</v>
      </c>
      <c r="I12">
        <f t="shared" si="4"/>
        <v>1.6272813928584304</v>
      </c>
      <c r="J12">
        <f t="shared" si="5"/>
        <v>0</v>
      </c>
      <c r="K12">
        <f t="shared" si="6"/>
        <v>6.0988851875651795</v>
      </c>
      <c r="L12">
        <f t="shared" si="7"/>
        <v>0</v>
      </c>
      <c r="M12">
        <f t="shared" si="8"/>
        <v>2.3508851822188293</v>
      </c>
      <c r="N12">
        <f t="shared" si="9"/>
        <v>0</v>
      </c>
    </row>
    <row r="13" spans="1:14" ht="12.75">
      <c r="A13" s="7">
        <v>32721</v>
      </c>
      <c r="B13" s="8" t="s">
        <v>185</v>
      </c>
      <c r="C13" s="2">
        <v>25.368647100930566</v>
      </c>
      <c r="D13" s="2">
        <v>0.7892127275239764</v>
      </c>
      <c r="E13">
        <f t="shared" si="0"/>
        <v>0.8422819688224359</v>
      </c>
      <c r="F13">
        <f t="shared" si="1"/>
        <v>1.140152228678518</v>
      </c>
      <c r="G13">
        <f t="shared" si="2"/>
        <v>4.664757886167721</v>
      </c>
      <c r="H13">
        <f t="shared" si="3"/>
        <v>0</v>
      </c>
      <c r="I13">
        <f t="shared" si="4"/>
        <v>2.0703944033127373</v>
      </c>
      <c r="J13">
        <f t="shared" si="5"/>
        <v>0</v>
      </c>
      <c r="K13">
        <f t="shared" si="6"/>
        <v>6.739037416243698</v>
      </c>
      <c r="L13">
        <f t="shared" si="7"/>
        <v>0</v>
      </c>
      <c r="M13">
        <f t="shared" si="8"/>
        <v>2.9910374108973468</v>
      </c>
      <c r="N13">
        <f t="shared" si="9"/>
        <v>0</v>
      </c>
    </row>
    <row r="14" spans="1:14" ht="12.75">
      <c r="A14" s="7">
        <v>32752</v>
      </c>
      <c r="B14" s="8" t="s">
        <v>186</v>
      </c>
      <c r="C14" s="2">
        <v>20.386298148737076</v>
      </c>
      <c r="D14" s="2">
        <v>-0.3908623693272619</v>
      </c>
      <c r="E14">
        <f t="shared" si="0"/>
        <v>1.1800750968512383</v>
      </c>
      <c r="F14">
        <f t="shared" si="1"/>
        <v>-0.5646672765822888</v>
      </c>
      <c r="G14">
        <f t="shared" si="2"/>
        <v>3.9277957997707897</v>
      </c>
      <c r="H14">
        <f t="shared" si="3"/>
        <v>-0.044762652257592406</v>
      </c>
      <c r="I14">
        <f t="shared" si="4"/>
        <v>1.3334323169158058</v>
      </c>
      <c r="J14">
        <f t="shared" si="5"/>
        <v>-0.044762652257592406</v>
      </c>
      <c r="K14">
        <f t="shared" si="6"/>
        <v>5.674370139661409</v>
      </c>
      <c r="L14">
        <f t="shared" si="7"/>
        <v>-0.06466727658228875</v>
      </c>
      <c r="M14">
        <f t="shared" si="8"/>
        <v>1.926370134315058</v>
      </c>
      <c r="N14">
        <f t="shared" si="9"/>
        <v>-0.06466727658228875</v>
      </c>
    </row>
    <row r="15" spans="1:14" ht="12.75">
      <c r="A15" s="7">
        <v>32782</v>
      </c>
      <c r="B15" s="8" t="s">
        <v>187</v>
      </c>
      <c r="C15" s="2">
        <v>20.539697209551306</v>
      </c>
      <c r="D15" s="2">
        <v>-0.09230005015961572</v>
      </c>
      <c r="E15">
        <f t="shared" si="0"/>
        <v>0.2985623191676462</v>
      </c>
      <c r="F15">
        <f t="shared" si="1"/>
        <v>-0.13334314593073737</v>
      </c>
      <c r="G15">
        <f t="shared" si="2"/>
        <v>3.4893960325415043</v>
      </c>
      <c r="H15">
        <f t="shared" si="3"/>
        <v>0</v>
      </c>
      <c r="I15">
        <f t="shared" si="4"/>
        <v>0.8950325496865206</v>
      </c>
      <c r="J15">
        <f t="shared" si="5"/>
        <v>0</v>
      </c>
      <c r="K15">
        <f t="shared" si="6"/>
        <v>5.0410269937306715</v>
      </c>
      <c r="L15">
        <f t="shared" si="7"/>
        <v>0</v>
      </c>
      <c r="M15">
        <f t="shared" si="8"/>
        <v>1.2930269883843208</v>
      </c>
      <c r="N15">
        <f t="shared" si="9"/>
        <v>0</v>
      </c>
    </row>
    <row r="16" spans="1:14" ht="12.75">
      <c r="A16" s="7">
        <v>32813</v>
      </c>
      <c r="B16" s="8" t="s">
        <v>188</v>
      </c>
      <c r="C16" s="2">
        <v>21.978071949471186</v>
      </c>
      <c r="D16" s="2">
        <v>-0.9600545560984268</v>
      </c>
      <c r="E16">
        <f t="shared" si="0"/>
        <v>0.8677545059388111</v>
      </c>
      <c r="F16">
        <f t="shared" si="1"/>
        <v>-1.3869623532589725</v>
      </c>
      <c r="G16">
        <f t="shared" si="2"/>
        <v>2.183241759373408</v>
      </c>
      <c r="H16">
        <f t="shared" si="3"/>
        <v>-0.6139548390287572</v>
      </c>
      <c r="I16">
        <f t="shared" si="4"/>
        <v>0</v>
      </c>
      <c r="J16">
        <f t="shared" si="5"/>
        <v>-0.6139548390287572</v>
      </c>
      <c r="K16">
        <f t="shared" si="6"/>
        <v>3.154064640471699</v>
      </c>
      <c r="L16">
        <f t="shared" si="7"/>
        <v>-0.8869623532589724</v>
      </c>
      <c r="M16">
        <f t="shared" si="8"/>
        <v>0</v>
      </c>
      <c r="N16">
        <f t="shared" si="9"/>
        <v>-0.8869623532589724</v>
      </c>
    </row>
    <row r="17" spans="1:14" ht="12.75">
      <c r="A17" s="7">
        <v>32843</v>
      </c>
      <c r="B17" s="8" t="s">
        <v>189</v>
      </c>
      <c r="C17" s="2">
        <v>29.80139234906517</v>
      </c>
      <c r="D17" s="2">
        <v>-0.0712344396877279</v>
      </c>
      <c r="E17">
        <f t="shared" si="0"/>
        <v>0.8888201164106989</v>
      </c>
      <c r="F17">
        <f t="shared" si="1"/>
        <v>-0.10291028304046328</v>
      </c>
      <c r="G17">
        <f t="shared" si="2"/>
        <v>1.7659076026160105</v>
      </c>
      <c r="H17">
        <f t="shared" si="3"/>
        <v>-0.33908956164681564</v>
      </c>
      <c r="I17">
        <f t="shared" si="4"/>
        <v>0</v>
      </c>
      <c r="J17">
        <f t="shared" si="5"/>
        <v>-0.33908956164681564</v>
      </c>
      <c r="K17">
        <f t="shared" si="6"/>
        <v>2.5511543574312356</v>
      </c>
      <c r="L17">
        <f t="shared" si="7"/>
        <v>-0.4898726362994357</v>
      </c>
      <c r="M17">
        <f t="shared" si="8"/>
        <v>0</v>
      </c>
      <c r="N17">
        <f t="shared" si="9"/>
        <v>-0.4898726362994357</v>
      </c>
    </row>
    <row r="18" spans="1:14" ht="12.75">
      <c r="A18" s="7">
        <v>32874</v>
      </c>
      <c r="B18" s="8" t="s">
        <v>9</v>
      </c>
      <c r="C18" s="2">
        <v>22.39620510503727</v>
      </c>
      <c r="D18" s="2">
        <v>-1.51207486516066</v>
      </c>
      <c r="E18">
        <f t="shared" si="0"/>
        <v>1.4408404254729321</v>
      </c>
      <c r="F18">
        <f t="shared" si="1"/>
        <v>-2.1844497273256667</v>
      </c>
      <c r="G18">
        <f t="shared" si="2"/>
        <v>0</v>
      </c>
      <c r="H18">
        <f t="shared" si="3"/>
        <v>-1.505064709737806</v>
      </c>
      <c r="I18">
        <f t="shared" si="4"/>
        <v>0</v>
      </c>
      <c r="J18">
        <f t="shared" si="5"/>
        <v>-1.505064709737806</v>
      </c>
      <c r="K18">
        <f t="shared" si="6"/>
        <v>0</v>
      </c>
      <c r="L18">
        <f t="shared" si="7"/>
        <v>-2.1743223636251026</v>
      </c>
      <c r="M18">
        <f t="shared" si="8"/>
        <v>0</v>
      </c>
      <c r="N18">
        <f t="shared" si="9"/>
        <v>-2.1743223636251026</v>
      </c>
    </row>
    <row r="19" spans="1:14" ht="12.75">
      <c r="A19" s="7">
        <v>32905</v>
      </c>
      <c r="B19" s="8" t="s">
        <v>10</v>
      </c>
      <c r="C19" s="2">
        <v>26.779550848268947</v>
      </c>
      <c r="D19" s="2">
        <v>0.17870851880282906</v>
      </c>
      <c r="E19">
        <f t="shared" si="0"/>
        <v>1.690783383963489</v>
      </c>
      <c r="F19">
        <f t="shared" si="1"/>
        <v>0.25817489871980337</v>
      </c>
      <c r="G19">
        <f t="shared" si="2"/>
        <v>0</v>
      </c>
      <c r="H19">
        <f t="shared" si="3"/>
        <v>-0.9802564738653075</v>
      </c>
      <c r="I19">
        <f t="shared" si="4"/>
        <v>0</v>
      </c>
      <c r="J19">
        <f t="shared" si="5"/>
        <v>-0.9802564738653075</v>
      </c>
      <c r="K19">
        <f t="shared" si="6"/>
        <v>0</v>
      </c>
      <c r="L19">
        <f t="shared" si="7"/>
        <v>-1.416147464905299</v>
      </c>
      <c r="M19">
        <f t="shared" si="8"/>
        <v>0</v>
      </c>
      <c r="N19">
        <f t="shared" si="9"/>
        <v>-1.416147464905299</v>
      </c>
    </row>
    <row r="20" spans="1:14" ht="12.75">
      <c r="A20" s="7">
        <v>32933</v>
      </c>
      <c r="B20" s="8" t="s">
        <v>11</v>
      </c>
      <c r="C20" s="2">
        <v>23.456067698955707</v>
      </c>
      <c r="D20" s="2">
        <v>-0.5826654052829424</v>
      </c>
      <c r="E20">
        <f t="shared" si="0"/>
        <v>0.7613739240857715</v>
      </c>
      <c r="F20">
        <f t="shared" si="1"/>
        <v>-0.8417594360033129</v>
      </c>
      <c r="G20">
        <f t="shared" si="2"/>
        <v>0</v>
      </c>
      <c r="H20">
        <f t="shared" si="3"/>
        <v>-1.2168221620785804</v>
      </c>
      <c r="I20">
        <f t="shared" si="4"/>
        <v>0</v>
      </c>
      <c r="J20">
        <f t="shared" si="5"/>
        <v>-1.2168221620785804</v>
      </c>
      <c r="K20">
        <f t="shared" si="6"/>
        <v>0</v>
      </c>
      <c r="L20">
        <f t="shared" si="7"/>
        <v>-1.7579069009086121</v>
      </c>
      <c r="M20">
        <f t="shared" si="8"/>
        <v>0</v>
      </c>
      <c r="N20">
        <f t="shared" si="9"/>
        <v>-1.7579069009086121</v>
      </c>
    </row>
    <row r="21" spans="1:14" ht="12.75">
      <c r="A21" s="7">
        <v>32964</v>
      </c>
      <c r="B21" s="8" t="s">
        <v>12</v>
      </c>
      <c r="C21" s="2">
        <v>17.78644271145771</v>
      </c>
      <c r="D21" s="2">
        <v>0.38053155499594016</v>
      </c>
      <c r="E21">
        <f t="shared" si="0"/>
        <v>0.9631969602788826</v>
      </c>
      <c r="F21">
        <f t="shared" si="1"/>
        <v>0.5497426554083827</v>
      </c>
      <c r="G21">
        <f t="shared" si="2"/>
        <v>0.034431837926270636</v>
      </c>
      <c r="H21">
        <f t="shared" si="3"/>
        <v>-0.4901908900129708</v>
      </c>
      <c r="I21">
        <f t="shared" si="4"/>
        <v>0.034431837926270636</v>
      </c>
      <c r="J21">
        <f t="shared" si="5"/>
        <v>-0.4901908900129708</v>
      </c>
      <c r="K21">
        <f t="shared" si="6"/>
        <v>0.0497426554083827</v>
      </c>
      <c r="L21">
        <f t="shared" si="7"/>
        <v>-0.7081642455002294</v>
      </c>
      <c r="M21">
        <f t="shared" si="8"/>
        <v>0.0497426554083827</v>
      </c>
      <c r="N21">
        <f t="shared" si="9"/>
        <v>-0.7081642455002294</v>
      </c>
    </row>
    <row r="22" spans="1:14" ht="12.75">
      <c r="A22" s="7">
        <v>32994</v>
      </c>
      <c r="B22" s="8" t="s">
        <v>13</v>
      </c>
      <c r="C22" s="2">
        <v>19.157701326192356</v>
      </c>
      <c r="D22" s="2">
        <v>-0.00015379480203267176</v>
      </c>
      <c r="E22">
        <f t="shared" si="0"/>
        <v>0.3806853497979728</v>
      </c>
      <c r="F22">
        <f t="shared" si="1"/>
        <v>-0.00022218279075003264</v>
      </c>
      <c r="G22">
        <f t="shared" si="2"/>
        <v>0</v>
      </c>
      <c r="H22">
        <f t="shared" si="3"/>
        <v>-0.1442449677453339</v>
      </c>
      <c r="I22">
        <f t="shared" si="4"/>
        <v>0</v>
      </c>
      <c r="J22">
        <f t="shared" si="5"/>
        <v>-0.1442449677453339</v>
      </c>
      <c r="K22">
        <f t="shared" si="6"/>
        <v>0</v>
      </c>
      <c r="L22">
        <f t="shared" si="7"/>
        <v>-0.20838642829097942</v>
      </c>
      <c r="M22">
        <f t="shared" si="8"/>
        <v>0</v>
      </c>
      <c r="N22">
        <f t="shared" si="9"/>
        <v>-0.20838642829097942</v>
      </c>
    </row>
    <row r="23" spans="1:14" ht="12.75">
      <c r="A23" s="7">
        <v>33025</v>
      </c>
      <c r="B23" s="8" t="s">
        <v>14</v>
      </c>
      <c r="C23" s="2">
        <v>19.93781364670378</v>
      </c>
      <c r="D23" s="2">
        <v>-0.4908582106586735</v>
      </c>
      <c r="E23">
        <f t="shared" si="0"/>
        <v>0.4907044158566409</v>
      </c>
      <c r="F23">
        <f t="shared" si="1"/>
        <v>-0.7091283038521876</v>
      </c>
      <c r="G23">
        <f t="shared" si="2"/>
        <v>0</v>
      </c>
      <c r="H23">
        <f t="shared" si="3"/>
        <v>-0.2890034613343379</v>
      </c>
      <c r="I23">
        <f t="shared" si="4"/>
        <v>0</v>
      </c>
      <c r="J23">
        <f t="shared" si="5"/>
        <v>-0.2890034613343379</v>
      </c>
      <c r="K23">
        <f t="shared" si="6"/>
        <v>0</v>
      </c>
      <c r="L23">
        <f t="shared" si="7"/>
        <v>-0.417514732143167</v>
      </c>
      <c r="M23">
        <f t="shared" si="8"/>
        <v>0</v>
      </c>
      <c r="N23">
        <f t="shared" si="9"/>
        <v>-0.417514732143167</v>
      </c>
    </row>
    <row r="24" spans="1:14" ht="12.75">
      <c r="A24" s="7">
        <v>33055</v>
      </c>
      <c r="B24" s="8" t="s">
        <v>15</v>
      </c>
      <c r="C24" s="2">
        <v>18.941802895021944</v>
      </c>
      <c r="D24" s="2">
        <v>-0.34880389093045644</v>
      </c>
      <c r="E24">
        <f t="shared" si="0"/>
        <v>0.14205431972821708</v>
      </c>
      <c r="F24">
        <f t="shared" si="1"/>
        <v>-0.5039066398026592</v>
      </c>
      <c r="G24">
        <f t="shared" si="2"/>
        <v>0</v>
      </c>
      <c r="H24">
        <f t="shared" si="3"/>
        <v>-0.2917076351951248</v>
      </c>
      <c r="I24">
        <f t="shared" si="4"/>
        <v>0</v>
      </c>
      <c r="J24">
        <f t="shared" si="5"/>
        <v>-0.2917076351951248</v>
      </c>
      <c r="K24">
        <f t="shared" si="6"/>
        <v>0</v>
      </c>
      <c r="L24">
        <f t="shared" si="7"/>
        <v>-0.4214213719458262</v>
      </c>
      <c r="M24">
        <f t="shared" si="8"/>
        <v>0</v>
      </c>
      <c r="N24">
        <f t="shared" si="9"/>
        <v>-0.4214213719458262</v>
      </c>
    </row>
    <row r="25" spans="1:14" ht="12.75">
      <c r="A25" s="7">
        <v>33086</v>
      </c>
      <c r="B25" s="8" t="s">
        <v>16</v>
      </c>
      <c r="C25" s="2">
        <v>21.463202631222618</v>
      </c>
      <c r="D25" s="2">
        <v>0.24117769346776866</v>
      </c>
      <c r="E25">
        <f t="shared" si="0"/>
        <v>0.5899815843982251</v>
      </c>
      <c r="F25">
        <f t="shared" si="1"/>
        <v>0.34842226325660336</v>
      </c>
      <c r="G25">
        <f t="shared" si="2"/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L25">
        <f t="shared" si="7"/>
        <v>0</v>
      </c>
      <c r="M25">
        <f t="shared" si="8"/>
        <v>0</v>
      </c>
      <c r="N25">
        <f t="shared" si="9"/>
        <v>0</v>
      </c>
    </row>
    <row r="26" spans="1:14" ht="12.75">
      <c r="A26" s="7">
        <v>33117</v>
      </c>
      <c r="B26" s="8" t="s">
        <v>17</v>
      </c>
      <c r="C26" s="2">
        <v>15.585876346875159</v>
      </c>
      <c r="D26" s="2">
        <v>-0.6063837023309853</v>
      </c>
      <c r="E26">
        <f t="shared" si="0"/>
        <v>0.8475613957987539</v>
      </c>
      <c r="F26">
        <f t="shared" si="1"/>
        <v>-0.8760245565426464</v>
      </c>
      <c r="G26">
        <f t="shared" si="2"/>
        <v>0</v>
      </c>
      <c r="H26">
        <f t="shared" si="3"/>
        <v>-0.26028398526131574</v>
      </c>
      <c r="I26">
        <f t="shared" si="4"/>
        <v>0</v>
      </c>
      <c r="J26">
        <f t="shared" si="5"/>
        <v>-0.26028398526131574</v>
      </c>
      <c r="K26">
        <f t="shared" si="6"/>
        <v>0</v>
      </c>
      <c r="L26">
        <f t="shared" si="7"/>
        <v>-0.3760245565426464</v>
      </c>
      <c r="M26">
        <f t="shared" si="8"/>
        <v>0</v>
      </c>
      <c r="N26">
        <f t="shared" si="9"/>
        <v>-0.3760245565426464</v>
      </c>
    </row>
    <row r="27" spans="1:14" ht="12.75">
      <c r="A27" s="7">
        <v>33147</v>
      </c>
      <c r="B27" s="8" t="s">
        <v>18</v>
      </c>
      <c r="C27" s="2">
        <v>17.580601564234023</v>
      </c>
      <c r="D27" s="2">
        <v>0.14673023084202494</v>
      </c>
      <c r="E27">
        <f t="shared" si="0"/>
        <v>0.7531139331730102</v>
      </c>
      <c r="F27">
        <f t="shared" si="1"/>
        <v>0.2119768142030701</v>
      </c>
      <c r="G27">
        <f t="shared" si="2"/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M27">
        <f t="shared" si="8"/>
        <v>0</v>
      </c>
      <c r="N27">
        <f t="shared" si="9"/>
        <v>0</v>
      </c>
    </row>
    <row r="28" spans="1:14" ht="12.75">
      <c r="A28" s="7">
        <v>33178</v>
      </c>
      <c r="B28" s="8" t="s">
        <v>19</v>
      </c>
      <c r="C28" s="2">
        <v>15.428388851185105</v>
      </c>
      <c r="D28" s="2">
        <v>-1.487340769424797</v>
      </c>
      <c r="E28">
        <f t="shared" si="0"/>
        <v>1.634071000266822</v>
      </c>
      <c r="F28">
        <f t="shared" si="1"/>
        <v>-2.148717112538692</v>
      </c>
      <c r="G28">
        <f t="shared" si="2"/>
        <v>0</v>
      </c>
      <c r="H28">
        <f t="shared" si="3"/>
        <v>-1.1412410523551275</v>
      </c>
      <c r="I28">
        <f t="shared" si="4"/>
        <v>0</v>
      </c>
      <c r="J28">
        <f t="shared" si="5"/>
        <v>-1.1412410523551275</v>
      </c>
      <c r="K28">
        <f t="shared" si="6"/>
        <v>0</v>
      </c>
      <c r="L28">
        <f t="shared" si="7"/>
        <v>-1.648717112538692</v>
      </c>
      <c r="M28">
        <f t="shared" si="8"/>
        <v>0</v>
      </c>
      <c r="N28">
        <f t="shared" si="9"/>
        <v>-1.648717112538692</v>
      </c>
    </row>
    <row r="29" spans="1:14" ht="12.75">
      <c r="A29" s="7">
        <v>33208</v>
      </c>
      <c r="B29" s="8" t="s">
        <v>20</v>
      </c>
      <c r="C29" s="2">
        <v>29.69689608389557</v>
      </c>
      <c r="D29" s="2">
        <v>1.0560872424561611</v>
      </c>
      <c r="E29">
        <f t="shared" si="0"/>
        <v>2.543428011880958</v>
      </c>
      <c r="F29">
        <f t="shared" si="1"/>
        <v>1.5256979280390048</v>
      </c>
      <c r="G29">
        <f t="shared" si="2"/>
        <v>0.7099875253864916</v>
      </c>
      <c r="H29">
        <f t="shared" si="3"/>
        <v>0</v>
      </c>
      <c r="I29">
        <f t="shared" si="4"/>
        <v>0.7099875253864916</v>
      </c>
      <c r="J29">
        <f t="shared" si="5"/>
        <v>0</v>
      </c>
      <c r="K29">
        <f t="shared" si="6"/>
        <v>1.0256979280390048</v>
      </c>
      <c r="L29">
        <f t="shared" si="7"/>
        <v>0</v>
      </c>
      <c r="M29">
        <f t="shared" si="8"/>
        <v>1.0256979280390048</v>
      </c>
      <c r="N29">
        <f t="shared" si="9"/>
        <v>0</v>
      </c>
    </row>
    <row r="30" spans="1:14" ht="12.75">
      <c r="A30" s="7">
        <v>33239</v>
      </c>
      <c r="B30" s="8" t="s">
        <v>21</v>
      </c>
      <c r="C30" s="2">
        <v>26.167194053325346</v>
      </c>
      <c r="D30" s="2">
        <v>0.7614033775446323</v>
      </c>
      <c r="E30">
        <f t="shared" si="0"/>
        <v>0.29468386491152887</v>
      </c>
      <c r="F30">
        <f t="shared" si="1"/>
        <v>1.099976885261889</v>
      </c>
      <c r="G30">
        <f t="shared" si="2"/>
        <v>1.1252911858614543</v>
      </c>
      <c r="H30">
        <f t="shared" si="3"/>
        <v>0</v>
      </c>
      <c r="I30">
        <f t="shared" si="4"/>
        <v>1.1252911858614543</v>
      </c>
      <c r="J30">
        <f t="shared" si="5"/>
        <v>0</v>
      </c>
      <c r="K30">
        <f t="shared" si="6"/>
        <v>1.6256748133008938</v>
      </c>
      <c r="L30">
        <f t="shared" si="7"/>
        <v>0</v>
      </c>
      <c r="M30">
        <f t="shared" si="8"/>
        <v>1.6256748133008938</v>
      </c>
      <c r="N30">
        <f t="shared" si="9"/>
        <v>0</v>
      </c>
    </row>
    <row r="31" spans="1:14" ht="12.75">
      <c r="A31" s="5">
        <v>33270</v>
      </c>
      <c r="B31" s="6" t="s">
        <v>22</v>
      </c>
      <c r="C31" s="2">
        <v>18.150444306674935</v>
      </c>
      <c r="D31" s="2">
        <v>-2.0293120840121275</v>
      </c>
      <c r="E31">
        <f t="shared" si="0"/>
        <v>2.7907154615567595</v>
      </c>
      <c r="F31">
        <f t="shared" si="1"/>
        <v>-2.9316870022225836</v>
      </c>
      <c r="G31">
        <f t="shared" si="2"/>
        <v>0</v>
      </c>
      <c r="H31">
        <f t="shared" si="3"/>
        <v>-1.683212366942458</v>
      </c>
      <c r="I31">
        <f t="shared" si="4"/>
        <v>0</v>
      </c>
      <c r="J31">
        <f t="shared" si="5"/>
        <v>-1.683212366942458</v>
      </c>
      <c r="K31">
        <f t="shared" si="6"/>
        <v>0</v>
      </c>
      <c r="L31">
        <f t="shared" si="7"/>
        <v>-2.4316870022225836</v>
      </c>
      <c r="M31">
        <f t="shared" si="8"/>
        <v>0</v>
      </c>
      <c r="N31">
        <f t="shared" si="9"/>
        <v>-2.4316870022225836</v>
      </c>
    </row>
    <row r="32" spans="1:14" ht="12.75">
      <c r="A32" s="5">
        <v>33298</v>
      </c>
      <c r="B32" s="6" t="s">
        <v>23</v>
      </c>
      <c r="C32" s="2">
        <v>19.993990412611748</v>
      </c>
      <c r="D32" s="2">
        <v>-0.47598090296666357</v>
      </c>
      <c r="E32">
        <f t="shared" si="0"/>
        <v>1.553331181045464</v>
      </c>
      <c r="F32">
        <f t="shared" si="1"/>
        <v>-0.6876354985156621</v>
      </c>
      <c r="G32">
        <f t="shared" si="2"/>
        <v>0</v>
      </c>
      <c r="H32">
        <f t="shared" si="3"/>
        <v>-1.8130935528394518</v>
      </c>
      <c r="I32">
        <f t="shared" si="4"/>
        <v>0</v>
      </c>
      <c r="J32">
        <f t="shared" si="5"/>
        <v>-1.8130935528394518</v>
      </c>
      <c r="K32">
        <f t="shared" si="6"/>
        <v>0</v>
      </c>
      <c r="L32">
        <f t="shared" si="7"/>
        <v>-2.6193225007382455</v>
      </c>
      <c r="M32">
        <f t="shared" si="8"/>
        <v>0</v>
      </c>
      <c r="N32">
        <f t="shared" si="9"/>
        <v>-2.6193225007382455</v>
      </c>
    </row>
    <row r="33" spans="1:14" ht="12.75">
      <c r="A33" s="5">
        <v>33329</v>
      </c>
      <c r="B33" s="6" t="s">
        <v>24</v>
      </c>
      <c r="C33" s="2">
        <v>16.624269296724744</v>
      </c>
      <c r="D33" s="2">
        <v>0.7891056156266053</v>
      </c>
      <c r="E33">
        <f t="shared" si="0"/>
        <v>1.265086518593269</v>
      </c>
      <c r="F33">
        <f t="shared" si="1"/>
        <v>1.139997487296066</v>
      </c>
      <c r="G33">
        <f t="shared" si="2"/>
        <v>0.4430058985569358</v>
      </c>
      <c r="H33">
        <f t="shared" si="3"/>
        <v>-0.6778882201431771</v>
      </c>
      <c r="I33">
        <f t="shared" si="4"/>
        <v>0.4430058985569358</v>
      </c>
      <c r="J33">
        <f t="shared" si="5"/>
        <v>-0.6778882201431771</v>
      </c>
      <c r="K33">
        <f t="shared" si="6"/>
        <v>0.6399974872960661</v>
      </c>
      <c r="L33">
        <f t="shared" si="7"/>
        <v>-0.9793250134421793</v>
      </c>
      <c r="M33">
        <f t="shared" si="8"/>
        <v>0.6399974872960661</v>
      </c>
      <c r="N33">
        <f t="shared" si="9"/>
        <v>-0.9793250134421793</v>
      </c>
    </row>
    <row r="34" spans="1:14" ht="12.75">
      <c r="A34" s="5">
        <v>33359</v>
      </c>
      <c r="B34" s="6" t="s">
        <v>25</v>
      </c>
      <c r="C34" s="2">
        <v>16.49833998270234</v>
      </c>
      <c r="D34" s="2">
        <v>-0.058465690457573986</v>
      </c>
      <c r="E34">
        <f t="shared" si="0"/>
        <v>0.8475713060841793</v>
      </c>
      <c r="F34">
        <f t="shared" si="1"/>
        <v>-0.08446364959871508</v>
      </c>
      <c r="G34">
        <f t="shared" si="2"/>
        <v>0.03844049102969227</v>
      </c>
      <c r="H34">
        <f t="shared" si="3"/>
        <v>-0.39025419353108154</v>
      </c>
      <c r="I34">
        <f t="shared" si="4"/>
        <v>0.03844049102969227</v>
      </c>
      <c r="J34">
        <f t="shared" si="5"/>
        <v>-0.39025419353108154</v>
      </c>
      <c r="K34">
        <f t="shared" si="6"/>
        <v>0.05553383769735102</v>
      </c>
      <c r="L34">
        <f t="shared" si="7"/>
        <v>-0.5637886630408944</v>
      </c>
      <c r="M34">
        <f t="shared" si="8"/>
        <v>0.05553383769735102</v>
      </c>
      <c r="N34">
        <f t="shared" si="9"/>
        <v>-0.5637886630408944</v>
      </c>
    </row>
    <row r="35" spans="1:14" ht="12.75">
      <c r="A35" s="5">
        <v>33390</v>
      </c>
      <c r="B35" s="6" t="s">
        <v>26</v>
      </c>
      <c r="C35" s="2">
        <v>14.718939963117274</v>
      </c>
      <c r="D35" s="2">
        <v>-1.0895122400754325</v>
      </c>
      <c r="E35">
        <f aca="true" t="shared" si="10" ref="E35:E66">ABS(D35-D34)</f>
        <v>1.0310465496178585</v>
      </c>
      <c r="F35">
        <f aca="true" t="shared" si="11" ref="F35:F66">D35/SE_of_SPC</f>
        <v>-1.5739860311069176</v>
      </c>
      <c r="G35">
        <f aca="true" t="shared" si="12" ref="G35:G66">IF((D35-K+G34)&gt;0,D35-K+G34,0)</f>
        <v>0</v>
      </c>
      <c r="H35">
        <f aca="true" t="shared" si="13" ref="H35:H66">IF((D35+K+H34)&lt;0,D35+K+H34,0)</f>
        <v>-1.1336667165368444</v>
      </c>
      <c r="I35">
        <f aca="true" t="shared" si="14" ref="I35:I66">IF(I34&lt;4*SE_of_SPC,MAX(D35-K+I34,0),0)</f>
        <v>0</v>
      </c>
      <c r="J35">
        <f aca="true" t="shared" si="15" ref="J35:J66">IF(J34&lt;-(4*SE_of_SPC),0,MIN(D35+K+J34,0))</f>
        <v>-1.1336667165368444</v>
      </c>
      <c r="K35">
        <f aca="true" t="shared" si="16" ref="K35:K66">G35/SE_of_SPC</f>
        <v>0</v>
      </c>
      <c r="L35">
        <f aca="true" t="shared" si="17" ref="L35:L66">H35/SE_of_SPC</f>
        <v>-1.6377746941478117</v>
      </c>
      <c r="M35">
        <f aca="true" t="shared" si="18" ref="M35:M66">I35/SE_of_SPC</f>
        <v>0</v>
      </c>
      <c r="N35">
        <f aca="true" t="shared" si="19" ref="N35:N66">J35/SE_of_SPC</f>
        <v>-1.6377746941478117</v>
      </c>
    </row>
    <row r="36" spans="1:14" ht="12.75">
      <c r="A36" s="5">
        <v>33420</v>
      </c>
      <c r="B36" s="6" t="s">
        <v>27</v>
      </c>
      <c r="C36" s="2">
        <v>15.505687768916536</v>
      </c>
      <c r="D36" s="2">
        <v>-0.29091010998970096</v>
      </c>
      <c r="E36">
        <f t="shared" si="10"/>
        <v>0.7986021300857316</v>
      </c>
      <c r="F36">
        <f t="shared" si="11"/>
        <v>-0.4202692109267761</v>
      </c>
      <c r="G36">
        <f t="shared" si="12"/>
        <v>0</v>
      </c>
      <c r="H36">
        <f t="shared" si="13"/>
        <v>-1.078477109456876</v>
      </c>
      <c r="I36">
        <f t="shared" si="14"/>
        <v>0</v>
      </c>
      <c r="J36">
        <f t="shared" si="15"/>
        <v>-1.078477109456876</v>
      </c>
      <c r="K36">
        <f t="shared" si="16"/>
        <v>0</v>
      </c>
      <c r="L36">
        <f t="shared" si="17"/>
        <v>-1.558043905074588</v>
      </c>
      <c r="M36">
        <f t="shared" si="18"/>
        <v>0</v>
      </c>
      <c r="N36">
        <f t="shared" si="19"/>
        <v>-1.558043905074588</v>
      </c>
    </row>
    <row r="37" spans="1:14" ht="12.75">
      <c r="A37" s="5">
        <v>33451</v>
      </c>
      <c r="B37" s="6" t="s">
        <v>28</v>
      </c>
      <c r="C37" s="2">
        <v>16.729810703763505</v>
      </c>
      <c r="D37" s="2">
        <v>-0.25285556176380697</v>
      </c>
      <c r="E37">
        <f t="shared" si="10"/>
        <v>0.03805454822589399</v>
      </c>
      <c r="F37">
        <f t="shared" si="11"/>
        <v>-0.3652929333555442</v>
      </c>
      <c r="G37">
        <f t="shared" si="12"/>
        <v>0</v>
      </c>
      <c r="H37">
        <f t="shared" si="13"/>
        <v>-0.9852329541510134</v>
      </c>
      <c r="I37">
        <f t="shared" si="14"/>
        <v>0</v>
      </c>
      <c r="J37">
        <f t="shared" si="15"/>
        <v>-0.9852329541510134</v>
      </c>
      <c r="K37">
        <f t="shared" si="16"/>
        <v>0</v>
      </c>
      <c r="L37">
        <f t="shared" si="17"/>
        <v>-1.4233368384301324</v>
      </c>
      <c r="M37">
        <f t="shared" si="18"/>
        <v>0</v>
      </c>
      <c r="N37">
        <f t="shared" si="19"/>
        <v>-1.4233368384301324</v>
      </c>
    </row>
    <row r="38" spans="1:14" ht="12.75">
      <c r="A38" s="5">
        <v>33482</v>
      </c>
      <c r="B38" s="6" t="s">
        <v>29</v>
      </c>
      <c r="C38" s="2">
        <v>12.096027116242217</v>
      </c>
      <c r="D38" s="2">
        <v>-0.3975847728462678</v>
      </c>
      <c r="E38">
        <f t="shared" si="10"/>
        <v>0.14472921108246084</v>
      </c>
      <c r="F38">
        <f t="shared" si="11"/>
        <v>-0.5743789336387038</v>
      </c>
      <c r="G38">
        <f t="shared" si="12"/>
        <v>0</v>
      </c>
      <c r="H38">
        <f t="shared" si="13"/>
        <v>-1.0367180099276117</v>
      </c>
      <c r="I38">
        <f t="shared" si="14"/>
        <v>0</v>
      </c>
      <c r="J38">
        <f t="shared" si="15"/>
        <v>-1.0367180099276117</v>
      </c>
      <c r="K38">
        <f t="shared" si="16"/>
        <v>0</v>
      </c>
      <c r="L38">
        <f t="shared" si="17"/>
        <v>-1.497715772068836</v>
      </c>
      <c r="M38">
        <f t="shared" si="18"/>
        <v>0</v>
      </c>
      <c r="N38">
        <f t="shared" si="19"/>
        <v>-1.497715772068836</v>
      </c>
    </row>
    <row r="39" spans="1:14" ht="12.75">
      <c r="A39" s="5">
        <v>33512</v>
      </c>
      <c r="B39" s="6" t="s">
        <v>30</v>
      </c>
      <c r="C39" s="2">
        <v>16.60775020651527</v>
      </c>
      <c r="D39" s="2">
        <v>0.7988541244534401</v>
      </c>
      <c r="E39">
        <f t="shared" si="10"/>
        <v>1.196438897299708</v>
      </c>
      <c r="F39">
        <f t="shared" si="11"/>
        <v>1.1540808689719784</v>
      </c>
      <c r="G39">
        <f t="shared" si="12"/>
        <v>0.45275440738377054</v>
      </c>
      <c r="H39">
        <f t="shared" si="13"/>
        <v>0</v>
      </c>
      <c r="I39">
        <f t="shared" si="14"/>
        <v>0.45275440738377054</v>
      </c>
      <c r="J39">
        <f t="shared" si="15"/>
        <v>0</v>
      </c>
      <c r="K39">
        <f t="shared" si="16"/>
        <v>0.6540808689719783</v>
      </c>
      <c r="L39">
        <f t="shared" si="17"/>
        <v>0</v>
      </c>
      <c r="M39">
        <f t="shared" si="18"/>
        <v>0.6540808689719783</v>
      </c>
      <c r="N39">
        <f t="shared" si="19"/>
        <v>0</v>
      </c>
    </row>
    <row r="40" spans="1:14" ht="12.75">
      <c r="A40" s="5">
        <v>33543</v>
      </c>
      <c r="B40" s="6" t="s">
        <v>31</v>
      </c>
      <c r="C40" s="2">
        <v>17.284836091001818</v>
      </c>
      <c r="D40" s="2">
        <v>0.13802056486941655</v>
      </c>
      <c r="E40">
        <f t="shared" si="10"/>
        <v>0.6608335595840236</v>
      </c>
      <c r="F40">
        <f t="shared" si="11"/>
        <v>0.19939421799878726</v>
      </c>
      <c r="G40">
        <f t="shared" si="12"/>
        <v>0.24467525518351757</v>
      </c>
      <c r="H40">
        <f t="shared" si="13"/>
        <v>0</v>
      </c>
      <c r="I40">
        <f t="shared" si="14"/>
        <v>0.24467525518351757</v>
      </c>
      <c r="J40">
        <f t="shared" si="15"/>
        <v>0</v>
      </c>
      <c r="K40">
        <f t="shared" si="16"/>
        <v>0.3534750869707656</v>
      </c>
      <c r="L40">
        <f t="shared" si="17"/>
        <v>0</v>
      </c>
      <c r="M40">
        <f t="shared" si="18"/>
        <v>0.3534750869707656</v>
      </c>
      <c r="N40">
        <f t="shared" si="19"/>
        <v>0</v>
      </c>
    </row>
    <row r="41" spans="1:14" ht="12.75">
      <c r="A41" s="5">
        <v>33573</v>
      </c>
      <c r="B41" s="6" t="s">
        <v>32</v>
      </c>
      <c r="C41" s="2">
        <v>20.043380328689413</v>
      </c>
      <c r="D41" s="2">
        <v>-1.572212560031072</v>
      </c>
      <c r="E41">
        <f t="shared" si="10"/>
        <v>1.7102331249004885</v>
      </c>
      <c r="F41">
        <f t="shared" si="11"/>
        <v>-2.2713288721276057</v>
      </c>
      <c r="G41">
        <f t="shared" si="12"/>
        <v>0</v>
      </c>
      <c r="H41">
        <f t="shared" si="13"/>
        <v>-1.2261128429614023</v>
      </c>
      <c r="I41">
        <f t="shared" si="14"/>
        <v>0</v>
      </c>
      <c r="J41">
        <f t="shared" si="15"/>
        <v>-1.2261128429614023</v>
      </c>
      <c r="K41">
        <f t="shared" si="16"/>
        <v>0</v>
      </c>
      <c r="L41">
        <f t="shared" si="17"/>
        <v>-1.7713288721276057</v>
      </c>
      <c r="M41">
        <f t="shared" si="18"/>
        <v>0</v>
      </c>
      <c r="N41">
        <f t="shared" si="19"/>
        <v>-1.7713288721276057</v>
      </c>
    </row>
    <row r="42" spans="1:14" ht="12.75">
      <c r="A42" s="5">
        <v>33604</v>
      </c>
      <c r="B42" s="6" t="s">
        <v>33</v>
      </c>
      <c r="C42" s="2">
        <v>18.608182241255307</v>
      </c>
      <c r="D42" s="2">
        <v>-0.4840203055057397</v>
      </c>
      <c r="E42">
        <f t="shared" si="10"/>
        <v>1.0881922545253322</v>
      </c>
      <c r="F42">
        <f t="shared" si="11"/>
        <v>-0.699249785009658</v>
      </c>
      <c r="G42">
        <f t="shared" si="12"/>
        <v>0</v>
      </c>
      <c r="H42">
        <f t="shared" si="13"/>
        <v>-1.3640334313974725</v>
      </c>
      <c r="I42">
        <f t="shared" si="14"/>
        <v>0</v>
      </c>
      <c r="J42">
        <f t="shared" si="15"/>
        <v>-1.3640334313974725</v>
      </c>
      <c r="K42">
        <f t="shared" si="16"/>
        <v>0</v>
      </c>
      <c r="L42">
        <f t="shared" si="17"/>
        <v>-1.9705786571372637</v>
      </c>
      <c r="M42">
        <f t="shared" si="18"/>
        <v>0</v>
      </c>
      <c r="N42">
        <f t="shared" si="19"/>
        <v>-1.9705786571372637</v>
      </c>
    </row>
    <row r="43" spans="1:14" ht="12.75">
      <c r="A43" s="3">
        <v>33635</v>
      </c>
      <c r="B43" s="2" t="s">
        <v>34</v>
      </c>
      <c r="C43" s="2">
        <v>16.573300812926107</v>
      </c>
      <c r="D43" s="2">
        <v>-0.5666486659938398</v>
      </c>
      <c r="E43">
        <f t="shared" si="10"/>
        <v>0.08262836048810007</v>
      </c>
      <c r="F43">
        <f t="shared" si="11"/>
        <v>-0.8186205276206192</v>
      </c>
      <c r="G43">
        <f t="shared" si="12"/>
        <v>0</v>
      </c>
      <c r="H43">
        <f t="shared" si="13"/>
        <v>-1.5845823803216428</v>
      </c>
      <c r="I43">
        <f t="shared" si="14"/>
        <v>0</v>
      </c>
      <c r="J43">
        <f t="shared" si="15"/>
        <v>-1.5845823803216428</v>
      </c>
      <c r="K43">
        <f t="shared" si="16"/>
        <v>0</v>
      </c>
      <c r="L43">
        <f t="shared" si="17"/>
        <v>-2.2891991847578828</v>
      </c>
      <c r="M43">
        <f t="shared" si="18"/>
        <v>0</v>
      </c>
      <c r="N43">
        <f t="shared" si="19"/>
        <v>-2.2891991847578828</v>
      </c>
    </row>
    <row r="44" spans="1:14" ht="12.75">
      <c r="A44" s="3">
        <v>33664</v>
      </c>
      <c r="B44" s="2" t="s">
        <v>35</v>
      </c>
      <c r="C44" s="2">
        <v>19.099170436522346</v>
      </c>
      <c r="D44" s="2">
        <v>0.4287533844845114</v>
      </c>
      <c r="E44">
        <f t="shared" si="10"/>
        <v>0.9954020504783512</v>
      </c>
      <c r="F44">
        <f t="shared" si="11"/>
        <v>0.619407302777719</v>
      </c>
      <c r="G44">
        <f t="shared" si="12"/>
        <v>0.08265366741484187</v>
      </c>
      <c r="H44">
        <f t="shared" si="13"/>
        <v>-0.8097292787674619</v>
      </c>
      <c r="I44">
        <f t="shared" si="14"/>
        <v>0.08265366741484187</v>
      </c>
      <c r="J44">
        <f t="shared" si="15"/>
        <v>-0.8097292787674619</v>
      </c>
      <c r="K44">
        <f t="shared" si="16"/>
        <v>0.11940730277771908</v>
      </c>
      <c r="L44">
        <f t="shared" si="17"/>
        <v>-1.1697918819801638</v>
      </c>
      <c r="M44">
        <f t="shared" si="18"/>
        <v>0.11940730277771908</v>
      </c>
      <c r="N44">
        <f t="shared" si="19"/>
        <v>-1.1697918819801638</v>
      </c>
    </row>
    <row r="45" spans="1:14" ht="12.75">
      <c r="A45" s="3">
        <v>33695</v>
      </c>
      <c r="B45" s="2" t="s">
        <v>36</v>
      </c>
      <c r="C45" s="2">
        <v>13.402807305817605</v>
      </c>
      <c r="D45" s="2">
        <v>0.4518236159415271</v>
      </c>
      <c r="E45">
        <f t="shared" si="10"/>
        <v>0.0230702314570157</v>
      </c>
      <c r="F45">
        <f t="shared" si="11"/>
        <v>0.6527361821717055</v>
      </c>
      <c r="G45">
        <f t="shared" si="12"/>
        <v>0.18837756628669944</v>
      </c>
      <c r="H45">
        <f t="shared" si="13"/>
        <v>-0.011805945756265368</v>
      </c>
      <c r="I45">
        <f t="shared" si="14"/>
        <v>0.18837756628669944</v>
      </c>
      <c r="J45">
        <f t="shared" si="15"/>
        <v>-0.011805945756265368</v>
      </c>
      <c r="K45">
        <f t="shared" si="16"/>
        <v>0.2721434849494246</v>
      </c>
      <c r="L45">
        <f t="shared" si="17"/>
        <v>-0.017055699808458443</v>
      </c>
      <c r="M45">
        <f t="shared" si="18"/>
        <v>0.2721434849494246</v>
      </c>
      <c r="N45">
        <f t="shared" si="19"/>
        <v>-0.017055699808458443</v>
      </c>
    </row>
    <row r="46" spans="1:14" ht="12.75">
      <c r="A46" s="3">
        <v>33725</v>
      </c>
      <c r="B46" s="2" t="s">
        <v>37</v>
      </c>
      <c r="C46" s="2">
        <v>13.445875767815433</v>
      </c>
      <c r="D46" s="2">
        <v>-0.11252062470538722</v>
      </c>
      <c r="E46">
        <f t="shared" si="10"/>
        <v>0.5643442406469144</v>
      </c>
      <c r="F46">
        <f t="shared" si="11"/>
        <v>-0.1625552104723867</v>
      </c>
      <c r="G46">
        <f t="shared" si="12"/>
        <v>0</v>
      </c>
      <c r="H46">
        <f t="shared" si="13"/>
        <v>0</v>
      </c>
      <c r="I46">
        <f t="shared" si="14"/>
        <v>0</v>
      </c>
      <c r="J46">
        <f t="shared" si="15"/>
        <v>0</v>
      </c>
      <c r="K46">
        <f t="shared" si="16"/>
        <v>0</v>
      </c>
      <c r="L46">
        <f t="shared" si="17"/>
        <v>0</v>
      </c>
      <c r="M46">
        <f t="shared" si="18"/>
        <v>0</v>
      </c>
      <c r="N46">
        <f t="shared" si="19"/>
        <v>0</v>
      </c>
    </row>
    <row r="47" spans="1:14" ht="12.75">
      <c r="A47" s="3">
        <v>33756</v>
      </c>
      <c r="B47" s="2" t="s">
        <v>38</v>
      </c>
      <c r="C47" s="2">
        <v>18.962656576813707</v>
      </c>
      <c r="D47" s="2">
        <v>1.146374884605025</v>
      </c>
      <c r="E47">
        <f t="shared" si="10"/>
        <v>1.2588955093104122</v>
      </c>
      <c r="F47">
        <f t="shared" si="11"/>
        <v>1.6561338077809826</v>
      </c>
      <c r="G47">
        <f t="shared" si="12"/>
        <v>0.8002751675353554</v>
      </c>
      <c r="H47">
        <f t="shared" si="13"/>
        <v>0</v>
      </c>
      <c r="I47">
        <f t="shared" si="14"/>
        <v>0.8002751675353554</v>
      </c>
      <c r="J47">
        <f t="shared" si="15"/>
        <v>0</v>
      </c>
      <c r="K47">
        <f t="shared" si="16"/>
        <v>1.1561338077809824</v>
      </c>
      <c r="L47">
        <f t="shared" si="17"/>
        <v>0</v>
      </c>
      <c r="M47">
        <f t="shared" si="18"/>
        <v>1.1561338077809824</v>
      </c>
      <c r="N47">
        <f t="shared" si="19"/>
        <v>0</v>
      </c>
    </row>
    <row r="48" spans="1:14" ht="12.75">
      <c r="A48" s="3">
        <v>33786</v>
      </c>
      <c r="B48" s="2" t="s">
        <v>39</v>
      </c>
      <c r="C48" s="2">
        <v>20.222393857477112</v>
      </c>
      <c r="D48" s="2">
        <v>1.2200583838779417</v>
      </c>
      <c r="E48">
        <f t="shared" si="10"/>
        <v>0.07368349927291673</v>
      </c>
      <c r="F48">
        <f t="shared" si="11"/>
        <v>1.76258217459384</v>
      </c>
      <c r="G48">
        <f t="shared" si="12"/>
        <v>1.6742338343436276</v>
      </c>
      <c r="H48">
        <f t="shared" si="13"/>
        <v>0</v>
      </c>
      <c r="I48">
        <f t="shared" si="14"/>
        <v>1.6742338343436276</v>
      </c>
      <c r="J48">
        <f t="shared" si="15"/>
        <v>0</v>
      </c>
      <c r="K48">
        <f t="shared" si="16"/>
        <v>2.4187159823748225</v>
      </c>
      <c r="L48">
        <f t="shared" si="17"/>
        <v>0</v>
      </c>
      <c r="M48">
        <f t="shared" si="18"/>
        <v>2.4187159823748225</v>
      </c>
      <c r="N48">
        <f t="shared" si="19"/>
        <v>0</v>
      </c>
    </row>
    <row r="49" spans="1:14" ht="12.75">
      <c r="A49" s="3">
        <v>33817</v>
      </c>
      <c r="B49" s="2" t="s">
        <v>40</v>
      </c>
      <c r="C49" s="2">
        <v>19.661367332306487</v>
      </c>
      <c r="D49" s="2">
        <v>0.2949857305480554</v>
      </c>
      <c r="E49">
        <f t="shared" si="10"/>
        <v>0.9250726533298863</v>
      </c>
      <c r="F49">
        <f t="shared" si="11"/>
        <v>0.4261571391124181</v>
      </c>
      <c r="G49">
        <f t="shared" si="12"/>
        <v>1.6231198478220135</v>
      </c>
      <c r="H49">
        <f t="shared" si="13"/>
        <v>0</v>
      </c>
      <c r="I49">
        <f t="shared" si="14"/>
        <v>1.6231198478220135</v>
      </c>
      <c r="J49">
        <f t="shared" si="15"/>
        <v>0</v>
      </c>
      <c r="K49">
        <f t="shared" si="16"/>
        <v>2.3448731214872405</v>
      </c>
      <c r="L49">
        <f t="shared" si="17"/>
        <v>0</v>
      </c>
      <c r="M49">
        <f t="shared" si="18"/>
        <v>2.3448731214872405</v>
      </c>
      <c r="N49">
        <f t="shared" si="19"/>
        <v>0</v>
      </c>
    </row>
    <row r="50" spans="1:14" ht="12.75">
      <c r="A50" s="3">
        <v>33848</v>
      </c>
      <c r="B50" s="2" t="s">
        <v>41</v>
      </c>
      <c r="C50" s="2">
        <v>14.807820642065058</v>
      </c>
      <c r="D50" s="2">
        <v>-0.02401907880685595</v>
      </c>
      <c r="E50">
        <f t="shared" si="10"/>
        <v>0.3190048093549113</v>
      </c>
      <c r="F50">
        <f t="shared" si="11"/>
        <v>-0.03469965102863828</v>
      </c>
      <c r="G50">
        <f t="shared" si="12"/>
        <v>1.253001051945488</v>
      </c>
      <c r="H50">
        <f t="shared" si="13"/>
        <v>0</v>
      </c>
      <c r="I50">
        <f t="shared" si="14"/>
        <v>1.253001051945488</v>
      </c>
      <c r="J50">
        <f t="shared" si="15"/>
        <v>0</v>
      </c>
      <c r="K50">
        <f t="shared" si="16"/>
        <v>1.810173470458602</v>
      </c>
      <c r="L50">
        <f t="shared" si="17"/>
        <v>0</v>
      </c>
      <c r="M50">
        <f t="shared" si="18"/>
        <v>1.810173470458602</v>
      </c>
      <c r="N50">
        <f t="shared" si="19"/>
        <v>0</v>
      </c>
    </row>
    <row r="51" spans="1:14" ht="12.75">
      <c r="A51" s="3">
        <v>33878</v>
      </c>
      <c r="B51" s="2" t="s">
        <v>42</v>
      </c>
      <c r="C51" s="2">
        <v>14.185315247079345</v>
      </c>
      <c r="D51" s="2">
        <v>-0.6198570949256007</v>
      </c>
      <c r="E51">
        <f t="shared" si="10"/>
        <v>0.5958380161187448</v>
      </c>
      <c r="F51">
        <f t="shared" si="11"/>
        <v>-0.8954891673615903</v>
      </c>
      <c r="G51">
        <f t="shared" si="12"/>
        <v>0.28704423995021777</v>
      </c>
      <c r="H51">
        <f t="shared" si="13"/>
        <v>-0.2737573778559312</v>
      </c>
      <c r="I51">
        <f t="shared" si="14"/>
        <v>0.28704423995021777</v>
      </c>
      <c r="J51">
        <f t="shared" si="15"/>
        <v>-0.2737573778559312</v>
      </c>
      <c r="K51">
        <f t="shared" si="16"/>
        <v>0.4146843030970119</v>
      </c>
      <c r="L51">
        <f t="shared" si="17"/>
        <v>-0.39548916736159034</v>
      </c>
      <c r="M51">
        <f t="shared" si="18"/>
        <v>0.4146843030970119</v>
      </c>
      <c r="N51">
        <f t="shared" si="19"/>
        <v>-0.39548916736159034</v>
      </c>
    </row>
    <row r="52" spans="1:14" ht="12.75">
      <c r="A52" s="3">
        <v>33909</v>
      </c>
      <c r="B52" s="2" t="s">
        <v>43</v>
      </c>
      <c r="C52" s="2">
        <v>17.319787131107887</v>
      </c>
      <c r="D52" s="2">
        <v>-0.048952043225267576</v>
      </c>
      <c r="E52">
        <f t="shared" si="10"/>
        <v>0.5709050517003331</v>
      </c>
      <c r="F52">
        <f t="shared" si="11"/>
        <v>-0.07071956550518298</v>
      </c>
      <c r="G52">
        <f t="shared" si="12"/>
        <v>0</v>
      </c>
      <c r="H52">
        <f t="shared" si="13"/>
        <v>0</v>
      </c>
      <c r="I52">
        <f t="shared" si="14"/>
        <v>0</v>
      </c>
      <c r="J52">
        <f t="shared" si="15"/>
        <v>0</v>
      </c>
      <c r="K52">
        <f t="shared" si="16"/>
        <v>0</v>
      </c>
      <c r="L52">
        <f t="shared" si="17"/>
        <v>0</v>
      </c>
      <c r="M52">
        <f t="shared" si="18"/>
        <v>0</v>
      </c>
      <c r="N52">
        <f t="shared" si="19"/>
        <v>0</v>
      </c>
    </row>
    <row r="53" spans="1:14" ht="12.75">
      <c r="A53" s="3">
        <v>33939</v>
      </c>
      <c r="B53" s="2" t="s">
        <v>44</v>
      </c>
      <c r="C53" s="2">
        <v>26.105136694597682</v>
      </c>
      <c r="D53" s="2">
        <v>0.3825849921100768</v>
      </c>
      <c r="E53">
        <f t="shared" si="10"/>
        <v>0.4315370353353444</v>
      </c>
      <c r="F53">
        <f t="shared" si="11"/>
        <v>0.5527091951263613</v>
      </c>
      <c r="G53">
        <f t="shared" si="12"/>
        <v>0.03648527504040727</v>
      </c>
      <c r="H53">
        <f t="shared" si="13"/>
        <v>0</v>
      </c>
      <c r="I53">
        <f t="shared" si="14"/>
        <v>0.03648527504040727</v>
      </c>
      <c r="J53">
        <f t="shared" si="15"/>
        <v>0</v>
      </c>
      <c r="K53">
        <f t="shared" si="16"/>
        <v>0.05270919512636126</v>
      </c>
      <c r="L53">
        <f t="shared" si="17"/>
        <v>0</v>
      </c>
      <c r="M53">
        <f t="shared" si="18"/>
        <v>0.05270919512636126</v>
      </c>
      <c r="N53">
        <f t="shared" si="19"/>
        <v>0</v>
      </c>
    </row>
    <row r="54" spans="1:14" ht="12.75">
      <c r="A54" s="3">
        <v>33970</v>
      </c>
      <c r="B54" s="2" t="s">
        <v>45</v>
      </c>
      <c r="C54" s="2">
        <v>22.374188359688237</v>
      </c>
      <c r="D54" s="2">
        <v>0.05928871569114749</v>
      </c>
      <c r="E54">
        <f t="shared" si="10"/>
        <v>0.32329627641892933</v>
      </c>
      <c r="F54">
        <f t="shared" si="11"/>
        <v>0.08565264975240175</v>
      </c>
      <c r="G54">
        <f t="shared" si="12"/>
        <v>0</v>
      </c>
      <c r="H54">
        <f t="shared" si="13"/>
        <v>0</v>
      </c>
      <c r="I54">
        <f t="shared" si="14"/>
        <v>0</v>
      </c>
      <c r="J54">
        <f t="shared" si="15"/>
        <v>0</v>
      </c>
      <c r="K54">
        <f t="shared" si="16"/>
        <v>0</v>
      </c>
      <c r="L54">
        <f t="shared" si="17"/>
        <v>0</v>
      </c>
      <c r="M54">
        <f t="shared" si="18"/>
        <v>0</v>
      </c>
      <c r="N54">
        <f t="shared" si="19"/>
        <v>0</v>
      </c>
    </row>
    <row r="55" spans="1:14" ht="12.75">
      <c r="A55" s="3">
        <v>34001</v>
      </c>
      <c r="B55" s="2" t="s">
        <v>46</v>
      </c>
      <c r="C55" s="2">
        <v>23.147024352129183</v>
      </c>
      <c r="D55" s="2">
        <v>0.6547400019100577</v>
      </c>
      <c r="E55">
        <f t="shared" si="10"/>
        <v>0.5954512862189102</v>
      </c>
      <c r="F55">
        <f t="shared" si="11"/>
        <v>0.9458834688649271</v>
      </c>
      <c r="G55">
        <f t="shared" si="12"/>
        <v>0.30864028484038813</v>
      </c>
      <c r="H55">
        <f t="shared" si="13"/>
        <v>0</v>
      </c>
      <c r="I55">
        <f t="shared" si="14"/>
        <v>0.30864028484038813</v>
      </c>
      <c r="J55">
        <f t="shared" si="15"/>
        <v>0</v>
      </c>
      <c r="K55">
        <f t="shared" si="16"/>
        <v>0.4458834688649271</v>
      </c>
      <c r="L55">
        <f t="shared" si="17"/>
        <v>0</v>
      </c>
      <c r="M55">
        <f t="shared" si="18"/>
        <v>0.4458834688649271</v>
      </c>
      <c r="N55">
        <f t="shared" si="19"/>
        <v>0</v>
      </c>
    </row>
    <row r="56" spans="1:14" ht="12.75">
      <c r="A56" s="3">
        <v>34029</v>
      </c>
      <c r="B56" s="2" t="s">
        <v>47</v>
      </c>
      <c r="C56" s="2">
        <v>26.393828814263937</v>
      </c>
      <c r="D56" s="2">
        <v>1.2860984406866962</v>
      </c>
      <c r="E56">
        <f t="shared" si="10"/>
        <v>0.6313584387766386</v>
      </c>
      <c r="F56">
        <f t="shared" si="11"/>
        <v>1.8579882866934068</v>
      </c>
      <c r="G56">
        <f t="shared" si="12"/>
        <v>1.2486390084574148</v>
      </c>
      <c r="H56">
        <f t="shared" si="13"/>
        <v>0</v>
      </c>
      <c r="I56">
        <f t="shared" si="14"/>
        <v>1.2486390084574148</v>
      </c>
      <c r="J56">
        <f t="shared" si="15"/>
        <v>0</v>
      </c>
      <c r="K56">
        <f t="shared" si="16"/>
        <v>1.803871755558334</v>
      </c>
      <c r="L56">
        <f t="shared" si="17"/>
        <v>0</v>
      </c>
      <c r="M56">
        <f t="shared" si="18"/>
        <v>1.803871755558334</v>
      </c>
      <c r="N56">
        <f t="shared" si="19"/>
        <v>0</v>
      </c>
    </row>
    <row r="57" spans="1:14" ht="12.75">
      <c r="A57" s="3">
        <v>34060</v>
      </c>
      <c r="B57" s="2" t="s">
        <v>48</v>
      </c>
      <c r="C57" s="2">
        <v>17.08054498144273</v>
      </c>
      <c r="D57" s="2">
        <v>0.01217469315000529</v>
      </c>
      <c r="E57">
        <f t="shared" si="10"/>
        <v>1.273923747536691</v>
      </c>
      <c r="F57">
        <f t="shared" si="11"/>
        <v>0.01758841823548</v>
      </c>
      <c r="G57">
        <f t="shared" si="12"/>
        <v>0.9147139845377505</v>
      </c>
      <c r="H57">
        <f t="shared" si="13"/>
        <v>0</v>
      </c>
      <c r="I57">
        <f t="shared" si="14"/>
        <v>0.9147139845377505</v>
      </c>
      <c r="J57">
        <f t="shared" si="15"/>
        <v>0</v>
      </c>
      <c r="K57">
        <f t="shared" si="16"/>
        <v>1.3214601737938139</v>
      </c>
      <c r="L57">
        <f t="shared" si="17"/>
        <v>0</v>
      </c>
      <c r="M57">
        <f t="shared" si="18"/>
        <v>1.3214601737938139</v>
      </c>
      <c r="N57">
        <f t="shared" si="19"/>
        <v>0</v>
      </c>
    </row>
    <row r="58" spans="1:14" ht="12.75">
      <c r="A58" s="3">
        <v>34090</v>
      </c>
      <c r="B58" s="2" t="s">
        <v>49</v>
      </c>
      <c r="C58" s="2">
        <v>12.890268140451202</v>
      </c>
      <c r="D58" s="2">
        <v>-1.4632185643651325</v>
      </c>
      <c r="E58">
        <f t="shared" si="10"/>
        <v>1.4753932575151378</v>
      </c>
      <c r="F58">
        <f t="shared" si="11"/>
        <v>-2.113868478070134</v>
      </c>
      <c r="G58">
        <f t="shared" si="12"/>
        <v>0</v>
      </c>
      <c r="H58">
        <f t="shared" si="13"/>
        <v>-1.117118847295463</v>
      </c>
      <c r="I58">
        <f t="shared" si="14"/>
        <v>0</v>
      </c>
      <c r="J58">
        <f t="shared" si="15"/>
        <v>-1.117118847295463</v>
      </c>
      <c r="K58">
        <f t="shared" si="16"/>
        <v>0</v>
      </c>
      <c r="L58">
        <f t="shared" si="17"/>
        <v>-1.6138684780701338</v>
      </c>
      <c r="M58">
        <f t="shared" si="18"/>
        <v>0</v>
      </c>
      <c r="N58">
        <f t="shared" si="19"/>
        <v>-1.6138684780701338</v>
      </c>
    </row>
    <row r="59" spans="1:14" ht="12.75">
      <c r="A59" s="3">
        <v>34121</v>
      </c>
      <c r="B59" s="2" t="s">
        <v>50</v>
      </c>
      <c r="C59" s="2">
        <v>16.75368995216663</v>
      </c>
      <c r="D59" s="2">
        <v>-0.49287359507840245</v>
      </c>
      <c r="E59">
        <f t="shared" si="10"/>
        <v>0.9703449692867301</v>
      </c>
      <c r="F59">
        <f t="shared" si="11"/>
        <v>-0.7120398699707511</v>
      </c>
      <c r="G59">
        <f t="shared" si="12"/>
        <v>0</v>
      </c>
      <c r="H59">
        <f t="shared" si="13"/>
        <v>-1.2638927253041958</v>
      </c>
      <c r="I59">
        <f t="shared" si="14"/>
        <v>0</v>
      </c>
      <c r="J59">
        <f t="shared" si="15"/>
        <v>-1.2638927253041958</v>
      </c>
      <c r="K59">
        <f t="shared" si="16"/>
        <v>0</v>
      </c>
      <c r="L59">
        <f t="shared" si="17"/>
        <v>-1.8259083480408849</v>
      </c>
      <c r="M59">
        <f t="shared" si="18"/>
        <v>0</v>
      </c>
      <c r="N59">
        <f t="shared" si="19"/>
        <v>-1.8259083480408849</v>
      </c>
    </row>
    <row r="60" spans="1:14" ht="12.75">
      <c r="A60" s="3">
        <v>34151</v>
      </c>
      <c r="B60" s="2" t="s">
        <v>51</v>
      </c>
      <c r="C60" s="2">
        <v>13.94116932443057</v>
      </c>
      <c r="D60" s="2">
        <v>-1.111663112456974</v>
      </c>
      <c r="E60">
        <f t="shared" si="10"/>
        <v>0.6187895173785716</v>
      </c>
      <c r="F60">
        <f t="shared" si="11"/>
        <v>-1.6059867397019532</v>
      </c>
      <c r="G60">
        <f t="shared" si="12"/>
        <v>0</v>
      </c>
      <c r="H60">
        <f t="shared" si="13"/>
        <v>-2.0294561206915</v>
      </c>
      <c r="I60">
        <f t="shared" si="14"/>
        <v>0</v>
      </c>
      <c r="J60">
        <f t="shared" si="15"/>
        <v>-2.0294561206915</v>
      </c>
      <c r="K60">
        <f t="shared" si="16"/>
        <v>0</v>
      </c>
      <c r="L60">
        <f t="shared" si="17"/>
        <v>-2.931895087742838</v>
      </c>
      <c r="M60">
        <f t="shared" si="18"/>
        <v>0</v>
      </c>
      <c r="N60">
        <f t="shared" si="19"/>
        <v>-2.931895087742838</v>
      </c>
    </row>
    <row r="61" spans="1:14" ht="12.75">
      <c r="A61" s="3">
        <v>34182</v>
      </c>
      <c r="B61" s="2" t="s">
        <v>52</v>
      </c>
      <c r="C61" s="2">
        <v>15.877712254807637</v>
      </c>
      <c r="D61" s="2">
        <v>-0.4650919844912472</v>
      </c>
      <c r="E61">
        <f t="shared" si="10"/>
        <v>0.6465711279657268</v>
      </c>
      <c r="F61">
        <f t="shared" si="11"/>
        <v>-0.6719046008315931</v>
      </c>
      <c r="G61">
        <f t="shared" si="12"/>
        <v>0</v>
      </c>
      <c r="H61">
        <f t="shared" si="13"/>
        <v>-2.148448388113078</v>
      </c>
      <c r="I61">
        <f t="shared" si="14"/>
        <v>0</v>
      </c>
      <c r="J61">
        <f t="shared" si="15"/>
        <v>-2.148448388113078</v>
      </c>
      <c r="K61">
        <f t="shared" si="16"/>
        <v>0</v>
      </c>
      <c r="L61">
        <f t="shared" si="17"/>
        <v>-3.103799688574431</v>
      </c>
      <c r="M61">
        <f t="shared" si="18"/>
        <v>0</v>
      </c>
      <c r="N61">
        <f t="shared" si="19"/>
        <v>-3.103799688574431</v>
      </c>
    </row>
    <row r="62" spans="1:14" ht="12.75">
      <c r="A62" s="3">
        <v>34213</v>
      </c>
      <c r="B62" s="2" t="s">
        <v>53</v>
      </c>
      <c r="C62" s="2">
        <v>15.369262435842318</v>
      </c>
      <c r="D62" s="2">
        <v>0.7288731460465031</v>
      </c>
      <c r="E62">
        <f t="shared" si="10"/>
        <v>1.1939651305377503</v>
      </c>
      <c r="F62">
        <f t="shared" si="11"/>
        <v>1.0529814242809417</v>
      </c>
      <c r="G62">
        <f t="shared" si="12"/>
        <v>0.3827734289768336</v>
      </c>
      <c r="H62">
        <f t="shared" si="13"/>
        <v>-1.0734755249969052</v>
      </c>
      <c r="I62">
        <f t="shared" si="14"/>
        <v>0.3827734289768336</v>
      </c>
      <c r="J62">
        <f t="shared" si="15"/>
        <v>-1.0734755249969052</v>
      </c>
      <c r="K62">
        <f t="shared" si="16"/>
        <v>0.5529814242809417</v>
      </c>
      <c r="L62">
        <f t="shared" si="17"/>
        <v>-1.5508182642934893</v>
      </c>
      <c r="M62">
        <f t="shared" si="18"/>
        <v>0.5529814242809417</v>
      </c>
      <c r="N62">
        <f t="shared" si="19"/>
        <v>-1.5508182642934893</v>
      </c>
    </row>
    <row r="63" spans="1:14" ht="12.75">
      <c r="A63" s="3">
        <v>34243</v>
      </c>
      <c r="B63" s="2" t="s">
        <v>54</v>
      </c>
      <c r="C63" s="2">
        <v>16.960576555046256</v>
      </c>
      <c r="D63" s="2">
        <v>0.6291036310362255</v>
      </c>
      <c r="E63">
        <f t="shared" si="10"/>
        <v>0.09976951501027764</v>
      </c>
      <c r="F63">
        <f t="shared" si="11"/>
        <v>0.9088473639370059</v>
      </c>
      <c r="G63">
        <f t="shared" si="12"/>
        <v>0.6657773429433895</v>
      </c>
      <c r="H63">
        <f t="shared" si="13"/>
        <v>-0.0982721768910102</v>
      </c>
      <c r="I63">
        <f t="shared" si="14"/>
        <v>0.6657773429433895</v>
      </c>
      <c r="J63">
        <f t="shared" si="15"/>
        <v>-0.0982721768910102</v>
      </c>
      <c r="K63">
        <f t="shared" si="16"/>
        <v>0.9618287882179476</v>
      </c>
      <c r="L63">
        <f t="shared" si="17"/>
        <v>-0.14197090035648327</v>
      </c>
      <c r="M63">
        <f t="shared" si="18"/>
        <v>0.9618287882179476</v>
      </c>
      <c r="N63">
        <f t="shared" si="19"/>
        <v>-0.14197090035648327</v>
      </c>
    </row>
    <row r="64" spans="1:14" ht="12.75">
      <c r="A64" s="3">
        <v>34274</v>
      </c>
      <c r="B64" s="2" t="s">
        <v>55</v>
      </c>
      <c r="C64" s="2">
        <v>18.82446678107379</v>
      </c>
      <c r="D64" s="2">
        <v>0.36217814062291853</v>
      </c>
      <c r="E64">
        <f t="shared" si="10"/>
        <v>0.26692549041330693</v>
      </c>
      <c r="F64">
        <f t="shared" si="11"/>
        <v>0.5232280218102756</v>
      </c>
      <c r="G64">
        <f t="shared" si="12"/>
        <v>0.6818557664966385</v>
      </c>
      <c r="H64">
        <f t="shared" si="13"/>
        <v>0</v>
      </c>
      <c r="I64">
        <f t="shared" si="14"/>
        <v>0.6818557664966385</v>
      </c>
      <c r="J64">
        <f t="shared" si="15"/>
        <v>0</v>
      </c>
      <c r="K64">
        <f t="shared" si="16"/>
        <v>0.9850568100282232</v>
      </c>
      <c r="L64">
        <f t="shared" si="17"/>
        <v>0</v>
      </c>
      <c r="M64">
        <f t="shared" si="18"/>
        <v>0.9850568100282232</v>
      </c>
      <c r="N64">
        <f t="shared" si="19"/>
        <v>0</v>
      </c>
    </row>
    <row r="65" spans="1:14" ht="12.75">
      <c r="A65" s="3">
        <v>34304</v>
      </c>
      <c r="B65" s="2" t="s">
        <v>56</v>
      </c>
      <c r="C65" s="2">
        <v>21.388929389465567</v>
      </c>
      <c r="D65" s="2">
        <v>-1.178652454939347</v>
      </c>
      <c r="E65">
        <f t="shared" si="10"/>
        <v>1.5408305955622654</v>
      </c>
      <c r="F65">
        <f t="shared" si="11"/>
        <v>-1.7027642566695387</v>
      </c>
      <c r="G65">
        <f t="shared" si="12"/>
        <v>0</v>
      </c>
      <c r="H65">
        <f t="shared" si="13"/>
        <v>-0.8325527378696773</v>
      </c>
      <c r="I65">
        <f t="shared" si="14"/>
        <v>0</v>
      </c>
      <c r="J65">
        <f t="shared" si="15"/>
        <v>-0.8325527378696773</v>
      </c>
      <c r="K65">
        <f t="shared" si="16"/>
        <v>0</v>
      </c>
      <c r="L65">
        <f t="shared" si="17"/>
        <v>-1.2027642566695385</v>
      </c>
      <c r="M65">
        <f t="shared" si="18"/>
        <v>0</v>
      </c>
      <c r="N65">
        <f t="shared" si="19"/>
        <v>-1.2027642566695385</v>
      </c>
    </row>
    <row r="66" spans="1:14" ht="12.75">
      <c r="A66" s="3">
        <v>34335</v>
      </c>
      <c r="B66" s="2" t="s">
        <v>57</v>
      </c>
      <c r="C66" s="2">
        <v>29.53373865488922</v>
      </c>
      <c r="D66" s="2">
        <v>2.3839291872931945</v>
      </c>
      <c r="E66">
        <f t="shared" si="10"/>
        <v>3.5625816422325416</v>
      </c>
      <c r="F66">
        <f t="shared" si="11"/>
        <v>3.4439918175566033</v>
      </c>
      <c r="G66">
        <f t="shared" si="12"/>
        <v>2.037829470223525</v>
      </c>
      <c r="H66">
        <f t="shared" si="13"/>
        <v>0</v>
      </c>
      <c r="I66">
        <f t="shared" si="14"/>
        <v>2.037829470223525</v>
      </c>
      <c r="J66">
        <f t="shared" si="15"/>
        <v>0</v>
      </c>
      <c r="K66">
        <f t="shared" si="16"/>
        <v>2.943991817556603</v>
      </c>
      <c r="L66">
        <f t="shared" si="17"/>
        <v>0</v>
      </c>
      <c r="M66">
        <f t="shared" si="18"/>
        <v>2.943991817556603</v>
      </c>
      <c r="N66">
        <f t="shared" si="19"/>
        <v>0</v>
      </c>
    </row>
    <row r="67" spans="1:14" ht="12.75">
      <c r="A67" s="3">
        <v>34366</v>
      </c>
      <c r="B67" s="2" t="s">
        <v>58</v>
      </c>
      <c r="C67" s="2">
        <v>26.169260428888187</v>
      </c>
      <c r="D67" s="2">
        <v>0.9541291479571422</v>
      </c>
      <c r="E67">
        <f aca="true" t="shared" si="20" ref="E67:E98">ABS(D67-D66)</f>
        <v>1.4298000393360524</v>
      </c>
      <c r="F67">
        <f aca="true" t="shared" si="21" ref="F67:F98">D67/SE_of_SPC</f>
        <v>1.378402091795234</v>
      </c>
      <c r="G67">
        <f aca="true" t="shared" si="22" ref="G67:G98">IF((D67-K+G66)&gt;0,D67-K+G66,0)</f>
        <v>2.645858901110998</v>
      </c>
      <c r="H67">
        <f aca="true" t="shared" si="23" ref="H67:H98">IF((D67+K+H66)&lt;0,D67+K+H66,0)</f>
        <v>0</v>
      </c>
      <c r="I67">
        <f aca="true" t="shared" si="24" ref="I67:I98">IF(I66&lt;4*SE_of_SPC,MAX(D67-K+I66,0),0)</f>
        <v>2.645858901110998</v>
      </c>
      <c r="J67">
        <f aca="true" t="shared" si="25" ref="J67:J98">IF(J66&lt;-(4*SE_of_SPC),0,MIN(D67+K+J66,0))</f>
        <v>0</v>
      </c>
      <c r="K67">
        <f aca="true" t="shared" si="26" ref="K67:K98">G67/SE_of_SPC</f>
        <v>3.8223939093518373</v>
      </c>
      <c r="L67">
        <f aca="true" t="shared" si="27" ref="L67:L98">H67/SE_of_SPC</f>
        <v>0</v>
      </c>
      <c r="M67">
        <f aca="true" t="shared" si="28" ref="M67:M98">I67/SE_of_SPC</f>
        <v>3.8223939093518373</v>
      </c>
      <c r="N67">
        <f aca="true" t="shared" si="29" ref="N67:N98">J67/SE_of_SPC</f>
        <v>0</v>
      </c>
    </row>
    <row r="68" spans="1:14" ht="12.75">
      <c r="A68" s="3">
        <v>34394</v>
      </c>
      <c r="B68" s="2" t="s">
        <v>59</v>
      </c>
      <c r="C68" s="2">
        <v>17.436098788563452</v>
      </c>
      <c r="D68" s="2">
        <v>-2.079238959881876</v>
      </c>
      <c r="E68">
        <f t="shared" si="20"/>
        <v>3.033368107839018</v>
      </c>
      <c r="F68">
        <f t="shared" si="21"/>
        <v>-3.003814879547167</v>
      </c>
      <c r="G68">
        <f t="shared" si="22"/>
        <v>0.22052022415945238</v>
      </c>
      <c r="H68">
        <f t="shared" si="23"/>
        <v>-1.7331392428122063</v>
      </c>
      <c r="I68">
        <f t="shared" si="24"/>
        <v>0.22052022415945238</v>
      </c>
      <c r="J68">
        <f t="shared" si="25"/>
        <v>-1.7331392428122063</v>
      </c>
      <c r="K68">
        <f t="shared" si="26"/>
        <v>0.3185790298046703</v>
      </c>
      <c r="L68">
        <f t="shared" si="27"/>
        <v>-2.503814879547167</v>
      </c>
      <c r="M68">
        <f t="shared" si="28"/>
        <v>0.3185790298046703</v>
      </c>
      <c r="N68">
        <f t="shared" si="29"/>
        <v>-2.503814879547167</v>
      </c>
    </row>
    <row r="69" spans="1:14" ht="12.75">
      <c r="A69" s="3">
        <v>34425</v>
      </c>
      <c r="B69" s="2" t="s">
        <v>60</v>
      </c>
      <c r="C69" s="2">
        <v>16.972885663725222</v>
      </c>
      <c r="D69" s="2">
        <v>0.4116831044619748</v>
      </c>
      <c r="E69">
        <f t="shared" si="20"/>
        <v>2.4909220643438506</v>
      </c>
      <c r="F69">
        <f t="shared" si="21"/>
        <v>0.5947463753330712</v>
      </c>
      <c r="G69">
        <f t="shared" si="22"/>
        <v>0.2861036115517577</v>
      </c>
      <c r="H69">
        <f t="shared" si="23"/>
        <v>-0.975356421280562</v>
      </c>
      <c r="I69">
        <f t="shared" si="24"/>
        <v>0.2861036115517577</v>
      </c>
      <c r="J69">
        <f t="shared" si="25"/>
        <v>-0.975356421280562</v>
      </c>
      <c r="K69">
        <f t="shared" si="26"/>
        <v>0.4133254051377414</v>
      </c>
      <c r="L69">
        <f t="shared" si="27"/>
        <v>-1.4090685042140958</v>
      </c>
      <c r="M69">
        <f t="shared" si="28"/>
        <v>0.4133254051377414</v>
      </c>
      <c r="N69">
        <f t="shared" si="29"/>
        <v>-1.4090685042140958</v>
      </c>
    </row>
    <row r="70" spans="1:14" ht="12.75">
      <c r="A70" s="3">
        <v>34455</v>
      </c>
      <c r="B70" s="2" t="s">
        <v>61</v>
      </c>
      <c r="C70" s="2">
        <v>12.369395461377717</v>
      </c>
      <c r="D70" s="2">
        <v>-0.9963862150256293</v>
      </c>
      <c r="E70">
        <f t="shared" si="20"/>
        <v>1.4080693194876042</v>
      </c>
      <c r="F70">
        <f t="shared" si="21"/>
        <v>-1.4394496237410355</v>
      </c>
      <c r="G70">
        <f t="shared" si="22"/>
        <v>0</v>
      </c>
      <c r="H70">
        <f t="shared" si="23"/>
        <v>-1.6256429192365216</v>
      </c>
      <c r="I70">
        <f t="shared" si="24"/>
        <v>0</v>
      </c>
      <c r="J70">
        <f t="shared" si="25"/>
        <v>-1.6256429192365216</v>
      </c>
      <c r="K70">
        <f t="shared" si="26"/>
        <v>0</v>
      </c>
      <c r="L70">
        <f t="shared" si="27"/>
        <v>-2.3485181279551313</v>
      </c>
      <c r="M70">
        <f t="shared" si="28"/>
        <v>0</v>
      </c>
      <c r="N70">
        <f t="shared" si="29"/>
        <v>-2.3485181279551313</v>
      </c>
    </row>
    <row r="71" spans="1:14" ht="12.75">
      <c r="A71" s="3">
        <v>34486</v>
      </c>
      <c r="B71" s="2" t="s">
        <v>62</v>
      </c>
      <c r="C71" s="2">
        <v>18.230439166217263</v>
      </c>
      <c r="D71" s="2">
        <v>0.25487328672047804</v>
      </c>
      <c r="E71">
        <f t="shared" si="20"/>
        <v>1.2512595017461074</v>
      </c>
      <c r="F71">
        <f t="shared" si="21"/>
        <v>0.3682078807784352</v>
      </c>
      <c r="G71">
        <f t="shared" si="22"/>
        <v>0</v>
      </c>
      <c r="H71">
        <f t="shared" si="23"/>
        <v>-1.024669915446374</v>
      </c>
      <c r="I71">
        <f t="shared" si="24"/>
        <v>0</v>
      </c>
      <c r="J71">
        <f t="shared" si="25"/>
        <v>-1.024669915446374</v>
      </c>
      <c r="K71">
        <f t="shared" si="26"/>
        <v>0</v>
      </c>
      <c r="L71">
        <f t="shared" si="27"/>
        <v>-1.480310247176696</v>
      </c>
      <c r="M71">
        <f t="shared" si="28"/>
        <v>0</v>
      </c>
      <c r="N71">
        <f t="shared" si="29"/>
        <v>-1.480310247176696</v>
      </c>
    </row>
    <row r="72" spans="1:14" ht="12.75">
      <c r="A72" s="3">
        <v>34516</v>
      </c>
      <c r="B72" s="2" t="s">
        <v>63</v>
      </c>
      <c r="C72" s="2">
        <v>20.546901761407685</v>
      </c>
      <c r="D72" s="2">
        <v>1.0100218602818247</v>
      </c>
      <c r="E72">
        <f t="shared" si="20"/>
        <v>0.7551485735613467</v>
      </c>
      <c r="F72">
        <f t="shared" si="21"/>
        <v>1.4591486361696568</v>
      </c>
      <c r="G72">
        <f t="shared" si="22"/>
        <v>0.6639221432121551</v>
      </c>
      <c r="H72">
        <f t="shared" si="23"/>
        <v>0</v>
      </c>
      <c r="I72">
        <f t="shared" si="24"/>
        <v>0.6639221432121551</v>
      </c>
      <c r="J72">
        <f t="shared" si="25"/>
        <v>0</v>
      </c>
      <c r="K72">
        <f t="shared" si="26"/>
        <v>0.9591486361696567</v>
      </c>
      <c r="L72">
        <f t="shared" si="27"/>
        <v>0</v>
      </c>
      <c r="M72">
        <f t="shared" si="28"/>
        <v>0.9591486361696567</v>
      </c>
      <c r="N72">
        <f t="shared" si="29"/>
        <v>0</v>
      </c>
    </row>
    <row r="73" spans="1:14" ht="12.75">
      <c r="A73" s="3">
        <v>34547</v>
      </c>
      <c r="B73" s="2" t="s">
        <v>64</v>
      </c>
      <c r="C73" s="2">
        <v>16.245460954230456</v>
      </c>
      <c r="D73" s="2">
        <v>-0.8413471148798519</v>
      </c>
      <c r="E73">
        <f t="shared" si="20"/>
        <v>1.8513689751616766</v>
      </c>
      <c r="F73">
        <f t="shared" si="21"/>
        <v>-1.2154692323982594</v>
      </c>
      <c r="G73">
        <f t="shared" si="22"/>
        <v>0</v>
      </c>
      <c r="H73">
        <f t="shared" si="23"/>
        <v>-0.4952473978101824</v>
      </c>
      <c r="I73">
        <f t="shared" si="24"/>
        <v>0</v>
      </c>
      <c r="J73">
        <f t="shared" si="25"/>
        <v>-0.4952473978101824</v>
      </c>
      <c r="K73">
        <f t="shared" si="26"/>
        <v>0</v>
      </c>
      <c r="L73">
        <f t="shared" si="27"/>
        <v>-0.7154692323982593</v>
      </c>
      <c r="M73">
        <f t="shared" si="28"/>
        <v>0</v>
      </c>
      <c r="N73">
        <f t="shared" si="29"/>
        <v>-0.7154692323982593</v>
      </c>
    </row>
    <row r="74" spans="1:14" ht="12.75">
      <c r="A74" s="3">
        <v>34578</v>
      </c>
      <c r="B74" s="2" t="s">
        <v>65</v>
      </c>
      <c r="C74" s="2">
        <v>12.048433253415835</v>
      </c>
      <c r="D74" s="2">
        <v>-0.7860016492846739</v>
      </c>
      <c r="E74">
        <f t="shared" si="20"/>
        <v>0.055345465595178056</v>
      </c>
      <c r="F74">
        <f t="shared" si="21"/>
        <v>-1.1355132791490443</v>
      </c>
      <c r="G74">
        <f t="shared" si="22"/>
        <v>0</v>
      </c>
      <c r="H74">
        <f t="shared" si="23"/>
        <v>-0.9351493300251867</v>
      </c>
      <c r="I74">
        <f t="shared" si="24"/>
        <v>0</v>
      </c>
      <c r="J74">
        <f t="shared" si="25"/>
        <v>-0.9351493300251867</v>
      </c>
      <c r="K74">
        <f t="shared" si="26"/>
        <v>0</v>
      </c>
      <c r="L74">
        <f t="shared" si="27"/>
        <v>-1.3509825115473038</v>
      </c>
      <c r="M74">
        <f t="shared" si="28"/>
        <v>0</v>
      </c>
      <c r="N74">
        <f t="shared" si="29"/>
        <v>-1.3509825115473038</v>
      </c>
    </row>
    <row r="75" spans="1:14" ht="12.75">
      <c r="A75" s="3">
        <v>34608</v>
      </c>
      <c r="B75" s="2" t="s">
        <v>66</v>
      </c>
      <c r="C75" s="2">
        <v>14.073289434740714</v>
      </c>
      <c r="D75" s="2">
        <v>-0.2856748071123657</v>
      </c>
      <c r="E75">
        <f t="shared" si="20"/>
        <v>0.5003268421723082</v>
      </c>
      <c r="F75">
        <f t="shared" si="21"/>
        <v>-0.4127059240774526</v>
      </c>
      <c r="G75">
        <f t="shared" si="22"/>
        <v>0</v>
      </c>
      <c r="H75">
        <f t="shared" si="23"/>
        <v>-0.874724420067883</v>
      </c>
      <c r="I75">
        <f t="shared" si="24"/>
        <v>0</v>
      </c>
      <c r="J75">
        <f t="shared" si="25"/>
        <v>-0.874724420067883</v>
      </c>
      <c r="K75">
        <f t="shared" si="26"/>
        <v>0</v>
      </c>
      <c r="L75">
        <f t="shared" si="27"/>
        <v>-1.2636884356247564</v>
      </c>
      <c r="M75">
        <f t="shared" si="28"/>
        <v>0</v>
      </c>
      <c r="N75">
        <f t="shared" si="29"/>
        <v>-1.2636884356247564</v>
      </c>
    </row>
    <row r="76" spans="1:14" ht="12.75">
      <c r="A76" s="3">
        <v>34639</v>
      </c>
      <c r="B76" s="2" t="s">
        <v>67</v>
      </c>
      <c r="C76" s="2">
        <v>19.24890303507252</v>
      </c>
      <c r="D76" s="2">
        <v>0.6940625976466703</v>
      </c>
      <c r="E76">
        <f t="shared" si="20"/>
        <v>0.979737404759036</v>
      </c>
      <c r="F76">
        <f t="shared" si="21"/>
        <v>1.0026916570795061</v>
      </c>
      <c r="G76">
        <f t="shared" si="22"/>
        <v>0.3479628805770008</v>
      </c>
      <c r="H76">
        <f t="shared" si="23"/>
        <v>0</v>
      </c>
      <c r="I76">
        <f t="shared" si="24"/>
        <v>0.3479628805770008</v>
      </c>
      <c r="J76">
        <f t="shared" si="25"/>
        <v>0</v>
      </c>
      <c r="K76">
        <f t="shared" si="26"/>
        <v>0.5026916570795061</v>
      </c>
      <c r="L76">
        <f t="shared" si="27"/>
        <v>0</v>
      </c>
      <c r="M76">
        <f t="shared" si="28"/>
        <v>0.5026916570795061</v>
      </c>
      <c r="N76">
        <f t="shared" si="29"/>
        <v>0</v>
      </c>
    </row>
    <row r="77" spans="1:14" ht="12.75">
      <c r="A77" s="3">
        <v>34669</v>
      </c>
      <c r="B77" s="2" t="s">
        <v>68</v>
      </c>
      <c r="C77" s="2">
        <v>20.748184295923373</v>
      </c>
      <c r="D77" s="2">
        <v>-0.9497803124099398</v>
      </c>
      <c r="E77">
        <f t="shared" si="20"/>
        <v>1.64384291005661</v>
      </c>
      <c r="F77">
        <f t="shared" si="21"/>
        <v>-1.3721194580155494</v>
      </c>
      <c r="G77">
        <f t="shared" si="22"/>
        <v>0</v>
      </c>
      <c r="H77">
        <f t="shared" si="23"/>
        <v>-0.6036805953402702</v>
      </c>
      <c r="I77">
        <f t="shared" si="24"/>
        <v>0</v>
      </c>
      <c r="J77">
        <f t="shared" si="25"/>
        <v>-0.6036805953402702</v>
      </c>
      <c r="K77">
        <f t="shared" si="26"/>
        <v>0</v>
      </c>
      <c r="L77">
        <f t="shared" si="27"/>
        <v>-0.8721194580155491</v>
      </c>
      <c r="M77">
        <f t="shared" si="28"/>
        <v>0</v>
      </c>
      <c r="N77">
        <f t="shared" si="29"/>
        <v>-0.8721194580155491</v>
      </c>
    </row>
    <row r="78" spans="1:14" ht="12.75">
      <c r="A78" s="3">
        <v>34700</v>
      </c>
      <c r="B78" s="2" t="s">
        <v>69</v>
      </c>
      <c r="C78" s="2">
        <v>26.172588308422934</v>
      </c>
      <c r="D78" s="2">
        <v>1.1055041966908752</v>
      </c>
      <c r="E78">
        <f t="shared" si="20"/>
        <v>2.055284509100815</v>
      </c>
      <c r="F78">
        <f t="shared" si="21"/>
        <v>1.5970891366957378</v>
      </c>
      <c r="G78">
        <f t="shared" si="22"/>
        <v>0.7594044796212056</v>
      </c>
      <c r="H78">
        <f t="shared" si="23"/>
        <v>0</v>
      </c>
      <c r="I78">
        <f t="shared" si="24"/>
        <v>0.7594044796212056</v>
      </c>
      <c r="J78">
        <f t="shared" si="25"/>
        <v>0</v>
      </c>
      <c r="K78">
        <f t="shared" si="26"/>
        <v>1.0970891366957376</v>
      </c>
      <c r="L78">
        <f t="shared" si="27"/>
        <v>0</v>
      </c>
      <c r="M78">
        <f t="shared" si="28"/>
        <v>1.0970891366957376</v>
      </c>
      <c r="N78">
        <f t="shared" si="29"/>
        <v>0</v>
      </c>
    </row>
    <row r="79" spans="1:14" ht="12.75">
      <c r="A79" s="3">
        <v>34731</v>
      </c>
      <c r="B79" s="2" t="s">
        <v>70</v>
      </c>
      <c r="C79" s="2">
        <v>21.09095603281761</v>
      </c>
      <c r="D79" s="2">
        <v>-0.2582185250663359</v>
      </c>
      <c r="E79">
        <f t="shared" si="20"/>
        <v>1.363722721757211</v>
      </c>
      <c r="F79">
        <f t="shared" si="21"/>
        <v>-0.373040647436237</v>
      </c>
      <c r="G79">
        <f t="shared" si="22"/>
        <v>0.15508623748520023</v>
      </c>
      <c r="H79">
        <f t="shared" si="23"/>
        <v>0</v>
      </c>
      <c r="I79">
        <f t="shared" si="24"/>
        <v>0.15508623748520023</v>
      </c>
      <c r="J79">
        <f t="shared" si="25"/>
        <v>0</v>
      </c>
      <c r="K79">
        <f t="shared" si="26"/>
        <v>0.2240484892595008</v>
      </c>
      <c r="L79">
        <f t="shared" si="27"/>
        <v>0</v>
      </c>
      <c r="M79">
        <f t="shared" si="28"/>
        <v>0.2240484892595008</v>
      </c>
      <c r="N79">
        <f t="shared" si="29"/>
        <v>0</v>
      </c>
    </row>
    <row r="80" spans="1:14" ht="12.75">
      <c r="A80" s="3">
        <v>34759</v>
      </c>
      <c r="B80" s="2" t="s">
        <v>71</v>
      </c>
      <c r="C80" s="2">
        <v>20.702140614470544</v>
      </c>
      <c r="D80" s="2">
        <v>-0.0007187379220487209</v>
      </c>
      <c r="E80">
        <f t="shared" si="20"/>
        <v>0.2574997871442872</v>
      </c>
      <c r="F80">
        <f t="shared" si="21"/>
        <v>-0.0010383393666629894</v>
      </c>
      <c r="G80">
        <f t="shared" si="22"/>
        <v>0</v>
      </c>
      <c r="H80">
        <f t="shared" si="23"/>
        <v>0</v>
      </c>
      <c r="I80">
        <f t="shared" si="24"/>
        <v>0</v>
      </c>
      <c r="J80">
        <f t="shared" si="25"/>
        <v>0</v>
      </c>
      <c r="K80">
        <f t="shared" si="26"/>
        <v>0</v>
      </c>
      <c r="L80">
        <f t="shared" si="27"/>
        <v>0</v>
      </c>
      <c r="M80">
        <f t="shared" si="28"/>
        <v>0</v>
      </c>
      <c r="N80">
        <f t="shared" si="29"/>
        <v>0</v>
      </c>
    </row>
    <row r="81" spans="1:14" ht="12.75">
      <c r="A81" s="3">
        <v>34790</v>
      </c>
      <c r="B81" s="2" t="s">
        <v>72</v>
      </c>
      <c r="C81" s="2">
        <v>18.696182499988662</v>
      </c>
      <c r="D81" s="2">
        <v>1.009825634592282</v>
      </c>
      <c r="E81">
        <f t="shared" si="20"/>
        <v>1.0105443725143308</v>
      </c>
      <c r="F81">
        <f t="shared" si="21"/>
        <v>1.4588651547337226</v>
      </c>
      <c r="G81">
        <f t="shared" si="22"/>
        <v>0.6637259175226125</v>
      </c>
      <c r="H81">
        <f t="shared" si="23"/>
        <v>0</v>
      </c>
      <c r="I81">
        <f t="shared" si="24"/>
        <v>0.6637259175226125</v>
      </c>
      <c r="J81">
        <f t="shared" si="25"/>
        <v>0</v>
      </c>
      <c r="K81">
        <f t="shared" si="26"/>
        <v>0.9588651547337225</v>
      </c>
      <c r="L81">
        <f t="shared" si="27"/>
        <v>0</v>
      </c>
      <c r="M81">
        <f t="shared" si="28"/>
        <v>0.9588651547337225</v>
      </c>
      <c r="N81">
        <f t="shared" si="29"/>
        <v>0</v>
      </c>
    </row>
    <row r="82" spans="1:14" ht="12.75">
      <c r="A82" s="3">
        <v>34820</v>
      </c>
      <c r="B82" s="2" t="s">
        <v>73</v>
      </c>
      <c r="C82" s="2">
        <v>19.32279224964926</v>
      </c>
      <c r="D82" s="2">
        <v>1.1220733398210887</v>
      </c>
      <c r="E82">
        <f t="shared" si="20"/>
        <v>0.11224770522880667</v>
      </c>
      <c r="F82">
        <f t="shared" si="21"/>
        <v>1.6210260865298778</v>
      </c>
      <c r="G82">
        <f t="shared" si="22"/>
        <v>1.4396995402740316</v>
      </c>
      <c r="H82">
        <f t="shared" si="23"/>
        <v>0</v>
      </c>
      <c r="I82">
        <f t="shared" si="24"/>
        <v>1.4396995402740316</v>
      </c>
      <c r="J82">
        <f t="shared" si="25"/>
        <v>0</v>
      </c>
      <c r="K82">
        <f t="shared" si="26"/>
        <v>2.0798912412636</v>
      </c>
      <c r="L82">
        <f t="shared" si="27"/>
        <v>0</v>
      </c>
      <c r="M82">
        <f t="shared" si="28"/>
        <v>2.0798912412636</v>
      </c>
      <c r="N82">
        <f t="shared" si="29"/>
        <v>0</v>
      </c>
    </row>
    <row r="83" spans="1:14" ht="12.75">
      <c r="A83" s="3">
        <v>34851</v>
      </c>
      <c r="B83" s="2" t="s">
        <v>74</v>
      </c>
      <c r="C83" s="2">
        <v>24.058595021198254</v>
      </c>
      <c r="D83" s="2">
        <v>1.2082559610835548</v>
      </c>
      <c r="E83">
        <f t="shared" si="20"/>
        <v>0.08618262126246612</v>
      </c>
      <c r="F83">
        <f t="shared" si="21"/>
        <v>1.7455315643039577</v>
      </c>
      <c r="G83">
        <f t="shared" si="22"/>
        <v>2.301855784287917</v>
      </c>
      <c r="H83">
        <f t="shared" si="23"/>
        <v>0</v>
      </c>
      <c r="I83">
        <f t="shared" si="24"/>
        <v>2.301855784287917</v>
      </c>
      <c r="J83">
        <f t="shared" si="25"/>
        <v>0</v>
      </c>
      <c r="K83">
        <f t="shared" si="26"/>
        <v>3.325422805567558</v>
      </c>
      <c r="L83">
        <f t="shared" si="27"/>
        <v>0</v>
      </c>
      <c r="M83">
        <f t="shared" si="28"/>
        <v>3.325422805567558</v>
      </c>
      <c r="N83">
        <f t="shared" si="29"/>
        <v>0</v>
      </c>
    </row>
    <row r="84" spans="1:14" ht="12.75">
      <c r="A84" s="3">
        <v>34881</v>
      </c>
      <c r="B84" s="2" t="s">
        <v>75</v>
      </c>
      <c r="C84" s="2">
        <v>19.918818466353677</v>
      </c>
      <c r="D84" s="2">
        <v>-0.36505576419661</v>
      </c>
      <c r="E84">
        <f t="shared" si="20"/>
        <v>1.5733117252801647</v>
      </c>
      <c r="F84">
        <f t="shared" si="21"/>
        <v>-0.5273852392706878</v>
      </c>
      <c r="G84">
        <f t="shared" si="22"/>
        <v>1.5907003030216376</v>
      </c>
      <c r="H84">
        <f t="shared" si="23"/>
        <v>-0.01895604712694049</v>
      </c>
      <c r="I84">
        <f t="shared" si="24"/>
        <v>1.5907003030216376</v>
      </c>
      <c r="J84">
        <f t="shared" si="25"/>
        <v>-0.01895604712694049</v>
      </c>
      <c r="K84">
        <f t="shared" si="26"/>
        <v>2.2980375662968706</v>
      </c>
      <c r="L84">
        <f t="shared" si="27"/>
        <v>-0.027385239270687783</v>
      </c>
      <c r="M84">
        <f t="shared" si="28"/>
        <v>2.2980375662968706</v>
      </c>
      <c r="N84">
        <f t="shared" si="29"/>
        <v>-0.027385239270687783</v>
      </c>
    </row>
    <row r="85" spans="1:14" ht="12.75">
      <c r="A85" s="3">
        <v>34912</v>
      </c>
      <c r="B85" s="2" t="s">
        <v>76</v>
      </c>
      <c r="C85" s="2">
        <v>20.145248489909775</v>
      </c>
      <c r="D85" s="2">
        <v>-0.15250128800876112</v>
      </c>
      <c r="E85">
        <f t="shared" si="20"/>
        <v>0.2125544761878489</v>
      </c>
      <c r="F85">
        <f t="shared" si="21"/>
        <v>-0.22031408939011465</v>
      </c>
      <c r="G85">
        <f t="shared" si="22"/>
        <v>1.092099297943207</v>
      </c>
      <c r="H85">
        <f t="shared" si="23"/>
        <v>0</v>
      </c>
      <c r="I85">
        <f t="shared" si="24"/>
        <v>1.092099297943207</v>
      </c>
      <c r="J85">
        <f t="shared" si="25"/>
        <v>0</v>
      </c>
      <c r="K85">
        <f t="shared" si="26"/>
        <v>1.5777234769067559</v>
      </c>
      <c r="L85">
        <f t="shared" si="27"/>
        <v>0</v>
      </c>
      <c r="M85">
        <f t="shared" si="28"/>
        <v>1.5777234769067559</v>
      </c>
      <c r="N85">
        <f t="shared" si="29"/>
        <v>0</v>
      </c>
    </row>
    <row r="86" spans="1:14" ht="12.75">
      <c r="A86" s="3">
        <v>34943</v>
      </c>
      <c r="B86" s="2" t="s">
        <v>77</v>
      </c>
      <c r="C86" s="2">
        <v>14.415483486669737</v>
      </c>
      <c r="D86" s="2">
        <v>-0.7185623441515034</v>
      </c>
      <c r="E86">
        <f t="shared" si="20"/>
        <v>0.5660610561427424</v>
      </c>
      <c r="F86">
        <f t="shared" si="21"/>
        <v>-1.0380857144804565</v>
      </c>
      <c r="G86">
        <f t="shared" si="22"/>
        <v>0.02743723672203391</v>
      </c>
      <c r="H86">
        <f t="shared" si="23"/>
        <v>-0.3724626270818339</v>
      </c>
      <c r="I86">
        <f t="shared" si="24"/>
        <v>0.02743723672203391</v>
      </c>
      <c r="J86">
        <f t="shared" si="25"/>
        <v>-0.3724626270818339</v>
      </c>
      <c r="K86">
        <f t="shared" si="26"/>
        <v>0.03963776242629927</v>
      </c>
      <c r="L86">
        <f t="shared" si="27"/>
        <v>-0.5380857144804565</v>
      </c>
      <c r="M86">
        <f t="shared" si="28"/>
        <v>0.03963776242629927</v>
      </c>
      <c r="N86">
        <f t="shared" si="29"/>
        <v>-0.5380857144804565</v>
      </c>
    </row>
    <row r="87" spans="1:14" ht="12.75">
      <c r="A87" s="3">
        <v>34973</v>
      </c>
      <c r="B87" s="2" t="s">
        <v>78</v>
      </c>
      <c r="C87" s="2">
        <v>17.907356194072992</v>
      </c>
      <c r="D87" s="2">
        <v>0.14338599378756806</v>
      </c>
      <c r="E87">
        <f t="shared" si="20"/>
        <v>0.8619483379390716</v>
      </c>
      <c r="F87">
        <f t="shared" si="21"/>
        <v>0.20714549408126878</v>
      </c>
      <c r="G87">
        <f t="shared" si="22"/>
        <v>0</v>
      </c>
      <c r="H87">
        <f t="shared" si="23"/>
        <v>0</v>
      </c>
      <c r="I87">
        <f t="shared" si="24"/>
        <v>0</v>
      </c>
      <c r="J87">
        <f t="shared" si="25"/>
        <v>0</v>
      </c>
      <c r="K87">
        <f t="shared" si="26"/>
        <v>0</v>
      </c>
      <c r="L87">
        <f t="shared" si="27"/>
        <v>0</v>
      </c>
      <c r="M87">
        <f t="shared" si="28"/>
        <v>0</v>
      </c>
      <c r="N87">
        <f t="shared" si="29"/>
        <v>0</v>
      </c>
    </row>
    <row r="88" spans="1:14" ht="12.75">
      <c r="A88" s="3">
        <v>35004</v>
      </c>
      <c r="B88" s="2" t="s">
        <v>79</v>
      </c>
      <c r="C88" s="2">
        <v>22.149846285686188</v>
      </c>
      <c r="D88" s="2">
        <v>0.5472994358948831</v>
      </c>
      <c r="E88">
        <f t="shared" si="20"/>
        <v>0.403913442107315</v>
      </c>
      <c r="F88">
        <f t="shared" si="21"/>
        <v>0.7906672685674462</v>
      </c>
      <c r="G88">
        <f t="shared" si="22"/>
        <v>0.20119971882521354</v>
      </c>
      <c r="H88">
        <f t="shared" si="23"/>
        <v>0</v>
      </c>
      <c r="I88">
        <f t="shared" si="24"/>
        <v>0.20119971882521354</v>
      </c>
      <c r="J88">
        <f t="shared" si="25"/>
        <v>0</v>
      </c>
      <c r="K88">
        <f t="shared" si="26"/>
        <v>0.2906672685674462</v>
      </c>
      <c r="L88">
        <f t="shared" si="27"/>
        <v>0</v>
      </c>
      <c r="M88">
        <f t="shared" si="28"/>
        <v>0.2906672685674462</v>
      </c>
      <c r="N88">
        <f t="shared" si="29"/>
        <v>0</v>
      </c>
    </row>
    <row r="89" spans="1:14" ht="12.75">
      <c r="A89" s="3">
        <v>35034</v>
      </c>
      <c r="B89" s="2" t="s">
        <v>80</v>
      </c>
      <c r="C89" s="2">
        <v>32.340249225697775</v>
      </c>
      <c r="D89" s="2">
        <v>1.714847261286</v>
      </c>
      <c r="E89">
        <f t="shared" si="20"/>
        <v>1.167547825391117</v>
      </c>
      <c r="F89">
        <f t="shared" si="21"/>
        <v>2.4773889961614777</v>
      </c>
      <c r="G89">
        <f t="shared" si="22"/>
        <v>1.5699472630415439</v>
      </c>
      <c r="H89">
        <f t="shared" si="23"/>
        <v>0</v>
      </c>
      <c r="I89">
        <f t="shared" si="24"/>
        <v>1.5699472630415439</v>
      </c>
      <c r="J89">
        <f t="shared" si="25"/>
        <v>0</v>
      </c>
      <c r="K89">
        <f t="shared" si="26"/>
        <v>2.2680562647289237</v>
      </c>
      <c r="L89">
        <f t="shared" si="27"/>
        <v>0</v>
      </c>
      <c r="M89">
        <f t="shared" si="28"/>
        <v>2.2680562647289237</v>
      </c>
      <c r="N89">
        <f t="shared" si="29"/>
        <v>0</v>
      </c>
    </row>
    <row r="90" spans="1:14" ht="12.75">
      <c r="A90" s="3">
        <v>35065</v>
      </c>
      <c r="B90" s="2" t="s">
        <v>81</v>
      </c>
      <c r="C90" s="2">
        <v>37.330286388923675</v>
      </c>
      <c r="D90" s="2">
        <v>0.043739782961590444</v>
      </c>
      <c r="E90">
        <f t="shared" si="20"/>
        <v>1.6711074783244095</v>
      </c>
      <c r="F90">
        <f t="shared" si="21"/>
        <v>0.06318956763663819</v>
      </c>
      <c r="G90">
        <f t="shared" si="22"/>
        <v>1.2675873289334647</v>
      </c>
      <c r="H90">
        <f t="shared" si="23"/>
        <v>0</v>
      </c>
      <c r="I90">
        <f t="shared" si="24"/>
        <v>1.2675873289334647</v>
      </c>
      <c r="J90">
        <f t="shared" si="25"/>
        <v>0</v>
      </c>
      <c r="K90">
        <f t="shared" si="26"/>
        <v>1.8312458323655616</v>
      </c>
      <c r="L90">
        <f t="shared" si="27"/>
        <v>0</v>
      </c>
      <c r="M90">
        <f t="shared" si="28"/>
        <v>1.8312458323655616</v>
      </c>
      <c r="N90">
        <f t="shared" si="29"/>
        <v>0</v>
      </c>
    </row>
    <row r="91" spans="1:14" ht="12.75">
      <c r="A91" s="3">
        <v>35096</v>
      </c>
      <c r="B91" s="2" t="s">
        <v>82</v>
      </c>
      <c r="C91" s="2">
        <v>28.096320178934718</v>
      </c>
      <c r="D91" s="2">
        <v>0.46959048546567533</v>
      </c>
      <c r="E91">
        <f t="shared" si="20"/>
        <v>0.4258507025040849</v>
      </c>
      <c r="F91">
        <f t="shared" si="21"/>
        <v>0.6784034518166729</v>
      </c>
      <c r="G91">
        <f t="shared" si="22"/>
        <v>1.3910780973294705</v>
      </c>
      <c r="H91">
        <f t="shared" si="23"/>
        <v>0</v>
      </c>
      <c r="I91">
        <f t="shared" si="24"/>
        <v>1.3910780973294705</v>
      </c>
      <c r="J91">
        <f t="shared" si="25"/>
        <v>0</v>
      </c>
      <c r="K91">
        <f t="shared" si="26"/>
        <v>2.0096492841822347</v>
      </c>
      <c r="L91">
        <f t="shared" si="27"/>
        <v>0</v>
      </c>
      <c r="M91">
        <f t="shared" si="28"/>
        <v>2.0096492841822347</v>
      </c>
      <c r="N91">
        <f t="shared" si="29"/>
        <v>0</v>
      </c>
    </row>
    <row r="92" spans="1:14" ht="12.75">
      <c r="A92" s="3">
        <v>35125</v>
      </c>
      <c r="B92" s="2" t="s">
        <v>83</v>
      </c>
      <c r="C92" s="2">
        <v>24.061934875402887</v>
      </c>
      <c r="D92" s="2">
        <v>-0.5148998753368449</v>
      </c>
      <c r="E92">
        <f t="shared" si="20"/>
        <v>0.9844903608025202</v>
      </c>
      <c r="F92">
        <f t="shared" si="21"/>
        <v>-0.7438605840194837</v>
      </c>
      <c r="G92">
        <f t="shared" si="22"/>
        <v>0.5300785049229562</v>
      </c>
      <c r="H92">
        <f t="shared" si="23"/>
        <v>-0.16880015826717537</v>
      </c>
      <c r="I92">
        <f t="shared" si="24"/>
        <v>0.5300785049229562</v>
      </c>
      <c r="J92">
        <f t="shared" si="25"/>
        <v>-0.16880015826717537</v>
      </c>
      <c r="K92">
        <f t="shared" si="26"/>
        <v>0.7657887001627509</v>
      </c>
      <c r="L92">
        <f t="shared" si="27"/>
        <v>-0.2438605840194837</v>
      </c>
      <c r="M92">
        <f t="shared" si="28"/>
        <v>0.7657887001627509</v>
      </c>
      <c r="N92">
        <f t="shared" si="29"/>
        <v>-0.2438605840194837</v>
      </c>
    </row>
    <row r="93" spans="1:14" ht="12.75">
      <c r="A93" s="3">
        <v>35156</v>
      </c>
      <c r="B93" s="2" t="s">
        <v>84</v>
      </c>
      <c r="C93" s="2">
        <v>19.818259798581217</v>
      </c>
      <c r="D93" s="2">
        <v>-0.18197846888502078</v>
      </c>
      <c r="E93">
        <f t="shared" si="20"/>
        <v>0.3329214064518241</v>
      </c>
      <c r="F93">
        <f t="shared" si="21"/>
        <v>-0.26289889865525184</v>
      </c>
      <c r="G93">
        <f t="shared" si="22"/>
        <v>0.002000318968265802</v>
      </c>
      <c r="H93">
        <f t="shared" si="23"/>
        <v>-0.004678910082526633</v>
      </c>
      <c r="I93">
        <f t="shared" si="24"/>
        <v>0.002000318968265802</v>
      </c>
      <c r="J93">
        <f t="shared" si="25"/>
        <v>-0.004678910082526633</v>
      </c>
      <c r="K93">
        <f t="shared" si="26"/>
        <v>0.0028898015074989786</v>
      </c>
      <c r="L93">
        <f t="shared" si="27"/>
        <v>-0.006759482674735578</v>
      </c>
      <c r="M93">
        <f t="shared" si="28"/>
        <v>0.0028898015074989786</v>
      </c>
      <c r="N93">
        <f t="shared" si="29"/>
        <v>-0.006759482674735578</v>
      </c>
    </row>
    <row r="94" spans="1:14" ht="12.75">
      <c r="A94" s="3">
        <v>35186</v>
      </c>
      <c r="B94" s="2" t="s">
        <v>85</v>
      </c>
      <c r="C94" s="2">
        <v>21.081566326519248</v>
      </c>
      <c r="D94" s="2">
        <v>0.469806586517518</v>
      </c>
      <c r="E94">
        <f t="shared" si="20"/>
        <v>0.6517850554025388</v>
      </c>
      <c r="F94">
        <f t="shared" si="21"/>
        <v>0.6787156465992522</v>
      </c>
      <c r="G94">
        <f t="shared" si="22"/>
        <v>0.12570718841611428</v>
      </c>
      <c r="H94">
        <f t="shared" si="23"/>
        <v>0</v>
      </c>
      <c r="I94">
        <f t="shared" si="24"/>
        <v>0.12570718841611428</v>
      </c>
      <c r="J94">
        <f t="shared" si="25"/>
        <v>0</v>
      </c>
      <c r="K94">
        <f t="shared" si="26"/>
        <v>0.1816054481067512</v>
      </c>
      <c r="L94">
        <f t="shared" si="27"/>
        <v>0</v>
      </c>
      <c r="M94">
        <f t="shared" si="28"/>
        <v>0.1816054481067512</v>
      </c>
      <c r="N94">
        <f t="shared" si="29"/>
        <v>0</v>
      </c>
    </row>
    <row r="95" spans="1:14" ht="12.75">
      <c r="A95" s="3">
        <v>35217</v>
      </c>
      <c r="B95" s="2" t="s">
        <v>86</v>
      </c>
      <c r="C95" s="2">
        <v>25.33210319617605</v>
      </c>
      <c r="D95" s="2">
        <v>0.5239596311798934</v>
      </c>
      <c r="E95">
        <f t="shared" si="20"/>
        <v>0.054153044662375416</v>
      </c>
      <c r="F95">
        <f t="shared" si="21"/>
        <v>0.7569489446800398</v>
      </c>
      <c r="G95">
        <f t="shared" si="22"/>
        <v>0.3035671025263382</v>
      </c>
      <c r="H95">
        <f t="shared" si="23"/>
        <v>0</v>
      </c>
      <c r="I95">
        <f t="shared" si="24"/>
        <v>0.3035671025263382</v>
      </c>
      <c r="J95">
        <f t="shared" si="25"/>
        <v>0</v>
      </c>
      <c r="K95">
        <f t="shared" si="26"/>
        <v>0.43855439278679104</v>
      </c>
      <c r="L95">
        <f t="shared" si="27"/>
        <v>0</v>
      </c>
      <c r="M95">
        <f t="shared" si="28"/>
        <v>0.43855439278679104</v>
      </c>
      <c r="N95">
        <f t="shared" si="29"/>
        <v>0</v>
      </c>
    </row>
    <row r="96" spans="1:14" ht="12.75">
      <c r="A96" s="3">
        <v>35247</v>
      </c>
      <c r="B96" s="2" t="s">
        <v>87</v>
      </c>
      <c r="C96" s="2">
        <v>24.714862907307538</v>
      </c>
      <c r="D96" s="2">
        <v>0.446373970825131</v>
      </c>
      <c r="E96">
        <f t="shared" si="20"/>
        <v>0.07758566035476244</v>
      </c>
      <c r="F96">
        <f t="shared" si="21"/>
        <v>0.6448632414444828</v>
      </c>
      <c r="G96">
        <f t="shared" si="22"/>
        <v>0.4038413562817996</v>
      </c>
      <c r="H96">
        <f t="shared" si="23"/>
        <v>0</v>
      </c>
      <c r="I96">
        <f t="shared" si="24"/>
        <v>0.4038413562817996</v>
      </c>
      <c r="J96">
        <f t="shared" si="25"/>
        <v>0</v>
      </c>
      <c r="K96">
        <f t="shared" si="26"/>
        <v>0.5834176342312738</v>
      </c>
      <c r="L96">
        <f t="shared" si="27"/>
        <v>0</v>
      </c>
      <c r="M96">
        <f t="shared" si="28"/>
        <v>0.5834176342312738</v>
      </c>
      <c r="N96">
        <f t="shared" si="29"/>
        <v>0</v>
      </c>
    </row>
    <row r="97" spans="1:14" ht="12.75">
      <c r="A97" s="3">
        <v>35278</v>
      </c>
      <c r="B97" s="2" t="s">
        <v>88</v>
      </c>
      <c r="C97" s="2">
        <v>25.30986774649898</v>
      </c>
      <c r="D97" s="2">
        <v>0.46461831116618785</v>
      </c>
      <c r="E97">
        <f t="shared" si="20"/>
        <v>0.018244340341056875</v>
      </c>
      <c r="F97">
        <f t="shared" si="21"/>
        <v>0.6712202990224645</v>
      </c>
      <c r="G97">
        <f t="shared" si="22"/>
        <v>0.522359950378318</v>
      </c>
      <c r="H97">
        <f t="shared" si="23"/>
        <v>0</v>
      </c>
      <c r="I97">
        <f t="shared" si="24"/>
        <v>0.522359950378318</v>
      </c>
      <c r="J97">
        <f t="shared" si="25"/>
        <v>0</v>
      </c>
      <c r="K97">
        <f t="shared" si="26"/>
        <v>0.7546379332537383</v>
      </c>
      <c r="L97">
        <f t="shared" si="27"/>
        <v>0</v>
      </c>
      <c r="M97">
        <f t="shared" si="28"/>
        <v>0.7546379332537383</v>
      </c>
      <c r="N97">
        <f t="shared" si="29"/>
        <v>0</v>
      </c>
    </row>
    <row r="98" spans="1:14" ht="12.75">
      <c r="A98" s="3">
        <v>35309</v>
      </c>
      <c r="B98" s="2" t="s">
        <v>89</v>
      </c>
      <c r="C98" s="2">
        <v>21.309358688907544</v>
      </c>
      <c r="D98" s="2">
        <v>0.34756567788166765</v>
      </c>
      <c r="E98">
        <f t="shared" si="20"/>
        <v>0.1170526332845202</v>
      </c>
      <c r="F98">
        <f t="shared" si="21"/>
        <v>0.5021178301219227</v>
      </c>
      <c r="G98">
        <f t="shared" si="22"/>
        <v>0.5238259111903161</v>
      </c>
      <c r="H98">
        <f t="shared" si="23"/>
        <v>0</v>
      </c>
      <c r="I98">
        <f t="shared" si="24"/>
        <v>0.5238259111903161</v>
      </c>
      <c r="J98">
        <f t="shared" si="25"/>
        <v>0</v>
      </c>
      <c r="K98">
        <f t="shared" si="26"/>
        <v>0.756755763375661</v>
      </c>
      <c r="L98">
        <f t="shared" si="27"/>
        <v>0</v>
      </c>
      <c r="M98">
        <f t="shared" si="28"/>
        <v>0.756755763375661</v>
      </c>
      <c r="N98">
        <f t="shared" si="29"/>
        <v>0</v>
      </c>
    </row>
    <row r="99" spans="1:14" ht="12.75">
      <c r="A99" s="3">
        <v>35339</v>
      </c>
      <c r="B99" s="2" t="s">
        <v>90</v>
      </c>
      <c r="C99" s="2">
        <v>22.814990680651896</v>
      </c>
      <c r="D99" s="2">
        <v>0.1776797962464908</v>
      </c>
      <c r="E99">
        <f aca="true" t="shared" si="30" ref="E99:E130">ABS(D99-D98)</f>
        <v>0.16988588163517684</v>
      </c>
      <c r="F99">
        <f aca="true" t="shared" si="31" ref="F99:F130">D99/SE_of_SPC</f>
        <v>0.25668873374248385</v>
      </c>
      <c r="G99">
        <f aca="true" t="shared" si="32" ref="G99:G130">IF((D99-K+G98)&gt;0,D99-K+G98,0)</f>
        <v>0.3554059903671374</v>
      </c>
      <c r="H99">
        <f aca="true" t="shared" si="33" ref="H99:H130">IF((D99+K+H98)&lt;0,D99+K+H98,0)</f>
        <v>0</v>
      </c>
      <c r="I99">
        <f aca="true" t="shared" si="34" ref="I99:I130">IF(I98&lt;4*SE_of_SPC,MAX(D99-K+I98,0),0)</f>
        <v>0.3554059903671374</v>
      </c>
      <c r="J99">
        <f aca="true" t="shared" si="35" ref="J99:J130">IF(J98&lt;-(4*SE_of_SPC),0,MIN(D99+K+J98,0))</f>
        <v>0</v>
      </c>
      <c r="K99">
        <f aca="true" t="shared" si="36" ref="K99:K130">G99/SE_of_SPC</f>
        <v>0.5134444971181449</v>
      </c>
      <c r="L99">
        <f aca="true" t="shared" si="37" ref="L99:L130">H99/SE_of_SPC</f>
        <v>0</v>
      </c>
      <c r="M99">
        <f aca="true" t="shared" si="38" ref="M99:M130">I99/SE_of_SPC</f>
        <v>0.5134444971181449</v>
      </c>
      <c r="N99">
        <f aca="true" t="shared" si="39" ref="N99:N130">J99/SE_of_SPC</f>
        <v>0</v>
      </c>
    </row>
    <row r="100" spans="1:14" ht="12.75">
      <c r="A100" s="3">
        <v>35370</v>
      </c>
      <c r="B100" s="2" t="s">
        <v>91</v>
      </c>
      <c r="C100" s="2">
        <v>22.085647041518037</v>
      </c>
      <c r="D100" s="2">
        <v>-0.8822932429873312</v>
      </c>
      <c r="E100">
        <f t="shared" si="30"/>
        <v>1.059973039233822</v>
      </c>
      <c r="F100">
        <f t="shared" si="31"/>
        <v>-1.2746228896941376</v>
      </c>
      <c r="G100">
        <f t="shared" si="32"/>
        <v>0</v>
      </c>
      <c r="H100">
        <f t="shared" si="33"/>
        <v>-0.5361935259176618</v>
      </c>
      <c r="I100">
        <f t="shared" si="34"/>
        <v>0</v>
      </c>
      <c r="J100">
        <f t="shared" si="35"/>
        <v>-0.5361935259176618</v>
      </c>
      <c r="K100">
        <f t="shared" si="36"/>
        <v>0</v>
      </c>
      <c r="L100">
        <f t="shared" si="37"/>
        <v>-0.7746228896941377</v>
      </c>
      <c r="M100">
        <f t="shared" si="38"/>
        <v>0</v>
      </c>
      <c r="N100">
        <f t="shared" si="39"/>
        <v>-0.7746228896941377</v>
      </c>
    </row>
    <row r="101" spans="1:14" ht="12.75">
      <c r="A101" s="3">
        <v>35400</v>
      </c>
      <c r="B101" s="2" t="s">
        <v>92</v>
      </c>
      <c r="C101" s="2">
        <v>33.374342375059484</v>
      </c>
      <c r="D101" s="2">
        <v>0.7960815877661054</v>
      </c>
      <c r="E101">
        <f t="shared" si="30"/>
        <v>1.6783748307534365</v>
      </c>
      <c r="F101">
        <f t="shared" si="31"/>
        <v>1.1500754674206437</v>
      </c>
      <c r="G101">
        <f t="shared" si="32"/>
        <v>0.44998187069643586</v>
      </c>
      <c r="H101">
        <f t="shared" si="33"/>
        <v>0</v>
      </c>
      <c r="I101">
        <f t="shared" si="34"/>
        <v>0.44998187069643586</v>
      </c>
      <c r="J101">
        <f t="shared" si="35"/>
        <v>0</v>
      </c>
      <c r="K101">
        <f t="shared" si="36"/>
        <v>0.6500754674206436</v>
      </c>
      <c r="L101">
        <f t="shared" si="37"/>
        <v>0</v>
      </c>
      <c r="M101">
        <f t="shared" si="38"/>
        <v>0.6500754674206436</v>
      </c>
      <c r="N101">
        <f t="shared" si="39"/>
        <v>0</v>
      </c>
    </row>
    <row r="102" spans="1:14" ht="12.75">
      <c r="A102" s="3">
        <v>35431</v>
      </c>
      <c r="B102" s="2" t="s">
        <v>93</v>
      </c>
      <c r="C102" s="2">
        <v>31.59371236030432</v>
      </c>
      <c r="D102" s="2">
        <v>0.18775423541764513</v>
      </c>
      <c r="E102">
        <f t="shared" si="30"/>
        <v>0.6083273523484602</v>
      </c>
      <c r="F102">
        <f t="shared" si="31"/>
        <v>0.2712429773235706</v>
      </c>
      <c r="G102">
        <f t="shared" si="32"/>
        <v>0.29163638904441147</v>
      </c>
      <c r="H102">
        <f t="shared" si="33"/>
        <v>0</v>
      </c>
      <c r="I102">
        <f t="shared" si="34"/>
        <v>0.29163638904441147</v>
      </c>
      <c r="J102">
        <f t="shared" si="35"/>
        <v>0</v>
      </c>
      <c r="K102">
        <f t="shared" si="36"/>
        <v>0.4213184447442142</v>
      </c>
      <c r="L102">
        <f t="shared" si="37"/>
        <v>0</v>
      </c>
      <c r="M102">
        <f t="shared" si="38"/>
        <v>0.4213184447442142</v>
      </c>
      <c r="N102">
        <f t="shared" si="39"/>
        <v>0</v>
      </c>
    </row>
    <row r="103" spans="1:14" ht="12.75">
      <c r="A103" s="3">
        <v>35462</v>
      </c>
      <c r="B103" s="2" t="s">
        <v>94</v>
      </c>
      <c r="C103" s="2">
        <v>24.785640048501644</v>
      </c>
      <c r="D103" s="2">
        <v>-1.269141490278503</v>
      </c>
      <c r="E103">
        <f t="shared" si="30"/>
        <v>1.4568957256961481</v>
      </c>
      <c r="F103">
        <f t="shared" si="31"/>
        <v>-1.8334910831825761</v>
      </c>
      <c r="G103">
        <f t="shared" si="32"/>
        <v>0</v>
      </c>
      <c r="H103">
        <f t="shared" si="33"/>
        <v>-0.9230417732088334</v>
      </c>
      <c r="I103">
        <f t="shared" si="34"/>
        <v>0</v>
      </c>
      <c r="J103">
        <f t="shared" si="35"/>
        <v>-0.9230417732088334</v>
      </c>
      <c r="K103">
        <f t="shared" si="36"/>
        <v>0</v>
      </c>
      <c r="L103">
        <f t="shared" si="37"/>
        <v>-1.333491083182576</v>
      </c>
      <c r="M103">
        <f t="shared" si="38"/>
        <v>0</v>
      </c>
      <c r="N103">
        <f t="shared" si="39"/>
        <v>-1.333491083182576</v>
      </c>
    </row>
    <row r="104" spans="1:14" ht="12.75">
      <c r="A104" s="3">
        <v>35490</v>
      </c>
      <c r="B104" s="2" t="s">
        <v>95</v>
      </c>
      <c r="C104" s="2">
        <v>21.90196665408494</v>
      </c>
      <c r="D104" s="2">
        <v>-1.1811261212179005</v>
      </c>
      <c r="E104">
        <f t="shared" si="30"/>
        <v>0.08801536906060248</v>
      </c>
      <c r="F104">
        <f t="shared" si="31"/>
        <v>-1.7063378890022916</v>
      </c>
      <c r="G104">
        <f t="shared" si="32"/>
        <v>0</v>
      </c>
      <c r="H104">
        <f t="shared" si="33"/>
        <v>-1.7580681773570643</v>
      </c>
      <c r="I104">
        <f t="shared" si="34"/>
        <v>0</v>
      </c>
      <c r="J104">
        <f t="shared" si="35"/>
        <v>-1.7580681773570643</v>
      </c>
      <c r="K104">
        <f t="shared" si="36"/>
        <v>0</v>
      </c>
      <c r="L104">
        <f t="shared" si="37"/>
        <v>-2.5398289721848673</v>
      </c>
      <c r="M104">
        <f t="shared" si="38"/>
        <v>0</v>
      </c>
      <c r="N104">
        <f t="shared" si="39"/>
        <v>-2.5398289721848673</v>
      </c>
    </row>
    <row r="105" spans="1:14" ht="12.75">
      <c r="A105" s="3">
        <v>35521</v>
      </c>
      <c r="B105" s="2" t="s">
        <v>96</v>
      </c>
      <c r="C105" s="2">
        <v>20.153634969393732</v>
      </c>
      <c r="D105" s="2">
        <v>0.04014042798710088</v>
      </c>
      <c r="E105">
        <f t="shared" si="30"/>
        <v>1.2212665492050014</v>
      </c>
      <c r="F105">
        <f t="shared" si="31"/>
        <v>0.05798968621956523</v>
      </c>
      <c r="G105">
        <f t="shared" si="32"/>
        <v>0</v>
      </c>
      <c r="H105">
        <f t="shared" si="33"/>
        <v>-1.3718280323002938</v>
      </c>
      <c r="I105">
        <f t="shared" si="34"/>
        <v>0</v>
      </c>
      <c r="J105">
        <f t="shared" si="35"/>
        <v>-1.3718280323002938</v>
      </c>
      <c r="K105">
        <f t="shared" si="36"/>
        <v>0</v>
      </c>
      <c r="L105">
        <f t="shared" si="37"/>
        <v>-1.981839285965302</v>
      </c>
      <c r="M105">
        <f t="shared" si="38"/>
        <v>0</v>
      </c>
      <c r="N105">
        <f t="shared" si="39"/>
        <v>-1.981839285965302</v>
      </c>
    </row>
    <row r="106" spans="1:14" ht="12.75">
      <c r="A106" s="3">
        <v>35551</v>
      </c>
      <c r="B106" s="2" t="s">
        <v>97</v>
      </c>
      <c r="C106" s="2">
        <v>16.842056930958258</v>
      </c>
      <c r="D106" s="2">
        <v>-0.77252962909518</v>
      </c>
      <c r="E106">
        <f t="shared" si="30"/>
        <v>0.8126700570822809</v>
      </c>
      <c r="F106">
        <f t="shared" si="31"/>
        <v>-1.11605065100309</v>
      </c>
      <c r="G106">
        <f t="shared" si="32"/>
        <v>0</v>
      </c>
      <c r="H106">
        <f t="shared" si="33"/>
        <v>-1.7982579443258042</v>
      </c>
      <c r="I106">
        <f t="shared" si="34"/>
        <v>0</v>
      </c>
      <c r="J106">
        <f t="shared" si="35"/>
        <v>-1.7982579443258042</v>
      </c>
      <c r="K106">
        <f t="shared" si="36"/>
        <v>0</v>
      </c>
      <c r="L106">
        <f t="shared" si="37"/>
        <v>-2.597889936968392</v>
      </c>
      <c r="M106">
        <f t="shared" si="38"/>
        <v>0</v>
      </c>
      <c r="N106">
        <f t="shared" si="39"/>
        <v>-2.597889936968392</v>
      </c>
    </row>
    <row r="107" spans="1:14" ht="12.75">
      <c r="A107" s="3">
        <v>35582</v>
      </c>
      <c r="B107" s="2" t="s">
        <v>98</v>
      </c>
      <c r="C107" s="2">
        <v>23.86491457324338</v>
      </c>
      <c r="D107" s="2">
        <v>0.4167238814408113</v>
      </c>
      <c r="E107">
        <f t="shared" si="30"/>
        <v>1.1892535105359912</v>
      </c>
      <c r="F107">
        <f t="shared" si="31"/>
        <v>0.6020286363841858</v>
      </c>
      <c r="G107">
        <f t="shared" si="32"/>
        <v>0.07062416437114177</v>
      </c>
      <c r="H107">
        <f t="shared" si="33"/>
        <v>-1.0354343458153235</v>
      </c>
      <c r="I107">
        <f t="shared" si="34"/>
        <v>0.07062416437114177</v>
      </c>
      <c r="J107">
        <f t="shared" si="35"/>
        <v>-1.0354343458153235</v>
      </c>
      <c r="K107">
        <f t="shared" si="36"/>
        <v>0.10202863638418577</v>
      </c>
      <c r="L107">
        <f t="shared" si="37"/>
        <v>-1.4958613005842065</v>
      </c>
      <c r="M107">
        <f t="shared" si="38"/>
        <v>0.10202863638418577</v>
      </c>
      <c r="N107">
        <f t="shared" si="39"/>
        <v>-1.4958613005842065</v>
      </c>
    </row>
    <row r="108" spans="1:14" ht="12.75">
      <c r="A108" s="3">
        <v>35612</v>
      </c>
      <c r="B108" s="2" t="s">
        <v>99</v>
      </c>
      <c r="C108" s="2">
        <v>22.50311180428947</v>
      </c>
      <c r="D108" s="2">
        <v>0.17365220227693834</v>
      </c>
      <c r="E108">
        <f t="shared" si="30"/>
        <v>0.24307167916387296</v>
      </c>
      <c r="F108">
        <f t="shared" si="31"/>
        <v>0.2508701881457799</v>
      </c>
      <c r="G108">
        <f t="shared" si="32"/>
        <v>0</v>
      </c>
      <c r="H108">
        <f t="shared" si="33"/>
        <v>-0.5156824264687156</v>
      </c>
      <c r="I108">
        <f t="shared" si="34"/>
        <v>0</v>
      </c>
      <c r="J108">
        <f t="shared" si="35"/>
        <v>-0.5156824264687156</v>
      </c>
      <c r="K108">
        <f t="shared" si="36"/>
        <v>0</v>
      </c>
      <c r="L108">
        <f t="shared" si="37"/>
        <v>-0.7449911124384266</v>
      </c>
      <c r="M108">
        <f t="shared" si="38"/>
        <v>0</v>
      </c>
      <c r="N108">
        <f t="shared" si="39"/>
        <v>-0.7449911124384266</v>
      </c>
    </row>
    <row r="109" spans="1:14" ht="12.75">
      <c r="A109" s="3">
        <v>35643</v>
      </c>
      <c r="B109" s="2" t="s">
        <v>100</v>
      </c>
      <c r="C109" s="2">
        <v>21.435337585296438</v>
      </c>
      <c r="D109" s="2">
        <v>-0.2499471251456741</v>
      </c>
      <c r="E109">
        <f t="shared" si="30"/>
        <v>0.4235993274226124</v>
      </c>
      <c r="F109">
        <f t="shared" si="31"/>
        <v>-0.36109120120338034</v>
      </c>
      <c r="G109">
        <f t="shared" si="32"/>
        <v>0</v>
      </c>
      <c r="H109">
        <f t="shared" si="33"/>
        <v>-0.41952983454472026</v>
      </c>
      <c r="I109">
        <f t="shared" si="34"/>
        <v>0</v>
      </c>
      <c r="J109">
        <f t="shared" si="35"/>
        <v>-0.41952983454472026</v>
      </c>
      <c r="K109">
        <f t="shared" si="36"/>
        <v>0</v>
      </c>
      <c r="L109">
        <f t="shared" si="37"/>
        <v>-0.6060823136418071</v>
      </c>
      <c r="M109">
        <f t="shared" si="38"/>
        <v>0</v>
      </c>
      <c r="N109">
        <f t="shared" si="39"/>
        <v>-0.6060823136418071</v>
      </c>
    </row>
    <row r="110" spans="1:14" ht="12.75">
      <c r="A110" s="3">
        <v>35674</v>
      </c>
      <c r="B110" s="2" t="s">
        <v>101</v>
      </c>
      <c r="C110" s="2">
        <v>14.969027813091346</v>
      </c>
      <c r="D110" s="2">
        <v>-0.8234400259603409</v>
      </c>
      <c r="E110">
        <f t="shared" si="30"/>
        <v>0.5734929008146669</v>
      </c>
      <c r="F110">
        <f t="shared" si="31"/>
        <v>-1.189599391950071</v>
      </c>
      <c r="G110">
        <f t="shared" si="32"/>
        <v>0</v>
      </c>
      <c r="H110">
        <f t="shared" si="33"/>
        <v>-0.8968701434353916</v>
      </c>
      <c r="I110">
        <f t="shared" si="34"/>
        <v>0</v>
      </c>
      <c r="J110">
        <f t="shared" si="35"/>
        <v>-0.8968701434353916</v>
      </c>
      <c r="K110">
        <f t="shared" si="36"/>
        <v>0</v>
      </c>
      <c r="L110">
        <f t="shared" si="37"/>
        <v>-1.295681705591878</v>
      </c>
      <c r="M110">
        <f t="shared" si="38"/>
        <v>0</v>
      </c>
      <c r="N110">
        <f t="shared" si="39"/>
        <v>-1.295681705591878</v>
      </c>
    </row>
    <row r="111" spans="1:14" ht="12.75">
      <c r="A111" s="3">
        <v>35704</v>
      </c>
      <c r="B111" s="2" t="s">
        <v>102</v>
      </c>
      <c r="C111" s="2">
        <v>18.45259740401135</v>
      </c>
      <c r="D111" s="2">
        <v>-0.0794384543763998</v>
      </c>
      <c r="E111">
        <f t="shared" si="30"/>
        <v>0.7440015715839411</v>
      </c>
      <c r="F111">
        <f t="shared" si="31"/>
        <v>-0.11476237982651821</v>
      </c>
      <c r="G111">
        <f t="shared" si="32"/>
        <v>0</v>
      </c>
      <c r="H111">
        <f t="shared" si="33"/>
        <v>-0.6302088807421219</v>
      </c>
      <c r="I111">
        <f t="shared" si="34"/>
        <v>0</v>
      </c>
      <c r="J111">
        <f t="shared" si="35"/>
        <v>-0.6302088807421219</v>
      </c>
      <c r="K111">
        <f t="shared" si="36"/>
        <v>0</v>
      </c>
      <c r="L111">
        <f t="shared" si="37"/>
        <v>-0.9104440854183962</v>
      </c>
      <c r="M111">
        <f t="shared" si="38"/>
        <v>0</v>
      </c>
      <c r="N111">
        <f t="shared" si="39"/>
        <v>-0.9104440854183962</v>
      </c>
    </row>
    <row r="112" spans="1:14" ht="12.75">
      <c r="A112" s="3">
        <v>35735</v>
      </c>
      <c r="B112" s="2" t="s">
        <v>103</v>
      </c>
      <c r="C112" s="2">
        <v>21.777572361199375</v>
      </c>
      <c r="D112" s="2">
        <v>0.30443117977796824</v>
      </c>
      <c r="E112">
        <f t="shared" si="30"/>
        <v>0.38386963415436803</v>
      </c>
      <c r="F112">
        <f t="shared" si="31"/>
        <v>0.43980269957384355</v>
      </c>
      <c r="G112">
        <f t="shared" si="32"/>
        <v>0</v>
      </c>
      <c r="H112">
        <f t="shared" si="33"/>
        <v>0</v>
      </c>
      <c r="I112">
        <f t="shared" si="34"/>
        <v>0</v>
      </c>
      <c r="J112">
        <f t="shared" si="35"/>
        <v>0</v>
      </c>
      <c r="K112">
        <f t="shared" si="36"/>
        <v>0</v>
      </c>
      <c r="L112">
        <f t="shared" si="37"/>
        <v>0</v>
      </c>
      <c r="M112">
        <f t="shared" si="38"/>
        <v>0</v>
      </c>
      <c r="N112">
        <f t="shared" si="39"/>
        <v>0</v>
      </c>
    </row>
    <row r="113" spans="1:14" ht="12.75">
      <c r="A113" s="3">
        <v>35765</v>
      </c>
      <c r="B113" s="2" t="s">
        <v>104</v>
      </c>
      <c r="C113" s="2">
        <v>26.464391533452797</v>
      </c>
      <c r="D113" s="2">
        <v>-0.584278482362705</v>
      </c>
      <c r="E113">
        <f t="shared" si="30"/>
        <v>0.8887096621406732</v>
      </c>
      <c r="F113">
        <f t="shared" si="31"/>
        <v>-0.8440898006355352</v>
      </c>
      <c r="G113">
        <f t="shared" si="32"/>
        <v>0</v>
      </c>
      <c r="H113">
        <f t="shared" si="33"/>
        <v>-0.23817876529303544</v>
      </c>
      <c r="I113">
        <f t="shared" si="34"/>
        <v>0</v>
      </c>
      <c r="J113">
        <f t="shared" si="35"/>
        <v>-0.23817876529303544</v>
      </c>
      <c r="K113">
        <f t="shared" si="36"/>
        <v>0</v>
      </c>
      <c r="L113">
        <f t="shared" si="37"/>
        <v>-0.3440898006355352</v>
      </c>
      <c r="M113">
        <f t="shared" si="38"/>
        <v>0</v>
      </c>
      <c r="N113">
        <f t="shared" si="39"/>
        <v>-0.3440898006355352</v>
      </c>
    </row>
    <row r="114" spans="1:14" ht="12.75">
      <c r="A114" s="3">
        <v>35796</v>
      </c>
      <c r="B114" s="2" t="s">
        <v>105</v>
      </c>
      <c r="C114" s="2">
        <v>24.947511178072617</v>
      </c>
      <c r="D114" s="2">
        <v>-0.6130777670891628</v>
      </c>
      <c r="E114">
        <f t="shared" si="30"/>
        <v>0.028799284726457874</v>
      </c>
      <c r="F114">
        <f t="shared" si="31"/>
        <v>-0.8856952734314876</v>
      </c>
      <c r="G114">
        <f t="shared" si="32"/>
        <v>0</v>
      </c>
      <c r="H114">
        <f t="shared" si="33"/>
        <v>-0.5051568153125288</v>
      </c>
      <c r="I114">
        <f t="shared" si="34"/>
        <v>0</v>
      </c>
      <c r="J114">
        <f t="shared" si="35"/>
        <v>-0.5051568153125288</v>
      </c>
      <c r="K114">
        <f t="shared" si="36"/>
        <v>0</v>
      </c>
      <c r="L114">
        <f t="shared" si="37"/>
        <v>-0.7297850740670228</v>
      </c>
      <c r="M114">
        <f t="shared" si="38"/>
        <v>0</v>
      </c>
      <c r="N114">
        <f t="shared" si="39"/>
        <v>-0.7297850740670228</v>
      </c>
    </row>
    <row r="115" spans="1:14" ht="12.75">
      <c r="A115" s="3">
        <v>35827</v>
      </c>
      <c r="B115" s="2" t="s">
        <v>106</v>
      </c>
      <c r="C115" s="2">
        <v>24.607830788310984</v>
      </c>
      <c r="D115" s="2">
        <v>0.2604001722522875</v>
      </c>
      <c r="E115">
        <f t="shared" si="30"/>
        <v>0.8734779393414503</v>
      </c>
      <c r="F115">
        <f t="shared" si="31"/>
        <v>0.3761924084437625</v>
      </c>
      <c r="G115">
        <f t="shared" si="32"/>
        <v>0</v>
      </c>
      <c r="H115">
        <f t="shared" si="33"/>
        <v>0</v>
      </c>
      <c r="I115">
        <f t="shared" si="34"/>
        <v>0</v>
      </c>
      <c r="J115">
        <f t="shared" si="35"/>
        <v>0</v>
      </c>
      <c r="K115">
        <f t="shared" si="36"/>
        <v>0</v>
      </c>
      <c r="L115">
        <f t="shared" si="37"/>
        <v>0</v>
      </c>
      <c r="M115">
        <f t="shared" si="38"/>
        <v>0</v>
      </c>
      <c r="N115">
        <f t="shared" si="39"/>
        <v>0</v>
      </c>
    </row>
    <row r="116" spans="1:14" ht="12.75">
      <c r="A116" s="3">
        <v>35855</v>
      </c>
      <c r="B116" s="2" t="s">
        <v>107</v>
      </c>
      <c r="C116" s="2">
        <v>24.14841756525409</v>
      </c>
      <c r="D116" s="2">
        <v>0.5990447986269323</v>
      </c>
      <c r="E116">
        <f t="shared" si="30"/>
        <v>0.33864462637464476</v>
      </c>
      <c r="F116">
        <f t="shared" si="31"/>
        <v>0.8654222599470446</v>
      </c>
      <c r="G116">
        <f t="shared" si="32"/>
        <v>0.25294508155726275</v>
      </c>
      <c r="H116">
        <f t="shared" si="33"/>
        <v>0</v>
      </c>
      <c r="I116">
        <f t="shared" si="34"/>
        <v>0.25294508155726275</v>
      </c>
      <c r="J116">
        <f t="shared" si="35"/>
        <v>0</v>
      </c>
      <c r="K116">
        <f t="shared" si="36"/>
        <v>0.36542225994704464</v>
      </c>
      <c r="L116">
        <f t="shared" si="37"/>
        <v>0</v>
      </c>
      <c r="M116">
        <f t="shared" si="38"/>
        <v>0.36542225994704464</v>
      </c>
      <c r="N116">
        <f t="shared" si="39"/>
        <v>0</v>
      </c>
    </row>
    <row r="117" spans="1:14" ht="12.75">
      <c r="A117" s="3">
        <v>35886</v>
      </c>
      <c r="B117" s="2" t="s">
        <v>108</v>
      </c>
      <c r="C117" s="2">
        <v>20.877725666675705</v>
      </c>
      <c r="D117" s="2">
        <v>0.6187810623546015</v>
      </c>
      <c r="E117">
        <f t="shared" si="30"/>
        <v>0.019736263727669234</v>
      </c>
      <c r="F117">
        <f t="shared" si="31"/>
        <v>0.8939346550087492</v>
      </c>
      <c r="G117">
        <f t="shared" si="32"/>
        <v>0.5256264268421947</v>
      </c>
      <c r="H117">
        <f t="shared" si="33"/>
        <v>0</v>
      </c>
      <c r="I117">
        <f t="shared" si="34"/>
        <v>0.5256264268421947</v>
      </c>
      <c r="J117">
        <f t="shared" si="35"/>
        <v>0</v>
      </c>
      <c r="K117">
        <f t="shared" si="36"/>
        <v>0.7593569149557939</v>
      </c>
      <c r="L117">
        <f t="shared" si="37"/>
        <v>0</v>
      </c>
      <c r="M117">
        <f t="shared" si="38"/>
        <v>0.7593569149557939</v>
      </c>
      <c r="N117">
        <f t="shared" si="39"/>
        <v>0</v>
      </c>
    </row>
    <row r="118" spans="1:14" ht="12.75">
      <c r="A118" s="3">
        <v>35916</v>
      </c>
      <c r="B118" s="2" t="s">
        <v>109</v>
      </c>
      <c r="C118" s="2">
        <v>22.517599873579158</v>
      </c>
      <c r="D118" s="2">
        <v>1.1848680851430404</v>
      </c>
      <c r="E118">
        <f t="shared" si="30"/>
        <v>0.5660870227884389</v>
      </c>
      <c r="F118">
        <f t="shared" si="31"/>
        <v>1.7117437933422635</v>
      </c>
      <c r="G118">
        <f t="shared" si="32"/>
        <v>1.3643947949155657</v>
      </c>
      <c r="H118">
        <f t="shared" si="33"/>
        <v>0</v>
      </c>
      <c r="I118">
        <f t="shared" si="34"/>
        <v>1.3643947949155657</v>
      </c>
      <c r="J118">
        <f t="shared" si="35"/>
        <v>0</v>
      </c>
      <c r="K118">
        <f t="shared" si="36"/>
        <v>1.9711007082980574</v>
      </c>
      <c r="L118">
        <f t="shared" si="37"/>
        <v>0</v>
      </c>
      <c r="M118">
        <f t="shared" si="38"/>
        <v>1.9711007082980574</v>
      </c>
      <c r="N118">
        <f t="shared" si="39"/>
        <v>0</v>
      </c>
    </row>
    <row r="119" spans="1:14" ht="12.75">
      <c r="A119" s="3">
        <v>35947</v>
      </c>
      <c r="B119" s="2" t="s">
        <v>110</v>
      </c>
      <c r="C119" s="2">
        <v>29.583560134131673</v>
      </c>
      <c r="D119" s="2">
        <v>1.5653738392381589</v>
      </c>
      <c r="E119">
        <f t="shared" si="30"/>
        <v>0.38050575409511844</v>
      </c>
      <c r="F119">
        <f t="shared" si="31"/>
        <v>2.2614491749541803</v>
      </c>
      <c r="G119">
        <f t="shared" si="32"/>
        <v>2.583668917084055</v>
      </c>
      <c r="H119">
        <f t="shared" si="33"/>
        <v>0</v>
      </c>
      <c r="I119">
        <f t="shared" si="34"/>
        <v>2.583668917084055</v>
      </c>
      <c r="J119">
        <f t="shared" si="35"/>
        <v>0</v>
      </c>
      <c r="K119">
        <f t="shared" si="36"/>
        <v>3.732549883252238</v>
      </c>
      <c r="L119">
        <f t="shared" si="37"/>
        <v>0</v>
      </c>
      <c r="M119">
        <f t="shared" si="38"/>
        <v>3.732549883252238</v>
      </c>
      <c r="N119">
        <f t="shared" si="39"/>
        <v>0</v>
      </c>
    </row>
    <row r="120" spans="1:14" ht="12.75">
      <c r="A120" s="3">
        <v>35977</v>
      </c>
      <c r="B120" s="2" t="s">
        <v>111</v>
      </c>
      <c r="C120" s="2">
        <v>21.142272651585433</v>
      </c>
      <c r="D120" s="2">
        <v>-1.035769220584308</v>
      </c>
      <c r="E120">
        <f t="shared" si="30"/>
        <v>2.601143059822467</v>
      </c>
      <c r="F120">
        <f t="shared" si="31"/>
        <v>-1.496345084234508</v>
      </c>
      <c r="G120">
        <f t="shared" si="32"/>
        <v>1.2017999794300775</v>
      </c>
      <c r="H120">
        <f t="shared" si="33"/>
        <v>-0.6896695035146385</v>
      </c>
      <c r="I120">
        <f t="shared" si="34"/>
        <v>1.2017999794300775</v>
      </c>
      <c r="J120">
        <f t="shared" si="35"/>
        <v>-0.6896695035146385</v>
      </c>
      <c r="K120">
        <f t="shared" si="36"/>
        <v>1.73620479901773</v>
      </c>
      <c r="L120">
        <f t="shared" si="37"/>
        <v>-0.996345084234508</v>
      </c>
      <c r="M120">
        <f t="shared" si="38"/>
        <v>1.73620479901773</v>
      </c>
      <c r="N120">
        <f t="shared" si="39"/>
        <v>-0.996345084234508</v>
      </c>
    </row>
    <row r="121" spans="1:14" ht="12.75">
      <c r="A121" s="3">
        <v>36008</v>
      </c>
      <c r="B121" s="2" t="s">
        <v>112</v>
      </c>
      <c r="C121" s="2">
        <v>22.966882015839968</v>
      </c>
      <c r="D121" s="2">
        <v>-0.1911398313996968</v>
      </c>
      <c r="E121">
        <f t="shared" si="30"/>
        <v>0.8446293891846113</v>
      </c>
      <c r="F121">
        <f t="shared" si="31"/>
        <v>-0.27613404746184833</v>
      </c>
      <c r="G121">
        <f t="shared" si="32"/>
        <v>0.6645604309607112</v>
      </c>
      <c r="H121">
        <f t="shared" si="33"/>
        <v>-0.5347096178446658</v>
      </c>
      <c r="I121">
        <f t="shared" si="34"/>
        <v>0.6645604309607112</v>
      </c>
      <c r="J121">
        <f t="shared" si="35"/>
        <v>-0.5347096178446658</v>
      </c>
      <c r="K121">
        <f t="shared" si="36"/>
        <v>0.9600707515558815</v>
      </c>
      <c r="L121">
        <f t="shared" si="37"/>
        <v>-0.7724791316963563</v>
      </c>
      <c r="M121">
        <f t="shared" si="38"/>
        <v>0.9600707515558815</v>
      </c>
      <c r="N121">
        <f t="shared" si="39"/>
        <v>-0.7724791316963563</v>
      </c>
    </row>
    <row r="122" spans="1:14" ht="12.75">
      <c r="A122" s="3">
        <v>36039</v>
      </c>
      <c r="B122" s="2" t="s">
        <v>113</v>
      </c>
      <c r="C122" s="2">
        <v>21.06370564607874</v>
      </c>
      <c r="D122" s="2">
        <v>0.6579159872847551</v>
      </c>
      <c r="E122">
        <f t="shared" si="30"/>
        <v>0.8490558186844519</v>
      </c>
      <c r="F122">
        <f t="shared" si="31"/>
        <v>0.9504717207733476</v>
      </c>
      <c r="G122">
        <f t="shared" si="32"/>
        <v>0.9763767011757967</v>
      </c>
      <c r="H122">
        <f t="shared" si="33"/>
        <v>0</v>
      </c>
      <c r="I122">
        <f t="shared" si="34"/>
        <v>0.9763767011757967</v>
      </c>
      <c r="J122">
        <f t="shared" si="35"/>
        <v>0</v>
      </c>
      <c r="K122">
        <f t="shared" si="36"/>
        <v>1.410542472329229</v>
      </c>
      <c r="L122">
        <f t="shared" si="37"/>
        <v>0</v>
      </c>
      <c r="M122">
        <f t="shared" si="38"/>
        <v>1.410542472329229</v>
      </c>
      <c r="N122">
        <f t="shared" si="39"/>
        <v>0</v>
      </c>
    </row>
    <row r="123" spans="1:14" ht="12.75">
      <c r="A123" s="3">
        <v>36069</v>
      </c>
      <c r="B123" s="2" t="s">
        <v>114</v>
      </c>
      <c r="C123" s="2">
        <v>18.25467186660669</v>
      </c>
      <c r="D123" s="2">
        <v>-0.968152308482532</v>
      </c>
      <c r="E123">
        <f t="shared" si="30"/>
        <v>1.6260682957672872</v>
      </c>
      <c r="F123">
        <f t="shared" si="31"/>
        <v>-1.3986609360441111</v>
      </c>
      <c r="G123">
        <f t="shared" si="32"/>
        <v>0</v>
      </c>
      <c r="H123">
        <f t="shared" si="33"/>
        <v>-0.6220525914128625</v>
      </c>
      <c r="I123">
        <f t="shared" si="34"/>
        <v>0</v>
      </c>
      <c r="J123">
        <f t="shared" si="35"/>
        <v>-0.6220525914128625</v>
      </c>
      <c r="K123">
        <f t="shared" si="36"/>
        <v>0</v>
      </c>
      <c r="L123">
        <f t="shared" si="37"/>
        <v>-0.8986609360441111</v>
      </c>
      <c r="M123">
        <f t="shared" si="38"/>
        <v>0</v>
      </c>
      <c r="N123">
        <f t="shared" si="39"/>
        <v>-0.8986609360441111</v>
      </c>
    </row>
    <row r="124" spans="1:14" ht="12.75">
      <c r="A124" s="3">
        <v>36100</v>
      </c>
      <c r="B124" s="2" t="s">
        <v>115</v>
      </c>
      <c r="C124" s="2">
        <v>16.714391745775757</v>
      </c>
      <c r="D124" s="2">
        <v>-1.7423794998038258</v>
      </c>
      <c r="E124">
        <f t="shared" si="30"/>
        <v>0.7742271913212938</v>
      </c>
      <c r="F124">
        <f t="shared" si="31"/>
        <v>-2.5171640048655206</v>
      </c>
      <c r="G124">
        <f t="shared" si="32"/>
        <v>0</v>
      </c>
      <c r="H124">
        <f t="shared" si="33"/>
        <v>-2.0183323741470187</v>
      </c>
      <c r="I124">
        <f t="shared" si="34"/>
        <v>0</v>
      </c>
      <c r="J124">
        <f t="shared" si="35"/>
        <v>-2.0183323741470187</v>
      </c>
      <c r="K124">
        <f t="shared" si="36"/>
        <v>0</v>
      </c>
      <c r="L124">
        <f t="shared" si="37"/>
        <v>-2.9158249409096317</v>
      </c>
      <c r="M124">
        <f t="shared" si="38"/>
        <v>0</v>
      </c>
      <c r="N124">
        <f t="shared" si="39"/>
        <v>-2.9158249409096317</v>
      </c>
    </row>
    <row r="125" spans="1:14" ht="12.75">
      <c r="A125" s="3">
        <v>36130</v>
      </c>
      <c r="B125" s="2" t="s">
        <v>116</v>
      </c>
      <c r="C125" s="2">
        <v>26.78296370679786</v>
      </c>
      <c r="D125" s="2">
        <v>-0.29263683161755993</v>
      </c>
      <c r="E125">
        <f t="shared" si="30"/>
        <v>1.449742668186266</v>
      </c>
      <c r="F125">
        <f t="shared" si="31"/>
        <v>-0.4227637544682714</v>
      </c>
      <c r="G125">
        <f t="shared" si="32"/>
        <v>0</v>
      </c>
      <c r="H125">
        <f t="shared" si="33"/>
        <v>-1.9648694886949092</v>
      </c>
      <c r="I125">
        <f t="shared" si="34"/>
        <v>0</v>
      </c>
      <c r="J125">
        <f t="shared" si="35"/>
        <v>-1.9648694886949092</v>
      </c>
      <c r="K125">
        <f t="shared" si="36"/>
        <v>0</v>
      </c>
      <c r="L125">
        <f t="shared" si="37"/>
        <v>-2.838588695377903</v>
      </c>
      <c r="M125">
        <f t="shared" si="38"/>
        <v>0</v>
      </c>
      <c r="N125">
        <f t="shared" si="39"/>
        <v>-2.838588695377903</v>
      </c>
    </row>
    <row r="126" spans="1:14" ht="12.75">
      <c r="A126" s="3">
        <v>36161</v>
      </c>
      <c r="B126" s="2" t="s">
        <v>117</v>
      </c>
      <c r="C126" s="2">
        <v>32.335714631985795</v>
      </c>
      <c r="D126" s="2">
        <v>1.6579534196411294</v>
      </c>
      <c r="E126">
        <f t="shared" si="30"/>
        <v>1.9505902512586895</v>
      </c>
      <c r="F126">
        <f t="shared" si="31"/>
        <v>2.39519614993991</v>
      </c>
      <c r="G126">
        <f t="shared" si="32"/>
        <v>1.3118537025714598</v>
      </c>
      <c r="H126">
        <f t="shared" si="33"/>
        <v>0</v>
      </c>
      <c r="I126">
        <f t="shared" si="34"/>
        <v>1.3118537025714598</v>
      </c>
      <c r="J126">
        <f t="shared" si="35"/>
        <v>0</v>
      </c>
      <c r="K126">
        <f t="shared" si="36"/>
        <v>1.8951961499399104</v>
      </c>
      <c r="L126">
        <f t="shared" si="37"/>
        <v>0</v>
      </c>
      <c r="M126">
        <f t="shared" si="38"/>
        <v>1.8951961499399104</v>
      </c>
      <c r="N126">
        <f t="shared" si="39"/>
        <v>0</v>
      </c>
    </row>
    <row r="127" spans="1:14" ht="12.75">
      <c r="A127" s="3">
        <v>36192</v>
      </c>
      <c r="B127" s="2" t="s">
        <v>118</v>
      </c>
      <c r="C127" s="2">
        <v>21.09442157714899</v>
      </c>
      <c r="D127" s="2">
        <v>-1.4241507297793061</v>
      </c>
      <c r="E127">
        <f t="shared" si="30"/>
        <v>3.0821041494204353</v>
      </c>
      <c r="F127">
        <f t="shared" si="31"/>
        <v>-2.0574283357368737</v>
      </c>
      <c r="G127">
        <f t="shared" si="32"/>
        <v>0</v>
      </c>
      <c r="H127">
        <f t="shared" si="33"/>
        <v>-1.0780510127096365</v>
      </c>
      <c r="I127">
        <f t="shared" si="34"/>
        <v>0</v>
      </c>
      <c r="J127">
        <f t="shared" si="35"/>
        <v>-1.0780510127096365</v>
      </c>
      <c r="K127">
        <f t="shared" si="36"/>
        <v>0</v>
      </c>
      <c r="L127">
        <f t="shared" si="37"/>
        <v>-1.5574283357368737</v>
      </c>
      <c r="M127">
        <f t="shared" si="38"/>
        <v>0</v>
      </c>
      <c r="N127">
        <f t="shared" si="39"/>
        <v>-1.5574283357368737</v>
      </c>
    </row>
    <row r="128" spans="1:14" ht="12.75">
      <c r="A128" s="3">
        <v>36220</v>
      </c>
      <c r="B128" s="2" t="s">
        <v>119</v>
      </c>
      <c r="C128" s="2">
        <v>21.909978617401617</v>
      </c>
      <c r="D128" s="2">
        <v>-0.25397024802762097</v>
      </c>
      <c r="E128">
        <f t="shared" si="30"/>
        <v>1.1701804817516852</v>
      </c>
      <c r="F128">
        <f t="shared" si="31"/>
        <v>-0.3669032875523805</v>
      </c>
      <c r="G128">
        <f t="shared" si="32"/>
        <v>0</v>
      </c>
      <c r="H128">
        <f t="shared" si="33"/>
        <v>-0.985921543667588</v>
      </c>
      <c r="I128">
        <f t="shared" si="34"/>
        <v>0</v>
      </c>
      <c r="J128">
        <f t="shared" si="35"/>
        <v>-0.985921543667588</v>
      </c>
      <c r="K128">
        <f t="shared" si="36"/>
        <v>0</v>
      </c>
      <c r="L128">
        <f t="shared" si="37"/>
        <v>-1.4243316232892542</v>
      </c>
      <c r="M128">
        <f t="shared" si="38"/>
        <v>0</v>
      </c>
      <c r="N128">
        <f t="shared" si="39"/>
        <v>-1.4243316232892542</v>
      </c>
    </row>
    <row r="129" spans="1:14" ht="12.75">
      <c r="A129" s="3">
        <v>36251</v>
      </c>
      <c r="B129" s="2" t="s">
        <v>120</v>
      </c>
      <c r="C129" s="2">
        <v>24.27056056100484</v>
      </c>
      <c r="D129" s="2">
        <v>1.6372185510196968</v>
      </c>
      <c r="E129">
        <f t="shared" si="30"/>
        <v>1.8911887990473177</v>
      </c>
      <c r="F129">
        <f t="shared" si="31"/>
        <v>2.3652410999950724</v>
      </c>
      <c r="G129">
        <f t="shared" si="32"/>
        <v>1.2911188339500272</v>
      </c>
      <c r="H129">
        <f t="shared" si="33"/>
        <v>0</v>
      </c>
      <c r="I129">
        <f t="shared" si="34"/>
        <v>1.2911188339500272</v>
      </c>
      <c r="J129">
        <f t="shared" si="35"/>
        <v>0</v>
      </c>
      <c r="K129">
        <f t="shared" si="36"/>
        <v>1.8652410999950721</v>
      </c>
      <c r="L129">
        <f t="shared" si="37"/>
        <v>0</v>
      </c>
      <c r="M129">
        <f t="shared" si="38"/>
        <v>1.8652410999950721</v>
      </c>
      <c r="N129">
        <f t="shared" si="39"/>
        <v>0</v>
      </c>
    </row>
    <row r="130" spans="1:14" ht="12.75">
      <c r="A130" s="3">
        <v>36281</v>
      </c>
      <c r="B130" s="2" t="s">
        <v>121</v>
      </c>
      <c r="C130" s="2">
        <v>23.81474892545027</v>
      </c>
      <c r="D130" s="2">
        <v>1.1362106004352042</v>
      </c>
      <c r="E130">
        <f t="shared" si="30"/>
        <v>0.5010079505844927</v>
      </c>
      <c r="F130">
        <f t="shared" si="31"/>
        <v>1.6414497677940691</v>
      </c>
      <c r="G130">
        <f t="shared" si="32"/>
        <v>2.081229717315562</v>
      </c>
      <c r="H130">
        <f t="shared" si="33"/>
        <v>0</v>
      </c>
      <c r="I130">
        <f t="shared" si="34"/>
        <v>2.081229717315562</v>
      </c>
      <c r="J130">
        <f t="shared" si="35"/>
        <v>0</v>
      </c>
      <c r="K130">
        <f t="shared" si="36"/>
        <v>3.0066908677891417</v>
      </c>
      <c r="L130">
        <f t="shared" si="37"/>
        <v>0</v>
      </c>
      <c r="M130">
        <f t="shared" si="38"/>
        <v>3.0066908677891417</v>
      </c>
      <c r="N130">
        <f t="shared" si="39"/>
        <v>0</v>
      </c>
    </row>
    <row r="131" spans="1:14" ht="12.75">
      <c r="A131" s="3">
        <v>36312</v>
      </c>
      <c r="B131" s="2" t="s">
        <v>122</v>
      </c>
      <c r="C131" s="2">
        <v>29.123476818099885</v>
      </c>
      <c r="D131" s="2">
        <v>0.8947062755364608</v>
      </c>
      <c r="E131">
        <f aca="true" t="shared" si="40" ref="E131:E159">ABS(D131-D130)</f>
        <v>0.2415043248987434</v>
      </c>
      <c r="F131">
        <f aca="true" t="shared" si="41" ref="F131:F158">D131/SE_of_SPC</f>
        <v>1.2925556297931866</v>
      </c>
      <c r="G131">
        <f aca="true" t="shared" si="42" ref="G131:G158">IF((D131-K+G130)&gt;0,D131-K+G130,0)</f>
        <v>2.6298362757823535</v>
      </c>
      <c r="H131">
        <f aca="true" t="shared" si="43" ref="H131:H158">IF((D131+K+H130)&lt;0,D131+K+H130,0)</f>
        <v>0</v>
      </c>
      <c r="I131">
        <f aca="true" t="shared" si="44" ref="I131:I158">IF(I130&lt;4*SE_of_SPC,MAX(D131-K+I130,0),0)</f>
        <v>2.6298362757823535</v>
      </c>
      <c r="J131">
        <f aca="true" t="shared" si="45" ref="J131:J158">IF(J130&lt;-(4*SE_of_SPC),0,MIN(D131+K+J130,0))</f>
        <v>0</v>
      </c>
      <c r="K131">
        <f aca="true" t="shared" si="46" ref="K131:K158">G131/SE_of_SPC</f>
        <v>3.7992464975823284</v>
      </c>
      <c r="L131">
        <f aca="true" t="shared" si="47" ref="L131:L158">H131/SE_of_SPC</f>
        <v>0</v>
      </c>
      <c r="M131">
        <f aca="true" t="shared" si="48" ref="M131:M158">I131/SE_of_SPC</f>
        <v>3.7992464975823284</v>
      </c>
      <c r="N131">
        <f aca="true" t="shared" si="49" ref="N131:N158">J131/SE_of_SPC</f>
        <v>0</v>
      </c>
    </row>
    <row r="132" spans="1:14" ht="12.75">
      <c r="A132" s="3">
        <v>36342</v>
      </c>
      <c r="B132" s="2" t="s">
        <v>123</v>
      </c>
      <c r="C132" s="2">
        <v>28.931941347587898</v>
      </c>
      <c r="D132" s="2">
        <v>1.2470155361007318</v>
      </c>
      <c r="E132">
        <f t="shared" si="40"/>
        <v>0.35230926056427103</v>
      </c>
      <c r="F132">
        <f t="shared" si="41"/>
        <v>1.8015263731777464</v>
      </c>
      <c r="G132">
        <f t="shared" si="42"/>
        <v>3.5307520948134155</v>
      </c>
      <c r="H132">
        <f t="shared" si="43"/>
        <v>0</v>
      </c>
      <c r="I132">
        <f t="shared" si="44"/>
        <v>3.5307520948134155</v>
      </c>
      <c r="J132">
        <f t="shared" si="45"/>
        <v>0</v>
      </c>
      <c r="K132">
        <f t="shared" si="46"/>
        <v>5.100772870760075</v>
      </c>
      <c r="L132">
        <f t="shared" si="47"/>
        <v>0</v>
      </c>
      <c r="M132">
        <f t="shared" si="48"/>
        <v>5.100772870760075</v>
      </c>
      <c r="N132">
        <f t="shared" si="49"/>
        <v>0</v>
      </c>
    </row>
    <row r="133" spans="1:14" ht="12.75">
      <c r="A133" s="3">
        <v>36373</v>
      </c>
      <c r="B133" s="2" t="s">
        <v>124</v>
      </c>
      <c r="C133" s="2">
        <v>23.886610127432235</v>
      </c>
      <c r="D133" s="2">
        <v>-0.6819916891078731</v>
      </c>
      <c r="E133">
        <f t="shared" si="40"/>
        <v>1.929007225208605</v>
      </c>
      <c r="F133">
        <f t="shared" si="41"/>
        <v>-0.9852531733948064</v>
      </c>
      <c r="G133">
        <f t="shared" si="42"/>
        <v>2.502660688635873</v>
      </c>
      <c r="H133">
        <f t="shared" si="43"/>
        <v>-0.3358919720382036</v>
      </c>
      <c r="I133">
        <f t="shared" si="44"/>
        <v>0</v>
      </c>
      <c r="J133">
        <f t="shared" si="45"/>
        <v>-0.3358919720382036</v>
      </c>
      <c r="K133">
        <f t="shared" si="46"/>
        <v>3.615519697365268</v>
      </c>
      <c r="L133">
        <f t="shared" si="47"/>
        <v>-0.48525317339480645</v>
      </c>
      <c r="M133">
        <f t="shared" si="48"/>
        <v>0</v>
      </c>
      <c r="N133">
        <f t="shared" si="49"/>
        <v>-0.48525317339480645</v>
      </c>
    </row>
    <row r="134" spans="1:14" ht="12.75">
      <c r="A134" s="3">
        <v>36404</v>
      </c>
      <c r="B134" s="2" t="s">
        <v>125</v>
      </c>
      <c r="C134" s="2">
        <v>20.652861156195208</v>
      </c>
      <c r="D134" s="2">
        <v>-0.23903313027671563</v>
      </c>
      <c r="E134">
        <f t="shared" si="40"/>
        <v>0.4429585588311575</v>
      </c>
      <c r="F134">
        <f t="shared" si="41"/>
        <v>-0.3453240763970323</v>
      </c>
      <c r="G134">
        <f t="shared" si="42"/>
        <v>1.9175278412894876</v>
      </c>
      <c r="H134">
        <f t="shared" si="43"/>
        <v>-0.2288253852452497</v>
      </c>
      <c r="I134">
        <f t="shared" si="44"/>
        <v>0</v>
      </c>
      <c r="J134">
        <f t="shared" si="45"/>
        <v>-0.2288253852452497</v>
      </c>
      <c r="K134">
        <f t="shared" si="46"/>
        <v>2.7701956209682357</v>
      </c>
      <c r="L134">
        <f t="shared" si="47"/>
        <v>-0.3305772497918387</v>
      </c>
      <c r="M134">
        <f t="shared" si="48"/>
        <v>0</v>
      </c>
      <c r="N134">
        <f t="shared" si="49"/>
        <v>-0.3305772497918387</v>
      </c>
    </row>
    <row r="135" spans="1:14" ht="12.75">
      <c r="A135" s="3">
        <v>36434</v>
      </c>
      <c r="B135" s="2" t="s">
        <v>126</v>
      </c>
      <c r="C135" s="2">
        <v>19.940245957507308</v>
      </c>
      <c r="D135" s="2">
        <v>-0.6862373001047828</v>
      </c>
      <c r="E135">
        <f t="shared" si="40"/>
        <v>0.44720416982806716</v>
      </c>
      <c r="F135">
        <f t="shared" si="41"/>
        <v>-0.9913866817271103</v>
      </c>
      <c r="G135">
        <f t="shared" si="42"/>
        <v>0.8851908241150352</v>
      </c>
      <c r="H135">
        <f t="shared" si="43"/>
        <v>-0.568962968280363</v>
      </c>
      <c r="I135">
        <f t="shared" si="44"/>
        <v>0</v>
      </c>
      <c r="J135">
        <f t="shared" si="45"/>
        <v>-0.568962968280363</v>
      </c>
      <c r="K135">
        <f t="shared" si="46"/>
        <v>1.2788089392411253</v>
      </c>
      <c r="L135">
        <f t="shared" si="47"/>
        <v>-0.8219639315189491</v>
      </c>
      <c r="M135">
        <f t="shared" si="48"/>
        <v>0</v>
      </c>
      <c r="N135">
        <f t="shared" si="49"/>
        <v>-0.8219639315189491</v>
      </c>
    </row>
    <row r="136" spans="1:14" ht="12.75">
      <c r="A136" s="3">
        <v>36465</v>
      </c>
      <c r="B136" s="2" t="s">
        <v>127</v>
      </c>
      <c r="C136" s="2">
        <v>18.585119243872953</v>
      </c>
      <c r="D136" s="2">
        <v>-1.3246135764463873</v>
      </c>
      <c r="E136">
        <f t="shared" si="40"/>
        <v>0.6383762763416045</v>
      </c>
      <c r="F136">
        <f t="shared" si="41"/>
        <v>-1.9136299614191017</v>
      </c>
      <c r="G136">
        <f t="shared" si="42"/>
        <v>0</v>
      </c>
      <c r="H136">
        <f t="shared" si="43"/>
        <v>-1.5474768276570807</v>
      </c>
      <c r="I136">
        <f t="shared" si="44"/>
        <v>0</v>
      </c>
      <c r="J136">
        <f t="shared" si="45"/>
        <v>-1.5474768276570807</v>
      </c>
      <c r="K136">
        <f t="shared" si="46"/>
        <v>0</v>
      </c>
      <c r="L136">
        <f t="shared" si="47"/>
        <v>-2.2355938929380508</v>
      </c>
      <c r="M136">
        <f t="shared" si="48"/>
        <v>0</v>
      </c>
      <c r="N136">
        <f t="shared" si="49"/>
        <v>-2.2355938929380508</v>
      </c>
    </row>
    <row r="137" spans="1:14" ht="12.75">
      <c r="A137" s="3">
        <v>36495</v>
      </c>
      <c r="B137" s="2" t="s">
        <v>128</v>
      </c>
      <c r="C137" s="2">
        <v>22.003259962889196</v>
      </c>
      <c r="D137" s="2">
        <v>-2.0374085221870093</v>
      </c>
      <c r="E137">
        <f t="shared" si="40"/>
        <v>0.712794945740622</v>
      </c>
      <c r="F137">
        <f t="shared" si="41"/>
        <v>-2.943383686408621</v>
      </c>
      <c r="G137">
        <f t="shared" si="42"/>
        <v>0</v>
      </c>
      <c r="H137">
        <f t="shared" si="43"/>
        <v>-3.2387856327744204</v>
      </c>
      <c r="I137">
        <f t="shared" si="44"/>
        <v>0</v>
      </c>
      <c r="J137">
        <f t="shared" si="45"/>
        <v>-3.2387856327744204</v>
      </c>
      <c r="K137">
        <f t="shared" si="46"/>
        <v>0</v>
      </c>
      <c r="L137">
        <f t="shared" si="47"/>
        <v>-4.678977579346672</v>
      </c>
      <c r="M137">
        <f t="shared" si="48"/>
        <v>0</v>
      </c>
      <c r="N137">
        <f t="shared" si="49"/>
        <v>-4.678977579346672</v>
      </c>
    </row>
    <row r="138" spans="1:14" ht="12.75">
      <c r="A138" s="3">
        <v>36526</v>
      </c>
      <c r="B138" s="2" t="s">
        <v>129</v>
      </c>
      <c r="C138" s="2">
        <v>26.253568187180246</v>
      </c>
      <c r="D138" s="2">
        <v>-0.27440608778992365</v>
      </c>
      <c r="E138">
        <f t="shared" si="40"/>
        <v>1.7630024343970856</v>
      </c>
      <c r="F138">
        <f t="shared" si="41"/>
        <v>-0.3964263393701157</v>
      </c>
      <c r="G138">
        <f t="shared" si="42"/>
        <v>0</v>
      </c>
      <c r="H138">
        <f t="shared" si="43"/>
        <v>-3.1670920034946746</v>
      </c>
      <c r="I138">
        <f t="shared" si="44"/>
        <v>0</v>
      </c>
      <c r="J138">
        <f t="shared" si="45"/>
        <v>0</v>
      </c>
      <c r="K138">
        <f t="shared" si="46"/>
        <v>0</v>
      </c>
      <c r="L138">
        <f t="shared" si="47"/>
        <v>-4.575403918716788</v>
      </c>
      <c r="M138">
        <f t="shared" si="48"/>
        <v>0</v>
      </c>
      <c r="N138">
        <f t="shared" si="49"/>
        <v>0</v>
      </c>
    </row>
    <row r="139" spans="1:14" ht="12.75">
      <c r="A139" s="3">
        <v>36557</v>
      </c>
      <c r="B139" s="2" t="s">
        <v>130</v>
      </c>
      <c r="C139" s="2">
        <v>25.239876805122172</v>
      </c>
      <c r="D139" s="2">
        <v>0.7034905691765655</v>
      </c>
      <c r="E139">
        <f t="shared" si="40"/>
        <v>0.9778966569664891</v>
      </c>
      <c r="F139">
        <f t="shared" si="41"/>
        <v>1.0163119680258992</v>
      </c>
      <c r="G139">
        <f t="shared" si="42"/>
        <v>0.357390852106896</v>
      </c>
      <c r="H139">
        <f t="shared" si="43"/>
        <v>-2.1175017172484396</v>
      </c>
      <c r="I139">
        <f t="shared" si="44"/>
        <v>0.357390852106896</v>
      </c>
      <c r="J139">
        <f t="shared" si="45"/>
        <v>0</v>
      </c>
      <c r="K139">
        <f t="shared" si="46"/>
        <v>0.5163119680258993</v>
      </c>
      <c r="L139">
        <f t="shared" si="47"/>
        <v>-3.0590919506908882</v>
      </c>
      <c r="M139">
        <f t="shared" si="48"/>
        <v>0.5163119680258993</v>
      </c>
      <c r="N139">
        <f t="shared" si="49"/>
        <v>0</v>
      </c>
    </row>
    <row r="140" spans="1:14" ht="12.75">
      <c r="A140" s="3">
        <v>36586</v>
      </c>
      <c r="B140" s="2" t="s">
        <v>131</v>
      </c>
      <c r="C140" s="2">
        <v>23.011665997159078</v>
      </c>
      <c r="D140" s="2">
        <v>0.17935259541777113</v>
      </c>
      <c r="E140">
        <f t="shared" si="40"/>
        <v>0.5241379737587943</v>
      </c>
      <c r="F140">
        <f t="shared" si="41"/>
        <v>0.2591053771096664</v>
      </c>
      <c r="G140">
        <f t="shared" si="42"/>
        <v>0.19064373045499758</v>
      </c>
      <c r="H140">
        <f t="shared" si="43"/>
        <v>-1.592049404760999</v>
      </c>
      <c r="I140">
        <f t="shared" si="44"/>
        <v>0.19064373045499758</v>
      </c>
      <c r="J140">
        <f t="shared" si="45"/>
        <v>0</v>
      </c>
      <c r="K140">
        <f t="shared" si="46"/>
        <v>0.27541734513556565</v>
      </c>
      <c r="L140">
        <f t="shared" si="47"/>
        <v>-2.2999865735812217</v>
      </c>
      <c r="M140">
        <f t="shared" si="48"/>
        <v>0.27541734513556565</v>
      </c>
      <c r="N140">
        <f t="shared" si="49"/>
        <v>0</v>
      </c>
    </row>
    <row r="141" spans="1:14" ht="12.75">
      <c r="A141" s="3">
        <v>36617</v>
      </c>
      <c r="B141" s="2" t="s">
        <v>132</v>
      </c>
      <c r="C141" s="2">
        <v>24.63006974440005</v>
      </c>
      <c r="D141" s="2">
        <v>1.4049479410228125</v>
      </c>
      <c r="E141">
        <f t="shared" si="40"/>
        <v>1.2255953456050415</v>
      </c>
      <c r="F141">
        <f t="shared" si="41"/>
        <v>2.0296866361494277</v>
      </c>
      <c r="G141">
        <f t="shared" si="42"/>
        <v>1.2494919544081404</v>
      </c>
      <c r="H141">
        <f t="shared" si="43"/>
        <v>0</v>
      </c>
      <c r="I141">
        <f t="shared" si="44"/>
        <v>1.2494919544081404</v>
      </c>
      <c r="J141">
        <f t="shared" si="45"/>
        <v>0</v>
      </c>
      <c r="K141">
        <f t="shared" si="46"/>
        <v>1.8051039812849934</v>
      </c>
      <c r="L141">
        <f t="shared" si="47"/>
        <v>0</v>
      </c>
      <c r="M141">
        <f t="shared" si="48"/>
        <v>1.8051039812849934</v>
      </c>
      <c r="N141">
        <f t="shared" si="49"/>
        <v>0</v>
      </c>
    </row>
    <row r="142" spans="1:14" ht="12.75">
      <c r="A142" s="3">
        <v>36647</v>
      </c>
      <c r="B142" s="2" t="s">
        <v>133</v>
      </c>
      <c r="C142" s="2">
        <v>25.7462273626096</v>
      </c>
      <c r="D142" s="2">
        <v>1.4305665983236138</v>
      </c>
      <c r="E142">
        <f t="shared" si="40"/>
        <v>0.025618657300801262</v>
      </c>
      <c r="F142">
        <f t="shared" si="41"/>
        <v>2.066697150803568</v>
      </c>
      <c r="G142">
        <f t="shared" si="42"/>
        <v>2.3339588356620844</v>
      </c>
      <c r="H142">
        <f t="shared" si="43"/>
        <v>0</v>
      </c>
      <c r="I142">
        <f t="shared" si="44"/>
        <v>2.3339588356620844</v>
      </c>
      <c r="J142">
        <f t="shared" si="45"/>
        <v>0</v>
      </c>
      <c r="K142">
        <f t="shared" si="46"/>
        <v>3.3718011320885606</v>
      </c>
      <c r="L142">
        <f t="shared" si="47"/>
        <v>0</v>
      </c>
      <c r="M142">
        <f t="shared" si="48"/>
        <v>3.3718011320885606</v>
      </c>
      <c r="N142">
        <f t="shared" si="49"/>
        <v>0</v>
      </c>
    </row>
    <row r="143" spans="1:14" ht="12.75">
      <c r="A143" s="3">
        <v>36678</v>
      </c>
      <c r="B143" s="2" t="s">
        <v>134</v>
      </c>
      <c r="C143" s="2">
        <v>33.661855232434725</v>
      </c>
      <c r="D143" s="2">
        <v>1.8334303211397278</v>
      </c>
      <c r="E143">
        <f t="shared" si="40"/>
        <v>0.40286372281611404</v>
      </c>
      <c r="F143">
        <f t="shared" si="41"/>
        <v>2.648702426952086</v>
      </c>
      <c r="G143">
        <f t="shared" si="42"/>
        <v>3.8212894397321424</v>
      </c>
      <c r="H143">
        <f t="shared" si="43"/>
        <v>0</v>
      </c>
      <c r="I143">
        <f t="shared" si="44"/>
        <v>3.8212894397321424</v>
      </c>
      <c r="J143">
        <f t="shared" si="45"/>
        <v>0</v>
      </c>
      <c r="K143">
        <f t="shared" si="46"/>
        <v>5.520503559040646</v>
      </c>
      <c r="L143">
        <f t="shared" si="47"/>
        <v>0</v>
      </c>
      <c r="M143">
        <f t="shared" si="48"/>
        <v>5.520503559040646</v>
      </c>
      <c r="N143">
        <f t="shared" si="49"/>
        <v>0</v>
      </c>
    </row>
    <row r="144" spans="1:14" ht="12.75">
      <c r="A144" s="3">
        <v>36708</v>
      </c>
      <c r="B144" s="2" t="s">
        <v>135</v>
      </c>
      <c r="C144" s="2">
        <v>29.694708922460702</v>
      </c>
      <c r="D144" s="2">
        <v>0.6789970426093002</v>
      </c>
      <c r="E144">
        <f t="shared" si="40"/>
        <v>1.1544332785304277</v>
      </c>
      <c r="F144">
        <f t="shared" si="41"/>
        <v>0.9809268963843428</v>
      </c>
      <c r="G144">
        <f t="shared" si="42"/>
        <v>4.154186765271773</v>
      </c>
      <c r="H144">
        <f t="shared" si="43"/>
        <v>0</v>
      </c>
      <c r="I144">
        <f t="shared" si="44"/>
        <v>0</v>
      </c>
      <c r="J144">
        <f t="shared" si="45"/>
        <v>0</v>
      </c>
      <c r="K144">
        <f t="shared" si="46"/>
        <v>6.001430455424989</v>
      </c>
      <c r="L144">
        <f t="shared" si="47"/>
        <v>0</v>
      </c>
      <c r="M144">
        <f t="shared" si="48"/>
        <v>0</v>
      </c>
      <c r="N144">
        <f t="shared" si="49"/>
        <v>0</v>
      </c>
    </row>
    <row r="145" spans="1:14" ht="12.75">
      <c r="A145" s="3">
        <v>36739</v>
      </c>
      <c r="B145" s="2" t="s">
        <v>136</v>
      </c>
      <c r="C145" s="2">
        <v>30.03585921695844</v>
      </c>
      <c r="D145" s="2">
        <v>0.7474487425744717</v>
      </c>
      <c r="E145">
        <f t="shared" si="40"/>
        <v>0.06845169996517153</v>
      </c>
      <c r="F145">
        <f t="shared" si="41"/>
        <v>1.0798170378509888</v>
      </c>
      <c r="G145">
        <f t="shared" si="42"/>
        <v>4.555535790776576</v>
      </c>
      <c r="H145">
        <f t="shared" si="43"/>
        <v>0</v>
      </c>
      <c r="I145">
        <f t="shared" si="44"/>
        <v>0.40134902550480217</v>
      </c>
      <c r="J145">
        <f t="shared" si="45"/>
        <v>0</v>
      </c>
      <c r="K145">
        <f t="shared" si="46"/>
        <v>6.581247493275979</v>
      </c>
      <c r="L145">
        <f t="shared" si="47"/>
        <v>0</v>
      </c>
      <c r="M145">
        <f t="shared" si="48"/>
        <v>0.5798170378509888</v>
      </c>
      <c r="N145">
        <f t="shared" si="49"/>
        <v>0</v>
      </c>
    </row>
    <row r="146" spans="1:14" ht="12.75">
      <c r="A146" s="3">
        <v>36770</v>
      </c>
      <c r="B146" s="2" t="s">
        <v>137</v>
      </c>
      <c r="C146" s="2">
        <v>21.90383440186397</v>
      </c>
      <c r="D146" s="2">
        <v>-0.7102127050838318</v>
      </c>
      <c r="E146">
        <f t="shared" si="40"/>
        <v>1.4576614476583036</v>
      </c>
      <c r="F146">
        <f t="shared" si="41"/>
        <v>-1.0260232384715684</v>
      </c>
      <c r="G146">
        <f t="shared" si="42"/>
        <v>3.499223368623074</v>
      </c>
      <c r="H146">
        <f t="shared" si="43"/>
        <v>-0.3641129880141623</v>
      </c>
      <c r="I146">
        <f t="shared" si="44"/>
        <v>0</v>
      </c>
      <c r="J146">
        <f t="shared" si="45"/>
        <v>-0.3641129880141623</v>
      </c>
      <c r="K146">
        <f t="shared" si="46"/>
        <v>5.0552242548044095</v>
      </c>
      <c r="L146">
        <f t="shared" si="47"/>
        <v>-0.5260232384715685</v>
      </c>
      <c r="M146">
        <f t="shared" si="48"/>
        <v>0</v>
      </c>
      <c r="N146">
        <f t="shared" si="49"/>
        <v>-0.5260232384715685</v>
      </c>
    </row>
    <row r="147" spans="1:14" ht="12.75">
      <c r="A147" s="3">
        <v>36800</v>
      </c>
      <c r="B147" s="2" t="s">
        <v>138</v>
      </c>
      <c r="C147" s="2">
        <v>23.767207788241905</v>
      </c>
      <c r="D147" s="2">
        <v>-0.20704368093591524</v>
      </c>
      <c r="E147">
        <f t="shared" si="40"/>
        <v>0.5031690241479165</v>
      </c>
      <c r="F147">
        <f t="shared" si="41"/>
        <v>-0.2991098673655338</v>
      </c>
      <c r="G147">
        <f t="shared" si="42"/>
        <v>2.946079970617489</v>
      </c>
      <c r="H147">
        <f t="shared" si="43"/>
        <v>-0.22505695188040803</v>
      </c>
      <c r="I147">
        <f t="shared" si="44"/>
        <v>0</v>
      </c>
      <c r="J147">
        <f t="shared" si="45"/>
        <v>-0.22505695188040803</v>
      </c>
      <c r="K147">
        <f t="shared" si="46"/>
        <v>4.256114387438876</v>
      </c>
      <c r="L147">
        <f t="shared" si="47"/>
        <v>-0.32513310583710225</v>
      </c>
      <c r="M147">
        <f t="shared" si="48"/>
        <v>0</v>
      </c>
      <c r="N147">
        <f t="shared" si="49"/>
        <v>-0.32513310583710225</v>
      </c>
    </row>
    <row r="148" spans="1:14" ht="12.75">
      <c r="A148" s="3">
        <v>36831</v>
      </c>
      <c r="B148" s="2" t="s">
        <v>139</v>
      </c>
      <c r="C148" s="2">
        <v>27.18453251036381</v>
      </c>
      <c r="D148" s="2">
        <v>0.5325252923855698</v>
      </c>
      <c r="E148">
        <f t="shared" si="40"/>
        <v>0.739568973321485</v>
      </c>
      <c r="F148">
        <f t="shared" si="41"/>
        <v>0.7693235014670251</v>
      </c>
      <c r="G148">
        <f t="shared" si="42"/>
        <v>3.1325055459333893</v>
      </c>
      <c r="H148">
        <f t="shared" si="43"/>
        <v>0</v>
      </c>
      <c r="I148">
        <f t="shared" si="44"/>
        <v>0.18642557531590026</v>
      </c>
      <c r="J148">
        <f t="shared" si="45"/>
        <v>0</v>
      </c>
      <c r="K148">
        <f t="shared" si="46"/>
        <v>4.5254378889059</v>
      </c>
      <c r="L148">
        <f t="shared" si="47"/>
        <v>0</v>
      </c>
      <c r="M148">
        <f t="shared" si="48"/>
        <v>0.26932350146702516</v>
      </c>
      <c r="N148">
        <f t="shared" si="49"/>
        <v>0</v>
      </c>
    </row>
    <row r="149" spans="1:14" ht="12.75">
      <c r="A149" s="3">
        <v>36861</v>
      </c>
      <c r="B149" s="2" t="s">
        <v>140</v>
      </c>
      <c r="C149" s="2">
        <v>37.24529039285878</v>
      </c>
      <c r="D149" s="2">
        <v>-0.9696172072888775</v>
      </c>
      <c r="E149">
        <f t="shared" si="40"/>
        <v>1.5021424996744472</v>
      </c>
      <c r="F149">
        <f t="shared" si="41"/>
        <v>-1.4007772319179541</v>
      </c>
      <c r="G149">
        <f t="shared" si="42"/>
        <v>1.8167886215748423</v>
      </c>
      <c r="H149">
        <f t="shared" si="43"/>
        <v>-0.623517490219208</v>
      </c>
      <c r="I149">
        <f t="shared" si="44"/>
        <v>0</v>
      </c>
      <c r="J149">
        <f t="shared" si="45"/>
        <v>-0.623517490219208</v>
      </c>
      <c r="K149">
        <f t="shared" si="46"/>
        <v>2.6246606569879463</v>
      </c>
      <c r="L149">
        <f t="shared" si="47"/>
        <v>-0.9007772319179541</v>
      </c>
      <c r="M149">
        <f t="shared" si="48"/>
        <v>0</v>
      </c>
      <c r="N149">
        <f t="shared" si="49"/>
        <v>-0.9007772319179541</v>
      </c>
    </row>
    <row r="150" spans="1:14" ht="12.75">
      <c r="A150" s="3">
        <v>36892</v>
      </c>
      <c r="B150" s="2" t="s">
        <v>141</v>
      </c>
      <c r="C150" s="2">
        <v>23.37069519331222</v>
      </c>
      <c r="D150" s="2">
        <v>-2.6063994321818655</v>
      </c>
      <c r="E150">
        <f t="shared" si="40"/>
        <v>1.636782224892988</v>
      </c>
      <c r="F150">
        <f t="shared" si="41"/>
        <v>-3.7653879844940756</v>
      </c>
      <c r="G150">
        <f t="shared" si="42"/>
        <v>0</v>
      </c>
      <c r="H150">
        <f t="shared" si="43"/>
        <v>-2.883817205331404</v>
      </c>
      <c r="I150">
        <f t="shared" si="44"/>
        <v>0</v>
      </c>
      <c r="J150">
        <f t="shared" si="45"/>
        <v>-2.883817205331404</v>
      </c>
      <c r="K150">
        <f t="shared" si="46"/>
        <v>0</v>
      </c>
      <c r="L150">
        <f t="shared" si="47"/>
        <v>-4.16616521641203</v>
      </c>
      <c r="M150">
        <f t="shared" si="48"/>
        <v>0</v>
      </c>
      <c r="N150">
        <f t="shared" si="49"/>
        <v>-4.16616521641203</v>
      </c>
    </row>
    <row r="151" spans="1:14" ht="12.75">
      <c r="A151" s="3">
        <v>36923</v>
      </c>
      <c r="B151" s="2" t="s">
        <v>142</v>
      </c>
      <c r="C151" s="2">
        <v>26.453557186299324</v>
      </c>
      <c r="D151" s="2">
        <v>0.12485595732112853</v>
      </c>
      <c r="E151">
        <f t="shared" si="40"/>
        <v>2.7312553895029943</v>
      </c>
      <c r="F151">
        <f t="shared" si="41"/>
        <v>0.18037569978133666</v>
      </c>
      <c r="G151">
        <f t="shared" si="42"/>
        <v>0</v>
      </c>
      <c r="H151">
        <f t="shared" si="43"/>
        <v>-2.412861530940606</v>
      </c>
      <c r="I151">
        <f t="shared" si="44"/>
        <v>0</v>
      </c>
      <c r="J151">
        <f t="shared" si="45"/>
        <v>0</v>
      </c>
      <c r="K151">
        <f t="shared" si="46"/>
        <v>0</v>
      </c>
      <c r="L151">
        <f t="shared" si="47"/>
        <v>-3.4857895166306934</v>
      </c>
      <c r="M151">
        <f t="shared" si="48"/>
        <v>0</v>
      </c>
      <c r="N151">
        <f t="shared" si="49"/>
        <v>0</v>
      </c>
    </row>
    <row r="152" spans="1:14" ht="12.75">
      <c r="A152" s="3">
        <v>36951</v>
      </c>
      <c r="B152" s="2" t="s">
        <v>143</v>
      </c>
      <c r="C152" s="2">
        <v>23.9734920316359</v>
      </c>
      <c r="D152" s="2">
        <v>-0.1544009428238421</v>
      </c>
      <c r="E152">
        <f t="shared" si="40"/>
        <v>0.2792569001449706</v>
      </c>
      <c r="F152">
        <f t="shared" si="41"/>
        <v>-0.22305846438002336</v>
      </c>
      <c r="G152">
        <f t="shared" si="42"/>
        <v>0</v>
      </c>
      <c r="H152">
        <f t="shared" si="43"/>
        <v>-2.2211627566947785</v>
      </c>
      <c r="I152">
        <f t="shared" si="44"/>
        <v>0</v>
      </c>
      <c r="J152">
        <f t="shared" si="45"/>
        <v>0</v>
      </c>
      <c r="K152">
        <f t="shared" si="46"/>
        <v>0</v>
      </c>
      <c r="L152">
        <f t="shared" si="47"/>
        <v>-3.208847981010716</v>
      </c>
      <c r="M152">
        <f t="shared" si="48"/>
        <v>0</v>
      </c>
      <c r="N152">
        <f t="shared" si="49"/>
        <v>0</v>
      </c>
    </row>
    <row r="153" spans="1:14" ht="12.75">
      <c r="A153" s="3">
        <v>36982</v>
      </c>
      <c r="B153" s="2" t="s">
        <v>144</v>
      </c>
      <c r="C153" s="2">
        <v>19.98903306805214</v>
      </c>
      <c r="D153" s="2">
        <v>-0.661213953415823</v>
      </c>
      <c r="E153">
        <f t="shared" si="40"/>
        <v>0.5068130105919809</v>
      </c>
      <c r="F153">
        <f t="shared" si="41"/>
        <v>-0.9552361946639808</v>
      </c>
      <c r="G153">
        <f t="shared" si="42"/>
        <v>0</v>
      </c>
      <c r="H153">
        <f t="shared" si="43"/>
        <v>-2.536276993040932</v>
      </c>
      <c r="I153">
        <f t="shared" si="44"/>
        <v>0</v>
      </c>
      <c r="J153">
        <f t="shared" si="45"/>
        <v>-0.3151142363461535</v>
      </c>
      <c r="K153">
        <f t="shared" si="46"/>
        <v>0</v>
      </c>
      <c r="L153">
        <f t="shared" si="47"/>
        <v>-3.6640841756746974</v>
      </c>
      <c r="M153">
        <f t="shared" si="48"/>
        <v>0</v>
      </c>
      <c r="N153">
        <f t="shared" si="49"/>
        <v>-0.4552361946639808</v>
      </c>
    </row>
    <row r="154" spans="1:14" ht="12.75">
      <c r="A154" s="3">
        <v>37012</v>
      </c>
      <c r="B154" s="2" t="s">
        <v>145</v>
      </c>
      <c r="C154" s="2">
        <v>17.65161571370449</v>
      </c>
      <c r="D154" s="2">
        <v>-0.9812950967946256</v>
      </c>
      <c r="E154">
        <f t="shared" si="40"/>
        <v>0.32008114337880256</v>
      </c>
      <c r="F154">
        <f t="shared" si="41"/>
        <v>-1.4176479326579337</v>
      </c>
      <c r="G154">
        <f t="shared" si="42"/>
        <v>0</v>
      </c>
      <c r="H154">
        <f t="shared" si="43"/>
        <v>-3.171472372765888</v>
      </c>
      <c r="I154">
        <f t="shared" si="44"/>
        <v>0</v>
      </c>
      <c r="J154">
        <f t="shared" si="45"/>
        <v>-0.9503096160711095</v>
      </c>
      <c r="K154">
        <f t="shared" si="46"/>
        <v>0</v>
      </c>
      <c r="L154">
        <f t="shared" si="47"/>
        <v>-4.581732108332631</v>
      </c>
      <c r="M154">
        <f t="shared" si="48"/>
        <v>0</v>
      </c>
      <c r="N154">
        <f t="shared" si="49"/>
        <v>-1.3728841273219146</v>
      </c>
    </row>
    <row r="155" spans="1:14" ht="12.75">
      <c r="A155" s="3">
        <v>37043</v>
      </c>
      <c r="B155" s="2" t="s">
        <v>146</v>
      </c>
      <c r="C155" s="2">
        <v>24.160535117056856</v>
      </c>
      <c r="D155" s="2">
        <v>-0.3773395066761287</v>
      </c>
      <c r="E155">
        <f t="shared" si="40"/>
        <v>0.6039555901184969</v>
      </c>
      <c r="F155">
        <f t="shared" si="41"/>
        <v>-0.5451311978393941</v>
      </c>
      <c r="G155">
        <f t="shared" si="42"/>
        <v>0</v>
      </c>
      <c r="H155">
        <f t="shared" si="43"/>
        <v>-3.202712162372347</v>
      </c>
      <c r="I155">
        <f t="shared" si="44"/>
        <v>0</v>
      </c>
      <c r="J155">
        <f t="shared" si="45"/>
        <v>-0.9815494056775687</v>
      </c>
      <c r="K155">
        <f t="shared" si="46"/>
        <v>0</v>
      </c>
      <c r="L155">
        <f t="shared" si="47"/>
        <v>-4.626863306172025</v>
      </c>
      <c r="M155">
        <f t="shared" si="48"/>
        <v>0</v>
      </c>
      <c r="N155">
        <f t="shared" si="49"/>
        <v>-1.4180153251613086</v>
      </c>
    </row>
    <row r="156" spans="1:14" ht="12.75">
      <c r="A156" s="3">
        <v>37073</v>
      </c>
      <c r="B156" s="2" t="s">
        <v>147</v>
      </c>
      <c r="C156" s="2">
        <v>21.45149789621885</v>
      </c>
      <c r="D156" s="2">
        <v>-0.32254339941356946</v>
      </c>
      <c r="E156">
        <f t="shared" si="40"/>
        <v>0.054796107262559235</v>
      </c>
      <c r="F156">
        <f t="shared" si="41"/>
        <v>-0.46596888628580097</v>
      </c>
      <c r="G156">
        <f t="shared" si="42"/>
        <v>0</v>
      </c>
      <c r="H156">
        <f t="shared" si="43"/>
        <v>-3.179155844716247</v>
      </c>
      <c r="I156">
        <f t="shared" si="44"/>
        <v>0</v>
      </c>
      <c r="J156">
        <f t="shared" si="45"/>
        <v>-0.9579930880214687</v>
      </c>
      <c r="K156">
        <f t="shared" si="46"/>
        <v>0</v>
      </c>
      <c r="L156">
        <f t="shared" si="47"/>
        <v>-4.592832192457826</v>
      </c>
      <c r="M156">
        <f t="shared" si="48"/>
        <v>0</v>
      </c>
      <c r="N156">
        <f t="shared" si="49"/>
        <v>-1.3839842114471097</v>
      </c>
    </row>
    <row r="157" spans="1:14" ht="12.75">
      <c r="A157" s="3">
        <v>37104</v>
      </c>
      <c r="B157" s="2" t="s">
        <v>148</v>
      </c>
      <c r="C157" s="2">
        <v>23.430903827365956</v>
      </c>
      <c r="D157" s="2">
        <v>0.43890270731487885</v>
      </c>
      <c r="E157">
        <f t="shared" si="40"/>
        <v>0.7614461067284484</v>
      </c>
      <c r="F157">
        <f t="shared" si="41"/>
        <v>0.6340697285611017</v>
      </c>
      <c r="G157">
        <f t="shared" si="42"/>
        <v>0.09280299024520933</v>
      </c>
      <c r="H157">
        <f t="shared" si="43"/>
        <v>-2.3941534203316985</v>
      </c>
      <c r="I157">
        <f t="shared" si="44"/>
        <v>0.09280299024520933</v>
      </c>
      <c r="J157">
        <f t="shared" si="45"/>
        <v>-0.17299066363692028</v>
      </c>
      <c r="K157">
        <f t="shared" si="46"/>
        <v>0.13406972856110164</v>
      </c>
      <c r="L157">
        <f t="shared" si="47"/>
        <v>-3.4587624638967243</v>
      </c>
      <c r="M157">
        <f t="shared" si="48"/>
        <v>0.13406972856110164</v>
      </c>
      <c r="N157">
        <f t="shared" si="49"/>
        <v>-0.249914482886008</v>
      </c>
    </row>
    <row r="158" spans="1:14" ht="12.75">
      <c r="A158" s="3">
        <v>37135</v>
      </c>
      <c r="B158" s="2" t="s">
        <v>149</v>
      </c>
      <c r="C158" s="2">
        <v>32.01432504180742</v>
      </c>
      <c r="D158" s="2">
        <v>4.072404441323315</v>
      </c>
      <c r="E158">
        <f t="shared" si="40"/>
        <v>3.6335017340084366</v>
      </c>
      <c r="F158">
        <f t="shared" si="41"/>
        <v>5.883281956719347</v>
      </c>
      <c r="G158">
        <f t="shared" si="42"/>
        <v>3.819107714498855</v>
      </c>
      <c r="H158">
        <f t="shared" si="43"/>
        <v>0</v>
      </c>
      <c r="I158">
        <f t="shared" si="44"/>
        <v>3.819107714498855</v>
      </c>
      <c r="J158">
        <f t="shared" si="45"/>
        <v>0</v>
      </c>
      <c r="K158">
        <f t="shared" si="46"/>
        <v>5.517351685280448</v>
      </c>
      <c r="L158">
        <f t="shared" si="47"/>
        <v>0</v>
      </c>
      <c r="M158">
        <f t="shared" si="48"/>
        <v>5.517351685280448</v>
      </c>
      <c r="N158">
        <f t="shared" si="49"/>
        <v>0</v>
      </c>
    </row>
    <row r="159" spans="1:14" ht="12.75">
      <c r="A159" s="3">
        <v>37165</v>
      </c>
      <c r="B159" s="2" t="s">
        <v>150</v>
      </c>
      <c r="C159" s="2">
        <v>15.076142633453363</v>
      </c>
      <c r="D159" s="2">
        <v>-2.396425074974281</v>
      </c>
      <c r="E159">
        <f t="shared" si="40"/>
        <v>6.468829516297596</v>
      </c>
      <c r="F159">
        <f>D159/SE_of_SPC</f>
        <v>-3.4620442560082805</v>
      </c>
      <c r="G159">
        <f>IF((D159-K+G158)&gt;0,D159-K+G158,0)</f>
        <v>1.0765829224549046</v>
      </c>
      <c r="H159">
        <f>IF((D159+K+H158)&lt;0,D159+K+H158,0)</f>
        <v>-2.0503253579046112</v>
      </c>
      <c r="I159">
        <f>IF(I158&lt;4*SE_of_SPC,MAX(D159-K+I158,0),0)</f>
        <v>0</v>
      </c>
      <c r="J159">
        <f>IF(J158&lt;-(4*SE_of_SPC),0,MIN(D159+K+J158,0))</f>
        <v>-2.0503253579046112</v>
      </c>
      <c r="K159">
        <f>G159/SE_of_SPC</f>
        <v>1.5553074292721678</v>
      </c>
      <c r="L159">
        <f>H159/SE_of_SPC</f>
        <v>-2.9620442560082805</v>
      </c>
      <c r="M159">
        <f>I159/SE_of_SPC</f>
        <v>0</v>
      </c>
      <c r="N159">
        <f>J159/SE_of_SPC</f>
        <v>-2.9620442560082805</v>
      </c>
    </row>
    <row r="160" spans="1:2" ht="12.75">
      <c r="A160" s="3">
        <v>37196</v>
      </c>
      <c r="B160" s="2" t="s">
        <v>151</v>
      </c>
    </row>
    <row r="161" spans="1:2" ht="12.75">
      <c r="A161" s="3">
        <v>37226</v>
      </c>
      <c r="B161" s="2" t="s">
        <v>152</v>
      </c>
    </row>
  </sheetData>
  <printOptions horizontalCentered="1" verticalCentered="1"/>
  <pageMargins left="0.75" right="0.75" top="1" bottom="1" header="0.5" footer="0.5"/>
  <pageSetup cellComments="atEnd" horizontalDpi="600" verticalDpi="600" orientation="landscape" scale="80" r:id="rId3"/>
  <headerFooter alignWithMargins="0">
    <oddFooter>&amp;L&amp;P&amp;C&amp;F&amp;R&amp;A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7">
      <selection activeCell="A32" sqref="A32:B44"/>
    </sheetView>
  </sheetViews>
  <sheetFormatPr defaultColWidth="9.140625" defaultRowHeight="12.75"/>
  <cols>
    <col min="1" max="1" width="10.00390625" style="0" bestFit="1" customWidth="1"/>
    <col min="2" max="2" width="14.57421875" style="0" bestFit="1" customWidth="1"/>
    <col min="3" max="3" width="0" style="0" hidden="1" customWidth="1"/>
  </cols>
  <sheetData>
    <row r="1" ht="12.75">
      <c r="B1" s="2" t="s">
        <v>197</v>
      </c>
    </row>
    <row r="2" spans="3:16" ht="12.75">
      <c r="C2">
        <v>1988</v>
      </c>
      <c r="D2">
        <v>1989</v>
      </c>
      <c r="E2">
        <v>1990</v>
      </c>
      <c r="F2">
        <v>1991</v>
      </c>
      <c r="G2">
        <v>1992</v>
      </c>
      <c r="H2">
        <v>1993</v>
      </c>
      <c r="I2">
        <v>1994</v>
      </c>
      <c r="J2">
        <v>1995</v>
      </c>
      <c r="K2">
        <v>1996</v>
      </c>
      <c r="L2">
        <v>1997</v>
      </c>
      <c r="M2">
        <v>1998</v>
      </c>
      <c r="N2">
        <v>1999</v>
      </c>
      <c r="O2">
        <v>2000</v>
      </c>
      <c r="P2">
        <v>2001</v>
      </c>
    </row>
    <row r="3" spans="2:17" ht="12.75">
      <c r="B3" s="3" t="s">
        <v>206</v>
      </c>
      <c r="C3" s="2">
        <v>0.9688486700860839</v>
      </c>
      <c r="D3" s="2">
        <v>-3.4710715672325687</v>
      </c>
      <c r="E3" s="2">
        <v>-3.5503179135662184</v>
      </c>
      <c r="F3" s="2">
        <v>-3.9269067735105683</v>
      </c>
      <c r="G3" s="2">
        <v>-3.9899092863928685</v>
      </c>
      <c r="H3" s="2">
        <v>-4.160266527717505</v>
      </c>
      <c r="I3" s="2">
        <v>-3.883389193415092</v>
      </c>
      <c r="J3" s="2">
        <v>-4.309626286233741</v>
      </c>
      <c r="K3" s="2">
        <v>-4.91270827712997</v>
      </c>
      <c r="L3" s="2">
        <v>-4.733819502931571</v>
      </c>
      <c r="M3" s="2">
        <v>-5.15062584835321</v>
      </c>
      <c r="N3" s="2">
        <v>-4.529073599367919</v>
      </c>
      <c r="O3" s="2">
        <v>-4.302566853676816</v>
      </c>
      <c r="P3" s="2">
        <v>-4.5221968777122505</v>
      </c>
      <c r="Q3" s="2"/>
    </row>
    <row r="4" spans="2:17" ht="12.75">
      <c r="B4" s="3" t="s">
        <v>207</v>
      </c>
      <c r="C4" s="2">
        <v>-4.335772278052617</v>
      </c>
      <c r="D4" s="2">
        <v>-4.154592683711268</v>
      </c>
      <c r="E4" s="2">
        <v>-3.7392977704574335</v>
      </c>
      <c r="F4" s="2">
        <v>-3.3581927906103606</v>
      </c>
      <c r="G4" s="2">
        <v>-2.4973110987097455</v>
      </c>
      <c r="H4" s="2">
        <v>-2.9967202032329174</v>
      </c>
      <c r="I4" s="2">
        <v>-2.7896089515489644</v>
      </c>
      <c r="J4" s="2">
        <v>-3.102288741945039</v>
      </c>
      <c r="K4" s="2">
        <v>-3.246497914960583</v>
      </c>
      <c r="L4" s="2">
        <v>-3.0137120095704697</v>
      </c>
      <c r="M4" s="2">
        <v>-3.013946791983491</v>
      </c>
      <c r="N4" s="2">
        <v>-3.367387388374481</v>
      </c>
      <c r="O4" s="2">
        <v>-3.3602339072518586</v>
      </c>
      <c r="P4" s="2">
        <v>-3.173849799826524</v>
      </c>
      <c r="Q4" s="2"/>
    </row>
    <row r="5" spans="2:17" ht="12.75">
      <c r="B5" s="3" t="s">
        <v>208</v>
      </c>
      <c r="C5" s="2">
        <v>0.6189060518134855</v>
      </c>
      <c r="D5" s="2">
        <v>0.8044083234880242</v>
      </c>
      <c r="E5" s="2">
        <v>0.10916584938704654</v>
      </c>
      <c r="F5" s="2">
        <v>-1.062833520678621</v>
      </c>
      <c r="G5" s="2">
        <v>-0.7051738203334214</v>
      </c>
      <c r="H5" s="2">
        <v>-0.8332690059331881</v>
      </c>
      <c r="I5" s="2">
        <v>-0.7407901416108271</v>
      </c>
      <c r="J5" s="2">
        <v>-0.4489090479495569</v>
      </c>
      <c r="K5" s="2">
        <v>-0.46356528737223013</v>
      </c>
      <c r="L5" s="2">
        <v>-0.9224796958645933</v>
      </c>
      <c r="M5" s="2">
        <v>-0.7688148261125765</v>
      </c>
      <c r="N5" s="2">
        <v>-1.6729413814291352</v>
      </c>
      <c r="O5" s="2">
        <v>-2.2024561936244846</v>
      </c>
      <c r="P5" s="2">
        <v>-1.586799123374275</v>
      </c>
      <c r="Q5" s="2"/>
    </row>
    <row r="6" spans="2:17" ht="12.75">
      <c r="B6" s="3" t="s">
        <v>217</v>
      </c>
      <c r="C6" s="2">
        <v>10.857680332374816</v>
      </c>
      <c r="D6" s="2">
        <v>6.173869142576419</v>
      </c>
      <c r="E6" s="2">
        <v>6.47924796141139</v>
      </c>
      <c r="F6" s="2">
        <v>7.728947573342519</v>
      </c>
      <c r="G6" s="2">
        <v>6.603294677188994</v>
      </c>
      <c r="H6" s="2">
        <v>6.819556018447381</v>
      </c>
      <c r="I6" s="2">
        <v>5.876649641392945</v>
      </c>
      <c r="J6" s="2">
        <v>5.100694854127873</v>
      </c>
      <c r="K6" s="2">
        <v>5.867447647693172</v>
      </c>
      <c r="L6" s="2">
        <v>6.498391219484233</v>
      </c>
      <c r="M6" s="2">
        <v>6.10158677994586</v>
      </c>
      <c r="N6" s="2">
        <v>5.665693636441443</v>
      </c>
      <c r="O6" s="2">
        <v>4.568433823973026</v>
      </c>
      <c r="P6" s="2"/>
      <c r="Q6" s="2"/>
    </row>
    <row r="7" spans="2:15" ht="12.75">
      <c r="B7" s="3" t="s">
        <v>209</v>
      </c>
      <c r="C7" s="2">
        <v>7.877039410668451</v>
      </c>
      <c r="D7" s="2">
        <v>4.525029443048618</v>
      </c>
      <c r="E7" s="2">
        <v>2.990179209623169</v>
      </c>
      <c r="F7" s="2">
        <v>4.048659278852267</v>
      </c>
      <c r="G7" s="2">
        <v>3.626655349655142</v>
      </c>
      <c r="H7" s="2">
        <v>3.5514486418222164</v>
      </c>
      <c r="I7" s="2">
        <v>4.943887544009614</v>
      </c>
      <c r="J7" s="2">
        <v>5.433456346386939</v>
      </c>
      <c r="K7" s="2">
        <v>5.381011018869776</v>
      </c>
      <c r="L7" s="2">
        <v>5.827842645285816</v>
      </c>
      <c r="M7" s="2">
        <v>5.17254292207917</v>
      </c>
      <c r="N7" s="2">
        <v>5.982636497796473</v>
      </c>
      <c r="O7" s="2">
        <v>5.481563944386708</v>
      </c>
    </row>
    <row r="8" spans="2:15" ht="12.75">
      <c r="B8" s="3" t="s">
        <v>210</v>
      </c>
      <c r="C8" s="2">
        <v>2.8137844877032006</v>
      </c>
      <c r="D8" s="2">
        <v>3.892589812275143</v>
      </c>
      <c r="E8" s="2">
        <v>4.530726348546772</v>
      </c>
      <c r="F8" s="2">
        <v>2.887563836212465</v>
      </c>
      <c r="G8" s="2">
        <v>2.2217764477284567</v>
      </c>
      <c r="H8" s="2">
        <v>2.700981750429631</v>
      </c>
      <c r="I8" s="2">
        <v>3.528874670282132</v>
      </c>
      <c r="J8" s="2">
        <v>3.2331595609927373</v>
      </c>
      <c r="K8" s="2">
        <v>3.453311646882761</v>
      </c>
      <c r="L8" s="2">
        <v>3.044791892835765</v>
      </c>
      <c r="M8" s="2">
        <v>2.9363239531842664</v>
      </c>
      <c r="N8" s="2">
        <v>1.8766328312210365</v>
      </c>
      <c r="O8" s="2">
        <v>1.8029419024952893</v>
      </c>
    </row>
    <row r="9" spans="2:15" ht="12.75">
      <c r="B9" s="3" t="s">
        <v>211</v>
      </c>
      <c r="C9" s="2">
        <v>-0.2984741166200596</v>
      </c>
      <c r="D9" s="2">
        <v>3.4186411019563976</v>
      </c>
      <c r="E9" s="2">
        <v>2.7614977911446963</v>
      </c>
      <c r="F9" s="2">
        <v>2.410328060235674</v>
      </c>
      <c r="G9" s="2">
        <v>2.4612885045331554</v>
      </c>
      <c r="H9" s="2">
        <v>3.6633014130289303</v>
      </c>
      <c r="I9" s="2">
        <v>2.5531332302055736</v>
      </c>
      <c r="J9" s="2">
        <v>2.206278758481992</v>
      </c>
      <c r="K9" s="2">
        <v>1.7273252612682883</v>
      </c>
      <c r="L9" s="2">
        <v>1.2048440645894678</v>
      </c>
      <c r="M9" s="2">
        <v>1.2290582408430035</v>
      </c>
      <c r="N9" s="2">
        <v>0.7165730169194202</v>
      </c>
      <c r="O9" s="2">
        <v>0.1696014759014305</v>
      </c>
    </row>
    <row r="10" spans="2:15" ht="12.75">
      <c r="B10" s="3" t="s">
        <v>212</v>
      </c>
      <c r="C10" s="2">
        <v>-2.9909343341330232</v>
      </c>
      <c r="D10" s="2">
        <v>-5.361838628171265</v>
      </c>
      <c r="E10" s="2">
        <v>-4.788064854064565</v>
      </c>
      <c r="F10" s="2">
        <v>-3.8361617062712323</v>
      </c>
      <c r="G10" s="2">
        <v>-3.701471709996089</v>
      </c>
      <c r="H10" s="2">
        <v>-3.413846464130963</v>
      </c>
      <c r="I10" s="2">
        <v>-3.0655048355596386</v>
      </c>
      <c r="J10" s="2">
        <v>-2.746431560756432</v>
      </c>
      <c r="K10" s="2">
        <v>-3.0991225085485095</v>
      </c>
      <c r="L10" s="2">
        <v>-2.884732124297406</v>
      </c>
      <c r="M10" s="2">
        <v>-2.8703375613040927</v>
      </c>
      <c r="N10" s="2">
        <v>-2.339123676710212</v>
      </c>
      <c r="O10" s="2">
        <v>-2.083199551961962</v>
      </c>
    </row>
    <row r="11" spans="2:15" ht="12.75">
      <c r="B11" s="3" t="s">
        <v>213</v>
      </c>
      <c r="C11" s="2">
        <v>-2.3415300431577437</v>
      </c>
      <c r="D11" s="2">
        <v>-2.8556771091261877</v>
      </c>
      <c r="E11" s="2">
        <v>-2.5549128067155076</v>
      </c>
      <c r="F11" s="2">
        <v>-2.202415311364751</v>
      </c>
      <c r="G11" s="2">
        <v>-2.6036485688494144</v>
      </c>
      <c r="H11" s="2">
        <v>-3.369987777275426</v>
      </c>
      <c r="I11" s="2">
        <v>-3.8531014090481492</v>
      </c>
      <c r="J11" s="2">
        <v>-3.522640415182909</v>
      </c>
      <c r="K11" s="2">
        <v>-3.5408940859466322</v>
      </c>
      <c r="L11" s="2">
        <v>-3.868752245740655</v>
      </c>
      <c r="M11" s="2">
        <v>-3.3595734673786146</v>
      </c>
      <c r="N11" s="2">
        <v>-2.884943316616358</v>
      </c>
      <c r="O11" s="2">
        <v>-2.630112538768289</v>
      </c>
    </row>
    <row r="12" spans="2:15" ht="12.75">
      <c r="B12" s="3" t="s">
        <v>214</v>
      </c>
      <c r="C12" s="2">
        <v>-4.497166405793003</v>
      </c>
      <c r="D12" s="2">
        <v>-0.15938303574400142</v>
      </c>
      <c r="E12" s="2">
        <v>-0.4308787040065048</v>
      </c>
      <c r="F12" s="2">
        <v>-1.1286702377742985</v>
      </c>
      <c r="G12" s="2">
        <v>-0.6653654835657943</v>
      </c>
      <c r="H12" s="2">
        <v>-0.9039076143245319</v>
      </c>
      <c r="I12" s="2">
        <v>-0.695736957719353</v>
      </c>
      <c r="J12" s="2">
        <v>-0.03258866284976203</v>
      </c>
      <c r="K12" s="2">
        <v>0.07606034726249122</v>
      </c>
      <c r="L12" s="2">
        <v>0.4607495838926844</v>
      </c>
      <c r="M12" s="2">
        <v>1.4433315790602765</v>
      </c>
      <c r="N12" s="2">
        <v>1.9435026735339958</v>
      </c>
      <c r="O12" s="2">
        <v>2.7081018114028175</v>
      </c>
    </row>
    <row r="13" spans="2:15" ht="12.75">
      <c r="B13" s="3" t="s">
        <v>215</v>
      </c>
      <c r="C13" s="2">
        <v>-0.838426872457371</v>
      </c>
      <c r="D13" s="2">
        <v>-1.1560266548263969</v>
      </c>
      <c r="E13" s="2">
        <v>-1.4300680234019232</v>
      </c>
      <c r="F13" s="2">
        <v>-1.3670375370533405</v>
      </c>
      <c r="G13" s="2">
        <v>-0.7157126000401376</v>
      </c>
      <c r="H13" s="2">
        <v>-1.5220867599020127</v>
      </c>
      <c r="I13" s="2">
        <v>-0.6104636203356305</v>
      </c>
      <c r="J13" s="2">
        <v>-0.9000065327450788</v>
      </c>
      <c r="K13" s="2">
        <v>-0.8303461246559087</v>
      </c>
      <c r="L13" s="2">
        <v>-0.5135988610362224</v>
      </c>
      <c r="M13" s="2">
        <v>-0.8596675626926988</v>
      </c>
      <c r="N13" s="2">
        <v>0.08403616546249304</v>
      </c>
      <c r="O13" s="2">
        <v>0.3188511350644243</v>
      </c>
    </row>
    <row r="14" spans="2:15" ht="12.75">
      <c r="B14" s="3" t="s">
        <v>216</v>
      </c>
      <c r="C14" s="2">
        <v>-2.376330506981396</v>
      </c>
      <c r="D14" s="2">
        <v>-0.5555116359411113</v>
      </c>
      <c r="E14" s="2">
        <v>-0.02216473407606906</v>
      </c>
      <c r="F14" s="2">
        <v>0.10032974617604634</v>
      </c>
      <c r="G14" s="2">
        <v>0.12620816265932228</v>
      </c>
      <c r="H14" s="2">
        <v>-0.32967474058462254</v>
      </c>
      <c r="I14" s="2">
        <v>-0.7005988389897484</v>
      </c>
      <c r="J14" s="2">
        <v>-0.8192283979370363</v>
      </c>
      <c r="K14" s="2">
        <v>-0.572893494773266</v>
      </c>
      <c r="L14" s="2">
        <v>-0.5081399901826801</v>
      </c>
      <c r="M14" s="2">
        <v>-0.47142029816233244</v>
      </c>
      <c r="N14" s="2">
        <v>-0.47507128943799526</v>
      </c>
      <c r="O14" s="2">
        <v>0.05960122430910986</v>
      </c>
    </row>
    <row r="16" ht="12.75">
      <c r="B16" s="2" t="s">
        <v>203</v>
      </c>
    </row>
    <row r="17" spans="2:18" ht="12.75">
      <c r="B17">
        <v>1987</v>
      </c>
      <c r="C17">
        <v>1988</v>
      </c>
      <c r="D17">
        <v>1989</v>
      </c>
      <c r="E17">
        <v>1990</v>
      </c>
      <c r="F17">
        <v>1991</v>
      </c>
      <c r="G17">
        <v>1992</v>
      </c>
      <c r="H17">
        <v>1993</v>
      </c>
      <c r="I17">
        <v>1994</v>
      </c>
      <c r="J17">
        <v>1995</v>
      </c>
      <c r="K17">
        <v>1996</v>
      </c>
      <c r="L17">
        <v>1997</v>
      </c>
      <c r="M17">
        <v>1998</v>
      </c>
      <c r="N17">
        <v>1999</v>
      </c>
      <c r="O17">
        <v>2000</v>
      </c>
      <c r="P17">
        <v>2001</v>
      </c>
      <c r="R17" t="s">
        <v>218</v>
      </c>
    </row>
    <row r="18" spans="1:18" ht="12.75">
      <c r="A18" s="3" t="s">
        <v>206</v>
      </c>
      <c r="B18" s="2">
        <v>0.001702190071524834</v>
      </c>
      <c r="C18" s="2">
        <v>0.001702190071524834</v>
      </c>
      <c r="D18" s="2">
        <v>-0.29258989283964104</v>
      </c>
      <c r="E18" s="2">
        <v>-0.29258989283964104</v>
      </c>
      <c r="F18" s="2">
        <v>-0.29258989283964104</v>
      </c>
      <c r="G18" s="2">
        <v>-0.29258989283964104</v>
      </c>
      <c r="H18" s="2">
        <v>-0.29258989283964104</v>
      </c>
      <c r="I18" s="2">
        <v>-0.29258989283964104</v>
      </c>
      <c r="J18" s="2">
        <v>-0.29258989283964104</v>
      </c>
      <c r="K18" s="2">
        <v>-0.29258989283964104</v>
      </c>
      <c r="L18" s="2">
        <v>-0.29258989283964104</v>
      </c>
      <c r="M18" s="2">
        <v>-0.29258989283964104</v>
      </c>
      <c r="N18" s="2">
        <v>-0.29258989283964104</v>
      </c>
      <c r="O18" s="2">
        <v>-0.29258989283964104</v>
      </c>
      <c r="P18" s="2">
        <v>-0.29258989283964104</v>
      </c>
      <c r="Q18" s="3" t="s">
        <v>206</v>
      </c>
      <c r="R18" s="9">
        <f>AVERAGE(B18:P18)</f>
        <v>-0.25335094845148554</v>
      </c>
    </row>
    <row r="19" spans="1:18" ht="12.75">
      <c r="A19" s="3" t="s">
        <v>207</v>
      </c>
      <c r="B19" s="2">
        <v>-0.4599797114388927</v>
      </c>
      <c r="C19" s="2">
        <v>-0.42114302285697724</v>
      </c>
      <c r="D19" s="2">
        <v>-0.42114302285697724</v>
      </c>
      <c r="E19" s="2">
        <v>-0.42114302285697724</v>
      </c>
      <c r="F19" s="2">
        <v>-0.42114302285697724</v>
      </c>
      <c r="G19" s="2">
        <v>-0.42114302285697724</v>
      </c>
      <c r="H19" s="2">
        <v>-0.42114302285697724</v>
      </c>
      <c r="I19" s="2">
        <v>-0.42114302285697724</v>
      </c>
      <c r="J19" s="2">
        <v>-0.42114302285697724</v>
      </c>
      <c r="K19" s="2">
        <v>-0.42114302285697724</v>
      </c>
      <c r="L19" s="2">
        <v>-0.42114302285697724</v>
      </c>
      <c r="M19" s="2">
        <v>-0.42114302285697724</v>
      </c>
      <c r="N19" s="2">
        <v>-0.42114302285697724</v>
      </c>
      <c r="O19" s="2">
        <v>-0.42114302285697724</v>
      </c>
      <c r="P19" s="2">
        <v>-0.42114302285697724</v>
      </c>
      <c r="Q19" s="3" t="s">
        <v>207</v>
      </c>
      <c r="R19" s="9">
        <f aca="true" t="shared" si="0" ref="R19:R29">AVERAGE(B19:P19)</f>
        <v>-0.4237321354291051</v>
      </c>
    </row>
    <row r="20" spans="1:18" ht="12.75">
      <c r="A20" s="3" t="s">
        <v>208</v>
      </c>
      <c r="B20" s="2">
        <v>-0.4425044193105301</v>
      </c>
      <c r="C20" s="2">
        <v>-0.4111437263962079</v>
      </c>
      <c r="D20" s="2">
        <v>-0.4111437263962079</v>
      </c>
      <c r="E20" s="2">
        <v>-0.4111437263962079</v>
      </c>
      <c r="F20" s="2">
        <v>-0.4111437263962079</v>
      </c>
      <c r="G20" s="2">
        <v>-0.4111437263962079</v>
      </c>
      <c r="H20" s="2">
        <v>-0.4111437263962079</v>
      </c>
      <c r="I20" s="2">
        <v>-0.4111437263962079</v>
      </c>
      <c r="J20" s="2">
        <v>-0.4111437263962079</v>
      </c>
      <c r="K20" s="2">
        <v>-0.4111437263962079</v>
      </c>
      <c r="L20" s="2">
        <v>-0.4111437263962079</v>
      </c>
      <c r="M20" s="2">
        <v>-0.4111437263962079</v>
      </c>
      <c r="N20" s="2">
        <v>-0.4111437263962079</v>
      </c>
      <c r="O20" s="2">
        <v>-0.4111437263962079</v>
      </c>
      <c r="P20" s="2">
        <v>-0.4111437263962079</v>
      </c>
      <c r="Q20" s="3" t="s">
        <v>208</v>
      </c>
      <c r="R20" s="9">
        <f t="shared" si="0"/>
        <v>-0.41323443925716286</v>
      </c>
    </row>
    <row r="21" spans="1:18" ht="12.75">
      <c r="A21" s="3" t="s">
        <v>217</v>
      </c>
      <c r="B21" s="2">
        <v>0.2507696907480179</v>
      </c>
      <c r="C21" s="2">
        <v>0.3220836027205726</v>
      </c>
      <c r="D21" s="2">
        <v>0.3220836027205726</v>
      </c>
      <c r="E21" s="2">
        <v>0.3220836027205726</v>
      </c>
      <c r="F21" s="2">
        <v>0.3220836027205726</v>
      </c>
      <c r="G21" s="2">
        <v>0.3220836027205726</v>
      </c>
      <c r="H21" s="2">
        <v>0.3220836027205726</v>
      </c>
      <c r="I21" s="2">
        <v>0.3220836027205726</v>
      </c>
      <c r="J21" s="2">
        <v>0.3220836027205726</v>
      </c>
      <c r="K21" s="2">
        <v>0.3220836027205726</v>
      </c>
      <c r="L21" s="2">
        <v>0.3220836027205726</v>
      </c>
      <c r="M21" s="2">
        <v>0.3220836027205726</v>
      </c>
      <c r="N21" s="2">
        <v>0.3220836027205726</v>
      </c>
      <c r="O21" s="2">
        <v>0.3220836027205726</v>
      </c>
      <c r="P21" s="2"/>
      <c r="Q21" s="3" t="s">
        <v>217</v>
      </c>
      <c r="R21" s="9">
        <f t="shared" si="0"/>
        <v>0.3169897518653902</v>
      </c>
    </row>
    <row r="22" spans="1:18" ht="12.75">
      <c r="A22" s="3" t="s">
        <v>209</v>
      </c>
      <c r="B22" s="2">
        <v>1.5630692013776446</v>
      </c>
      <c r="C22" s="2">
        <v>1.619008182554417</v>
      </c>
      <c r="D22" s="2">
        <v>1.619008182554417</v>
      </c>
      <c r="E22" s="2">
        <v>1.619008182554417</v>
      </c>
      <c r="F22" s="2">
        <v>1.619008182554417</v>
      </c>
      <c r="G22" s="2">
        <v>1.619008182554417</v>
      </c>
      <c r="H22" s="2">
        <v>1.619008182554417</v>
      </c>
      <c r="I22" s="2">
        <v>1.619008182554417</v>
      </c>
      <c r="J22" s="2">
        <v>1.619008182554417</v>
      </c>
      <c r="K22" s="2">
        <v>1.619008182554417</v>
      </c>
      <c r="L22" s="2">
        <v>1.619008182554417</v>
      </c>
      <c r="M22" s="2">
        <v>1.619008182554417</v>
      </c>
      <c r="N22" s="2">
        <v>1.619008182554417</v>
      </c>
      <c r="O22" s="2">
        <v>1.619008182554417</v>
      </c>
      <c r="Q22" s="3" t="s">
        <v>209</v>
      </c>
      <c r="R22" s="9">
        <f t="shared" si="0"/>
        <v>1.6150125410417904</v>
      </c>
    </row>
    <row r="23" spans="1:18" ht="12.75">
      <c r="A23" s="3" t="s">
        <v>210</v>
      </c>
      <c r="B23" s="2">
        <v>0.8415202871798817</v>
      </c>
      <c r="C23" s="2">
        <v>0.7474852954230112</v>
      </c>
      <c r="D23" s="2">
        <v>0.7474852954230112</v>
      </c>
      <c r="E23" s="2">
        <v>0.7474852954230112</v>
      </c>
      <c r="F23" s="2">
        <v>0.7474852954230112</v>
      </c>
      <c r="G23" s="2">
        <v>0.7474852954230112</v>
      </c>
      <c r="H23" s="2">
        <v>0.7474852954230112</v>
      </c>
      <c r="I23" s="2">
        <v>0.7474852954230112</v>
      </c>
      <c r="J23" s="2">
        <v>0.7474852954230112</v>
      </c>
      <c r="K23" s="2">
        <v>0.7474852954230112</v>
      </c>
      <c r="L23" s="2">
        <v>0.7474852954230112</v>
      </c>
      <c r="M23" s="2">
        <v>0.7474852954230112</v>
      </c>
      <c r="N23" s="2">
        <v>0.7474852954230112</v>
      </c>
      <c r="O23" s="2">
        <v>0.7474852954230112</v>
      </c>
      <c r="Q23" s="3" t="s">
        <v>210</v>
      </c>
      <c r="R23" s="9">
        <f t="shared" si="0"/>
        <v>0.7542020805485021</v>
      </c>
    </row>
    <row r="24" spans="1:18" ht="12.75">
      <c r="A24" s="3" t="s">
        <v>211</v>
      </c>
      <c r="B24" s="2">
        <v>-0.05026146139082395</v>
      </c>
      <c r="C24" s="2">
        <v>0.016405605886106338</v>
      </c>
      <c r="D24" s="2">
        <v>0.016405605886106338</v>
      </c>
      <c r="E24" s="2">
        <v>0.016405605886106338</v>
      </c>
      <c r="F24" s="2">
        <v>0.016405605886106338</v>
      </c>
      <c r="G24" s="2">
        <v>0.016405605886106338</v>
      </c>
      <c r="H24" s="2">
        <v>0.016405605886106338</v>
      </c>
      <c r="I24" s="2">
        <v>0.016405605886106338</v>
      </c>
      <c r="J24" s="2">
        <v>0.016405605886106338</v>
      </c>
      <c r="K24" s="2">
        <v>0.016405605886106338</v>
      </c>
      <c r="L24" s="2">
        <v>0.016405605886106338</v>
      </c>
      <c r="M24" s="2">
        <v>0.016405605886106338</v>
      </c>
      <c r="N24" s="2">
        <v>0.016405605886106338</v>
      </c>
      <c r="O24" s="2">
        <v>0.016405605886106338</v>
      </c>
      <c r="Q24" s="3" t="s">
        <v>211</v>
      </c>
      <c r="R24" s="9">
        <f t="shared" si="0"/>
        <v>0.011643672509182749</v>
      </c>
    </row>
    <row r="25" spans="1:18" ht="12.75">
      <c r="A25" s="3" t="s">
        <v>212</v>
      </c>
      <c r="B25" s="2">
        <v>-0.5159127520108281</v>
      </c>
      <c r="C25" s="2">
        <v>-0.47611881412653534</v>
      </c>
      <c r="D25" s="2">
        <v>-0.47611881412653534</v>
      </c>
      <c r="E25" s="2">
        <v>-0.47611881412653534</v>
      </c>
      <c r="F25" s="2">
        <v>-0.47611881412653534</v>
      </c>
      <c r="G25" s="2">
        <v>-0.47611881412653534</v>
      </c>
      <c r="H25" s="2">
        <v>-0.47611881412653534</v>
      </c>
      <c r="I25" s="2">
        <v>-0.47611881412653534</v>
      </c>
      <c r="J25" s="2">
        <v>-0.47611881412653534</v>
      </c>
      <c r="K25" s="2">
        <v>-0.47611881412653534</v>
      </c>
      <c r="L25" s="2">
        <v>-0.47611881412653534</v>
      </c>
      <c r="M25" s="2">
        <v>-0.47611881412653534</v>
      </c>
      <c r="N25" s="2">
        <v>-0.47611881412653534</v>
      </c>
      <c r="O25" s="2">
        <v>-0.47611881412653534</v>
      </c>
      <c r="Q25" s="3" t="s">
        <v>212</v>
      </c>
      <c r="R25" s="9">
        <f t="shared" si="0"/>
        <v>-0.4789612382611278</v>
      </c>
    </row>
    <row r="26" spans="1:18" ht="12.75">
      <c r="A26" s="3" t="s">
        <v>213</v>
      </c>
      <c r="B26" s="2">
        <v>-0.44031673560637846</v>
      </c>
      <c r="C26" s="2">
        <v>-0.4079987933896791</v>
      </c>
      <c r="D26" s="2">
        <v>-0.4079987933896791</v>
      </c>
      <c r="E26" s="2">
        <v>-0.4079987933896791</v>
      </c>
      <c r="F26" s="2">
        <v>-0.4079987933896791</v>
      </c>
      <c r="G26" s="2">
        <v>-0.4079987933896791</v>
      </c>
      <c r="H26" s="2">
        <v>-0.4079987933896791</v>
      </c>
      <c r="I26" s="2">
        <v>-0.4079987933896791</v>
      </c>
      <c r="J26" s="2">
        <v>-0.4079987933896791</v>
      </c>
      <c r="K26" s="2">
        <v>-0.4079987933896791</v>
      </c>
      <c r="L26" s="2">
        <v>-0.4079987933896791</v>
      </c>
      <c r="M26" s="2">
        <v>-0.4079987933896791</v>
      </c>
      <c r="N26" s="2">
        <v>-0.4079987933896791</v>
      </c>
      <c r="O26" s="2">
        <v>-0.4079987933896791</v>
      </c>
      <c r="Q26" s="3" t="s">
        <v>213</v>
      </c>
      <c r="R26" s="9">
        <f t="shared" si="0"/>
        <v>-0.4103072178337291</v>
      </c>
    </row>
    <row r="27" spans="1:18" ht="12.75">
      <c r="A27" s="3" t="s">
        <v>214</v>
      </c>
      <c r="B27" s="2">
        <v>-0.195608161484267</v>
      </c>
      <c r="C27" s="2">
        <v>-0.1707662149351593</v>
      </c>
      <c r="D27" s="2">
        <v>-0.1707662149351593</v>
      </c>
      <c r="E27" s="2">
        <v>-0.1707662149351593</v>
      </c>
      <c r="F27" s="2">
        <v>-0.1707662149351593</v>
      </c>
      <c r="G27" s="2">
        <v>-0.1707662149351593</v>
      </c>
      <c r="H27" s="2">
        <v>-0.1707662149351593</v>
      </c>
      <c r="I27" s="2">
        <v>-0.1707662149351593</v>
      </c>
      <c r="J27" s="2">
        <v>-0.1707662149351593</v>
      </c>
      <c r="K27" s="2">
        <v>-0.1707662149351593</v>
      </c>
      <c r="L27" s="2">
        <v>-0.1707662149351593</v>
      </c>
      <c r="M27" s="2">
        <v>-0.1707662149351593</v>
      </c>
      <c r="N27" s="2">
        <v>-0.1707662149351593</v>
      </c>
      <c r="O27" s="2">
        <v>-0.1707662149351593</v>
      </c>
      <c r="Q27" s="3" t="s">
        <v>214</v>
      </c>
      <c r="R27" s="9">
        <f t="shared" si="0"/>
        <v>-0.17254063968866706</v>
      </c>
    </row>
    <row r="28" spans="1:18" ht="12.75">
      <c r="A28" s="3" t="s">
        <v>215</v>
      </c>
      <c r="B28" s="2">
        <v>-0.28821562221321384</v>
      </c>
      <c r="C28" s="2">
        <v>-0.27084967133169763</v>
      </c>
      <c r="D28" s="2">
        <v>-0.27084967133169763</v>
      </c>
      <c r="E28" s="2">
        <v>-0.27084967133169763</v>
      </c>
      <c r="F28" s="2">
        <v>-0.27084967133169763</v>
      </c>
      <c r="G28" s="2">
        <v>-0.27084967133169763</v>
      </c>
      <c r="H28" s="2">
        <v>-0.27084967133169763</v>
      </c>
      <c r="I28" s="2">
        <v>-0.27084967133169763</v>
      </c>
      <c r="J28" s="2">
        <v>-0.27084967133169763</v>
      </c>
      <c r="K28" s="2">
        <v>-0.27084967133169763</v>
      </c>
      <c r="L28" s="2">
        <v>-0.27084967133169763</v>
      </c>
      <c r="M28" s="2">
        <v>-0.27084967133169763</v>
      </c>
      <c r="N28" s="2">
        <v>-0.27084967133169763</v>
      </c>
      <c r="O28" s="2">
        <v>-0.27084967133169763</v>
      </c>
      <c r="Q28" s="3" t="s">
        <v>215</v>
      </c>
      <c r="R28" s="9">
        <f t="shared" si="0"/>
        <v>-0.27209009639466303</v>
      </c>
    </row>
    <row r="29" spans="1:18" ht="12.75">
      <c r="A29" s="3" t="s">
        <v>216</v>
      </c>
      <c r="B29" s="2">
        <v>-0.26426250592213507</v>
      </c>
      <c r="C29" s="2">
        <v>-0.2543725507082097</v>
      </c>
      <c r="D29" s="2">
        <v>-0.2543725507082097</v>
      </c>
      <c r="E29" s="2">
        <v>-0.2543725507082097</v>
      </c>
      <c r="F29" s="2">
        <v>-0.2543725507082097</v>
      </c>
      <c r="G29" s="2">
        <v>-0.2543725507082097</v>
      </c>
      <c r="H29" s="2">
        <v>-0.2543725507082097</v>
      </c>
      <c r="I29" s="2">
        <v>-0.2543725507082097</v>
      </c>
      <c r="J29" s="2">
        <v>-0.2543725507082097</v>
      </c>
      <c r="K29" s="2">
        <v>-0.2543725507082097</v>
      </c>
      <c r="L29" s="2">
        <v>-0.2543725507082097</v>
      </c>
      <c r="M29" s="2">
        <v>-0.2543725507082097</v>
      </c>
      <c r="N29" s="2">
        <v>-0.2543725507082097</v>
      </c>
      <c r="O29" s="2">
        <v>-0.2543725507082097</v>
      </c>
      <c r="Q29" s="3" t="s">
        <v>216</v>
      </c>
      <c r="R29" s="9">
        <f t="shared" si="0"/>
        <v>-0.25507897608063296</v>
      </c>
    </row>
    <row r="32" ht="12.75">
      <c r="B32" t="s">
        <v>218</v>
      </c>
    </row>
    <row r="33" spans="1:2" ht="12.75">
      <c r="A33" t="s">
        <v>209</v>
      </c>
      <c r="B33">
        <v>1.6150125410417904</v>
      </c>
    </row>
    <row r="34" spans="1:2" ht="12.75">
      <c r="A34" t="s">
        <v>210</v>
      </c>
      <c r="B34">
        <v>0.7542020805485021</v>
      </c>
    </row>
    <row r="35" spans="1:2" ht="12.75">
      <c r="A35" t="s">
        <v>211</v>
      </c>
      <c r="B35">
        <v>0.011643672509182749</v>
      </c>
    </row>
    <row r="36" spans="1:2" ht="12.75">
      <c r="A36" t="s">
        <v>212</v>
      </c>
      <c r="B36">
        <v>-0.4789612382611278</v>
      </c>
    </row>
    <row r="37" spans="1:2" ht="12.75">
      <c r="A37" t="s">
        <v>213</v>
      </c>
      <c r="B37">
        <v>-0.4103072178337291</v>
      </c>
    </row>
    <row r="38" spans="1:2" ht="12.75">
      <c r="A38" t="s">
        <v>214</v>
      </c>
      <c r="B38">
        <v>-0.17254063968866706</v>
      </c>
    </row>
    <row r="39" spans="1:2" ht="12.75">
      <c r="A39" t="s">
        <v>215</v>
      </c>
      <c r="B39">
        <v>-0.27209009639466303</v>
      </c>
    </row>
    <row r="40" spans="1:2" ht="12.75">
      <c r="A40" t="s">
        <v>216</v>
      </c>
      <c r="B40">
        <v>-0.25507897608063296</v>
      </c>
    </row>
    <row r="41" spans="1:2" ht="12.75">
      <c r="A41" t="s">
        <v>206</v>
      </c>
      <c r="B41">
        <v>-0.25335094845148554</v>
      </c>
    </row>
    <row r="42" spans="1:2" ht="12.75">
      <c r="A42" t="s">
        <v>207</v>
      </c>
      <c r="B42">
        <v>-0.4237321354291051</v>
      </c>
    </row>
    <row r="43" spans="1:2" ht="12.75">
      <c r="A43" t="s">
        <v>208</v>
      </c>
      <c r="B43">
        <v>-0.41323443925716286</v>
      </c>
    </row>
    <row r="44" spans="1:2" ht="12.75">
      <c r="A44" t="s">
        <v>217</v>
      </c>
      <c r="B44">
        <v>0.3169897518653902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3"/>
  <sheetViews>
    <sheetView workbookViewId="0" topLeftCell="A1">
      <selection activeCell="L1" sqref="L1:L16384"/>
    </sheetView>
  </sheetViews>
  <sheetFormatPr defaultColWidth="9.140625" defaultRowHeight="12.75"/>
  <sheetData>
    <row r="1" spans="3:14" ht="12.75">
      <c r="C1" s="2" t="s">
        <v>192</v>
      </c>
      <c r="D1" s="2" t="s">
        <v>193</v>
      </c>
      <c r="E1" s="2" t="s">
        <v>194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199</v>
      </c>
      <c r="K1" s="2" t="s">
        <v>202</v>
      </c>
      <c r="L1" s="2" t="s">
        <v>203</v>
      </c>
      <c r="M1" s="2" t="s">
        <v>204</v>
      </c>
      <c r="N1" s="2" t="s">
        <v>205</v>
      </c>
    </row>
    <row r="2" spans="1:14" ht="12.75">
      <c r="A2" s="3">
        <v>32021</v>
      </c>
      <c r="B2" s="2" t="s">
        <v>162</v>
      </c>
      <c r="C2" s="2">
        <v>0.9037116729424421</v>
      </c>
      <c r="D2" s="2">
        <v>0.2027738148139486</v>
      </c>
      <c r="E2" s="2">
        <v>13.660687138948008</v>
      </c>
      <c r="F2" s="2">
        <v>22.912739434478564</v>
      </c>
      <c r="G2" s="2"/>
      <c r="H2" s="2"/>
      <c r="I2" s="2"/>
      <c r="J2" s="2"/>
      <c r="K2" s="2">
        <v>1.2527894717374832</v>
      </c>
      <c r="L2" s="2">
        <v>0.001702190071524834</v>
      </c>
      <c r="M2" s="2">
        <v>-0.350779988866566</v>
      </c>
      <c r="N2" s="2" t="s">
        <v>191</v>
      </c>
    </row>
    <row r="3" spans="1:14" ht="12.75">
      <c r="A3" s="3">
        <v>32051</v>
      </c>
      <c r="B3" s="2" t="s">
        <v>163</v>
      </c>
      <c r="C3" s="2">
        <v>0.6689403058267576</v>
      </c>
      <c r="D3" s="2">
        <v>0.1870179662074807</v>
      </c>
      <c r="E3" s="2">
        <v>11.517542686460702</v>
      </c>
      <c r="F3" s="2">
        <v>19.60946903838438</v>
      </c>
      <c r="G3" s="2"/>
      <c r="H3" s="2"/>
      <c r="I3" s="2"/>
      <c r="J3" s="2"/>
      <c r="K3" s="2">
        <v>1.2759038132043925</v>
      </c>
      <c r="L3" s="2">
        <v>-0.4599797114388927</v>
      </c>
      <c r="M3" s="2">
        <v>-0.1469837959387422</v>
      </c>
      <c r="N3" s="2" t="s">
        <v>191</v>
      </c>
    </row>
    <row r="4" spans="1:14" ht="12.75">
      <c r="A4" s="3">
        <v>32082</v>
      </c>
      <c r="B4" s="2" t="s">
        <v>164</v>
      </c>
      <c r="C4" s="2">
        <v>1.227758554220287</v>
      </c>
      <c r="D4" s="2">
        <v>0.25898586339264384</v>
      </c>
      <c r="E4" s="2">
        <v>15.451167565036199</v>
      </c>
      <c r="F4" s="2">
        <v>23.842782572498304</v>
      </c>
      <c r="G4" s="2"/>
      <c r="H4" s="2"/>
      <c r="I4" s="2"/>
      <c r="J4" s="2"/>
      <c r="K4" s="2">
        <v>1.3066549122047066</v>
      </c>
      <c r="L4" s="2">
        <v>-0.4425044193105301</v>
      </c>
      <c r="M4" s="2">
        <v>0.3636080613261059</v>
      </c>
      <c r="N4" s="2">
        <v>0.42004430507913815</v>
      </c>
    </row>
    <row r="5" spans="1:14" ht="12.75">
      <c r="A5" s="3">
        <v>32112</v>
      </c>
      <c r="B5" s="2" t="s">
        <v>165</v>
      </c>
      <c r="C5" s="2">
        <v>2.6096552475800574</v>
      </c>
      <c r="D5" s="2">
        <v>0.4273358719173121</v>
      </c>
      <c r="E5" s="2">
        <v>25.10904784935616</v>
      </c>
      <c r="F5" s="2">
        <v>33.48978095062931</v>
      </c>
      <c r="G5" s="2"/>
      <c r="H5" s="2"/>
      <c r="I5" s="2"/>
      <c r="J5" s="2"/>
      <c r="K5" s="2">
        <v>1.3185142239586487</v>
      </c>
      <c r="L5" s="2">
        <v>0.2507696907480179</v>
      </c>
      <c r="M5" s="2">
        <v>1.0403713328733863</v>
      </c>
      <c r="N5" s="2">
        <v>0.46160341819869705</v>
      </c>
    </row>
    <row r="6" spans="1:14" ht="12.75">
      <c r="A6" s="3">
        <v>32143</v>
      </c>
      <c r="B6" s="2" t="s">
        <v>166</v>
      </c>
      <c r="C6" s="2">
        <v>3.605675706602586</v>
      </c>
      <c r="D6" s="2">
        <v>0.5275203112484266</v>
      </c>
      <c r="E6" s="2">
        <v>23.002860739215013</v>
      </c>
      <c r="F6" s="2">
        <v>30.646755921730175</v>
      </c>
      <c r="G6" s="2"/>
      <c r="H6" s="2"/>
      <c r="I6" s="2"/>
      <c r="J6" s="2"/>
      <c r="K6" s="2">
        <v>1.2763195254516873</v>
      </c>
      <c r="L6" s="2">
        <v>1.5630692013776446</v>
      </c>
      <c r="M6" s="2">
        <v>0.7662869797732479</v>
      </c>
      <c r="N6" s="2">
        <v>-0.5187706009487504</v>
      </c>
    </row>
    <row r="7" spans="1:14" ht="12.75">
      <c r="A7" s="3">
        <v>32174</v>
      </c>
      <c r="B7" s="2" t="s">
        <v>167</v>
      </c>
      <c r="C7" s="2">
        <v>1.7749328007484628</v>
      </c>
      <c r="D7" s="2">
        <v>0.30588081312912196</v>
      </c>
      <c r="E7" s="2">
        <v>17.880939165590107</v>
      </c>
      <c r="F7" s="2">
        <v>25.239772261797135</v>
      </c>
      <c r="G7" s="2"/>
      <c r="H7" s="2"/>
      <c r="I7" s="2"/>
      <c r="J7" s="2"/>
      <c r="K7" s="2">
        <v>1.1943112690749023</v>
      </c>
      <c r="L7" s="2">
        <v>0.8415202871798817</v>
      </c>
      <c r="M7" s="2">
        <v>-0.2608987555063278</v>
      </c>
      <c r="N7" s="2">
        <v>-1.5672581531333358</v>
      </c>
    </row>
    <row r="8" spans="1:14" ht="12.75">
      <c r="A8" s="3">
        <v>32203</v>
      </c>
      <c r="B8" s="2" t="s">
        <v>168</v>
      </c>
      <c r="C8" s="2">
        <v>0.7016716095982745</v>
      </c>
      <c r="D8" s="2">
        <v>0.23703603846499505</v>
      </c>
      <c r="E8" s="2">
        <v>14.128021928642042</v>
      </c>
      <c r="F8" s="2">
        <v>21.10317246337737</v>
      </c>
      <c r="G8" s="2"/>
      <c r="H8" s="2"/>
      <c r="I8" s="2"/>
      <c r="J8" s="2"/>
      <c r="K8" s="2">
        <v>1.1258583881314697</v>
      </c>
      <c r="L8" s="2">
        <v>-0.05026146139082395</v>
      </c>
      <c r="M8" s="2">
        <v>-0.373925317142379</v>
      </c>
      <c r="N8" s="2">
        <v>-1.2669059056725402</v>
      </c>
    </row>
    <row r="9" spans="1:14" ht="12.75">
      <c r="A9" s="3">
        <v>32234</v>
      </c>
      <c r="B9" s="2" t="s">
        <v>169</v>
      </c>
      <c r="C9" s="2">
        <v>0.5649096121219213</v>
      </c>
      <c r="D9" s="2">
        <v>0.24899081495348974</v>
      </c>
      <c r="E9" s="2">
        <v>11.856549464693149</v>
      </c>
      <c r="F9" s="2">
        <v>17.329667115193352</v>
      </c>
      <c r="G9" s="2"/>
      <c r="H9" s="2"/>
      <c r="I9" s="2"/>
      <c r="J9" s="2"/>
      <c r="K9" s="2">
        <v>1.0768333425108367</v>
      </c>
      <c r="L9" s="2">
        <v>-0.5159127520108281</v>
      </c>
      <c r="M9" s="2">
        <v>0.003989021621904393</v>
      </c>
      <c r="N9" s="2">
        <v>-0.22526921982406437</v>
      </c>
    </row>
    <row r="10" spans="1:14" ht="12.75">
      <c r="A10" s="3">
        <v>32264</v>
      </c>
      <c r="B10" s="2" t="s">
        <v>170</v>
      </c>
      <c r="C10" s="2">
        <v>0.6026390405490966</v>
      </c>
      <c r="D10" s="2">
        <v>0.24568953651620953</v>
      </c>
      <c r="E10" s="2">
        <v>12.79145523449472</v>
      </c>
      <c r="F10" s="2">
        <v>18.033290817496948</v>
      </c>
      <c r="G10" s="2"/>
      <c r="H10" s="2"/>
      <c r="I10" s="2"/>
      <c r="J10" s="2"/>
      <c r="K10" s="2">
        <v>1.0276010414527768</v>
      </c>
      <c r="L10" s="2">
        <v>-0.44031673560637846</v>
      </c>
      <c r="M10" s="2">
        <v>0.015354734702689042</v>
      </c>
      <c r="N10" s="2">
        <v>-0.09598754818479056</v>
      </c>
    </row>
    <row r="11" spans="1:14" ht="12.75">
      <c r="A11" s="3">
        <v>32295</v>
      </c>
      <c r="B11" s="2" t="s">
        <v>171</v>
      </c>
      <c r="C11" s="2">
        <v>0.27892482941068725</v>
      </c>
      <c r="D11" s="2">
        <v>0.21655510446349285</v>
      </c>
      <c r="E11" s="2">
        <v>10.716695378380196</v>
      </c>
      <c r="F11" s="2">
        <v>15.61631258129511</v>
      </c>
      <c r="G11" s="2"/>
      <c r="H11" s="2"/>
      <c r="I11" s="2"/>
      <c r="J11" s="2"/>
      <c r="K11" s="2">
        <v>0.9775709627542272</v>
      </c>
      <c r="L11" s="2">
        <v>-0.195608161484267</v>
      </c>
      <c r="M11" s="2">
        <v>-0.5030379718592826</v>
      </c>
      <c r="N11" s="2">
        <v>-0.6881729432741783</v>
      </c>
    </row>
    <row r="12" spans="1:14" ht="12.75">
      <c r="A12" s="3">
        <v>32325</v>
      </c>
      <c r="B12" s="2" t="s">
        <v>172</v>
      </c>
      <c r="C12" s="2">
        <v>0.6234159567281317</v>
      </c>
      <c r="D12" s="2">
        <v>0.32939032186399103</v>
      </c>
      <c r="E12" s="2">
        <v>13.465104575193033</v>
      </c>
      <c r="F12" s="2">
        <v>18.459686523787287</v>
      </c>
      <c r="G12" s="2"/>
      <c r="H12" s="2"/>
      <c r="I12" s="2"/>
      <c r="J12" s="2"/>
      <c r="K12" s="2">
        <v>0.9536769556998346</v>
      </c>
      <c r="L12" s="2">
        <v>-0.28821562221321384</v>
      </c>
      <c r="M12" s="2">
        <v>-0.04204537675849913</v>
      </c>
      <c r="N12" s="2">
        <v>0.24289718220363893</v>
      </c>
    </row>
    <row r="13" spans="1:14" ht="12.75">
      <c r="A13" s="3">
        <v>32356</v>
      </c>
      <c r="B13" s="2" t="s">
        <v>173</v>
      </c>
      <c r="C13" s="2">
        <v>0.5546490468228548</v>
      </c>
      <c r="D13" s="2">
        <v>0.2818011097457523</v>
      </c>
      <c r="E13" s="2">
        <v>12.350454037768959</v>
      </c>
      <c r="F13" s="2">
        <v>17.04325949204175</v>
      </c>
      <c r="G13" s="2"/>
      <c r="H13" s="2"/>
      <c r="I13" s="2"/>
      <c r="J13" s="2"/>
      <c r="K13" s="2">
        <v>0.9319674775294228</v>
      </c>
      <c r="L13" s="2">
        <v>-0.26426250592213507</v>
      </c>
      <c r="M13" s="2">
        <v>-0.11305592478444318</v>
      </c>
      <c r="N13" s="2">
        <v>0.17290567096058934</v>
      </c>
    </row>
    <row r="14" spans="1:14" ht="12.75">
      <c r="A14" s="3">
        <v>32387</v>
      </c>
      <c r="B14" s="2" t="s">
        <v>174</v>
      </c>
      <c r="C14" s="2">
        <v>0.4805753699227731</v>
      </c>
      <c r="D14" s="2">
        <v>0.19053233508223782</v>
      </c>
      <c r="E14" s="2">
        <v>8.770618404763308</v>
      </c>
      <c r="F14" s="2">
        <v>14.372693509402819</v>
      </c>
      <c r="G14" s="2">
        <v>21.943890764392474</v>
      </c>
      <c r="H14" s="2">
        <v>0.9688486700860839</v>
      </c>
      <c r="I14" s="2">
        <v>-8.540045925075738</v>
      </c>
      <c r="J14" s="2">
        <v>-1.5427138031627812</v>
      </c>
      <c r="K14" s="2">
        <v>0.916131984853667</v>
      </c>
      <c r="L14" s="2">
        <v>0.001702190071524834</v>
      </c>
      <c r="M14" s="2">
        <v>-0.43725880500242953</v>
      </c>
      <c r="N14" s="2">
        <v>0.1875215057982215</v>
      </c>
    </row>
    <row r="15" spans="1:14" ht="12.75">
      <c r="A15" s="3">
        <v>32417</v>
      </c>
      <c r="B15" s="2" t="s">
        <v>175</v>
      </c>
      <c r="C15" s="2">
        <v>0.5221092670998709</v>
      </c>
      <c r="D15" s="2">
        <v>0.18633821631534855</v>
      </c>
      <c r="E15" s="2">
        <v>11.111689723096429</v>
      </c>
      <c r="F15" s="2">
        <v>16.59564833472955</v>
      </c>
      <c r="G15" s="2">
        <v>18.748919328642593</v>
      </c>
      <c r="H15" s="2">
        <v>-4.335772278052617</v>
      </c>
      <c r="I15" s="2">
        <v>2.182501284139569</v>
      </c>
      <c r="J15" s="2">
        <v>0.4968081467844967</v>
      </c>
      <c r="K15" s="2">
        <v>0.9119468425420262</v>
      </c>
      <c r="L15" s="2">
        <v>-0.42114302285697724</v>
      </c>
      <c r="M15" s="2">
        <v>0.27630526429274005</v>
      </c>
      <c r="N15" s="2">
        <v>0.47483570235493994</v>
      </c>
    </row>
    <row r="16" spans="1:14" ht="12.75">
      <c r="A16" s="3">
        <v>32448</v>
      </c>
      <c r="B16" s="2" t="s">
        <v>176</v>
      </c>
      <c r="C16" s="2">
        <v>0.8356678333226409</v>
      </c>
      <c r="D16" s="2">
        <v>0.24972615661703032</v>
      </c>
      <c r="E16" s="2">
        <v>15.348773110361854</v>
      </c>
      <c r="F16" s="2">
        <v>22.33825419794184</v>
      </c>
      <c r="G16" s="2">
        <v>19.432274436176254</v>
      </c>
      <c r="H16" s="2">
        <v>0.6189060518134855</v>
      </c>
      <c r="I16" s="2">
        <v>2.2870737099521</v>
      </c>
      <c r="J16" s="2">
        <v>0.5443242466852306</v>
      </c>
      <c r="K16" s="2">
        <v>0.9745435983940687</v>
      </c>
      <c r="L16" s="2">
        <v>-0.4111437263962079</v>
      </c>
      <c r="M16" s="2">
        <v>-0.10710705002438754</v>
      </c>
      <c r="N16" s="2">
        <v>0.8659383708152477</v>
      </c>
    </row>
    <row r="17" spans="1:14" ht="12.75">
      <c r="A17" s="3">
        <v>32478</v>
      </c>
      <c r="B17" s="2" t="s">
        <v>177</v>
      </c>
      <c r="C17" s="2">
        <v>1.0557549936823476</v>
      </c>
      <c r="D17" s="2">
        <v>0.3081281046586415</v>
      </c>
      <c r="E17" s="2">
        <v>17.20978711563813</v>
      </c>
      <c r="F17" s="2">
        <v>23.863164664936345</v>
      </c>
      <c r="G17" s="2">
        <v>20.141903948820758</v>
      </c>
      <c r="H17" s="2">
        <v>10.857680332374816</v>
      </c>
      <c r="I17" s="2">
        <v>-7.136419616259225</v>
      </c>
      <c r="J17" s="2">
        <v>-1.715719427625551</v>
      </c>
      <c r="K17" s="2">
        <v>0.9225305987315289</v>
      </c>
      <c r="L17" s="2">
        <v>0.3220836027205726</v>
      </c>
      <c r="M17" s="2">
        <v>-1.233214233016323</v>
      </c>
      <c r="N17" s="2">
        <v>0.027703743240025305</v>
      </c>
    </row>
    <row r="18" spans="1:14" ht="12.75">
      <c r="A18" s="3">
        <v>32509</v>
      </c>
      <c r="B18" s="2" t="s">
        <v>178</v>
      </c>
      <c r="C18" s="2">
        <v>1.5999200039998</v>
      </c>
      <c r="D18" s="2">
        <v>0.39134406916017833</v>
      </c>
      <c r="E18" s="2">
        <v>16.852339201221756</v>
      </c>
      <c r="F18" s="2">
        <v>23.317925012840266</v>
      </c>
      <c r="G18" s="2">
        <v>17.89240109063373</v>
      </c>
      <c r="H18" s="2">
        <v>7.877039410668451</v>
      </c>
      <c r="I18" s="2">
        <v>-2.4515154884619115</v>
      </c>
      <c r="J18" s="2">
        <v>-0.5905414005550298</v>
      </c>
      <c r="K18" s="2">
        <v>0.626041150185761</v>
      </c>
      <c r="L18" s="2">
        <v>1.619008182554417</v>
      </c>
      <c r="M18" s="2">
        <v>-1.3767661234673194</v>
      </c>
      <c r="N18" s="2">
        <v>-0.9522869922931233</v>
      </c>
    </row>
    <row r="19" spans="1:14" ht="12.75">
      <c r="A19" s="3">
        <v>32540</v>
      </c>
      <c r="B19" s="2" t="s">
        <v>179</v>
      </c>
      <c r="C19" s="2">
        <v>2.0512379294289125</v>
      </c>
      <c r="D19" s="2">
        <v>0.3689495313480576</v>
      </c>
      <c r="E19" s="2">
        <v>20.402554811020913</v>
      </c>
      <c r="F19" s="2">
        <v>27.57885094236492</v>
      </c>
      <c r="G19" s="2">
        <v>17.111249952523988</v>
      </c>
      <c r="H19" s="2">
        <v>2.8137844877032006</v>
      </c>
      <c r="I19" s="2">
        <v>7.65381650213773</v>
      </c>
      <c r="J19" s="2">
        <v>1.8438891536849147</v>
      </c>
      <c r="K19" s="2">
        <v>0.30974517825990355</v>
      </c>
      <c r="L19" s="2">
        <v>0.7474852954230112</v>
      </c>
      <c r="M19" s="2">
        <v>1.1806479325093782</v>
      </c>
      <c r="N19" s="2">
        <v>1.193534092920773</v>
      </c>
    </row>
    <row r="20" spans="1:14" ht="12.75">
      <c r="A20" s="3">
        <v>32568</v>
      </c>
      <c r="B20" s="2" t="s">
        <v>180</v>
      </c>
      <c r="C20" s="2">
        <v>5.252527109409648</v>
      </c>
      <c r="D20" s="2">
        <v>0.30768806542565047</v>
      </c>
      <c r="E20" s="2">
        <v>24.10904887851262</v>
      </c>
      <c r="F20" s="2">
        <v>30.382760276758408</v>
      </c>
      <c r="G20" s="2">
        <v>19.556293268624227</v>
      </c>
      <c r="H20" s="2">
        <v>-0.2984741166200596</v>
      </c>
      <c r="I20" s="2">
        <v>11.124941124754237</v>
      </c>
      <c r="J20" s="2">
        <v>2.680318406526963</v>
      </c>
      <c r="K20" s="2">
        <v>0.4393568773348154</v>
      </c>
      <c r="L20" s="2">
        <v>0.016405605886106338</v>
      </c>
      <c r="M20" s="2">
        <v>0</v>
      </c>
      <c r="N20" s="2">
        <v>0.3376147986318647</v>
      </c>
    </row>
    <row r="21" spans="1:14" ht="12.75">
      <c r="A21" s="3">
        <v>32599</v>
      </c>
      <c r="B21" s="2" t="s">
        <v>181</v>
      </c>
      <c r="C21" s="2">
        <v>0.514294730821195</v>
      </c>
      <c r="D21" s="2">
        <v>0.17159594086843324</v>
      </c>
      <c r="E21" s="2">
        <v>11.222522460330765</v>
      </c>
      <c r="F21" s="2">
        <v>16.605112375617598</v>
      </c>
      <c r="G21" s="2">
        <v>23.102739441775984</v>
      </c>
      <c r="H21" s="2">
        <v>-2.9909343341330232</v>
      </c>
      <c r="I21" s="2">
        <v>-3.506692732025364</v>
      </c>
      <c r="J21" s="2">
        <v>-0.8452522323787229</v>
      </c>
      <c r="K21" s="2">
        <v>0.38039286496725744</v>
      </c>
      <c r="L21" s="2">
        <v>-0.47611881412653534</v>
      </c>
      <c r="M21" s="2">
        <v>0.6569532671099733</v>
      </c>
      <c r="N21" s="2">
        <v>0.589939817046095</v>
      </c>
    </row>
    <row r="22" spans="1:14" ht="12.75">
      <c r="A22" s="3">
        <v>32629</v>
      </c>
      <c r="B22" s="2" t="s">
        <v>182</v>
      </c>
      <c r="C22" s="2">
        <v>0.6062572087658593</v>
      </c>
      <c r="D22" s="2">
        <v>0.2708093041138024</v>
      </c>
      <c r="E22" s="2">
        <v>13.526528258362168</v>
      </c>
      <c r="F22" s="2">
        <v>20.53873510188389</v>
      </c>
      <c r="G22" s="2">
        <v>21.98972712156318</v>
      </c>
      <c r="H22" s="2">
        <v>-2.3415300431577437</v>
      </c>
      <c r="I22" s="2">
        <v>0.8905380234784523</v>
      </c>
      <c r="J22" s="2">
        <v>0.21482543585967542</v>
      </c>
      <c r="K22" s="2">
        <v>0.4348314998984447</v>
      </c>
      <c r="L22" s="2">
        <v>-0.4079987933896791</v>
      </c>
      <c r="M22" s="2">
        <v>0.6173358498974664</v>
      </c>
      <c r="N22" s="2">
        <v>0.575795547202057</v>
      </c>
    </row>
    <row r="23" spans="1:14" ht="12.75">
      <c r="A23" s="3">
        <v>32660</v>
      </c>
      <c r="B23" s="2" t="s">
        <v>183</v>
      </c>
      <c r="C23" s="2">
        <v>0.9160876510301679</v>
      </c>
      <c r="D23" s="2">
        <v>0.3546701518362364</v>
      </c>
      <c r="E23" s="2">
        <v>20.426637918940273</v>
      </c>
      <c r="F23" s="2">
        <v>27.82351652625076</v>
      </c>
      <c r="G23" s="2">
        <v>22.271206152355013</v>
      </c>
      <c r="H23" s="2">
        <v>-4.497166405793003</v>
      </c>
      <c r="I23" s="2">
        <v>10.049476779688746</v>
      </c>
      <c r="J23" s="2">
        <v>2.4270608614928344</v>
      </c>
      <c r="K23" s="2">
        <v>0.48336237718974817</v>
      </c>
      <c r="L23" s="2">
        <v>-0.1707662149351593</v>
      </c>
      <c r="M23" s="2">
        <v>1.173713522063001</v>
      </c>
      <c r="N23" s="2">
        <v>0.631440498015296</v>
      </c>
    </row>
    <row r="24" spans="1:14" ht="12.75">
      <c r="A24" s="3">
        <v>32690</v>
      </c>
      <c r="B24" s="2" t="s">
        <v>184</v>
      </c>
      <c r="C24" s="2">
        <v>0.7078716865708136</v>
      </c>
      <c r="D24" s="2">
        <v>0.29652464486559305</v>
      </c>
      <c r="E24" s="2">
        <v>16.34864778049985</v>
      </c>
      <c r="F24" s="2">
        <v>23.125806034048797</v>
      </c>
      <c r="G24" s="2">
        <v>25.438935295390568</v>
      </c>
      <c r="H24" s="2">
        <v>-0.838426872457371</v>
      </c>
      <c r="I24" s="2">
        <v>-1.4747023888844026</v>
      </c>
      <c r="J24" s="2">
        <v>-0.35666065088285914</v>
      </c>
      <c r="K24" s="2">
        <v>0.6179671624679681</v>
      </c>
      <c r="L24" s="2">
        <v>-0.27084967133169763</v>
      </c>
      <c r="M24" s="2">
        <v>0.49059381672364805</v>
      </c>
      <c r="N24" s="2">
        <v>0.41539928118115277</v>
      </c>
    </row>
    <row r="25" spans="1:14" ht="12.75">
      <c r="A25" s="3">
        <v>32721</v>
      </c>
      <c r="B25" s="2" t="s">
        <v>185</v>
      </c>
      <c r="C25" s="2">
        <v>0.6317988194843752</v>
      </c>
      <c r="D25" s="2">
        <v>0.2084091202459603</v>
      </c>
      <c r="E25" s="2">
        <v>18.15600173674267</v>
      </c>
      <c r="F25" s="2">
        <v>25.368647100930566</v>
      </c>
      <c r="G25" s="2">
        <v>24.974183999375615</v>
      </c>
      <c r="H25" s="2">
        <v>-2.376330506981396</v>
      </c>
      <c r="I25" s="2">
        <v>2.7707936085363514</v>
      </c>
      <c r="J25" s="2">
        <v>0.6712710395942458</v>
      </c>
      <c r="K25" s="2">
        <v>0.6556672535000869</v>
      </c>
      <c r="L25" s="2">
        <v>-0.2543725507082097</v>
      </c>
      <c r="M25" s="2">
        <v>0.4342284778701218</v>
      </c>
      <c r="N25" s="2">
        <v>0.2556156305981547</v>
      </c>
    </row>
    <row r="26" spans="1:14" ht="12.75">
      <c r="A26" s="3">
        <v>32752</v>
      </c>
      <c r="B26" s="2" t="s">
        <v>186</v>
      </c>
      <c r="C26" s="2">
        <v>1.2516021471180625</v>
      </c>
      <c r="D26" s="2">
        <v>0.21466362138252046</v>
      </c>
      <c r="E26" s="2">
        <v>14.282479015486619</v>
      </c>
      <c r="F26" s="2">
        <v>20.386298148737076</v>
      </c>
      <c r="G26" s="2">
        <v>25.850193882803225</v>
      </c>
      <c r="H26" s="2">
        <v>-3.4710715672325687</v>
      </c>
      <c r="I26" s="2">
        <v>-1.992824166833575</v>
      </c>
      <c r="J26" s="2">
        <v>-0.5171201312275812</v>
      </c>
      <c r="K26" s="2">
        <v>0.6867684738281377</v>
      </c>
      <c r="L26" s="2">
        <v>-0.29258989283964104</v>
      </c>
      <c r="M26" s="2">
        <v>1.035863709243338</v>
      </c>
      <c r="N26" s="2">
        <v>1.2065018154140894</v>
      </c>
    </row>
    <row r="27" spans="1:14" ht="12.75">
      <c r="A27" s="3">
        <v>32782</v>
      </c>
      <c r="B27" s="2" t="s">
        <v>187</v>
      </c>
      <c r="C27" s="2">
        <v>0.9633201718466191</v>
      </c>
      <c r="D27" s="2">
        <v>0.22647517694802966</v>
      </c>
      <c r="E27" s="2">
        <v>14.597583349728001</v>
      </c>
      <c r="F27" s="2">
        <v>20.539697209551306</v>
      </c>
      <c r="G27" s="2">
        <v>25.1132269670331</v>
      </c>
      <c r="H27" s="2">
        <v>-4.154592683711268</v>
      </c>
      <c r="I27" s="2">
        <v>-0.41893707377052536</v>
      </c>
      <c r="J27" s="2">
        <v>-0.11323052722268542</v>
      </c>
      <c r="K27" s="2">
        <v>0.8555536127934085</v>
      </c>
      <c r="L27" s="2">
        <v>-0.42114302285697724</v>
      </c>
      <c r="M27" s="2">
        <v>0.6222296741033275</v>
      </c>
      <c r="N27" s="2">
        <v>0.8225883885176046</v>
      </c>
    </row>
    <row r="28" spans="1:14" ht="12.75">
      <c r="A28" s="3">
        <v>32813</v>
      </c>
      <c r="B28" s="2" t="s">
        <v>188</v>
      </c>
      <c r="C28" s="2">
        <v>0.8369612824630643</v>
      </c>
      <c r="D28" s="2">
        <v>0.25465450515890775</v>
      </c>
      <c r="E28" s="2">
        <v>15.794562743375751</v>
      </c>
      <c r="F28" s="2">
        <v>21.978071949471186</v>
      </c>
      <c r="G28" s="2">
        <v>24.964187647881676</v>
      </c>
      <c r="H28" s="2">
        <v>0.8044083234880242</v>
      </c>
      <c r="I28" s="2">
        <v>-3.790524021898513</v>
      </c>
      <c r="J28" s="2">
        <v>-1.035725983304787</v>
      </c>
      <c r="K28" s="2">
        <v>0.9441066050613098</v>
      </c>
      <c r="L28" s="2">
        <v>-0.4111437263962079</v>
      </c>
      <c r="M28" s="2">
        <v>-0.0501228591948466</v>
      </c>
      <c r="N28" s="2">
        <v>0.5262286456683457</v>
      </c>
    </row>
    <row r="29" spans="1:14" ht="12.75">
      <c r="A29" s="3">
        <v>32843</v>
      </c>
      <c r="B29" s="2" t="s">
        <v>189</v>
      </c>
      <c r="C29" s="2">
        <v>2.161167896807842</v>
      </c>
      <c r="D29" s="2">
        <v>0.46240890358331976</v>
      </c>
      <c r="E29" s="2">
        <v>24.219190202333</v>
      </c>
      <c r="F29" s="2">
        <v>29.80139234906517</v>
      </c>
      <c r="G29" s="2">
        <v>23.614559513609557</v>
      </c>
      <c r="H29" s="2">
        <v>6.173869142576419</v>
      </c>
      <c r="I29" s="2">
        <v>0.012963692879196742</v>
      </c>
      <c r="J29" s="2">
        <v>0.003550650136123342</v>
      </c>
      <c r="K29" s="2">
        <v>0.9286228439246562</v>
      </c>
      <c r="L29" s="2">
        <v>0.3220836027205726</v>
      </c>
      <c r="M29" s="2">
        <v>0.4806102571694191</v>
      </c>
      <c r="N29" s="2">
        <v>1.33234421126182</v>
      </c>
    </row>
    <row r="30" spans="1:14" ht="12.75">
      <c r="A30" s="3">
        <v>32874</v>
      </c>
      <c r="B30" s="2" t="s">
        <v>9</v>
      </c>
      <c r="C30" s="2">
        <v>1.704540320758979</v>
      </c>
      <c r="D30" s="2">
        <v>0.4079512084933363</v>
      </c>
      <c r="E30" s="2">
        <v>16.76824034334764</v>
      </c>
      <c r="F30" s="2">
        <v>22.39620510503727</v>
      </c>
      <c r="G30" s="2">
        <v>23.619199116981978</v>
      </c>
      <c r="H30" s="2">
        <v>4.525029443048618</v>
      </c>
      <c r="I30" s="2">
        <v>-5.748023454993323</v>
      </c>
      <c r="J30" s="2">
        <v>-1.5750186879212968</v>
      </c>
      <c r="K30" s="2">
        <v>0.9857607363575989</v>
      </c>
      <c r="L30" s="2">
        <v>1.619008182554417</v>
      </c>
      <c r="M30" s="2">
        <v>-0.8087983479628371</v>
      </c>
      <c r="N30" s="2">
        <v>-1.4070710782748383</v>
      </c>
    </row>
    <row r="31" spans="1:14" ht="12.75">
      <c r="A31" s="3">
        <v>32905</v>
      </c>
      <c r="B31" s="2" t="s">
        <v>10</v>
      </c>
      <c r="C31" s="2">
        <v>1.9454507893158925</v>
      </c>
      <c r="D31" s="2">
        <v>0.4116636350352459</v>
      </c>
      <c r="E31" s="2">
        <v>20.408590014259584</v>
      </c>
      <c r="F31" s="2">
        <v>26.779550848268947</v>
      </c>
      <c r="G31" s="2">
        <v>21.555727911273326</v>
      </c>
      <c r="H31" s="2">
        <v>3.892589812275143</v>
      </c>
      <c r="I31" s="2">
        <v>1.3312331247204767</v>
      </c>
      <c r="J31" s="2">
        <v>0.3647724238906245</v>
      </c>
      <c r="K31" s="2">
        <v>0.877962786454068</v>
      </c>
      <c r="L31" s="2">
        <v>0.7474852954230112</v>
      </c>
      <c r="M31" s="2">
        <v>0.21514749710998576</v>
      </c>
      <c r="N31" s="2">
        <v>0.42256926567793934</v>
      </c>
    </row>
    <row r="32" spans="1:14" ht="12.75">
      <c r="A32" s="3">
        <v>32933</v>
      </c>
      <c r="B32" s="2" t="s">
        <v>11</v>
      </c>
      <c r="C32" s="2">
        <v>1.3051404393230104</v>
      </c>
      <c r="D32" s="2">
        <v>0.30541051494418436</v>
      </c>
      <c r="E32" s="2">
        <v>17.406823910694996</v>
      </c>
      <c r="F32" s="2">
        <v>23.456067698955707</v>
      </c>
      <c r="G32" s="2">
        <v>22.033715406117725</v>
      </c>
      <c r="H32" s="2">
        <v>3.4186411019563976</v>
      </c>
      <c r="I32" s="2">
        <v>-1.9962888091184148</v>
      </c>
      <c r="J32" s="2">
        <v>-0.5470332335315675</v>
      </c>
      <c r="K32" s="2">
        <v>0.893568224108807</v>
      </c>
      <c r="L32" s="2">
        <v>0.016405605886106338</v>
      </c>
      <c r="M32" s="2">
        <v>0.817502743392355</v>
      </c>
      <c r="N32" s="2">
        <v>0.5160482553573065</v>
      </c>
    </row>
    <row r="33" spans="1:14" ht="12.75">
      <c r="A33" s="3">
        <v>32964</v>
      </c>
      <c r="B33" s="2" t="s">
        <v>12</v>
      </c>
      <c r="C33" s="2">
        <v>0.45775460292556874</v>
      </c>
      <c r="D33" s="2">
        <v>0.1903465460754003</v>
      </c>
      <c r="E33" s="2">
        <v>11.033870149047114</v>
      </c>
      <c r="F33" s="2">
        <v>17.78644271145771</v>
      </c>
      <c r="G33" s="2">
        <v>21.317630772464952</v>
      </c>
      <c r="H33" s="2">
        <v>-5.361838628171265</v>
      </c>
      <c r="I33" s="2">
        <v>1.8306505671640245</v>
      </c>
      <c r="J33" s="2">
        <v>0.5017579283827599</v>
      </c>
      <c r="K33" s="2">
        <v>0.984773586429548</v>
      </c>
      <c r="L33" s="2">
        <v>-0.47611881412653534</v>
      </c>
      <c r="M33" s="2">
        <v>0.004359435487237273</v>
      </c>
      <c r="N33" s="2">
        <v>-0.059907389872445954</v>
      </c>
    </row>
    <row r="34" spans="1:14" ht="12.75">
      <c r="A34" s="3">
        <v>32994</v>
      </c>
      <c r="B34" s="2" t="s">
        <v>13</v>
      </c>
      <c r="C34" s="2">
        <v>0.5854201546367557</v>
      </c>
      <c r="D34" s="2">
        <v>0.2322457199952612</v>
      </c>
      <c r="E34" s="2">
        <v>11.373557964195266</v>
      </c>
      <c r="F34" s="2">
        <v>19.157701326192356</v>
      </c>
      <c r="G34" s="2">
        <v>21.97326205327454</v>
      </c>
      <c r="H34" s="2">
        <v>-2.8556771091261877</v>
      </c>
      <c r="I34" s="2">
        <v>0.040116382044004695</v>
      </c>
      <c r="J34" s="2">
        <v>0.010998727769546328</v>
      </c>
      <c r="K34" s="2">
        <v>0.9804384162909556</v>
      </c>
      <c r="L34" s="2">
        <v>-0.4079987933896791</v>
      </c>
      <c r="M34" s="2">
        <v>0.06681574772190146</v>
      </c>
      <c r="N34" s="2">
        <v>0.04509378149474616</v>
      </c>
    </row>
    <row r="35" spans="1:14" ht="12.75">
      <c r="A35" s="3">
        <v>33025</v>
      </c>
      <c r="B35" s="2" t="s">
        <v>14</v>
      </c>
      <c r="C35" s="2">
        <v>0.6120326021102207</v>
      </c>
      <c r="D35" s="2">
        <v>0.29126990477714654</v>
      </c>
      <c r="E35" s="2">
        <v>12.93544736451034</v>
      </c>
      <c r="F35" s="2">
        <v>19.93781364670378</v>
      </c>
      <c r="G35" s="2">
        <v>21.98761177604827</v>
      </c>
      <c r="H35" s="2">
        <v>-0.15938303574400142</v>
      </c>
      <c r="I35" s="2">
        <v>-1.8904150936004918</v>
      </c>
      <c r="J35" s="2">
        <v>-0.5185308425561199</v>
      </c>
      <c r="K35" s="2">
        <v>0.9823794493713426</v>
      </c>
      <c r="L35" s="2">
        <v>-0.1707662149351593</v>
      </c>
      <c r="M35" s="2">
        <v>0.09523040673073192</v>
      </c>
      <c r="N35" s="2">
        <v>-0.26191680658694894</v>
      </c>
    </row>
    <row r="36" spans="1:14" ht="12.75">
      <c r="A36" s="3">
        <v>33055</v>
      </c>
      <c r="B36" s="2" t="s">
        <v>15</v>
      </c>
      <c r="C36" s="2">
        <v>0.7087024262894539</v>
      </c>
      <c r="D36" s="2">
        <v>0.28501923934803775</v>
      </c>
      <c r="E36" s="2">
        <v>12.478656519952446</v>
      </c>
      <c r="F36" s="2">
        <v>18.941802895021944</v>
      </c>
      <c r="G36" s="2">
        <v>21.311806959758236</v>
      </c>
      <c r="H36" s="2">
        <v>-1.1560266548263969</v>
      </c>
      <c r="I36" s="2">
        <v>-1.2139774099098943</v>
      </c>
      <c r="J36" s="2">
        <v>-0.3331482087906276</v>
      </c>
      <c r="K36" s="2">
        <v>0.9871544030901119</v>
      </c>
      <c r="L36" s="2">
        <v>-0.27084967133169763</v>
      </c>
      <c r="M36" s="2">
        <v>0.11696047757158265</v>
      </c>
      <c r="N36" s="2">
        <v>0.06993475801563317</v>
      </c>
    </row>
    <row r="37" spans="1:14" ht="12.75">
      <c r="A37" s="3">
        <v>33086</v>
      </c>
      <c r="B37" s="2" t="s">
        <v>16</v>
      </c>
      <c r="C37" s="2">
        <v>0.6706909580113828</v>
      </c>
      <c r="D37" s="2">
        <v>0.2902469173549748</v>
      </c>
      <c r="E37" s="2">
        <v>14.680728390909527</v>
      </c>
      <c r="F37" s="2">
        <v>21.463202631222618</v>
      </c>
      <c r="G37" s="2">
        <v>20.87766914160927</v>
      </c>
      <c r="H37" s="2">
        <v>-0.5555116359411113</v>
      </c>
      <c r="I37" s="2">
        <v>1.1410451255544558</v>
      </c>
      <c r="J37" s="2">
        <v>0.3133192332712139</v>
      </c>
      <c r="K37" s="2">
        <v>0.994095010809006</v>
      </c>
      <c r="L37" s="2">
        <v>-0.2543725507082097</v>
      </c>
      <c r="M37" s="2">
        <v>0.14357153261793051</v>
      </c>
      <c r="N37" s="2">
        <v>-0.00770731970409916</v>
      </c>
    </row>
    <row r="38" spans="1:14" ht="12.75">
      <c r="A38" s="3">
        <v>33117</v>
      </c>
      <c r="B38" s="2" t="s">
        <v>17</v>
      </c>
      <c r="C38" s="2">
        <v>0.7843668366855049</v>
      </c>
      <c r="D38" s="2">
        <v>0.24630541871921183</v>
      </c>
      <c r="E38" s="2">
        <v>9.965384103315138</v>
      </c>
      <c r="F38" s="2">
        <v>15.585876346875159</v>
      </c>
      <c r="G38" s="2">
        <v>21.286368511970938</v>
      </c>
      <c r="H38" s="2">
        <v>-3.5503179135662184</v>
      </c>
      <c r="I38" s="2">
        <v>-2.1501742515295614</v>
      </c>
      <c r="J38" s="2">
        <v>-0.6053749100369726</v>
      </c>
      <c r="K38" s="2">
        <v>1.0036331132055771</v>
      </c>
      <c r="L38" s="2">
        <v>-0.29258989283964104</v>
      </c>
      <c r="M38" s="2">
        <v>-0.018087844013531612</v>
      </c>
      <c r="N38" s="2">
        <v>0.22982571571281016</v>
      </c>
    </row>
    <row r="39" spans="1:14" ht="12.75">
      <c r="A39" s="3">
        <v>33147</v>
      </c>
      <c r="B39" s="2" t="s">
        <v>18</v>
      </c>
      <c r="C39" s="2">
        <v>0.6460871074856004</v>
      </c>
      <c r="D39" s="2">
        <v>0.23316272824565373</v>
      </c>
      <c r="E39" s="2">
        <v>11.150276784595876</v>
      </c>
      <c r="F39" s="2">
        <v>17.580601564234023</v>
      </c>
      <c r="G39" s="2">
        <v>20.46851765299245</v>
      </c>
      <c r="H39" s="2">
        <v>-3.7392977704574335</v>
      </c>
      <c r="I39" s="2">
        <v>0.851381681699003</v>
      </c>
      <c r="J39" s="2">
        <v>0.24367478801779527</v>
      </c>
      <c r="K39" s="2">
        <v>0.9984912623816122</v>
      </c>
      <c r="L39" s="2">
        <v>-0.42114302285697724</v>
      </c>
      <c r="M39" s="2">
        <v>0.006148668969187351</v>
      </c>
      <c r="N39" s="2">
        <v>0.2016754211094407</v>
      </c>
    </row>
    <row r="40" spans="1:14" ht="12.75">
      <c r="A40" s="3">
        <v>33178</v>
      </c>
      <c r="B40" s="2" t="s">
        <v>19</v>
      </c>
      <c r="C40" s="2">
        <v>0.4743680340313587</v>
      </c>
      <c r="D40" s="2">
        <v>0.21526140384018883</v>
      </c>
      <c r="E40" s="2">
        <v>10.240425765134182</v>
      </c>
      <c r="F40" s="2">
        <v>15.428388851185105</v>
      </c>
      <c r="G40" s="2">
        <v>20.787286888578105</v>
      </c>
      <c r="H40" s="2">
        <v>0.10916584938704654</v>
      </c>
      <c r="I40" s="2">
        <v>-5.4680638867800475</v>
      </c>
      <c r="J40" s="2">
        <v>-1.5725355977281437</v>
      </c>
      <c r="K40" s="2">
        <v>0.9958612385996607</v>
      </c>
      <c r="L40" s="2">
        <v>-0.4111437263962079</v>
      </c>
      <c r="M40" s="2">
        <v>-0.41485791312622133</v>
      </c>
      <c r="N40" s="2">
        <v>-0.08036975510912292</v>
      </c>
    </row>
    <row r="41" spans="1:14" ht="12.75">
      <c r="A41" s="3">
        <v>33208</v>
      </c>
      <c r="B41" s="2" t="s">
        <v>20</v>
      </c>
      <c r="C41" s="2">
        <v>2.1597242593135815</v>
      </c>
      <c r="D41" s="2">
        <v>0.5353476092695805</v>
      </c>
      <c r="E41" s="2">
        <v>23.66186014960399</v>
      </c>
      <c r="F41" s="2">
        <v>29.69689608389557</v>
      </c>
      <c r="G41" s="2">
        <v>18.738099748483712</v>
      </c>
      <c r="H41" s="2">
        <v>6.47924796141139</v>
      </c>
      <c r="I41" s="2">
        <v>4.479548374000466</v>
      </c>
      <c r="J41" s="2">
        <v>1.2895255656990405</v>
      </c>
      <c r="K41" s="2">
        <v>0.9525576546753912</v>
      </c>
      <c r="L41" s="2">
        <v>0.3220836027205726</v>
      </c>
      <c r="M41" s="2">
        <v>0.3328158452066638</v>
      </c>
      <c r="N41" s="2">
        <v>1.3585666864756847</v>
      </c>
    </row>
    <row r="42" spans="1:14" ht="12.75">
      <c r="A42" s="3">
        <v>33239</v>
      </c>
      <c r="B42" s="2" t="s">
        <v>21</v>
      </c>
      <c r="C42" s="2">
        <v>2.2056620730976633</v>
      </c>
      <c r="D42" s="2">
        <v>0.3824333433193529</v>
      </c>
      <c r="E42" s="2">
        <v>19.848852231875373</v>
      </c>
      <c r="F42" s="2">
        <v>26.167194053325346</v>
      </c>
      <c r="G42" s="2">
        <v>20.42085086873357</v>
      </c>
      <c r="H42" s="2">
        <v>2.990179209623169</v>
      </c>
      <c r="I42" s="2">
        <v>2.756163974968608</v>
      </c>
      <c r="J42" s="2">
        <v>0.7935689104559198</v>
      </c>
      <c r="K42" s="2">
        <v>0.9783778224357337</v>
      </c>
      <c r="L42" s="2">
        <v>1.619008182554417</v>
      </c>
      <c r="M42" s="2">
        <v>-0.010166959206849291</v>
      </c>
      <c r="N42" s="2">
        <v>-0.6365970093316349</v>
      </c>
    </row>
    <row r="43" spans="1:14" ht="12.75">
      <c r="A43" s="3">
        <v>33270</v>
      </c>
      <c r="B43" s="2" t="s">
        <v>22</v>
      </c>
      <c r="C43" s="2">
        <v>1.5899462698904732</v>
      </c>
      <c r="D43" s="2">
        <v>0.3368464558793139</v>
      </c>
      <c r="E43" s="2">
        <v>13.580026865054764</v>
      </c>
      <c r="F43" s="2">
        <v>18.150444306674935</v>
      </c>
      <c r="G43" s="2">
        <v>21.457702732510146</v>
      </c>
      <c r="H43" s="2">
        <v>4.530726348546772</v>
      </c>
      <c r="I43" s="2">
        <v>-7.8379847743819795</v>
      </c>
      <c r="J43" s="2">
        <v>-2.256753433829437</v>
      </c>
      <c r="K43" s="2">
        <v>0.9738337943562607</v>
      </c>
      <c r="L43" s="2">
        <v>0.7474852954230112</v>
      </c>
      <c r="M43" s="2">
        <v>-0.24559585133953143</v>
      </c>
      <c r="N43" s="2">
        <v>-0.1878234062107048</v>
      </c>
    </row>
    <row r="44" spans="1:14" ht="12.75">
      <c r="A44" s="3">
        <v>33298</v>
      </c>
      <c r="B44" s="2" t="s">
        <v>23</v>
      </c>
      <c r="C44" s="2">
        <v>0.9296226072292075</v>
      </c>
      <c r="D44" s="2">
        <v>0.24271279296738518</v>
      </c>
      <c r="E44" s="2">
        <v>13.95016235203138</v>
      </c>
      <c r="F44" s="2">
        <v>19.993990412611748</v>
      </c>
      <c r="G44" s="2">
        <v>18.50924882424823</v>
      </c>
      <c r="H44" s="2">
        <v>2.7614977911446963</v>
      </c>
      <c r="I44" s="2">
        <v>-1.2767562027811792</v>
      </c>
      <c r="J44" s="2">
        <v>-0.3676200757955385</v>
      </c>
      <c r="K44" s="2">
        <v>0.9493215151193801</v>
      </c>
      <c r="L44" s="2">
        <v>0.016405605886106338</v>
      </c>
      <c r="M44" s="2">
        <v>0.03209086217961683</v>
      </c>
      <c r="N44" s="2">
        <v>-0.05741553730082056</v>
      </c>
    </row>
    <row r="45" spans="1:14" ht="12.75">
      <c r="A45" s="3">
        <v>33329</v>
      </c>
      <c r="B45" s="2" t="s">
        <v>24</v>
      </c>
      <c r="C45" s="2">
        <v>0.6771736349941733</v>
      </c>
      <c r="D45" s="2">
        <v>0.2458573743000881</v>
      </c>
      <c r="E45" s="2">
        <v>11.59224625529375</v>
      </c>
      <c r="F45" s="2">
        <v>16.624269296724744</v>
      </c>
      <c r="G45" s="2">
        <v>18.029193852923477</v>
      </c>
      <c r="H45" s="2">
        <v>-4.788064854064565</v>
      </c>
      <c r="I45" s="2">
        <v>3.3831402978658307</v>
      </c>
      <c r="J45" s="2">
        <v>0.9742474374752951</v>
      </c>
      <c r="K45" s="2">
        <v>0.9475444113178685</v>
      </c>
      <c r="L45" s="2">
        <v>-0.47611881412653534</v>
      </c>
      <c r="M45" s="2">
        <v>0.26881239341339713</v>
      </c>
      <c r="N45" s="2">
        <v>0.3153318484371243</v>
      </c>
    </row>
    <row r="46" spans="1:14" ht="12.75">
      <c r="A46" s="3">
        <v>33359</v>
      </c>
      <c r="B46" s="2" t="s">
        <v>25</v>
      </c>
      <c r="C46" s="2">
        <v>0.607743027462359</v>
      </c>
      <c r="D46" s="2">
        <v>0.2329604106799096</v>
      </c>
      <c r="E46" s="2">
        <v>11.263705604999581</v>
      </c>
      <c r="F46" s="2">
        <v>16.49833998270234</v>
      </c>
      <c r="G46" s="2">
        <v>19.300221101918346</v>
      </c>
      <c r="H46" s="2">
        <v>-2.5549128067155076</v>
      </c>
      <c r="I46" s="2">
        <v>-0.24696831250050622</v>
      </c>
      <c r="J46" s="2">
        <v>-0.07113030465893576</v>
      </c>
      <c r="K46" s="2">
        <v>0.9645564524012387</v>
      </c>
      <c r="L46" s="2">
        <v>-0.4079987933896791</v>
      </c>
      <c r="M46" s="2">
        <v>0.09667770399805278</v>
      </c>
      <c r="N46" s="2">
        <v>0.08791027012868374</v>
      </c>
    </row>
    <row r="47" spans="1:14" ht="12.75">
      <c r="A47" s="3">
        <v>33390</v>
      </c>
      <c r="B47" s="2" t="s">
        <v>26</v>
      </c>
      <c r="C47" s="2">
        <v>0.41027911698136316</v>
      </c>
      <c r="D47" s="2">
        <v>0.2286917466067185</v>
      </c>
      <c r="E47" s="2">
        <v>9.927011769028402</v>
      </c>
      <c r="F47" s="2">
        <v>14.718939963117274</v>
      </c>
      <c r="G47" s="2">
        <v>19.207487313994108</v>
      </c>
      <c r="H47" s="2">
        <v>-0.4308787040065048</v>
      </c>
      <c r="I47" s="2">
        <v>-4.057668646870328</v>
      </c>
      <c r="J47" s="2">
        <v>-1.1689518831978962</v>
      </c>
      <c r="K47" s="2">
        <v>0.9683899698651844</v>
      </c>
      <c r="L47" s="2">
        <v>-0.1707662149351593</v>
      </c>
      <c r="M47" s="2">
        <v>-0.11075343708612512</v>
      </c>
      <c r="N47" s="2">
        <v>-0.5666929748983945</v>
      </c>
    </row>
    <row r="48" spans="1:14" ht="12.75">
      <c r="A48" s="3">
        <v>33420</v>
      </c>
      <c r="B48" s="2" t="s">
        <v>27</v>
      </c>
      <c r="C48" s="2">
        <v>0.48920706743259235</v>
      </c>
      <c r="D48" s="2">
        <v>0.22374762537347945</v>
      </c>
      <c r="E48" s="2">
        <v>10.703614872982984</v>
      </c>
      <c r="F48" s="2">
        <v>15.505687768916536</v>
      </c>
      <c r="G48" s="2">
        <v>17.684208105592706</v>
      </c>
      <c r="H48" s="2">
        <v>-1.4300680234019232</v>
      </c>
      <c r="I48" s="2">
        <v>-0.7484523132742442</v>
      </c>
      <c r="J48" s="2">
        <v>-0.21566706210994266</v>
      </c>
      <c r="K48" s="2">
        <v>0.9566752394393144</v>
      </c>
      <c r="L48" s="2">
        <v>-0.27084967133169763</v>
      </c>
      <c r="M48" s="2">
        <v>-0.10328262972326735</v>
      </c>
      <c r="N48" s="2">
        <v>-0.24225738463759214</v>
      </c>
    </row>
    <row r="49" spans="1:14" ht="12.75">
      <c r="A49" s="3">
        <v>33451</v>
      </c>
      <c r="B49" s="2" t="s">
        <v>28</v>
      </c>
      <c r="C49" s="2">
        <v>0.5002457069225944</v>
      </c>
      <c r="D49" s="2">
        <v>0.18478972243043776</v>
      </c>
      <c r="E49" s="2">
        <v>11.237977911287345</v>
      </c>
      <c r="F49" s="2">
        <v>16.729810703763505</v>
      </c>
      <c r="G49" s="2">
        <v>17.403163269271214</v>
      </c>
      <c r="H49" s="2">
        <v>-0.02216473407606906</v>
      </c>
      <c r="I49" s="2">
        <v>-0.6511878314316419</v>
      </c>
      <c r="J49" s="2">
        <v>-0.1876976322541742</v>
      </c>
      <c r="K49" s="2">
        <v>0.9454474609191436</v>
      </c>
      <c r="L49" s="2">
        <v>-0.2543725507082097</v>
      </c>
      <c r="M49" s="2">
        <v>-0.025825671216810744</v>
      </c>
      <c r="N49" s="2">
        <v>-0.22214196323363486</v>
      </c>
    </row>
    <row r="50" spans="1:14" ht="12.75">
      <c r="A50" s="3">
        <v>33482</v>
      </c>
      <c r="B50" s="2" t="s">
        <v>29</v>
      </c>
      <c r="C50" s="2">
        <v>0.5182438594685427</v>
      </c>
      <c r="D50" s="2">
        <v>0.140991054608301</v>
      </c>
      <c r="E50" s="2">
        <v>7.457924104204118</v>
      </c>
      <c r="F50" s="2">
        <v>12.096027116242217</v>
      </c>
      <c r="G50" s="2">
        <v>17.158421159076767</v>
      </c>
      <c r="H50" s="2">
        <v>-3.9269067735105683</v>
      </c>
      <c r="I50" s="2">
        <v>-1.1354872693239848</v>
      </c>
      <c r="J50" s="2">
        <v>-0.33134170224294457</v>
      </c>
      <c r="K50" s="2">
        <v>0.9397189399536459</v>
      </c>
      <c r="L50" s="2">
        <v>-0.29258989283964104</v>
      </c>
      <c r="M50" s="2">
        <v>-0.21897840461246754</v>
      </c>
      <c r="N50" s="2">
        <v>-0.11053399204848333</v>
      </c>
    </row>
    <row r="51" spans="1:14" ht="12.75">
      <c r="A51" s="3">
        <v>33512</v>
      </c>
      <c r="B51" s="2" t="s">
        <v>30</v>
      </c>
      <c r="C51" s="2">
        <v>0.814062420681985</v>
      </c>
      <c r="D51" s="2">
        <v>0.2805838728881218</v>
      </c>
      <c r="E51" s="2">
        <v>10.797633496545773</v>
      </c>
      <c r="F51" s="2">
        <v>16.60775020651527</v>
      </c>
      <c r="G51" s="2">
        <v>16.71855195030278</v>
      </c>
      <c r="H51" s="2">
        <v>-3.3581927906103606</v>
      </c>
      <c r="I51" s="2">
        <v>3.24739104682285</v>
      </c>
      <c r="J51" s="2">
        <v>0.9555965108294888</v>
      </c>
      <c r="K51" s="2">
        <v>0.9181258713922589</v>
      </c>
      <c r="L51" s="2">
        <v>-0.42114302285697724</v>
      </c>
      <c r="M51" s="2">
        <v>0.2487212701477206</v>
      </c>
      <c r="N51" s="2">
        <v>0.5476969904528797</v>
      </c>
    </row>
    <row r="52" spans="1:14" ht="12.75">
      <c r="A52" s="3">
        <v>33543</v>
      </c>
      <c r="B52" s="2" t="s">
        <v>31</v>
      </c>
      <c r="C52" s="2">
        <v>0.9160240930964394</v>
      </c>
      <c r="D52" s="2">
        <v>0.23154984526116987</v>
      </c>
      <c r="E52" s="2">
        <v>11.34966508411985</v>
      </c>
      <c r="F52" s="2">
        <v>17.284836091001818</v>
      </c>
      <c r="G52" s="2">
        <v>17.966280236794912</v>
      </c>
      <c r="H52" s="2">
        <v>-1.062833520678621</v>
      </c>
      <c r="I52" s="2">
        <v>0.3813893748855257</v>
      </c>
      <c r="J52" s="2">
        <v>0.112525467695072</v>
      </c>
      <c r="K52" s="2">
        <v>0.9328528068496285</v>
      </c>
      <c r="L52" s="2">
        <v>-0.4111437263962079</v>
      </c>
      <c r="M52" s="2">
        <v>0.18925742075527266</v>
      </c>
      <c r="N52" s="2">
        <v>0.6525181229303495</v>
      </c>
    </row>
    <row r="53" spans="1:14" ht="12.75">
      <c r="A53" s="3">
        <v>33573</v>
      </c>
      <c r="B53" s="2" t="s">
        <v>32</v>
      </c>
      <c r="C53" s="2">
        <v>0.7076714059278504</v>
      </c>
      <c r="D53" s="2">
        <v>0.25098618741732115</v>
      </c>
      <c r="E53" s="2">
        <v>15.297286345922368</v>
      </c>
      <c r="F53" s="2">
        <v>20.043380328689413</v>
      </c>
      <c r="G53" s="2">
        <v>18.112912562090234</v>
      </c>
      <c r="H53" s="2">
        <v>7.728947573342519</v>
      </c>
      <c r="I53" s="2">
        <v>-5.798479806743341</v>
      </c>
      <c r="J53" s="2">
        <v>-1.7116683399393533</v>
      </c>
      <c r="K53" s="2">
        <v>0.9430229700706986</v>
      </c>
      <c r="L53" s="2">
        <v>0.3220836027205726</v>
      </c>
      <c r="M53" s="2">
        <v>-1.1846554277469408</v>
      </c>
      <c r="N53" s="2">
        <v>-0.8127176665861243</v>
      </c>
    </row>
    <row r="54" spans="1:14" ht="12.75">
      <c r="A54" s="3">
        <v>33604</v>
      </c>
      <c r="B54" s="2" t="s">
        <v>33</v>
      </c>
      <c r="C54" s="2">
        <v>1.4812272891801306</v>
      </c>
      <c r="D54" s="2">
        <v>0.29685656398516425</v>
      </c>
      <c r="E54" s="2">
        <v>12.846861499842523</v>
      </c>
      <c r="F54" s="2">
        <v>18.608182241255307</v>
      </c>
      <c r="G54" s="2">
        <v>15.880658113393116</v>
      </c>
      <c r="H54" s="2">
        <v>4.048659278852267</v>
      </c>
      <c r="I54" s="2">
        <v>-1.3211351509900737</v>
      </c>
      <c r="J54" s="2">
        <v>-0.39003433972059</v>
      </c>
      <c r="K54" s="2">
        <v>0.854540310018926</v>
      </c>
      <c r="L54" s="2">
        <v>1.619008182554417</v>
      </c>
      <c r="M54" s="2">
        <v>-0.6191227121998454</v>
      </c>
      <c r="N54" s="2">
        <v>-1.5354604829131797</v>
      </c>
    </row>
    <row r="55" spans="1:14" ht="12.75">
      <c r="A55" s="3">
        <v>33635</v>
      </c>
      <c r="B55" s="2" t="s">
        <v>34</v>
      </c>
      <c r="C55" s="2">
        <v>0.7998103256496725</v>
      </c>
      <c r="D55" s="2">
        <v>0.20052009110422253</v>
      </c>
      <c r="E55" s="2">
        <v>11.162032844938697</v>
      </c>
      <c r="F55" s="2">
        <v>16.573300812926107</v>
      </c>
      <c r="G55" s="2">
        <v>15.371624798925478</v>
      </c>
      <c r="H55" s="2">
        <v>2.887563836212465</v>
      </c>
      <c r="I55" s="2">
        <v>-1.6858878222118392</v>
      </c>
      <c r="J55" s="2">
        <v>-0.4977195972486982</v>
      </c>
      <c r="K55" s="2">
        <v>0.8055652765028558</v>
      </c>
      <c r="L55" s="2">
        <v>0.7474852954230112</v>
      </c>
      <c r="M55" s="2">
        <v>-0.8254197320677902</v>
      </c>
      <c r="N55" s="2">
        <v>-1.1245251721027305</v>
      </c>
    </row>
    <row r="56" spans="1:14" ht="12.75">
      <c r="A56" s="3">
        <v>33664</v>
      </c>
      <c r="B56" s="2" t="s">
        <v>35</v>
      </c>
      <c r="C56" s="2">
        <v>1.2805405164799895</v>
      </c>
      <c r="D56" s="2">
        <v>0.2956535184408611</v>
      </c>
      <c r="E56" s="2">
        <v>13.745311595849605</v>
      </c>
      <c r="F56" s="2">
        <v>19.099170436522346</v>
      </c>
      <c r="G56" s="2">
        <v>14.722104373995242</v>
      </c>
      <c r="H56" s="2">
        <v>2.410328060235674</v>
      </c>
      <c r="I56" s="2">
        <v>1.9667380022914287</v>
      </c>
      <c r="J56" s="2">
        <v>0.5806418854715678</v>
      </c>
      <c r="K56" s="2">
        <v>0.7427003951619673</v>
      </c>
      <c r="L56" s="2">
        <v>0.016405605886106338</v>
      </c>
      <c r="M56" s="2">
        <v>0.5455053758486766</v>
      </c>
      <c r="N56" s="2">
        <v>0.8045445842524177</v>
      </c>
    </row>
    <row r="57" spans="1:14" ht="12.75">
      <c r="A57" s="3">
        <v>33695</v>
      </c>
      <c r="B57" s="2" t="s">
        <v>36</v>
      </c>
      <c r="C57" s="2">
        <v>0.5174513718226829</v>
      </c>
      <c r="D57" s="2">
        <v>0.1957859183080253</v>
      </c>
      <c r="E57" s="2">
        <v>8.526656913404969</v>
      </c>
      <c r="F57" s="2">
        <v>13.402807305817605</v>
      </c>
      <c r="G57" s="2">
        <v>15.479634747580135</v>
      </c>
      <c r="H57" s="2">
        <v>-3.8361617062712323</v>
      </c>
      <c r="I57" s="2">
        <v>1.759334264508702</v>
      </c>
      <c r="J57" s="2">
        <v>0.5194560508568984</v>
      </c>
      <c r="K57" s="2">
        <v>0.7689064388084665</v>
      </c>
      <c r="L57" s="2">
        <v>-0.47611881412653534</v>
      </c>
      <c r="M57" s="2">
        <v>0.1996503213018469</v>
      </c>
      <c r="N57" s="2">
        <v>0.3505105324042606</v>
      </c>
    </row>
    <row r="58" spans="1:14" ht="12.75">
      <c r="A58" s="3">
        <v>33725</v>
      </c>
      <c r="B58" s="2" t="s">
        <v>37</v>
      </c>
      <c r="C58" s="2">
        <v>0.4577519398060899</v>
      </c>
      <c r="D58" s="2">
        <v>0.14169631401595081</v>
      </c>
      <c r="E58" s="2">
        <v>8.114287594170477</v>
      </c>
      <c r="F58" s="2">
        <v>13.445875767815433</v>
      </c>
      <c r="G58" s="2">
        <v>16.156953784429533</v>
      </c>
      <c r="H58" s="2">
        <v>-2.202415311364751</v>
      </c>
      <c r="I58" s="2">
        <v>-0.508662705249348</v>
      </c>
      <c r="J58" s="2">
        <v>-0.15019854879532646</v>
      </c>
      <c r="K58" s="2">
        <v>0.7738954002083129</v>
      </c>
      <c r="L58" s="2">
        <v>-0.4079987933896791</v>
      </c>
      <c r="M58" s="2">
        <v>0.08286029961950947</v>
      </c>
      <c r="N58" s="2">
        <v>0.1442607815513615</v>
      </c>
    </row>
    <row r="59" spans="1:14" ht="12.75">
      <c r="A59" s="3">
        <v>33756</v>
      </c>
      <c r="B59" s="2" t="s">
        <v>38</v>
      </c>
      <c r="C59" s="2">
        <v>0.4227867735188362</v>
      </c>
      <c r="D59" s="2">
        <v>0.18683462198303213</v>
      </c>
      <c r="E59" s="2">
        <v>12.124979436440977</v>
      </c>
      <c r="F59" s="2">
        <v>18.962656576813707</v>
      </c>
      <c r="G59" s="2">
        <v>15.961183966743064</v>
      </c>
      <c r="H59" s="2">
        <v>-1.1286702377742985</v>
      </c>
      <c r="I59" s="2">
        <v>4.130142847844944</v>
      </c>
      <c r="J59" s="2">
        <v>1.2197448156438593</v>
      </c>
      <c r="K59" s="2">
        <v>0.7715825125874687</v>
      </c>
      <c r="L59" s="2">
        <v>-0.1707662149351593</v>
      </c>
      <c r="M59" s="2">
        <v>0.09008567385112078</v>
      </c>
      <c r="N59" s="2">
        <v>-0.2669998809222405</v>
      </c>
    </row>
    <row r="60" spans="1:14" ht="12.75">
      <c r="A60" s="3">
        <v>33786</v>
      </c>
      <c r="B60" s="2" t="s">
        <v>39</v>
      </c>
      <c r="C60" s="2">
        <v>0.5981236228163831</v>
      </c>
      <c r="D60" s="2">
        <v>0.2859998637014152</v>
      </c>
      <c r="E60" s="2">
        <v>13.499693328184275</v>
      </c>
      <c r="F60" s="2">
        <v>20.222393857477112</v>
      </c>
      <c r="G60" s="2">
        <v>17.55060142207278</v>
      </c>
      <c r="H60" s="2">
        <v>-1.3670375370533405</v>
      </c>
      <c r="I60" s="2">
        <v>4.03882997245767</v>
      </c>
      <c r="J60" s="2">
        <v>1.1929298023856885</v>
      </c>
      <c r="K60" s="2">
        <v>0.7697345987883748</v>
      </c>
      <c r="L60" s="2">
        <v>-0.27084967133169763</v>
      </c>
      <c r="M60" s="2">
        <v>0.1833124187144094</v>
      </c>
      <c r="N60" s="2">
        <v>0.18079661099126013</v>
      </c>
    </row>
    <row r="61" spans="1:14" ht="12.75">
      <c r="A61" s="3">
        <v>33817</v>
      </c>
      <c r="B61" s="2" t="s">
        <v>40</v>
      </c>
      <c r="C61" s="2">
        <v>0.979347749875037</v>
      </c>
      <c r="D61" s="2">
        <v>0.19700043652220722</v>
      </c>
      <c r="E61" s="2">
        <v>13.908095112082165</v>
      </c>
      <c r="F61" s="2">
        <v>19.661367332306487</v>
      </c>
      <c r="G61" s="2">
        <v>19.105136601158566</v>
      </c>
      <c r="H61" s="2">
        <v>0.10032974617604634</v>
      </c>
      <c r="I61" s="2">
        <v>0.45590098497187626</v>
      </c>
      <c r="J61" s="2">
        <v>0.13468289422293778</v>
      </c>
      <c r="K61" s="2">
        <v>0.7735307444237497</v>
      </c>
      <c r="L61" s="2">
        <v>-0.2543725507082097</v>
      </c>
      <c r="M61" s="2">
        <v>0.5994320084833096</v>
      </c>
      <c r="N61" s="2">
        <v>0.7345529858419209</v>
      </c>
    </row>
    <row r="62" spans="1:14" ht="12.75">
      <c r="A62" s="3">
        <v>33848</v>
      </c>
      <c r="B62" s="2" t="s">
        <v>41</v>
      </c>
      <c r="C62" s="2">
        <v>0.836303227363728</v>
      </c>
      <c r="D62" s="2">
        <v>0.17180422837183545</v>
      </c>
      <c r="E62" s="2">
        <v>9.750244927515654</v>
      </c>
      <c r="F62" s="2">
        <v>14.807820642065058</v>
      </c>
      <c r="G62" s="2">
        <v>19.28071402773548</v>
      </c>
      <c r="H62" s="2">
        <v>-3.9899092863928685</v>
      </c>
      <c r="I62" s="2">
        <v>-0.48298409927755515</v>
      </c>
      <c r="J62" s="2">
        <v>-0.14367107239606475</v>
      </c>
      <c r="K62" s="2">
        <v>0.8019898343341612</v>
      </c>
      <c r="L62" s="2">
        <v>-0.29258989283964104</v>
      </c>
      <c r="M62" s="2">
        <v>0.2696326288836069</v>
      </c>
      <c r="N62" s="2">
        <v>0.5382969144985974</v>
      </c>
    </row>
    <row r="63" spans="1:14" ht="12.75">
      <c r="A63" s="3">
        <v>33878</v>
      </c>
      <c r="B63" s="2" t="s">
        <v>42</v>
      </c>
      <c r="C63" s="2">
        <v>2.217631802428332</v>
      </c>
      <c r="D63" s="2">
        <v>0.13610594688884298</v>
      </c>
      <c r="E63" s="2">
        <v>9.940554063669122</v>
      </c>
      <c r="F63" s="2">
        <v>14.185315247079345</v>
      </c>
      <c r="G63" s="2">
        <v>19.09146380978135</v>
      </c>
      <c r="H63" s="2">
        <v>-2.4973110987097455</v>
      </c>
      <c r="I63" s="2">
        <v>-2.40883746399226</v>
      </c>
      <c r="J63" s="2">
        <v>-0.7199922005573215</v>
      </c>
      <c r="K63" s="2">
        <v>0.813276880685692</v>
      </c>
      <c r="L63" s="2">
        <v>-0.42114302285697724</v>
      </c>
      <c r="M63" s="2">
        <v>1.6997395466538292</v>
      </c>
      <c r="N63" s="2">
        <v>2.809441299588908</v>
      </c>
    </row>
    <row r="64" spans="1:14" ht="12.75">
      <c r="A64" s="3">
        <v>33909</v>
      </c>
      <c r="B64" s="2" t="s">
        <v>43</v>
      </c>
      <c r="C64" s="2">
        <v>0.890618815147117</v>
      </c>
      <c r="D64" s="2">
        <v>0.1761690440935724</v>
      </c>
      <c r="E64" s="2">
        <v>11.87247413662508</v>
      </c>
      <c r="F64" s="2">
        <v>17.319787131107887</v>
      </c>
      <c r="G64" s="2">
        <v>18.15212945116064</v>
      </c>
      <c r="H64" s="2">
        <v>-0.7051738203334214</v>
      </c>
      <c r="I64" s="2">
        <v>-0.12716849971933541</v>
      </c>
      <c r="J64" s="2">
        <v>-0.0380717195057786</v>
      </c>
      <c r="K64" s="2">
        <v>0.9139261511089818</v>
      </c>
      <c r="L64" s="2">
        <v>-0.4111437263962079</v>
      </c>
      <c r="M64" s="2">
        <v>0.14216195659081726</v>
      </c>
      <c r="N64" s="2">
        <v>0.6051892765146235</v>
      </c>
    </row>
    <row r="65" spans="1:14" ht="12.75">
      <c r="A65" s="3">
        <v>33939</v>
      </c>
      <c r="B65" s="2" t="s">
        <v>44</v>
      </c>
      <c r="C65" s="2">
        <v>1.9222421152172027</v>
      </c>
      <c r="D65" s="2">
        <v>0.39444445748048307</v>
      </c>
      <c r="E65" s="2">
        <v>19.692891787061</v>
      </c>
      <c r="F65" s="2">
        <v>26.105136694597682</v>
      </c>
      <c r="G65" s="2">
        <v>18.10251857963552</v>
      </c>
      <c r="H65" s="2">
        <v>6.603294677188994</v>
      </c>
      <c r="I65" s="2">
        <v>1.3993234377731696</v>
      </c>
      <c r="J65" s="2">
        <v>0.41905610651497877</v>
      </c>
      <c r="K65" s="2">
        <v>0.9195107147470272</v>
      </c>
      <c r="L65" s="2">
        <v>0.3220836027205726</v>
      </c>
      <c r="M65" s="2">
        <v>0.2855980329514762</v>
      </c>
      <c r="N65" s="2">
        <v>1.0264894889639382</v>
      </c>
    </row>
    <row r="66" spans="1:14" ht="12.75">
      <c r="A66" s="3">
        <v>33970</v>
      </c>
      <c r="B66" s="2" t="s">
        <v>45</v>
      </c>
      <c r="C66" s="2">
        <v>1.7859043654125912</v>
      </c>
      <c r="D66" s="2">
        <v>0.2838523494695509</v>
      </c>
      <c r="E66" s="2">
        <v>17.057633854123548</v>
      </c>
      <c r="F66" s="2">
        <v>22.374188359688237</v>
      </c>
      <c r="G66" s="2">
        <v>18.648851574717405</v>
      </c>
      <c r="H66" s="2">
        <v>3.626655349655142</v>
      </c>
      <c r="I66" s="2">
        <v>0.09868143531569018</v>
      </c>
      <c r="J66" s="2">
        <v>0.029554542204537272</v>
      </c>
      <c r="K66" s="2">
        <v>0.933539746401445</v>
      </c>
      <c r="L66" s="2">
        <v>1.619008182554417</v>
      </c>
      <c r="M66" s="2">
        <v>-0.2457499357397141</v>
      </c>
      <c r="N66" s="2">
        <v>-1.2153636197744597</v>
      </c>
    </row>
    <row r="67" spans="1:14" ht="12.75">
      <c r="A67" s="3">
        <v>34001</v>
      </c>
      <c r="B67" s="2" t="s">
        <v>46</v>
      </c>
      <c r="C67" s="2">
        <v>2.0325563224378174</v>
      </c>
      <c r="D67" s="2">
        <v>0.2719104050006511</v>
      </c>
      <c r="E67" s="2">
        <v>17.523375439510353</v>
      </c>
      <c r="F67" s="2">
        <v>23.147024352129183</v>
      </c>
      <c r="G67" s="2">
        <v>18.6874011944724</v>
      </c>
      <c r="H67" s="2">
        <v>2.2217764477284567</v>
      </c>
      <c r="I67" s="2">
        <v>2.2378467099283235</v>
      </c>
      <c r="J67" s="2">
        <v>0.6702236595741433</v>
      </c>
      <c r="K67" s="2">
        <v>0.9169579507228837</v>
      </c>
      <c r="L67" s="2">
        <v>0.7474852954230112</v>
      </c>
      <c r="M67" s="2">
        <v>0.49982747392216736</v>
      </c>
      <c r="N67" s="2">
        <v>0.5653171938575766</v>
      </c>
    </row>
    <row r="68" spans="1:14" ht="12.75">
      <c r="A68" s="3">
        <v>34029</v>
      </c>
      <c r="B68" s="2" t="s">
        <v>47</v>
      </c>
      <c r="C68" s="2">
        <v>3.8828583306388285</v>
      </c>
      <c r="D68" s="2">
        <v>0.33650515035336503</v>
      </c>
      <c r="E68" s="2">
        <v>20.69194881980692</v>
      </c>
      <c r="F68" s="2">
        <v>26.393828814263937</v>
      </c>
      <c r="G68" s="2">
        <v>19.56154507123039</v>
      </c>
      <c r="H68" s="2">
        <v>2.4612885045331554</v>
      </c>
      <c r="I68" s="2">
        <v>4.370995238500392</v>
      </c>
      <c r="J68" s="2">
        <v>1.3090993443834356</v>
      </c>
      <c r="K68" s="2">
        <v>0.9422789119466005</v>
      </c>
      <c r="L68" s="2">
        <v>0.016405605886106338</v>
      </c>
      <c r="M68" s="2">
        <v>0</v>
      </c>
      <c r="N68" s="2">
        <v>0.723243839487414</v>
      </c>
    </row>
    <row r="69" spans="1:14" ht="12.75">
      <c r="A69" s="3">
        <v>34060</v>
      </c>
      <c r="B69" s="2" t="s">
        <v>48</v>
      </c>
      <c r="C69" s="2">
        <v>0.8194243080006951</v>
      </c>
      <c r="D69" s="2">
        <v>0.15593344617677377</v>
      </c>
      <c r="E69" s="2">
        <v>11.479082301910958</v>
      </c>
      <c r="F69" s="2">
        <v>17.08054498144273</v>
      </c>
      <c r="G69" s="2">
        <v>21.268692472570237</v>
      </c>
      <c r="H69" s="2">
        <v>-3.701471709996089</v>
      </c>
      <c r="I69" s="2">
        <v>-0.48667578113141374</v>
      </c>
      <c r="J69" s="2">
        <v>-0.14576712675368514</v>
      </c>
      <c r="K69" s="2">
        <v>0.9401496365829894</v>
      </c>
      <c r="L69" s="2">
        <v>-0.47611881412653534</v>
      </c>
      <c r="M69" s="2">
        <v>0.34976143055360454</v>
      </c>
      <c r="N69" s="2">
        <v>0.5127322401483605</v>
      </c>
    </row>
    <row r="70" spans="1:14" ht="12.75">
      <c r="A70" s="3">
        <v>34090</v>
      </c>
      <c r="B70" s="2" t="s">
        <v>49</v>
      </c>
      <c r="C70" s="2">
        <v>0.421214128805049</v>
      </c>
      <c r="D70" s="2">
        <v>0.13273359136185595</v>
      </c>
      <c r="E70" s="2">
        <v>7.735741599544382</v>
      </c>
      <c r="F70" s="2">
        <v>12.890268140451202</v>
      </c>
      <c r="G70" s="2">
        <v>21.078675223498056</v>
      </c>
      <c r="H70" s="2">
        <v>-2.6036485688494144</v>
      </c>
      <c r="I70" s="2">
        <v>-5.584758514197439</v>
      </c>
      <c r="J70" s="2">
        <v>-1.6728050743115161</v>
      </c>
      <c r="K70" s="2">
        <v>0.9576643020675825</v>
      </c>
      <c r="L70" s="2">
        <v>-0.4079987933896791</v>
      </c>
      <c r="M70" s="2">
        <v>-0.08941225120532742</v>
      </c>
      <c r="N70" s="2">
        <v>-0.22574706275871406</v>
      </c>
    </row>
    <row r="71" spans="1:14" ht="12.75">
      <c r="A71" s="3">
        <v>34121</v>
      </c>
      <c r="B71" s="2" t="s">
        <v>50</v>
      </c>
      <c r="C71" s="2">
        <v>0.7232706624367933</v>
      </c>
      <c r="D71" s="2">
        <v>0.25459315730842513</v>
      </c>
      <c r="E71" s="2">
        <v>11.097765185504441</v>
      </c>
      <c r="F71" s="2">
        <v>16.75368995216663</v>
      </c>
      <c r="G71" s="2">
        <v>18.898558681512544</v>
      </c>
      <c r="H71" s="2">
        <v>-0.6653654835657943</v>
      </c>
      <c r="I71" s="2">
        <v>-1.4795032457801192</v>
      </c>
      <c r="J71" s="2">
        <v>-0.4432048556253931</v>
      </c>
      <c r="K71" s="2">
        <v>0.9510452849800692</v>
      </c>
      <c r="L71" s="2">
        <v>-0.1707662149351593</v>
      </c>
      <c r="M71" s="2">
        <v>0.2603359250478292</v>
      </c>
      <c r="N71" s="2">
        <v>-0.11159465419509261</v>
      </c>
    </row>
    <row r="72" spans="1:14" ht="12.75">
      <c r="A72" s="3">
        <v>34151</v>
      </c>
      <c r="B72" s="2" t="s">
        <v>51</v>
      </c>
      <c r="C72" s="2">
        <v>0.45866197231524586</v>
      </c>
      <c r="D72" s="2">
        <v>0.16136833008992157</v>
      </c>
      <c r="E72" s="2">
        <v>8.886489757466151</v>
      </c>
      <c r="F72" s="2">
        <v>13.94116932443057</v>
      </c>
      <c r="G72" s="2">
        <v>18.321035705012516</v>
      </c>
      <c r="H72" s="2">
        <v>-0.7157126000401376</v>
      </c>
      <c r="I72" s="2">
        <v>-3.6641537805418114</v>
      </c>
      <c r="J72" s="2">
        <v>-1.0977313424429376</v>
      </c>
      <c r="K72" s="2">
        <v>0.963263601760988</v>
      </c>
      <c r="L72" s="2">
        <v>-0.27084967133169763</v>
      </c>
      <c r="M72" s="2">
        <v>-0.11219804827178945</v>
      </c>
      <c r="N72" s="2">
        <v>-0.3539547542982619</v>
      </c>
    </row>
    <row r="73" spans="1:14" ht="12.75">
      <c r="A73" s="3">
        <v>34182</v>
      </c>
      <c r="B73" s="2" t="s">
        <v>52</v>
      </c>
      <c r="C73" s="2">
        <v>0.5394514935086985</v>
      </c>
      <c r="D73" s="2">
        <v>0.15868883631959615</v>
      </c>
      <c r="E73" s="2">
        <v>10.748508755050992</v>
      </c>
      <c r="F73" s="2">
        <v>15.877712254807637</v>
      </c>
      <c r="G73" s="2">
        <v>16.890574418787534</v>
      </c>
      <c r="H73" s="2">
        <v>0.12620816265932228</v>
      </c>
      <c r="I73" s="2">
        <v>-1.1390703266392173</v>
      </c>
      <c r="J73" s="2">
        <v>-0.3412948922628058</v>
      </c>
      <c r="K73" s="2">
        <v>0.9558152030864097</v>
      </c>
      <c r="L73" s="2">
        <v>-0.2543725507082097</v>
      </c>
      <c r="M73" s="2">
        <v>-0.06894768107842797</v>
      </c>
      <c r="N73" s="2">
        <v>-0.2332754874401568</v>
      </c>
    </row>
    <row r="74" spans="1:14" ht="12.75">
      <c r="A74" s="3">
        <v>34213</v>
      </c>
      <c r="B74" s="2" t="s">
        <v>53</v>
      </c>
      <c r="C74" s="2">
        <v>0.6770631933653091</v>
      </c>
      <c r="D74" s="2">
        <v>0.17653119798634345</v>
      </c>
      <c r="E74" s="2">
        <v>9.933062251865586</v>
      </c>
      <c r="F74" s="2">
        <v>15.369262435842318</v>
      </c>
      <c r="G74" s="2">
        <v>16.445707233060403</v>
      </c>
      <c r="H74" s="2">
        <v>-4.160266527717505</v>
      </c>
      <c r="I74" s="2">
        <v>3.0838217304994213</v>
      </c>
      <c r="J74" s="2">
        <v>0.9278357672150501</v>
      </c>
      <c r="K74" s="2">
        <v>0.9505971623086283</v>
      </c>
      <c r="L74" s="2">
        <v>-0.29258989283964104</v>
      </c>
      <c r="M74" s="2">
        <v>-0.04696777171177746</v>
      </c>
      <c r="N74" s="2">
        <v>0.051321920330534364</v>
      </c>
    </row>
    <row r="75" spans="1:14" ht="12.75">
      <c r="A75" s="3">
        <v>34243</v>
      </c>
      <c r="B75" s="2" t="s">
        <v>54</v>
      </c>
      <c r="C75" s="2">
        <v>0.6084354782998348</v>
      </c>
      <c r="D75" s="2">
        <v>0.16406986622354577</v>
      </c>
      <c r="E75" s="2">
        <v>11.364930591211643</v>
      </c>
      <c r="F75" s="2">
        <v>16.960576555046256</v>
      </c>
      <c r="G75" s="2">
        <v>17.662929048825866</v>
      </c>
      <c r="H75" s="2">
        <v>-2.9967202032329174</v>
      </c>
      <c r="I75" s="2">
        <v>2.2943677094533097</v>
      </c>
      <c r="J75" s="2">
        <v>0.6923301151361786</v>
      </c>
      <c r="K75" s="2">
        <v>0.9462636394474013</v>
      </c>
      <c r="L75" s="2">
        <v>-0.42114302285697724</v>
      </c>
      <c r="M75" s="2">
        <v>-0.28949116667314506</v>
      </c>
      <c r="N75" s="2">
        <v>0.14345215628923885</v>
      </c>
    </row>
    <row r="76" spans="1:14" ht="12.75">
      <c r="A76" s="3">
        <v>34274</v>
      </c>
      <c r="B76" s="2" t="s">
        <v>55</v>
      </c>
      <c r="C76" s="2">
        <v>1.2542289776906104</v>
      </c>
      <c r="D76" s="2">
        <v>0.16376562883059573</v>
      </c>
      <c r="E76" s="2">
        <v>13.99754841873008</v>
      </c>
      <c r="F76" s="2">
        <v>18.82446678107379</v>
      </c>
      <c r="G76" s="2">
        <v>18.565792339627798</v>
      </c>
      <c r="H76" s="2">
        <v>-0.8332690059331881</v>
      </c>
      <c r="I76" s="2">
        <v>1.0919434473791796</v>
      </c>
      <c r="J76" s="2">
        <v>0.3298466423650566</v>
      </c>
      <c r="K76" s="2">
        <v>0.928760273833299</v>
      </c>
      <c r="L76" s="2">
        <v>-0.4111437263962079</v>
      </c>
      <c r="M76" s="2">
        <v>0.4784378245974757</v>
      </c>
      <c r="N76" s="2">
        <v>1.111228086450352</v>
      </c>
    </row>
    <row r="77" spans="1:14" ht="12.75">
      <c r="A77" s="3">
        <v>34304</v>
      </c>
      <c r="B77" s="2" t="s">
        <v>56</v>
      </c>
      <c r="C77" s="2">
        <v>1.0413090204452138</v>
      </c>
      <c r="D77" s="2">
        <v>0.1914240159535691</v>
      </c>
      <c r="E77" s="2">
        <v>16.474458768583887</v>
      </c>
      <c r="F77" s="2">
        <v>21.388929389465567</v>
      </c>
      <c r="G77" s="2">
        <v>18.995608310005583</v>
      </c>
      <c r="H77" s="2">
        <v>6.819556018447381</v>
      </c>
      <c r="I77" s="2">
        <v>-4.426234938987395</v>
      </c>
      <c r="J77" s="2">
        <v>-1.3373016844266534</v>
      </c>
      <c r="K77" s="2">
        <v>0.9520226231953964</v>
      </c>
      <c r="L77" s="2">
        <v>0.3220836027205726</v>
      </c>
      <c r="M77" s="2">
        <v>-0.6618686782826193</v>
      </c>
      <c r="N77" s="2">
        <v>-0.3918468138478631</v>
      </c>
    </row>
    <row r="78" spans="1:14" ht="12.75">
      <c r="A78" s="3">
        <v>34335</v>
      </c>
      <c r="B78" s="2" t="s">
        <v>57</v>
      </c>
      <c r="C78" s="2">
        <v>4.858904216240702</v>
      </c>
      <c r="D78" s="2">
        <v>0.3994233958774221</v>
      </c>
      <c r="E78" s="2">
        <v>24.522897836790836</v>
      </c>
      <c r="F78" s="2">
        <v>29.53373865488922</v>
      </c>
      <c r="G78" s="2">
        <v>17.25245643548915</v>
      </c>
      <c r="H78" s="2">
        <v>3.5514486418222164</v>
      </c>
      <c r="I78" s="2">
        <v>8.729833577577853</v>
      </c>
      <c r="J78" s="2">
        <v>2.6377090550860154</v>
      </c>
      <c r="K78" s="2">
        <v>0.9162081360141525</v>
      </c>
      <c r="L78" s="2">
        <v>1.619008182554417</v>
      </c>
      <c r="M78" s="2">
        <v>2.8898440817640623</v>
      </c>
      <c r="N78" s="2">
        <v>3.4877346670171345</v>
      </c>
    </row>
    <row r="79" spans="1:14" ht="12.75">
      <c r="A79" s="3">
        <v>34366</v>
      </c>
      <c r="B79" s="2" t="s">
        <v>58</v>
      </c>
      <c r="C79" s="2">
        <v>4.374421765894654</v>
      </c>
      <c r="D79" s="2">
        <v>0.37136197067351673</v>
      </c>
      <c r="E79" s="2">
        <v>21.153677181267025</v>
      </c>
      <c r="F79" s="2">
        <v>26.169260428888187</v>
      </c>
      <c r="G79" s="2">
        <v>20.691842145101425</v>
      </c>
      <c r="H79" s="2">
        <v>2.700981750429631</v>
      </c>
      <c r="I79" s="2">
        <v>2.7764365333571277</v>
      </c>
      <c r="J79" s="2">
        <v>0.8388983322825047</v>
      </c>
      <c r="K79" s="2">
        <v>1.0601049440336427</v>
      </c>
      <c r="L79" s="2">
        <v>0.7474852954230112</v>
      </c>
      <c r="M79" s="2">
        <v>0</v>
      </c>
      <c r="N79" s="2">
        <v>0.714078379736829</v>
      </c>
    </row>
    <row r="80" spans="1:14" ht="12.75">
      <c r="A80" s="3">
        <v>34394</v>
      </c>
      <c r="B80" s="2" t="s">
        <v>59</v>
      </c>
      <c r="C80" s="2">
        <v>1.1955932732666539</v>
      </c>
      <c r="D80" s="2">
        <v>0.1976965255007853</v>
      </c>
      <c r="E80" s="2">
        <v>13.7175212850963</v>
      </c>
      <c r="F80" s="2">
        <v>17.436098788563452</v>
      </c>
      <c r="G80" s="2">
        <v>21.785638166260256</v>
      </c>
      <c r="H80" s="2">
        <v>3.6633014130289303</v>
      </c>
      <c r="I80" s="2">
        <v>-8.012840790725736</v>
      </c>
      <c r="J80" s="2">
        <v>-2.421081805009007</v>
      </c>
      <c r="K80" s="2">
        <v>1.0606958550592496</v>
      </c>
      <c r="L80" s="2">
        <v>0.016405605886106338</v>
      </c>
      <c r="M80" s="2">
        <v>0.11475848395672103</v>
      </c>
      <c r="N80" s="2">
        <v>0.11792812145102055</v>
      </c>
    </row>
    <row r="81" spans="1:14" ht="12.75">
      <c r="A81" s="3">
        <v>34425</v>
      </c>
      <c r="B81" s="2" t="s">
        <v>60</v>
      </c>
      <c r="C81" s="2">
        <v>0.5864677727763987</v>
      </c>
      <c r="D81" s="2">
        <v>0.19762705020249646</v>
      </c>
      <c r="E81" s="2">
        <v>12.294682834713</v>
      </c>
      <c r="F81" s="2">
        <v>16.972885663725222</v>
      </c>
      <c r="G81" s="2">
        <v>18.62918197557636</v>
      </c>
      <c r="H81" s="2">
        <v>-3.413846464130963</v>
      </c>
      <c r="I81" s="2">
        <v>1.7575501522798298</v>
      </c>
      <c r="J81" s="2">
        <v>0.5310693393371252</v>
      </c>
      <c r="K81" s="2">
        <v>1.0675840476730474</v>
      </c>
      <c r="L81" s="2">
        <v>-0.47611881412653534</v>
      </c>
      <c r="M81" s="2">
        <v>-0.03473223468345027</v>
      </c>
      <c r="N81" s="2">
        <v>-0.06844141010916548</v>
      </c>
    </row>
    <row r="82" spans="1:14" ht="12.75">
      <c r="A82" s="3">
        <v>34455</v>
      </c>
      <c r="B82" s="2" t="s">
        <v>61</v>
      </c>
      <c r="C82" s="2">
        <v>0.3849396927814642</v>
      </c>
      <c r="D82" s="2">
        <v>0.1491641309528174</v>
      </c>
      <c r="E82" s="2">
        <v>8.273453825567328</v>
      </c>
      <c r="F82" s="2">
        <v>12.369395461377717</v>
      </c>
      <c r="G82" s="2">
        <v>19.32137173683451</v>
      </c>
      <c r="H82" s="2">
        <v>-3.369987777275426</v>
      </c>
      <c r="I82" s="2">
        <v>-3.5819884981813654</v>
      </c>
      <c r="J82" s="2">
        <v>-1.0823829668851124</v>
      </c>
      <c r="K82" s="2">
        <v>1.0665775268070732</v>
      </c>
      <c r="L82" s="2">
        <v>-0.4079987933896791</v>
      </c>
      <c r="M82" s="2">
        <v>-0.1899394548192371</v>
      </c>
      <c r="N82" s="2">
        <v>-0.48014027874006854</v>
      </c>
    </row>
    <row r="83" spans="1:14" ht="12.75">
      <c r="A83" s="3">
        <v>34486</v>
      </c>
      <c r="B83" s="2" t="s">
        <v>62</v>
      </c>
      <c r="C83" s="2">
        <v>0.6295575511735327</v>
      </c>
      <c r="D83" s="2">
        <v>0.2729255082182466</v>
      </c>
      <c r="E83" s="2">
        <v>13.077211657952121</v>
      </c>
      <c r="F83" s="2">
        <v>18.230439166217263</v>
      </c>
      <c r="G83" s="2">
        <v>17.910812989992362</v>
      </c>
      <c r="H83" s="2">
        <v>-0.9039076143245319</v>
      </c>
      <c r="I83" s="2">
        <v>1.223533790549432</v>
      </c>
      <c r="J83" s="2">
        <v>0.369749790963332</v>
      </c>
      <c r="K83" s="2">
        <v>1.0580937129461534</v>
      </c>
      <c r="L83" s="2">
        <v>-0.1707662149351593</v>
      </c>
      <c r="M83" s="2">
        <v>0.04792568265863123</v>
      </c>
      <c r="N83" s="2">
        <v>-0.44713419257083503</v>
      </c>
    </row>
    <row r="84" spans="1:14" ht="12.75">
      <c r="A84" s="3">
        <v>34516</v>
      </c>
      <c r="B84" s="2" t="s">
        <v>63</v>
      </c>
      <c r="C84" s="2">
        <v>0.8590693565543477</v>
      </c>
      <c r="D84" s="2">
        <v>0.2891358825968594</v>
      </c>
      <c r="E84" s="2">
        <v>15.388654515297384</v>
      </c>
      <c r="F84" s="2">
        <v>20.546901761407685</v>
      </c>
      <c r="G84" s="2">
        <v>18.392617823328365</v>
      </c>
      <c r="H84" s="2">
        <v>-1.5220867599020127</v>
      </c>
      <c r="I84" s="2">
        <v>3.67637069798133</v>
      </c>
      <c r="J84" s="2">
        <v>1.1110489548434164</v>
      </c>
      <c r="K84" s="2">
        <v>1.060863081641854</v>
      </c>
      <c r="L84" s="2">
        <v>-0.27084967133169763</v>
      </c>
      <c r="M84" s="2">
        <v>0.23864010570750005</v>
      </c>
      <c r="N84" s="2">
        <v>0.07840796535069111</v>
      </c>
    </row>
    <row r="85" spans="1:14" ht="12.75">
      <c r="A85" s="3">
        <v>34547</v>
      </c>
      <c r="B85" s="2" t="s">
        <v>64</v>
      </c>
      <c r="C85" s="2">
        <v>0.5380348758329897</v>
      </c>
      <c r="D85" s="2">
        <v>0.24740293425200516</v>
      </c>
      <c r="E85" s="2">
        <v>11.868911914801169</v>
      </c>
      <c r="F85" s="2">
        <v>16.245460954230456</v>
      </c>
      <c r="G85" s="2">
        <v>19.84041932154142</v>
      </c>
      <c r="H85" s="2">
        <v>-0.32967474058462254</v>
      </c>
      <c r="I85" s="2">
        <v>-3.265283626726344</v>
      </c>
      <c r="J85" s="2">
        <v>-0.9869073048046658</v>
      </c>
      <c r="K85" s="2">
        <v>1.0725051942740536</v>
      </c>
      <c r="L85" s="2">
        <v>-0.2543725507082097</v>
      </c>
      <c r="M85" s="2">
        <v>-0.13892317343870966</v>
      </c>
      <c r="N85" s="2">
        <v>-0.4440014343286932</v>
      </c>
    </row>
    <row r="86" spans="1:14" ht="12.75">
      <c r="A86" s="3">
        <v>34578</v>
      </c>
      <c r="B86" s="2" t="s">
        <v>65</v>
      </c>
      <c r="C86" s="2">
        <v>0.40546719243561147</v>
      </c>
      <c r="D86" s="2">
        <v>0.12672300347443838</v>
      </c>
      <c r="E86" s="2">
        <v>8.144389954068714</v>
      </c>
      <c r="F86" s="2">
        <v>12.048433253415835</v>
      </c>
      <c r="G86" s="2">
        <v>18.554122237281764</v>
      </c>
      <c r="H86" s="2">
        <v>-3.883389193415092</v>
      </c>
      <c r="I86" s="2">
        <v>-2.622299790450837</v>
      </c>
      <c r="J86" s="2">
        <v>-0.7946389945055436</v>
      </c>
      <c r="K86" s="2">
        <v>1.0668840161197402</v>
      </c>
      <c r="L86" s="2">
        <v>-0.29258989283964104</v>
      </c>
      <c r="M86" s="2">
        <v>-0.40346583482502807</v>
      </c>
      <c r="N86" s="2">
        <v>-0.5688365180387702</v>
      </c>
    </row>
    <row r="87" spans="1:14" ht="12.75">
      <c r="A87" s="3">
        <v>34608</v>
      </c>
      <c r="B87" s="2" t="s">
        <v>66</v>
      </c>
      <c r="C87" s="2">
        <v>0.48779510825179306</v>
      </c>
      <c r="D87" s="2">
        <v>0.15911199927008762</v>
      </c>
      <c r="E87" s="2">
        <v>10.059661436369664</v>
      </c>
      <c r="F87" s="2">
        <v>14.073289434740714</v>
      </c>
      <c r="G87" s="2">
        <v>17.51408877498416</v>
      </c>
      <c r="H87" s="2">
        <v>-2.7896089515489644</v>
      </c>
      <c r="I87" s="2">
        <v>-0.6511903886944808</v>
      </c>
      <c r="J87" s="2">
        <v>-0.197696133842384</v>
      </c>
      <c r="K87" s="2">
        <v>1.047866377323479</v>
      </c>
      <c r="L87" s="2">
        <v>-0.42114302285697724</v>
      </c>
      <c r="M87" s="2">
        <v>-0.4453443874433326</v>
      </c>
      <c r="N87" s="2">
        <v>-0.21938905202463613</v>
      </c>
    </row>
    <row r="88" spans="1:14" ht="12.75">
      <c r="A88" s="3">
        <v>34639</v>
      </c>
      <c r="B88" s="2" t="s">
        <v>67</v>
      </c>
      <c r="C88" s="2">
        <v>0.6213993979828455</v>
      </c>
      <c r="D88" s="2">
        <v>0.19802581341204548</v>
      </c>
      <c r="E88" s="2">
        <v>14.419221581077325</v>
      </c>
      <c r="F88" s="2">
        <v>19.24890303507252</v>
      </c>
      <c r="G88" s="2">
        <v>17.25633844805398</v>
      </c>
      <c r="H88" s="2">
        <v>-0.7407901416108271</v>
      </c>
      <c r="I88" s="2">
        <v>2.7333547286293616</v>
      </c>
      <c r="J88" s="2">
        <v>0.8304284291564494</v>
      </c>
      <c r="K88" s="2">
        <v>1.0269573903211577</v>
      </c>
      <c r="L88" s="2">
        <v>-0.4111437263962079</v>
      </c>
      <c r="M88" s="2">
        <v>-0.29298588149275284</v>
      </c>
      <c r="N88" s="2">
        <v>-0.01981279624484378</v>
      </c>
    </row>
    <row r="89" spans="1:14" ht="12.75">
      <c r="A89" s="3">
        <v>34669</v>
      </c>
      <c r="B89" s="2" t="s">
        <v>68</v>
      </c>
      <c r="C89" s="2">
        <v>0.9715108583918786</v>
      </c>
      <c r="D89" s="2">
        <v>0.2149954873343023</v>
      </c>
      <c r="E89" s="2">
        <v>17.22472179359985</v>
      </c>
      <c r="F89" s="2">
        <v>20.748184295923373</v>
      </c>
      <c r="G89" s="2">
        <v>18.338444518582957</v>
      </c>
      <c r="H89" s="2">
        <v>5.876649641392945</v>
      </c>
      <c r="I89" s="2">
        <v>-3.466909864052532</v>
      </c>
      <c r="J89" s="2">
        <v>-1.0534261138197065</v>
      </c>
      <c r="K89" s="2">
        <v>1.0132237119536123</v>
      </c>
      <c r="L89" s="2">
        <v>0.3220836027205726</v>
      </c>
      <c r="M89" s="2">
        <v>-0.6774500143998874</v>
      </c>
      <c r="N89" s="2">
        <v>-0.6071919894022535</v>
      </c>
    </row>
    <row r="90" spans="1:14" ht="12.75">
      <c r="A90" s="3">
        <v>34700</v>
      </c>
      <c r="B90" s="2" t="s">
        <v>69</v>
      </c>
      <c r="C90" s="2">
        <v>3.067323678895669</v>
      </c>
      <c r="D90" s="2">
        <v>0.28993424859065714</v>
      </c>
      <c r="E90" s="2">
        <v>21.606123893120085</v>
      </c>
      <c r="F90" s="2">
        <v>26.172588308422934</v>
      </c>
      <c r="G90" s="2">
        <v>16.965472821418015</v>
      </c>
      <c r="H90" s="2">
        <v>4.943887544009614</v>
      </c>
      <c r="I90" s="2">
        <v>4.263227942995304</v>
      </c>
      <c r="J90" s="2">
        <v>1.2954491695955899</v>
      </c>
      <c r="K90" s="2">
        <v>0.9820193033858452</v>
      </c>
      <c r="L90" s="2">
        <v>1.619008182554417</v>
      </c>
      <c r="M90" s="2">
        <v>0.6459974117058461</v>
      </c>
      <c r="N90" s="2">
        <v>0.6469693435440035</v>
      </c>
    </row>
    <row r="91" spans="1:14" ht="12.75">
      <c r="A91" s="3">
        <v>34731</v>
      </c>
      <c r="B91" s="2" t="s">
        <v>70</v>
      </c>
      <c r="C91" s="2">
        <v>2.3795635793379106</v>
      </c>
      <c r="D91" s="2">
        <v>0.18024823576660484</v>
      </c>
      <c r="E91" s="2">
        <v>17.137208590716977</v>
      </c>
      <c r="F91" s="2">
        <v>21.09095603281761</v>
      </c>
      <c r="G91" s="2">
        <v>18.654303460509443</v>
      </c>
      <c r="H91" s="2">
        <v>3.528874670282132</v>
      </c>
      <c r="I91" s="2">
        <v>-1.0922220979739663</v>
      </c>
      <c r="J91" s="2">
        <v>-0.33188938662154216</v>
      </c>
      <c r="K91" s="2">
        <v>1.0100014330536558</v>
      </c>
      <c r="L91" s="2">
        <v>0.7474852954230112</v>
      </c>
      <c r="M91" s="2">
        <v>0.7013348185890038</v>
      </c>
      <c r="N91" s="2">
        <v>0.9006848659053915</v>
      </c>
    </row>
    <row r="92" spans="1:14" ht="12.75">
      <c r="A92" s="3">
        <v>34759</v>
      </c>
      <c r="B92" s="2" t="s">
        <v>71</v>
      </c>
      <c r="C92" s="2">
        <v>1.5930557331154944</v>
      </c>
      <c r="D92" s="2">
        <v>0.160128969909188</v>
      </c>
      <c r="E92" s="2">
        <v>16.514302182217666</v>
      </c>
      <c r="F92" s="2">
        <v>20.702140614470544</v>
      </c>
      <c r="G92" s="2">
        <v>18.22165227089567</v>
      </c>
      <c r="H92" s="2">
        <v>2.5531332302055736</v>
      </c>
      <c r="I92" s="2">
        <v>-0.07264488663070168</v>
      </c>
      <c r="J92" s="2">
        <v>-0.02207435832336011</v>
      </c>
      <c r="K92" s="2">
        <v>1.0434999840911108</v>
      </c>
      <c r="L92" s="2">
        <v>0.016405605886106338</v>
      </c>
      <c r="M92" s="2">
        <v>0.502268710355351</v>
      </c>
      <c r="N92" s="2">
        <v>0.7755939267476625</v>
      </c>
    </row>
    <row r="93" spans="1:14" ht="12.75">
      <c r="A93" s="3">
        <v>34790</v>
      </c>
      <c r="B93" s="2" t="s">
        <v>72</v>
      </c>
      <c r="C93" s="2">
        <v>1.3242675832173285</v>
      </c>
      <c r="D93" s="2">
        <v>0.1670921432684765</v>
      </c>
      <c r="E93" s="2">
        <v>14.175399139373438</v>
      </c>
      <c r="F93" s="2">
        <v>18.696182499988662</v>
      </c>
      <c r="G93" s="2">
        <v>18.192877505531285</v>
      </c>
      <c r="H93" s="2">
        <v>-3.0655048355596386</v>
      </c>
      <c r="I93" s="2">
        <v>3.568809830017015</v>
      </c>
      <c r="J93" s="2">
        <v>1.084481401759053</v>
      </c>
      <c r="K93" s="2">
        <v>1.066058629012689</v>
      </c>
      <c r="L93" s="2">
        <v>-0.47611881412653534</v>
      </c>
      <c r="M93" s="2">
        <v>0.708912211731719</v>
      </c>
      <c r="N93" s="2">
        <v>1.0847411263659534</v>
      </c>
    </row>
    <row r="94" spans="1:14" ht="12.75">
      <c r="A94" s="3">
        <v>34820</v>
      </c>
      <c r="B94" s="2" t="s">
        <v>73</v>
      </c>
      <c r="C94" s="2">
        <v>1.4312766398790207</v>
      </c>
      <c r="D94" s="2">
        <v>0.1831195451676291</v>
      </c>
      <c r="E94" s="2">
        <v>14.423173432721969</v>
      </c>
      <c r="F94" s="2">
        <v>19.32279224964926</v>
      </c>
      <c r="G94" s="2">
        <v>19.60626387093425</v>
      </c>
      <c r="H94" s="2">
        <v>-3.8531014090481492</v>
      </c>
      <c r="I94" s="2">
        <v>3.5696297877631586</v>
      </c>
      <c r="J94" s="2">
        <v>1.0847523316583074</v>
      </c>
      <c r="K94" s="2">
        <v>1.096286504929706</v>
      </c>
      <c r="L94" s="2">
        <v>-0.4079987933896791</v>
      </c>
      <c r="M94" s="2">
        <v>0.8603160782223104</v>
      </c>
      <c r="N94" s="2">
        <v>1.096272358641317</v>
      </c>
    </row>
    <row r="95" spans="1:14" ht="12.75">
      <c r="A95" s="3">
        <v>34851</v>
      </c>
      <c r="B95" s="2" t="s">
        <v>74</v>
      </c>
      <c r="C95" s="2">
        <v>1.3199127037046308</v>
      </c>
      <c r="D95" s="2">
        <v>0.21027574796949636</v>
      </c>
      <c r="E95" s="2">
        <v>18.29672092721592</v>
      </c>
      <c r="F95" s="2">
        <v>24.058595021198254</v>
      </c>
      <c r="G95" s="2">
        <v>21.01986355457017</v>
      </c>
      <c r="H95" s="2">
        <v>-0.695736957719353</v>
      </c>
      <c r="I95" s="2">
        <v>3.734468424347444</v>
      </c>
      <c r="J95" s="2">
        <v>1.1349142778511088</v>
      </c>
      <c r="K95" s="2">
        <v>1.1327711863002656</v>
      </c>
      <c r="L95" s="2">
        <v>-0.1707662149351593</v>
      </c>
      <c r="M95" s="2">
        <v>0.6752476625327164</v>
      </c>
      <c r="N95" s="2">
        <v>0.511306570196034</v>
      </c>
    </row>
    <row r="96" spans="1:14" ht="12.75">
      <c r="A96" s="3">
        <v>34881</v>
      </c>
      <c r="B96" s="2" t="s">
        <v>75</v>
      </c>
      <c r="C96" s="2">
        <v>1.2944142125480154</v>
      </c>
      <c r="D96" s="2">
        <v>0.23607554417413573</v>
      </c>
      <c r="E96" s="2">
        <v>16.25097809076682</v>
      </c>
      <c r="F96" s="2">
        <v>19.918818466353677</v>
      </c>
      <c r="G96" s="2">
        <v>22.498718796487303</v>
      </c>
      <c r="H96" s="2">
        <v>-0.6104636203356305</v>
      </c>
      <c r="I96" s="2">
        <v>-1.9694367097979928</v>
      </c>
      <c r="J96" s="2">
        <v>-0.5985372960313592</v>
      </c>
      <c r="K96" s="2">
        <v>1.161761833251335</v>
      </c>
      <c r="L96" s="2">
        <v>-0.27084967133169763</v>
      </c>
      <c r="M96" s="2">
        <v>0.5646191043399917</v>
      </c>
      <c r="N96" s="2">
        <v>0.6015159270956264</v>
      </c>
    </row>
    <row r="97" spans="1:14" ht="12.75">
      <c r="A97" s="3">
        <v>34912</v>
      </c>
      <c r="B97" s="2" t="s">
        <v>76</v>
      </c>
      <c r="C97" s="2">
        <v>1.6632307514051545</v>
      </c>
      <c r="D97" s="2">
        <v>0.21642986907086</v>
      </c>
      <c r="E97" s="2">
        <v>16.664881302426856</v>
      </c>
      <c r="F97" s="2">
        <v>20.145248489909775</v>
      </c>
      <c r="G97" s="2">
        <v>21.718773792156227</v>
      </c>
      <c r="H97" s="2">
        <v>-0.7005988389897484</v>
      </c>
      <c r="I97" s="2">
        <v>-0.8729264632567038</v>
      </c>
      <c r="J97" s="2">
        <v>-0.26531283716113896</v>
      </c>
      <c r="K97" s="2">
        <v>1.186353990265852</v>
      </c>
      <c r="L97" s="2">
        <v>-0.2543725507082097</v>
      </c>
      <c r="M97" s="2">
        <v>0.9211706051997155</v>
      </c>
      <c r="N97" s="2">
        <v>1.1150921764591974</v>
      </c>
    </row>
    <row r="98" spans="1:14" ht="12.75">
      <c r="A98" s="3">
        <v>34943</v>
      </c>
      <c r="B98" s="2" t="s">
        <v>77</v>
      </c>
      <c r="C98" s="2">
        <v>1.162936799341049</v>
      </c>
      <c r="D98" s="2">
        <v>0.10703299873887206</v>
      </c>
      <c r="E98" s="2">
        <v>10.964134638205197</v>
      </c>
      <c r="F98" s="2">
        <v>14.415483486669737</v>
      </c>
      <c r="G98" s="2">
        <v>21.372994620313236</v>
      </c>
      <c r="H98" s="2">
        <v>-4.309626286233741</v>
      </c>
      <c r="I98" s="2">
        <v>-2.6478848474097543</v>
      </c>
      <c r="J98" s="2">
        <v>-0.8061391747248187</v>
      </c>
      <c r="K98" s="2">
        <v>1.2250682652033804</v>
      </c>
      <c r="L98" s="2">
        <v>-0.29258989283964104</v>
      </c>
      <c r="M98" s="2">
        <v>0.27566164093372264</v>
      </c>
      <c r="N98" s="2">
        <v>0.3543628011737015</v>
      </c>
    </row>
    <row r="99" spans="1:14" ht="12.75">
      <c r="A99" s="3">
        <v>34973</v>
      </c>
      <c r="B99" s="2" t="s">
        <v>78</v>
      </c>
      <c r="C99" s="2">
        <v>1.0916996453259586</v>
      </c>
      <c r="D99" s="2">
        <v>0.15378880712115836</v>
      </c>
      <c r="E99" s="2">
        <v>14.059511134622124</v>
      </c>
      <c r="F99" s="2">
        <v>17.907356194072992</v>
      </c>
      <c r="G99" s="2">
        <v>20.319436247432073</v>
      </c>
      <c r="H99" s="2">
        <v>-3.102288741945039</v>
      </c>
      <c r="I99" s="2">
        <v>0.6902086885859617</v>
      </c>
      <c r="J99" s="2">
        <v>0.21038388085707307</v>
      </c>
      <c r="K99" s="2">
        <v>1.2394224640462026</v>
      </c>
      <c r="L99" s="2">
        <v>-0.42114302285697724</v>
      </c>
      <c r="M99" s="2">
        <v>0.0607410112504558</v>
      </c>
      <c r="N99" s="2">
        <v>0.42371828382870186</v>
      </c>
    </row>
    <row r="100" spans="1:14" ht="12.75">
      <c r="A100" s="3">
        <v>35004</v>
      </c>
      <c r="B100" s="2" t="s">
        <v>79</v>
      </c>
      <c r="C100" s="2">
        <v>1.4704126286903727</v>
      </c>
      <c r="D100" s="2">
        <v>0.1903575584594384</v>
      </c>
      <c r="E100" s="2">
        <v>18.5157261567207</v>
      </c>
      <c r="F100" s="2">
        <v>22.149846285686188</v>
      </c>
      <c r="G100" s="2">
        <v>20.593685211705115</v>
      </c>
      <c r="H100" s="2">
        <v>-0.4489090479495569</v>
      </c>
      <c r="I100" s="2">
        <v>2.0050701219306326</v>
      </c>
      <c r="J100" s="2">
        <v>0.6114818722028168</v>
      </c>
      <c r="K100" s="2">
        <v>1.244958095400739</v>
      </c>
      <c r="L100" s="2">
        <v>-0.4111437263962079</v>
      </c>
      <c r="M100" s="2">
        <v>0.4212875637577783</v>
      </c>
      <c r="N100" s="2">
        <v>0.9694916270080622</v>
      </c>
    </row>
    <row r="101" spans="1:14" ht="12.75">
      <c r="A101" s="3">
        <v>35034</v>
      </c>
      <c r="B101" s="2" t="s">
        <v>80</v>
      </c>
      <c r="C101" s="2">
        <v>2.870804730941298</v>
      </c>
      <c r="D101" s="2">
        <v>0.26149680317328067</v>
      </c>
      <c r="E101" s="2">
        <v>28.384515766785604</v>
      </c>
      <c r="F101" s="2">
        <v>32.340249225697775</v>
      </c>
      <c r="G101" s="2">
        <v>21.39048503933007</v>
      </c>
      <c r="H101" s="2">
        <v>5.100694854127873</v>
      </c>
      <c r="I101" s="2">
        <v>5.849069332239829</v>
      </c>
      <c r="J101" s="2">
        <v>1.783935163483781</v>
      </c>
      <c r="K101" s="2">
        <v>1.2649509425112297</v>
      </c>
      <c r="L101" s="2">
        <v>0.3220836027205726</v>
      </c>
      <c r="M101" s="2">
        <v>1.1111923801229215</v>
      </c>
      <c r="N101" s="2">
        <v>1.9528064053163416</v>
      </c>
    </row>
    <row r="102" spans="1:14" ht="12.75">
      <c r="A102" s="3">
        <v>35065</v>
      </c>
      <c r="B102" s="2" t="s">
        <v>81</v>
      </c>
      <c r="C102" s="2">
        <v>6.6174892224030915</v>
      </c>
      <c r="D102" s="2">
        <v>0.4355759082696814</v>
      </c>
      <c r="E102" s="2">
        <v>31.50792444054881</v>
      </c>
      <c r="F102" s="2">
        <v>37.330286388923675</v>
      </c>
      <c r="G102" s="2">
        <v>23.71539354234143</v>
      </c>
      <c r="H102" s="2">
        <v>5.433456346386939</v>
      </c>
      <c r="I102" s="2">
        <v>0</v>
      </c>
      <c r="J102" s="2">
        <v>0.011430892769967603</v>
      </c>
      <c r="K102" s="2">
        <v>1.312107794757283</v>
      </c>
      <c r="L102" s="2">
        <v>1.619008182554417</v>
      </c>
      <c r="M102" s="2">
        <v>0</v>
      </c>
      <c r="N102" s="2">
        <v>0.7605443876058593</v>
      </c>
    </row>
    <row r="103" spans="1:14" ht="12.75">
      <c r="A103" s="3">
        <v>35096</v>
      </c>
      <c r="B103" s="2" t="s">
        <v>82</v>
      </c>
      <c r="C103" s="2">
        <v>3.4709052621560206</v>
      </c>
      <c r="D103" s="2">
        <v>0.3257468502016585</v>
      </c>
      <c r="E103" s="2">
        <v>23.564417688839185</v>
      </c>
      <c r="F103" s="2">
        <v>28.096320178934718</v>
      </c>
      <c r="G103" s="2">
        <v>23.71539354234143</v>
      </c>
      <c r="H103" s="2">
        <v>3.2331595609927373</v>
      </c>
      <c r="I103" s="2">
        <v>1.1477670756005471</v>
      </c>
      <c r="J103" s="2">
        <v>0.34543905541891384</v>
      </c>
      <c r="K103" s="2">
        <v>1.3161205286388789</v>
      </c>
      <c r="L103" s="2">
        <v>0.7474852954230112</v>
      </c>
      <c r="M103" s="2">
        <v>1.440806199227403</v>
      </c>
      <c r="N103" s="2">
        <v>2.1024383247496</v>
      </c>
    </row>
    <row r="104" spans="1:14" ht="12.75">
      <c r="A104" s="3">
        <v>35125</v>
      </c>
      <c r="B104" s="2" t="s">
        <v>83</v>
      </c>
      <c r="C104" s="2">
        <v>1.984789876526184</v>
      </c>
      <c r="D104" s="2">
        <v>0.20730966770395645</v>
      </c>
      <c r="E104" s="2">
        <v>20.15775109048889</v>
      </c>
      <c r="F104" s="2">
        <v>24.061934875402887</v>
      </c>
      <c r="G104" s="2">
        <v>24.266172550024738</v>
      </c>
      <c r="H104" s="2">
        <v>2.206278758481992</v>
      </c>
      <c r="I104" s="2">
        <v>-2.410516433103842</v>
      </c>
      <c r="J104" s="2">
        <v>-0.7080636756215899</v>
      </c>
      <c r="K104" s="2">
        <v>1.380898971126102</v>
      </c>
      <c r="L104" s="2">
        <v>0.016405605886106338</v>
      </c>
      <c r="M104" s="2">
        <v>0.5628395858478593</v>
      </c>
      <c r="N104" s="2">
        <v>0.8503430161863617</v>
      </c>
    </row>
    <row r="105" spans="1:14" ht="12.75">
      <c r="A105" s="3">
        <v>35156</v>
      </c>
      <c r="B105" s="2" t="s">
        <v>84</v>
      </c>
      <c r="C105" s="2">
        <v>1.2664934278578097</v>
      </c>
      <c r="D105" s="2">
        <v>0.17155687867396624</v>
      </c>
      <c r="E105" s="2">
        <v>15.523145270603454</v>
      </c>
      <c r="F105" s="2">
        <v>19.818259798581217</v>
      </c>
      <c r="G105" s="2">
        <v>23.240853864138803</v>
      </c>
      <c r="H105" s="2">
        <v>-2.746431560756432</v>
      </c>
      <c r="I105" s="2">
        <v>-0.6761625048011481</v>
      </c>
      <c r="J105" s="2">
        <v>-0.21108568479622708</v>
      </c>
      <c r="K105" s="2">
        <v>1.4078022996957573</v>
      </c>
      <c r="L105" s="2">
        <v>-0.47611881412653534</v>
      </c>
      <c r="M105" s="2">
        <v>0.30388688863431845</v>
      </c>
      <c r="N105" s="2">
        <v>0.4614425299647398</v>
      </c>
    </row>
    <row r="106" spans="1:14" ht="12.75">
      <c r="A106" s="3">
        <v>35186</v>
      </c>
      <c r="B106" s="2" t="s">
        <v>85</v>
      </c>
      <c r="C106" s="2">
        <v>1.5690886855875061</v>
      </c>
      <c r="D106" s="2">
        <v>0.21785473232603364</v>
      </c>
      <c r="E106" s="2">
        <v>16.51196307607318</v>
      </c>
      <c r="F106" s="2">
        <v>21.081566326519248</v>
      </c>
      <c r="G106" s="2">
        <v>22.965907910993703</v>
      </c>
      <c r="H106" s="2">
        <v>-3.522640415182909</v>
      </c>
      <c r="I106" s="2">
        <v>1.638298830708453</v>
      </c>
      <c r="J106" s="2">
        <v>0.49463530140360296</v>
      </c>
      <c r="K106" s="2">
        <v>1.4245238621033236</v>
      </c>
      <c r="L106" s="2">
        <v>-0.4079987933896791</v>
      </c>
      <c r="M106" s="2">
        <v>0.6431495858302695</v>
      </c>
      <c r="N106" s="2">
        <v>0.7964273305944923</v>
      </c>
    </row>
    <row r="107" spans="1:14" ht="12.75">
      <c r="A107" s="3">
        <v>35217</v>
      </c>
      <c r="B107" s="2" t="s">
        <v>86</v>
      </c>
      <c r="C107" s="2">
        <v>1.8097904180135391</v>
      </c>
      <c r="D107" s="2">
        <v>0.28106679058268347</v>
      </c>
      <c r="E107" s="2">
        <v>20.429450205386285</v>
      </c>
      <c r="F107" s="2">
        <v>25.33210319617605</v>
      </c>
      <c r="G107" s="2">
        <v>23.62300736416861</v>
      </c>
      <c r="H107" s="2">
        <v>-0.03258866284976203</v>
      </c>
      <c r="I107" s="2">
        <v>1.7416844948571992</v>
      </c>
      <c r="J107" s="2">
        <v>0.5303219657843573</v>
      </c>
      <c r="K107" s="2">
        <v>1.4539360229411455</v>
      </c>
      <c r="L107" s="2">
        <v>-0.1707662149351593</v>
      </c>
      <c r="M107" s="2">
        <v>0.8386093832864745</v>
      </c>
      <c r="N107" s="2">
        <v>0.7626505023281297</v>
      </c>
    </row>
    <row r="108" spans="1:14" ht="12.75">
      <c r="A108" s="3">
        <v>35247</v>
      </c>
      <c r="B108" s="2" t="s">
        <v>87</v>
      </c>
      <c r="C108" s="2">
        <v>2.0398101122222805</v>
      </c>
      <c r="D108" s="2">
        <v>0.2598303576103461</v>
      </c>
      <c r="E108" s="2">
        <v>20.03333507862541</v>
      </c>
      <c r="F108" s="2">
        <v>24.714862907307538</v>
      </c>
      <c r="G108" s="2">
        <v>24.31728439681793</v>
      </c>
      <c r="H108" s="2">
        <v>-0.9000065327450788</v>
      </c>
      <c r="I108" s="2">
        <v>1.2975850432346894</v>
      </c>
      <c r="J108" s="2">
        <v>0.39557339010697784</v>
      </c>
      <c r="K108" s="2">
        <v>1.4905620537601867</v>
      </c>
      <c r="L108" s="2">
        <v>-0.27084967133169763</v>
      </c>
      <c r="M108" s="2">
        <v>0.9921123754879924</v>
      </c>
      <c r="N108" s="2">
        <v>1.2335081864707014</v>
      </c>
    </row>
    <row r="109" spans="1:14" ht="12.75">
      <c r="A109" s="3">
        <v>35278</v>
      </c>
      <c r="B109" s="2" t="s">
        <v>88</v>
      </c>
      <c r="C109" s="2">
        <v>1.719252250732218</v>
      </c>
      <c r="D109" s="2">
        <v>0.24746157207318287</v>
      </c>
      <c r="E109" s="2">
        <v>20.018646142930688</v>
      </c>
      <c r="F109" s="2">
        <v>25.30986774649898</v>
      </c>
      <c r="G109" s="2">
        <v>24.833861312378247</v>
      </c>
      <c r="H109" s="2">
        <v>-0.8192283979370363</v>
      </c>
      <c r="I109" s="2">
        <v>1.295234832057768</v>
      </c>
      <c r="J109" s="2">
        <v>0.3951458493286787</v>
      </c>
      <c r="K109" s="2">
        <v>1.5327902776778577</v>
      </c>
      <c r="L109" s="2">
        <v>-0.2543725507082097</v>
      </c>
      <c r="M109" s="2">
        <v>0.6026101695481344</v>
      </c>
      <c r="N109" s="2">
        <v>0.6582080846994418</v>
      </c>
    </row>
    <row r="110" spans="1:14" ht="12.75">
      <c r="A110" s="3">
        <v>35309</v>
      </c>
      <c r="B110" s="2" t="s">
        <v>89</v>
      </c>
      <c r="C110" s="2">
        <v>1.761141730846443</v>
      </c>
      <c r="D110" s="2">
        <v>0.2078238493265686</v>
      </c>
      <c r="E110" s="2">
        <v>15.971639230572691</v>
      </c>
      <c r="F110" s="2">
        <v>21.309358688907544</v>
      </c>
      <c r="G110" s="2">
        <v>25.34897319693952</v>
      </c>
      <c r="H110" s="2">
        <v>-4.91270827712997</v>
      </c>
      <c r="I110" s="2">
        <v>0.8730937690979962</v>
      </c>
      <c r="J110" s="2">
        <v>0.2667152463517146</v>
      </c>
      <c r="K110" s="2">
        <v>1.5610529173152594</v>
      </c>
      <c r="L110" s="2">
        <v>-0.29258989283964104</v>
      </c>
      <c r="M110" s="2">
        <v>0.5669434082621542</v>
      </c>
      <c r="N110" s="2">
        <v>0.7470663652637607</v>
      </c>
    </row>
    <row r="111" spans="1:14" ht="12.75">
      <c r="A111" s="3">
        <v>35339</v>
      </c>
      <c r="B111" s="2" t="s">
        <v>90</v>
      </c>
      <c r="C111" s="2">
        <v>1.7405607378383054</v>
      </c>
      <c r="D111" s="2">
        <v>0.2542835053014059</v>
      </c>
      <c r="E111" s="2">
        <v>17.24199861140618</v>
      </c>
      <c r="F111" s="2">
        <v>22.814990680651896</v>
      </c>
      <c r="G111" s="2">
        <v>25.69726700646464</v>
      </c>
      <c r="H111" s="2">
        <v>-3.246497914960583</v>
      </c>
      <c r="I111" s="2">
        <v>0.36422158914784375</v>
      </c>
      <c r="J111" s="2">
        <v>0.11129044662671715</v>
      </c>
      <c r="K111" s="2">
        <v>1.5893019615449682</v>
      </c>
      <c r="L111" s="2">
        <v>-0.42114302285697724</v>
      </c>
      <c r="M111" s="2">
        <v>0.41729131510773804</v>
      </c>
      <c r="N111" s="2">
        <v>0.8755603562110372</v>
      </c>
    </row>
    <row r="112" spans="1:14" ht="12.75">
      <c r="A112" s="3">
        <v>35370</v>
      </c>
      <c r="B112" s="2" t="s">
        <v>91</v>
      </c>
      <c r="C112" s="2">
        <v>2.1942687456330674</v>
      </c>
      <c r="D112" s="2">
        <v>0.2427095208325672</v>
      </c>
      <c r="E112" s="2">
        <v>17.43808149156033</v>
      </c>
      <c r="F112" s="2">
        <v>22.085647041518037</v>
      </c>
      <c r="G112" s="2">
        <v>25.842347894183945</v>
      </c>
      <c r="H112" s="2">
        <v>-0.46356528737223013</v>
      </c>
      <c r="I112" s="2">
        <v>-3.2931355652936776</v>
      </c>
      <c r="J112" s="2">
        <v>-1.0068376999202724</v>
      </c>
      <c r="K112" s="2">
        <v>1.6119468819615246</v>
      </c>
      <c r="L112" s="2">
        <v>-0.4111437263962079</v>
      </c>
      <c r="M112" s="2">
        <v>0.8017983483654365</v>
      </c>
      <c r="N112" s="2">
        <v>1.5171971237866608</v>
      </c>
    </row>
    <row r="113" spans="1:14" ht="12.75">
      <c r="A113" s="3">
        <v>35400</v>
      </c>
      <c r="B113" s="2" t="s">
        <v>92</v>
      </c>
      <c r="C113" s="2">
        <v>2.703965157665511</v>
      </c>
      <c r="D113" s="2">
        <v>0.3151336521950802</v>
      </c>
      <c r="E113" s="2">
        <v>28.632644513012146</v>
      </c>
      <c r="F113" s="2">
        <v>33.374342375059484</v>
      </c>
      <c r="G113" s="2">
        <v>24.53016554313274</v>
      </c>
      <c r="H113" s="2">
        <v>5.867447647693172</v>
      </c>
      <c r="I113" s="2">
        <v>2.9767291842335792</v>
      </c>
      <c r="J113" s="2">
        <v>0.9101351303117637</v>
      </c>
      <c r="K113" s="2">
        <v>1.648548427045308</v>
      </c>
      <c r="L113" s="2">
        <v>0.3220836027205726</v>
      </c>
      <c r="M113" s="2">
        <v>0.5128707966431656</v>
      </c>
      <c r="N113" s="2">
        <v>1.1063470533780437</v>
      </c>
    </row>
    <row r="114" spans="1:14" ht="12.75">
      <c r="A114" s="3">
        <v>35431</v>
      </c>
      <c r="B114" s="2" t="s">
        <v>93</v>
      </c>
      <c r="C114" s="2">
        <v>3.951446562250203</v>
      </c>
      <c r="D114" s="2">
        <v>0.32322493100977295</v>
      </c>
      <c r="E114" s="2">
        <v>25.808552392278322</v>
      </c>
      <c r="F114" s="2">
        <v>31.59371236030432</v>
      </c>
      <c r="G114" s="2">
        <v>25.715775753116176</v>
      </c>
      <c r="H114" s="2">
        <v>5.381011018869776</v>
      </c>
      <c r="I114" s="2">
        <v>0.49692558831837186</v>
      </c>
      <c r="J114" s="2">
        <v>0.15119555717801628</v>
      </c>
      <c r="K114" s="2">
        <v>1.674738534870595</v>
      </c>
      <c r="L114" s="2">
        <v>1.619008182554417</v>
      </c>
      <c r="M114" s="2">
        <v>0.8806848918305625</v>
      </c>
      <c r="N114" s="2">
        <v>0.9784300504931568</v>
      </c>
    </row>
    <row r="115" spans="1:14" ht="12.75">
      <c r="A115" s="3">
        <v>35462</v>
      </c>
      <c r="B115" s="2" t="s">
        <v>94</v>
      </c>
      <c r="C115" s="2">
        <v>2.072146197817426</v>
      </c>
      <c r="D115" s="2">
        <v>0.20112785572685105</v>
      </c>
      <c r="E115" s="2">
        <v>19.63450545643513</v>
      </c>
      <c r="F115" s="2">
        <v>24.785640048501644</v>
      </c>
      <c r="G115" s="2">
        <v>25.90978017179028</v>
      </c>
      <c r="H115" s="2">
        <v>3.453311646882761</v>
      </c>
      <c r="I115" s="2">
        <v>-4.5774517701713995</v>
      </c>
      <c r="J115" s="2">
        <v>-1.4011917560339826</v>
      </c>
      <c r="K115" s="2">
        <v>1.7165559644961568</v>
      </c>
      <c r="L115" s="2">
        <v>0.7474852954230112</v>
      </c>
      <c r="M115" s="2">
        <v>-0.46945515886989186</v>
      </c>
      <c r="N115" s="2">
        <v>-0.6241718229238948</v>
      </c>
    </row>
    <row r="116" spans="1:14" ht="12.75">
      <c r="A116" s="3">
        <v>35490</v>
      </c>
      <c r="B116" s="2" t="s">
        <v>95</v>
      </c>
      <c r="C116" s="2">
        <v>1.8106840554810775</v>
      </c>
      <c r="D116" s="2">
        <v>0.2108523903112025</v>
      </c>
      <c r="E116" s="2">
        <v>17.835031866477507</v>
      </c>
      <c r="F116" s="2">
        <v>21.90196665408494</v>
      </c>
      <c r="G116" s="2">
        <v>24.07887117781192</v>
      </c>
      <c r="H116" s="2">
        <v>1.7273252612682883</v>
      </c>
      <c r="I116" s="2">
        <v>-3.904229784995265</v>
      </c>
      <c r="J116" s="2">
        <v>-1.197818826723723</v>
      </c>
      <c r="K116" s="2">
        <v>1.7079850999728998</v>
      </c>
      <c r="L116" s="2">
        <v>0.016405605886106338</v>
      </c>
      <c r="M116" s="2">
        <v>0.05745598547989366</v>
      </c>
      <c r="N116" s="2">
        <v>0.10924548896221029</v>
      </c>
    </row>
    <row r="117" spans="1:14" ht="12.75">
      <c r="A117" s="3">
        <v>35521</v>
      </c>
      <c r="B117" s="2" t="s">
        <v>96</v>
      </c>
      <c r="C117" s="2">
        <v>1.5770388156335653</v>
      </c>
      <c r="D117" s="2">
        <v>0.19226727834489174</v>
      </c>
      <c r="E117" s="2">
        <v>15.989259860405014</v>
      </c>
      <c r="F117" s="2">
        <v>20.153634969393732</v>
      </c>
      <c r="G117" s="2">
        <v>22.52205740842783</v>
      </c>
      <c r="H117" s="2">
        <v>-3.0991225085485095</v>
      </c>
      <c r="I117" s="2">
        <v>0.7307000695144148</v>
      </c>
      <c r="J117" s="2">
        <v>0.21992120072934643</v>
      </c>
      <c r="K117" s="2">
        <v>1.7182273812920401</v>
      </c>
      <c r="L117" s="2">
        <v>-0.47611881412653534</v>
      </c>
      <c r="M117" s="2">
        <v>0.3307587230505954</v>
      </c>
      <c r="N117" s="2">
        <v>0.49213147703058485</v>
      </c>
    </row>
    <row r="118" spans="1:14" ht="12.75">
      <c r="A118" s="3">
        <v>35551</v>
      </c>
      <c r="B118" s="2" t="s">
        <v>97</v>
      </c>
      <c r="C118" s="2">
        <v>1.1323658991475005</v>
      </c>
      <c r="D118" s="2">
        <v>0.16595205975148733</v>
      </c>
      <c r="E118" s="2">
        <v>13.040027461895527</v>
      </c>
      <c r="F118" s="2">
        <v>16.842056930958258</v>
      </c>
      <c r="G118" s="2">
        <v>22.81320669733945</v>
      </c>
      <c r="H118" s="2">
        <v>-3.5408940859466322</v>
      </c>
      <c r="I118" s="2">
        <v>-2.430255680434564</v>
      </c>
      <c r="J118" s="2">
        <v>-0.7440681981386094</v>
      </c>
      <c r="K118" s="2">
        <v>1.737658797624624</v>
      </c>
      <c r="L118" s="2">
        <v>-0.4079987933896791</v>
      </c>
      <c r="M118" s="2">
        <v>-0.11558720157452496</v>
      </c>
      <c r="N118" s="2">
        <v>-0.3295554544475925</v>
      </c>
    </row>
    <row r="119" spans="1:14" ht="12.75">
      <c r="A119" s="3">
        <v>35582</v>
      </c>
      <c r="B119" s="2" t="s">
        <v>98</v>
      </c>
      <c r="C119" s="2">
        <v>1.5053124105631444</v>
      </c>
      <c r="D119" s="2">
        <v>0.3170363205150675</v>
      </c>
      <c r="E119" s="2">
        <v>18.585782840104095</v>
      </c>
      <c r="F119" s="2">
        <v>23.86491457324338</v>
      </c>
      <c r="G119" s="2">
        <v>21.844871755637275</v>
      </c>
      <c r="H119" s="2">
        <v>0.07606034726249122</v>
      </c>
      <c r="I119" s="2">
        <v>1.9439824703436086</v>
      </c>
      <c r="J119" s="2">
        <v>0.5932029073981822</v>
      </c>
      <c r="K119" s="2">
        <v>1.742276416455153</v>
      </c>
      <c r="L119" s="2">
        <v>-0.1707662149351593</v>
      </c>
      <c r="M119" s="2">
        <v>0.20957110156624725</v>
      </c>
      <c r="N119" s="2">
        <v>-0.12201358914367748</v>
      </c>
    </row>
    <row r="120" spans="1:14" ht="12.75">
      <c r="A120" s="3">
        <v>35612</v>
      </c>
      <c r="B120" s="2" t="s">
        <v>99</v>
      </c>
      <c r="C120" s="2">
        <v>1.6896936613457134</v>
      </c>
      <c r="D120" s="2">
        <v>0.27829492406340584</v>
      </c>
      <c r="E120" s="2">
        <v>17.7065413232613</v>
      </c>
      <c r="F120" s="2">
        <v>22.50311180428947</v>
      </c>
      <c r="G120" s="2">
        <v>22.6193854634288</v>
      </c>
      <c r="H120" s="2">
        <v>-0.8303461246559087</v>
      </c>
      <c r="I120" s="2">
        <v>0.7140724655165783</v>
      </c>
      <c r="J120" s="2">
        <v>0.21848280683106705</v>
      </c>
      <c r="K120" s="2">
        <v>1.7575529252471849</v>
      </c>
      <c r="L120" s="2">
        <v>-0.27084967133169763</v>
      </c>
      <c r="M120" s="2">
        <v>0.31584110541933164</v>
      </c>
      <c r="N120" s="2">
        <v>0.3083370522138666</v>
      </c>
    </row>
    <row r="121" spans="1:14" ht="12.75">
      <c r="A121" s="3">
        <v>35643</v>
      </c>
      <c r="B121" s="2" t="s">
        <v>100</v>
      </c>
      <c r="C121" s="2">
        <v>1.4843294585605047</v>
      </c>
      <c r="D121" s="2">
        <v>0.2256712272399959</v>
      </c>
      <c r="E121" s="2">
        <v>17.31646264101773</v>
      </c>
      <c r="F121" s="2">
        <v>21.435337585296438</v>
      </c>
      <c r="G121" s="2">
        <v>22.903936620844508</v>
      </c>
      <c r="H121" s="2">
        <v>-0.572893494773266</v>
      </c>
      <c r="I121" s="2">
        <v>-0.8957055407747992</v>
      </c>
      <c r="J121" s="2">
        <v>-0.27463375589464245</v>
      </c>
      <c r="K121" s="2">
        <v>1.7762772674012794</v>
      </c>
      <c r="L121" s="2">
        <v>-0.2543725507082097</v>
      </c>
      <c r="M121" s="2">
        <v>0.10096271150598823</v>
      </c>
      <c r="N121" s="2">
        <v>-0.05771739860501414</v>
      </c>
    </row>
    <row r="122" spans="1:14" ht="12.75">
      <c r="A122" s="3">
        <v>35674</v>
      </c>
      <c r="B122" s="2" t="s">
        <v>101</v>
      </c>
      <c r="C122" s="2">
        <v>1.4299182550272145</v>
      </c>
      <c r="D122" s="2">
        <v>0.16538000274508305</v>
      </c>
      <c r="E122" s="2">
        <v>11.317167344312166</v>
      </c>
      <c r="F122" s="2">
        <v>14.969027813091346</v>
      </c>
      <c r="G122" s="2">
        <v>22.546996983410196</v>
      </c>
      <c r="H122" s="2">
        <v>-4.733819502931571</v>
      </c>
      <c r="I122" s="2">
        <v>-2.844149667387275</v>
      </c>
      <c r="J122" s="2">
        <v>-0.8701187662877327</v>
      </c>
      <c r="K122" s="2">
        <v>1.7881288954096886</v>
      </c>
      <c r="L122" s="2">
        <v>-0.29258989283964104</v>
      </c>
      <c r="M122" s="2">
        <v>-0.019598397291888947</v>
      </c>
      <c r="N122" s="2">
        <v>-0.09401075197412505</v>
      </c>
    </row>
    <row r="123" spans="1:14" ht="12.75">
      <c r="A123" s="3">
        <v>35704</v>
      </c>
      <c r="B123" s="2" t="s">
        <v>102</v>
      </c>
      <c r="C123" s="2">
        <v>1.640293785261526</v>
      </c>
      <c r="D123" s="2">
        <v>0.13347936948962105</v>
      </c>
      <c r="E123" s="2">
        <v>14.238307490304782</v>
      </c>
      <c r="F123" s="2">
        <v>18.45259740401135</v>
      </c>
      <c r="G123" s="2">
        <v>21.41113344473026</v>
      </c>
      <c r="H123" s="2">
        <v>-3.0137120095704697</v>
      </c>
      <c r="I123" s="2">
        <v>0.05517596885155537</v>
      </c>
      <c r="J123" s="2">
        <v>0.016165846910138726</v>
      </c>
      <c r="K123" s="2">
        <v>1.7961318372402844</v>
      </c>
      <c r="L123" s="2">
        <v>-0.42114302285697724</v>
      </c>
      <c r="M123" s="2">
        <v>0.0933997637263703</v>
      </c>
      <c r="N123" s="2">
        <v>0.4195923033281906</v>
      </c>
    </row>
    <row r="124" spans="1:14" ht="12.75">
      <c r="A124" s="3">
        <v>35735</v>
      </c>
      <c r="B124" s="2" t="s">
        <v>103</v>
      </c>
      <c r="C124" s="2">
        <v>1.5545669882719972</v>
      </c>
      <c r="D124" s="2">
        <v>0.2026691316656075</v>
      </c>
      <c r="E124" s="2">
        <v>16.624877231498065</v>
      </c>
      <c r="F124" s="2">
        <v>21.777572361199375</v>
      </c>
      <c r="G124" s="2">
        <v>21.433150847607095</v>
      </c>
      <c r="H124" s="2">
        <v>-0.9224796958645933</v>
      </c>
      <c r="I124" s="2">
        <v>1.266901209456868</v>
      </c>
      <c r="J124" s="2">
        <v>0.3880733606258273</v>
      </c>
      <c r="K124" s="2">
        <v>1.8078526548578282</v>
      </c>
      <c r="L124" s="2">
        <v>-0.4111437263962079</v>
      </c>
      <c r="M124" s="2">
        <v>-0.09096354271233636</v>
      </c>
      <c r="N124" s="2">
        <v>0.24483044271534132</v>
      </c>
    </row>
    <row r="125" spans="1:14" ht="12.75">
      <c r="A125" s="3">
        <v>35765</v>
      </c>
      <c r="B125" s="2" t="s">
        <v>104</v>
      </c>
      <c r="C125" s="2">
        <v>1.8218955697886912</v>
      </c>
      <c r="D125" s="2">
        <v>0.2581480758653727</v>
      </c>
      <c r="E125" s="2">
        <v>21.357983074002448</v>
      </c>
      <c r="F125" s="2">
        <v>26.464391533452797</v>
      </c>
      <c r="G125" s="2">
        <v>21.93878342581868</v>
      </c>
      <c r="H125" s="2">
        <v>6.498391219484233</v>
      </c>
      <c r="I125" s="2">
        <v>-1.9727831118501147</v>
      </c>
      <c r="J125" s="2">
        <v>-0.6054019597121012</v>
      </c>
      <c r="K125" s="2">
        <v>1.813590720386601</v>
      </c>
      <c r="L125" s="2">
        <v>0.3220836027205726</v>
      </c>
      <c r="M125" s="2">
        <v>-0.569445782890112</v>
      </c>
      <c r="N125" s="2">
        <v>-0.49645356783147154</v>
      </c>
    </row>
    <row r="126" spans="1:14" ht="12.75">
      <c r="A126" s="3">
        <v>35796</v>
      </c>
      <c r="B126" s="2" t="s">
        <v>105</v>
      </c>
      <c r="C126" s="2">
        <v>3.0707896663945435</v>
      </c>
      <c r="D126" s="2">
        <v>0.28185778350047896</v>
      </c>
      <c r="E126" s="2">
        <v>20.104601538492172</v>
      </c>
      <c r="F126" s="2">
        <v>24.947511178072617</v>
      </c>
      <c r="G126" s="2">
        <v>21.151522747613285</v>
      </c>
      <c r="H126" s="2">
        <v>5.827842645285816</v>
      </c>
      <c r="I126" s="2">
        <v>-2.0318542148264873</v>
      </c>
      <c r="J126" s="2">
        <v>-0.6008368970106037</v>
      </c>
      <c r="K126" s="2">
        <v>1.8040318725751125</v>
      </c>
      <c r="L126" s="2">
        <v>1.619008182554417</v>
      </c>
      <c r="M126" s="2">
        <v>-0.22049852940922288</v>
      </c>
      <c r="N126" s="2">
        <v>-0.5681435887210411</v>
      </c>
    </row>
    <row r="127" spans="1:14" ht="12.75">
      <c r="A127" s="3">
        <v>35827</v>
      </c>
      <c r="B127" s="2" t="s">
        <v>106</v>
      </c>
      <c r="C127" s="2">
        <v>2.5395318192388188</v>
      </c>
      <c r="D127" s="2">
        <v>0.24973839237268428</v>
      </c>
      <c r="E127" s="2">
        <v>19.08500310053484</v>
      </c>
      <c r="F127" s="2">
        <v>24.607830788310984</v>
      </c>
      <c r="G127" s="2">
        <v>20.351321254919437</v>
      </c>
      <c r="H127" s="2">
        <v>3.044791892835765</v>
      </c>
      <c r="I127" s="2">
        <v>1.211717640555785</v>
      </c>
      <c r="J127" s="2">
        <v>0.36653836300623804</v>
      </c>
      <c r="K127" s="2">
        <v>1.8050453674977527</v>
      </c>
      <c r="L127" s="2">
        <v>0.7474852954230112</v>
      </c>
      <c r="M127" s="2">
        <v>-0.040593467931187066</v>
      </c>
      <c r="N127" s="2">
        <v>-0.03722561077936504</v>
      </c>
    </row>
    <row r="128" spans="1:14" ht="12.75">
      <c r="A128" s="3">
        <v>35855</v>
      </c>
      <c r="B128" s="2" t="s">
        <v>107</v>
      </c>
      <c r="C128" s="2">
        <v>2.142035183585924</v>
      </c>
      <c r="D128" s="2">
        <v>0.24668100926032677</v>
      </c>
      <c r="E128" s="2">
        <v>19.744052138010847</v>
      </c>
      <c r="F128" s="2">
        <v>24.14841756525409</v>
      </c>
      <c r="G128" s="2">
        <v>20.83625121805298</v>
      </c>
      <c r="H128" s="2">
        <v>1.2048440645894678</v>
      </c>
      <c r="I128" s="2">
        <v>2.1073222826116424</v>
      </c>
      <c r="J128" s="2">
        <v>0.6438375086192588</v>
      </c>
      <c r="K128" s="2">
        <v>1.8120783591877967</v>
      </c>
      <c r="L128" s="2">
        <v>0.016405605886106338</v>
      </c>
      <c r="M128" s="2">
        <v>0.27987650173595885</v>
      </c>
      <c r="N128" s="2">
        <v>0.4667094759774074</v>
      </c>
    </row>
    <row r="129" spans="1:14" ht="12.75">
      <c r="A129" s="3">
        <v>35886</v>
      </c>
      <c r="B129" s="2" t="s">
        <v>108</v>
      </c>
      <c r="C129" s="2">
        <v>1.5705623480720399</v>
      </c>
      <c r="D129" s="2">
        <v>0.22162279393824383</v>
      </c>
      <c r="E129" s="2">
        <v>16.598892111945492</v>
      </c>
      <c r="F129" s="2">
        <v>20.877725666675705</v>
      </c>
      <c r="G129" s="2">
        <v>21.677840948366367</v>
      </c>
      <c r="H129" s="2">
        <v>-2.884732124297406</v>
      </c>
      <c r="I129" s="2">
        <v>2.0846168426067444</v>
      </c>
      <c r="J129" s="2">
        <v>0.6378519443440666</v>
      </c>
      <c r="K129" s="2">
        <v>1.828885200589794</v>
      </c>
      <c r="L129" s="2">
        <v>-0.47611881412653534</v>
      </c>
      <c r="M129" s="2">
        <v>0.1844702430383175</v>
      </c>
      <c r="N129" s="2">
        <v>0.3170052796088795</v>
      </c>
    </row>
    <row r="130" spans="1:14" ht="12.75">
      <c r="A130" s="3">
        <v>35916</v>
      </c>
      <c r="B130" s="2" t="s">
        <v>109</v>
      </c>
      <c r="C130" s="2">
        <v>2.0906179263865674</v>
      </c>
      <c r="D130" s="2">
        <v>0.21366903112222982</v>
      </c>
      <c r="E130" s="2">
        <v>18.272263311469352</v>
      </c>
      <c r="F130" s="2">
        <v>22.517599873579158</v>
      </c>
      <c r="G130" s="2">
        <v>22.509920317687673</v>
      </c>
      <c r="H130" s="2">
        <v>-3.868752245740655</v>
      </c>
      <c r="I130" s="2">
        <v>3.8764318016321417</v>
      </c>
      <c r="J130" s="2">
        <v>1.1872125487300629</v>
      </c>
      <c r="K130" s="2">
        <v>1.8428944953740083</v>
      </c>
      <c r="L130" s="2">
        <v>-0.4079987933896791</v>
      </c>
      <c r="M130" s="2">
        <v>0.7508891192962388</v>
      </c>
      <c r="N130" s="2">
        <v>0.9928897336711174</v>
      </c>
    </row>
    <row r="131" spans="1:14" ht="12.75">
      <c r="A131" s="3">
        <v>35947</v>
      </c>
      <c r="B131" s="2" t="s">
        <v>110</v>
      </c>
      <c r="C131" s="2">
        <v>2.88289014777332</v>
      </c>
      <c r="D131" s="2">
        <v>0.4016334137496164</v>
      </c>
      <c r="E131" s="2">
        <v>24.526070331767567</v>
      </c>
      <c r="F131" s="2">
        <v>29.583560134131673</v>
      </c>
      <c r="G131" s="2">
        <v>24.05712907830181</v>
      </c>
      <c r="H131" s="2">
        <v>0.4607495838926844</v>
      </c>
      <c r="I131" s="2">
        <v>5.065681471937178</v>
      </c>
      <c r="J131" s="2">
        <v>1.5516157239323323</v>
      </c>
      <c r="K131" s="2">
        <v>1.8738791182243888</v>
      </c>
      <c r="L131" s="2">
        <v>-0.1707662149351593</v>
      </c>
      <c r="M131" s="2">
        <v>1.443151808087802</v>
      </c>
      <c r="N131" s="2">
        <v>1.8074065515364532</v>
      </c>
    </row>
    <row r="132" spans="1:14" ht="12.75">
      <c r="A132" s="3">
        <v>35977</v>
      </c>
      <c r="B132" s="2" t="s">
        <v>111</v>
      </c>
      <c r="C132" s="2">
        <v>2.0176070272409388</v>
      </c>
      <c r="D132" s="2">
        <v>0.23484686297788418</v>
      </c>
      <c r="E132" s="2">
        <v>18.302917853335323</v>
      </c>
      <c r="F132" s="2">
        <v>21.142272651585433</v>
      </c>
      <c r="G132" s="2">
        <v>26.07895395317094</v>
      </c>
      <c r="H132" s="2">
        <v>-0.5135988610362224</v>
      </c>
      <c r="I132" s="2">
        <v>-4.423082440549288</v>
      </c>
      <c r="J132" s="2">
        <v>-1.3549210645391174</v>
      </c>
      <c r="K132" s="2">
        <v>1.9253920090430712</v>
      </c>
      <c r="L132" s="2">
        <v>-0.27084967133169763</v>
      </c>
      <c r="M132" s="2">
        <v>0.4616639637145185</v>
      </c>
      <c r="N132" s="2">
        <v>0.554720101517346</v>
      </c>
    </row>
    <row r="133" spans="1:14" ht="12.75">
      <c r="A133" s="3">
        <v>36008</v>
      </c>
      <c r="B133" s="2" t="s">
        <v>112</v>
      </c>
      <c r="C133" s="2">
        <v>3.1606962718121525</v>
      </c>
      <c r="D133" s="2">
        <v>0.2504775600437853</v>
      </c>
      <c r="E133" s="2">
        <v>19.383571934493787</v>
      </c>
      <c r="F133" s="2">
        <v>22.966882015839968</v>
      </c>
      <c r="G133" s="2">
        <v>24.31343407712164</v>
      </c>
      <c r="H133" s="2">
        <v>-0.5081399901826801</v>
      </c>
      <c r="I133" s="2">
        <v>-0.8384120710989919</v>
      </c>
      <c r="J133" s="2">
        <v>-0.25687355767828096</v>
      </c>
      <c r="K133" s="2">
        <v>1.9481569895836253</v>
      </c>
      <c r="L133" s="2">
        <v>-0.2543725507082097</v>
      </c>
      <c r="M133" s="2">
        <v>1.6135007837293096</v>
      </c>
      <c r="N133" s="2">
        <v>2.266480424345459</v>
      </c>
    </row>
    <row r="134" spans="1:14" ht="12.75">
      <c r="A134" s="3">
        <v>36039</v>
      </c>
      <c r="B134" s="2" t="s">
        <v>113</v>
      </c>
      <c r="C134" s="2">
        <v>7.409985559843299</v>
      </c>
      <c r="D134" s="2">
        <v>0.14710487248282839</v>
      </c>
      <c r="E134" s="2">
        <v>18.56427446660404</v>
      </c>
      <c r="F134" s="2">
        <v>21.06370564607874</v>
      </c>
      <c r="G134" s="2">
        <v>23.978749073576097</v>
      </c>
      <c r="H134" s="2">
        <v>-5.15062584835321</v>
      </c>
      <c r="I134" s="2">
        <v>2.2355824208558555</v>
      </c>
      <c r="J134" s="2">
        <v>0.6851871868744479</v>
      </c>
      <c r="K134" s="2">
        <v>2.0043616352123323</v>
      </c>
      <c r="L134" s="2">
        <v>-0.29258989283964104</v>
      </c>
      <c r="M134" s="2">
        <v>0</v>
      </c>
      <c r="N134" s="2">
        <v>0.3408807241102328</v>
      </c>
    </row>
    <row r="135" spans="1:14" ht="12.75">
      <c r="A135" s="3">
        <v>36069</v>
      </c>
      <c r="B135" s="2" t="s">
        <v>114</v>
      </c>
      <c r="C135" s="2">
        <v>1.7065032732545191</v>
      </c>
      <c r="D135" s="2">
        <v>0.19499775086580748</v>
      </c>
      <c r="E135" s="2">
        <v>14.724404634526612</v>
      </c>
      <c r="F135" s="2">
        <v>18.25467186660669</v>
      </c>
      <c r="G135" s="2">
        <v>24.872470419418917</v>
      </c>
      <c r="H135" s="2">
        <v>-3.013946791983491</v>
      </c>
      <c r="I135" s="2">
        <v>-3.6038517608287357</v>
      </c>
      <c r="J135" s="2">
        <v>-1.1049708731841568</v>
      </c>
      <c r="K135" s="2">
        <v>2.014262486018878</v>
      </c>
      <c r="L135" s="2">
        <v>-0.42114302285697724</v>
      </c>
      <c r="M135" s="2">
        <v>-0.042806696666490146</v>
      </c>
      <c r="N135" s="2">
        <v>0.16620392160670897</v>
      </c>
    </row>
    <row r="136" spans="1:14" ht="12.75">
      <c r="A136" s="3">
        <v>36100</v>
      </c>
      <c r="B136" s="2" t="s">
        <v>115</v>
      </c>
      <c r="C136" s="2">
        <v>1.4704669574460287</v>
      </c>
      <c r="D136" s="2">
        <v>0.14981856833925888</v>
      </c>
      <c r="E136" s="2">
        <v>13.621577539126928</v>
      </c>
      <c r="F136" s="2">
        <v>16.714391745775757</v>
      </c>
      <c r="G136" s="2">
        <v>23.432527583185824</v>
      </c>
      <c r="H136" s="2">
        <v>-0.7688148261125765</v>
      </c>
      <c r="I136" s="2">
        <v>-5.949321011297488</v>
      </c>
      <c r="J136" s="2">
        <v>-1.8244068668321265</v>
      </c>
      <c r="K136" s="2">
        <v>2.02285923553266</v>
      </c>
      <c r="L136" s="2">
        <v>-0.4111437263962079</v>
      </c>
      <c r="M136" s="2">
        <v>-0.35735257725684305</v>
      </c>
      <c r="N136" s="2">
        <v>-0.23485000607458828</v>
      </c>
    </row>
    <row r="137" spans="1:14" ht="12.75">
      <c r="A137" s="3">
        <v>36130</v>
      </c>
      <c r="B137" s="2" t="s">
        <v>116</v>
      </c>
      <c r="C137" s="2">
        <v>2.175350857725462</v>
      </c>
      <c r="D137" s="2">
        <v>0.33728924915238223</v>
      </c>
      <c r="E137" s="2">
        <v>23.109037813750415</v>
      </c>
      <c r="F137" s="2">
        <v>26.78296370679786</v>
      </c>
      <c r="G137" s="2">
        <v>21.055247516913287</v>
      </c>
      <c r="H137" s="2">
        <v>6.10158677994586</v>
      </c>
      <c r="I137" s="2">
        <v>-0.37387059006128986</v>
      </c>
      <c r="J137" s="2">
        <v>-0.11472355421092283</v>
      </c>
      <c r="K137" s="2">
        <v>2.0220025890285296</v>
      </c>
      <c r="L137" s="2">
        <v>0.3220836027205726</v>
      </c>
      <c r="M137" s="2">
        <v>-0.3482731391681771</v>
      </c>
      <c r="N137" s="2">
        <v>-0.28719765788926394</v>
      </c>
    </row>
    <row r="138" spans="1:14" ht="12.75">
      <c r="A138" s="3">
        <v>36161</v>
      </c>
      <c r="B138" s="2" t="s">
        <v>117</v>
      </c>
      <c r="C138" s="2">
        <v>5.848872004830173</v>
      </c>
      <c r="D138" s="2">
        <v>0.4512862097687599</v>
      </c>
      <c r="E138" s="2">
        <v>28.052241667291003</v>
      </c>
      <c r="F138" s="2">
        <v>32.335714631985795</v>
      </c>
      <c r="G138" s="2">
        <v>20.905854252808318</v>
      </c>
      <c r="H138" s="2">
        <v>5.17254292207917</v>
      </c>
      <c r="I138" s="2">
        <v>6.25731745709831</v>
      </c>
      <c r="J138" s="2">
        <v>1.920923444421224</v>
      </c>
      <c r="K138" s="2">
        <v>2.0214319119182003</v>
      </c>
      <c r="L138" s="2">
        <v>1.619008182554417</v>
      </c>
      <c r="M138" s="2">
        <v>2.386152015692062</v>
      </c>
      <c r="N138" s="2">
        <v>3.3846011179102597</v>
      </c>
    </row>
    <row r="139" spans="1:14" ht="12.75">
      <c r="A139" s="3">
        <v>36192</v>
      </c>
      <c r="B139" s="2" t="s">
        <v>118</v>
      </c>
      <c r="C139" s="2">
        <v>3.4775050463691284</v>
      </c>
      <c r="D139" s="2">
        <v>0.1867695335790071</v>
      </c>
      <c r="E139" s="2">
        <v>17.86282974999222</v>
      </c>
      <c r="F139" s="2">
        <v>21.09442157714899</v>
      </c>
      <c r="G139" s="2">
        <v>23.384149732423403</v>
      </c>
      <c r="H139" s="2">
        <v>2.9363239531842664</v>
      </c>
      <c r="I139" s="2">
        <v>-5.226052108458673</v>
      </c>
      <c r="J139" s="2">
        <v>-1.6130584785760884</v>
      </c>
      <c r="K139" s="2">
        <v>2.1045587010090157</v>
      </c>
      <c r="L139" s="2">
        <v>0.7474852954230112</v>
      </c>
      <c r="M139" s="2">
        <v>0.6470304069304387</v>
      </c>
      <c r="N139" s="2">
        <v>0.9490361226320916</v>
      </c>
    </row>
    <row r="140" spans="1:14" ht="12.75">
      <c r="A140" s="3">
        <v>36220</v>
      </c>
      <c r="B140" s="2" t="s">
        <v>119</v>
      </c>
      <c r="C140" s="2">
        <v>2.663495379256949</v>
      </c>
      <c r="D140" s="2">
        <v>0.21983112680073863</v>
      </c>
      <c r="E140" s="2">
        <v>18.630312674926596</v>
      </c>
      <c r="F140" s="2">
        <v>21.909978617401617</v>
      </c>
      <c r="G140" s="2">
        <v>21.29191426508075</v>
      </c>
      <c r="H140" s="2">
        <v>1.2290582408430035</v>
      </c>
      <c r="I140" s="2">
        <v>-0.6109938885221365</v>
      </c>
      <c r="J140" s="2">
        <v>-0.19472428858920285</v>
      </c>
      <c r="K140" s="2">
        <v>2.134208915880924</v>
      </c>
      <c r="L140" s="2">
        <v>0.016405605886106338</v>
      </c>
      <c r="M140" s="2">
        <v>0.515117686029367</v>
      </c>
      <c r="N140" s="2">
        <v>0.7769073564423923</v>
      </c>
    </row>
    <row r="141" spans="1:14" ht="12.75">
      <c r="A141" s="3">
        <v>36251</v>
      </c>
      <c r="B141" s="2" t="s">
        <v>120</v>
      </c>
      <c r="C141" s="2">
        <v>1.9801606675247436</v>
      </c>
      <c r="D141" s="2">
        <v>0.24277661888065333</v>
      </c>
      <c r="E141" s="2">
        <v>18.948115929164263</v>
      </c>
      <c r="F141" s="2">
        <v>24.27056056100484</v>
      </c>
      <c r="G141" s="2">
        <v>21.04764840653157</v>
      </c>
      <c r="H141" s="2">
        <v>-2.8703375613040927</v>
      </c>
      <c r="I141" s="2">
        <v>6.093249715777361</v>
      </c>
      <c r="J141" s="2">
        <v>1.864450983701169</v>
      </c>
      <c r="K141" s="2">
        <v>2.1592922507798127</v>
      </c>
      <c r="L141" s="2">
        <v>-0.47611881412653534</v>
      </c>
      <c r="M141" s="2">
        <v>0.3048992089614725</v>
      </c>
      <c r="N141" s="2">
        <v>0.4425593198027347</v>
      </c>
    </row>
    <row r="142" spans="1:14" ht="12.75">
      <c r="A142" s="3">
        <v>36281</v>
      </c>
      <c r="B142" s="2" t="s">
        <v>121</v>
      </c>
      <c r="C142" s="2">
        <v>2.566150276807473</v>
      </c>
      <c r="D142" s="2">
        <v>0.2506200573958888</v>
      </c>
      <c r="E142" s="2">
        <v>18.836542914897393</v>
      </c>
      <c r="F142" s="2">
        <v>23.81474892545027</v>
      </c>
      <c r="G142" s="2">
        <v>23.48270684950874</v>
      </c>
      <c r="H142" s="2">
        <v>-3.3595734673786146</v>
      </c>
      <c r="I142" s="2">
        <v>3.6916155433201423</v>
      </c>
      <c r="J142" s="2">
        <v>1.1302108566892535</v>
      </c>
      <c r="K142" s="2">
        <v>2.1787104342669665</v>
      </c>
      <c r="L142" s="2">
        <v>-0.4079987933896791</v>
      </c>
      <c r="M142" s="2">
        <v>0.8830481493893043</v>
      </c>
      <c r="N142" s="2">
        <v>1.2150373147483071</v>
      </c>
    </row>
    <row r="143" spans="1:14" ht="12.75">
      <c r="A143" s="3">
        <v>36312</v>
      </c>
      <c r="B143" s="2" t="s">
        <v>122</v>
      </c>
      <c r="C143" s="2">
        <v>2.7528574251792204</v>
      </c>
      <c r="D143" s="2">
        <v>0.3511652300816345</v>
      </c>
      <c r="E143" s="2">
        <v>23.316328857442553</v>
      </c>
      <c r="F143" s="2">
        <v>29.123476818099885</v>
      </c>
      <c r="G143" s="2">
        <v>24.95790115480807</v>
      </c>
      <c r="H143" s="2">
        <v>1.4433315790602765</v>
      </c>
      <c r="I143" s="2">
        <v>2.722244084231542</v>
      </c>
      <c r="J143" s="2">
        <v>0.8337320281221663</v>
      </c>
      <c r="K143" s="2">
        <v>2.2142962831947397</v>
      </c>
      <c r="L143" s="2">
        <v>-0.1707662149351593</v>
      </c>
      <c r="M143" s="2">
        <v>0.9035903472571514</v>
      </c>
      <c r="N143" s="2">
        <v>1.085439027735247</v>
      </c>
    </row>
    <row r="144" spans="1:14" ht="12.75">
      <c r="A144" s="3">
        <v>36342</v>
      </c>
      <c r="B144" s="2" t="s">
        <v>123</v>
      </c>
      <c r="C144" s="2">
        <v>3.1374526154579607</v>
      </c>
      <c r="D144" s="2">
        <v>0.3533404915546349</v>
      </c>
      <c r="E144" s="2">
        <v>24.022723485224038</v>
      </c>
      <c r="F144" s="2">
        <v>28.931941347587898</v>
      </c>
      <c r="G144" s="2">
        <v>26.045731972294476</v>
      </c>
      <c r="H144" s="2">
        <v>-0.8596675626926988</v>
      </c>
      <c r="I144" s="2">
        <v>3.745876937986125</v>
      </c>
      <c r="J144" s="2">
        <v>1.148333112946831</v>
      </c>
      <c r="K144" s="2">
        <v>2.250452562961882</v>
      </c>
      <c r="L144" s="2">
        <v>-0.27084967133169763</v>
      </c>
      <c r="M144" s="2">
        <v>1.2716014083131875</v>
      </c>
      <c r="N144" s="2">
        <v>1.78829695847893</v>
      </c>
    </row>
    <row r="145" spans="1:14" ht="12.75">
      <c r="A145" s="3">
        <v>36373</v>
      </c>
      <c r="B145" s="2" t="s">
        <v>124</v>
      </c>
      <c r="C145" s="2">
        <v>2.442086210168304</v>
      </c>
      <c r="D145" s="2">
        <v>0.2300077781415455</v>
      </c>
      <c r="E145" s="2">
        <v>19.77211922035079</v>
      </c>
      <c r="F145" s="2">
        <v>23.886610127432235</v>
      </c>
      <c r="G145" s="2">
        <v>27.542683505563325</v>
      </c>
      <c r="H145" s="2">
        <v>-0.47142029816233244</v>
      </c>
      <c r="I145" s="2">
        <v>-3.18465307996876</v>
      </c>
      <c r="J145" s="2">
        <v>-0.9771308354520166</v>
      </c>
      <c r="K145" s="2">
        <v>2.2966970427022297</v>
      </c>
      <c r="L145" s="2">
        <v>-0.2543725507082097</v>
      </c>
      <c r="M145" s="2">
        <v>0.4634987139815785</v>
      </c>
      <c r="N145" s="2">
        <v>0.6181105774090445</v>
      </c>
    </row>
    <row r="146" spans="1:14" ht="12.75">
      <c r="A146" s="3">
        <v>36404</v>
      </c>
      <c r="B146" s="2" t="s">
        <v>125</v>
      </c>
      <c r="C146" s="2">
        <v>3.311888513007033</v>
      </c>
      <c r="D146" s="2">
        <v>0.17338365370200173</v>
      </c>
      <c r="E146" s="2">
        <v>16.72370076327917</v>
      </c>
      <c r="F146" s="2">
        <v>20.652861156195208</v>
      </c>
      <c r="G146" s="2">
        <v>26.269900498033017</v>
      </c>
      <c r="H146" s="2">
        <v>-4.529073599367919</v>
      </c>
      <c r="I146" s="2">
        <v>-1.0879657424698923</v>
      </c>
      <c r="J146" s="2">
        <v>-0.3338959464236959</v>
      </c>
      <c r="K146" s="2">
        <v>2.3210398864674673</v>
      </c>
      <c r="L146" s="2">
        <v>-0.29258989283964104</v>
      </c>
      <c r="M146" s="2">
        <v>1.384014891827003</v>
      </c>
      <c r="N146" s="2">
        <v>1.9894472463739798</v>
      </c>
    </row>
    <row r="147" spans="1:14" ht="12.75">
      <c r="A147" s="3">
        <v>36434</v>
      </c>
      <c r="B147" s="2" t="s">
        <v>126</v>
      </c>
      <c r="C147" s="2">
        <v>2.0387042279434824</v>
      </c>
      <c r="D147" s="2">
        <v>0.1273275433101816</v>
      </c>
      <c r="E147" s="2">
        <v>16.46163238510205</v>
      </c>
      <c r="F147" s="2">
        <v>19.940245957507308</v>
      </c>
      <c r="G147" s="2">
        <v>25.834654597173866</v>
      </c>
      <c r="H147" s="2">
        <v>-3.367387388374481</v>
      </c>
      <c r="I147" s="2">
        <v>-2.5270212512920818</v>
      </c>
      <c r="J147" s="2">
        <v>-0.7757633083803996</v>
      </c>
      <c r="K147" s="2">
        <v>2.374453203630955</v>
      </c>
      <c r="L147" s="2">
        <v>-0.42114302285697724</v>
      </c>
      <c r="M147" s="2">
        <v>-0.015754652480197306</v>
      </c>
      <c r="N147" s="2">
        <v>0.14298538506376185</v>
      </c>
    </row>
    <row r="148" spans="1:14" ht="12.75">
      <c r="A148" s="3">
        <v>36465</v>
      </c>
      <c r="B148" s="2" t="s">
        <v>127</v>
      </c>
      <c r="C148" s="2">
        <v>1.6773271788108584</v>
      </c>
      <c r="D148" s="2">
        <v>0.1641938674579624</v>
      </c>
      <c r="E148" s="2">
        <v>15.83932300252775</v>
      </c>
      <c r="F148" s="2">
        <v>18.585119243872953</v>
      </c>
      <c r="G148" s="2">
        <v>24.824064146921085</v>
      </c>
      <c r="H148" s="2">
        <v>-1.6729413814291352</v>
      </c>
      <c r="I148" s="2">
        <v>-4.566003521619003</v>
      </c>
      <c r="J148" s="2">
        <v>-1.40154646201313</v>
      </c>
      <c r="K148" s="2">
        <v>2.3863535381757894</v>
      </c>
      <c r="L148" s="2">
        <v>-0.4111437263962079</v>
      </c>
      <c r="M148" s="2">
        <v>-0.4300532017557168</v>
      </c>
      <c r="N148" s="2">
        <v>-0.4553012352671977</v>
      </c>
    </row>
    <row r="149" spans="1:14" ht="12.75">
      <c r="A149" s="3">
        <v>36495</v>
      </c>
      <c r="B149" s="2" t="s">
        <v>128</v>
      </c>
      <c r="C149" s="2">
        <v>1.7365898915615479</v>
      </c>
      <c r="D149" s="2">
        <v>0.1917249714859643</v>
      </c>
      <c r="E149" s="2">
        <v>18.420492654443933</v>
      </c>
      <c r="F149" s="2">
        <v>22.003259962889196</v>
      </c>
      <c r="G149" s="2">
        <v>22.99800328692612</v>
      </c>
      <c r="H149" s="2">
        <v>5.665693636441443</v>
      </c>
      <c r="I149" s="2">
        <v>-6.660436960478368</v>
      </c>
      <c r="J149" s="2">
        <v>-2.044676225057782</v>
      </c>
      <c r="K149" s="2">
        <v>2.3869445399296723</v>
      </c>
      <c r="L149" s="2">
        <v>0.3220836027205726</v>
      </c>
      <c r="M149" s="2">
        <v>-1.065871643669063</v>
      </c>
      <c r="N149" s="2">
        <v>-1.506317100037986</v>
      </c>
    </row>
    <row r="150" spans="1:14" ht="12.75">
      <c r="A150" s="3">
        <v>36526</v>
      </c>
      <c r="B150" s="2" t="s">
        <v>129</v>
      </c>
      <c r="C150" s="2">
        <v>5.210669171925514</v>
      </c>
      <c r="D150" s="2">
        <v>0.27695296475704445</v>
      </c>
      <c r="E150" s="2">
        <v>21.737513204683758</v>
      </c>
      <c r="F150" s="2">
        <v>26.253568187180246</v>
      </c>
      <c r="G150" s="2">
        <v>20.33421729766237</v>
      </c>
      <c r="H150" s="2">
        <v>5.982636497796473</v>
      </c>
      <c r="I150" s="2">
        <v>-0.06328560827859553</v>
      </c>
      <c r="J150" s="2">
        <v>0.0045893221995577495</v>
      </c>
      <c r="K150" s="2">
        <v>2.370388906472083</v>
      </c>
      <c r="L150" s="2">
        <v>1.619008182554417</v>
      </c>
      <c r="M150" s="2">
        <v>1.2323138275798249</v>
      </c>
      <c r="N150" s="2">
        <v>1.8893847504964052</v>
      </c>
    </row>
    <row r="151" spans="1:14" ht="12.75">
      <c r="A151" s="3">
        <v>36557</v>
      </c>
      <c r="B151" s="2" t="s">
        <v>130</v>
      </c>
      <c r="C151" s="2">
        <v>3.416880577909062</v>
      </c>
      <c r="D151" s="2">
        <v>0.24364509256488767</v>
      </c>
      <c r="E151" s="2">
        <v>21.10825896121251</v>
      </c>
      <c r="F151" s="2">
        <v>25.239876805122172</v>
      </c>
      <c r="G151" s="2">
        <v>20.30905840279416</v>
      </c>
      <c r="H151" s="2">
        <v>1.8766328312210365</v>
      </c>
      <c r="I151" s="2">
        <v>3.0541855711069767</v>
      </c>
      <c r="J151" s="2">
        <v>0.9275089086698086</v>
      </c>
      <c r="K151" s="2">
        <v>2.416492768945072</v>
      </c>
      <c r="L151" s="2">
        <v>0.7474852954230112</v>
      </c>
      <c r="M151" s="2">
        <v>0.2601543251964153</v>
      </c>
      <c r="N151" s="2">
        <v>0.39097338777440505</v>
      </c>
    </row>
    <row r="152" spans="1:14" ht="12.75">
      <c r="A152" s="3">
        <v>36586</v>
      </c>
      <c r="B152" s="2" t="s">
        <v>131</v>
      </c>
      <c r="C152" s="2">
        <v>2.119716239217132</v>
      </c>
      <c r="D152" s="2">
        <v>0.20830658754053283</v>
      </c>
      <c r="E152" s="2">
        <v>19.274985401973737</v>
      </c>
      <c r="F152" s="2">
        <v>23.011665997159078</v>
      </c>
      <c r="G152" s="2">
        <v>21.532128751457904</v>
      </c>
      <c r="H152" s="2">
        <v>0.7165730169194202</v>
      </c>
      <c r="I152" s="2">
        <v>0.7629642287817548</v>
      </c>
      <c r="J152" s="2">
        <v>0.22914914567152272</v>
      </c>
      <c r="K152" s="2">
        <v>2.4357434238529567</v>
      </c>
      <c r="L152" s="2">
        <v>0.016405605886106338</v>
      </c>
      <c r="M152" s="2">
        <v>-0.32842088948734577</v>
      </c>
      <c r="N152" s="2">
        <v>-0.5158274153397711</v>
      </c>
    </row>
    <row r="153" spans="1:14" ht="12.75">
      <c r="A153" s="3">
        <v>36617</v>
      </c>
      <c r="B153" s="2" t="s">
        <v>132</v>
      </c>
      <c r="C153" s="2">
        <v>2.5130433468677618</v>
      </c>
      <c r="D153" s="2">
        <v>0.219098006963647</v>
      </c>
      <c r="E153" s="2">
        <v>20.258902610396255</v>
      </c>
      <c r="F153" s="2">
        <v>24.63006974440005</v>
      </c>
      <c r="G153" s="2">
        <v>21.83737262351387</v>
      </c>
      <c r="H153" s="2">
        <v>-2.339123676710212</v>
      </c>
      <c r="I153" s="2">
        <v>5.131820797596397</v>
      </c>
      <c r="J153" s="2">
        <v>1.572523987516828</v>
      </c>
      <c r="K153" s="2">
        <v>2.4396948647227275</v>
      </c>
      <c r="L153" s="2">
        <v>-0.47611881412653534</v>
      </c>
      <c r="M153" s="2">
        <v>0.5696514439948513</v>
      </c>
      <c r="N153" s="2">
        <v>0.8519085537179807</v>
      </c>
    </row>
    <row r="154" spans="1:14" ht="12.75">
      <c r="A154" s="3">
        <v>36647</v>
      </c>
      <c r="B154" s="2" t="s">
        <v>133</v>
      </c>
      <c r="C154" s="2">
        <v>3.4480454533115896</v>
      </c>
      <c r="D154" s="2">
        <v>0.2846052172750982</v>
      </c>
      <c r="E154" s="2">
        <v>21.662779358917874</v>
      </c>
      <c r="F154" s="2">
        <v>25.7462273626096</v>
      </c>
      <c r="G154" s="2">
        <v>23.889922044428786</v>
      </c>
      <c r="H154" s="2">
        <v>-2.884943316616358</v>
      </c>
      <c r="I154" s="2">
        <v>4.74124863479717</v>
      </c>
      <c r="J154" s="2">
        <v>1.4537752106297945</v>
      </c>
      <c r="K154" s="2">
        <v>2.4666761873237197</v>
      </c>
      <c r="L154" s="2">
        <v>-0.4079987933896791</v>
      </c>
      <c r="M154" s="2">
        <v>1.4434052914727793</v>
      </c>
      <c r="N154" s="2">
        <v>2.1545216783400924</v>
      </c>
    </row>
    <row r="155" spans="1:14" ht="12.75">
      <c r="A155" s="3">
        <v>36678</v>
      </c>
      <c r="B155" s="2" t="s">
        <v>134</v>
      </c>
      <c r="C155" s="2">
        <v>3.9549989386542137</v>
      </c>
      <c r="D155" s="2">
        <v>0.3400551899808958</v>
      </c>
      <c r="E155" s="2">
        <v>28.890469114837614</v>
      </c>
      <c r="F155" s="2">
        <v>33.661855232434725</v>
      </c>
      <c r="G155" s="2">
        <v>25.78613425039698</v>
      </c>
      <c r="H155" s="2">
        <v>1.9435026735339958</v>
      </c>
      <c r="I155" s="2">
        <v>5.9322183085037485</v>
      </c>
      <c r="J155" s="2">
        <v>1.8201842411628748</v>
      </c>
      <c r="K155" s="2">
        <v>2.516033961323909</v>
      </c>
      <c r="L155" s="2">
        <v>-0.1707662149351593</v>
      </c>
      <c r="M155" s="2">
        <v>1.7716144321138014</v>
      </c>
      <c r="N155" s="2">
        <v>2.497383330504902</v>
      </c>
    </row>
    <row r="156" spans="1:14" ht="12.75">
      <c r="A156" s="3">
        <v>36708</v>
      </c>
      <c r="B156" s="2" t="s">
        <v>135</v>
      </c>
      <c r="C156" s="2">
        <v>3.2122182636725136</v>
      </c>
      <c r="D156" s="2">
        <v>0.2728916584943994</v>
      </c>
      <c r="E156" s="2">
        <v>25.68822903865172</v>
      </c>
      <c r="F156" s="2">
        <v>29.694708922460702</v>
      </c>
      <c r="G156" s="2">
        <v>28.15870088734178</v>
      </c>
      <c r="H156" s="2">
        <v>0.08403616546249304</v>
      </c>
      <c r="I156" s="2">
        <v>1.4519718696564266</v>
      </c>
      <c r="J156" s="2">
        <v>0.44519403279251135</v>
      </c>
      <c r="K156" s="2">
        <v>2.573724593109152</v>
      </c>
      <c r="L156" s="2">
        <v>-0.27084967133169763</v>
      </c>
      <c r="M156" s="2">
        <v>0.9650253126315911</v>
      </c>
      <c r="N156" s="2">
        <v>1.4164761457634725</v>
      </c>
    </row>
    <row r="157" spans="1:14" ht="12.75">
      <c r="A157" s="3">
        <v>36739</v>
      </c>
      <c r="B157" s="2" t="s">
        <v>136</v>
      </c>
      <c r="C157" s="2">
        <v>3.0508826414526036</v>
      </c>
      <c r="D157" s="2">
        <v>0.2788145699946679</v>
      </c>
      <c r="E157" s="2">
        <v>25.439285583455103</v>
      </c>
      <c r="F157" s="2">
        <v>30.03585921695844</v>
      </c>
      <c r="G157" s="2">
        <v>28.739421627632378</v>
      </c>
      <c r="H157" s="2">
        <v>-0.47507128943799526</v>
      </c>
      <c r="I157" s="2">
        <v>1.7715088787640547</v>
      </c>
      <c r="J157" s="2">
        <v>0.54361717907451</v>
      </c>
      <c r="K157" s="2">
        <v>2.6111624278851373</v>
      </c>
      <c r="L157" s="2">
        <v>-0.2543725507082097</v>
      </c>
      <c r="M157" s="2">
        <v>0.7639842305404193</v>
      </c>
      <c r="N157" s="2">
        <v>1.0839606286695889</v>
      </c>
    </row>
    <row r="158" spans="1:14" ht="12.75">
      <c r="A158" s="3">
        <v>36770</v>
      </c>
      <c r="B158" s="2" t="s">
        <v>137</v>
      </c>
      <c r="C158" s="2">
        <v>2.23819199865255</v>
      </c>
      <c r="D158" s="2">
        <v>0.21269841955357086</v>
      </c>
      <c r="E158" s="2">
        <v>17.971396921163386</v>
      </c>
      <c r="F158" s="2">
        <v>21.90383440186397</v>
      </c>
      <c r="G158" s="2">
        <v>29.4480046320785</v>
      </c>
      <c r="H158" s="2">
        <v>-4.302566853676816</v>
      </c>
      <c r="I158" s="2">
        <v>-3.241603376537712</v>
      </c>
      <c r="J158" s="2">
        <v>-0.99541713168285</v>
      </c>
      <c r="K158" s="2">
        <v>2.6436067430163774</v>
      </c>
      <c r="L158" s="2">
        <v>-0.29258989283964104</v>
      </c>
      <c r="M158" s="2">
        <v>-0.09892967208899922</v>
      </c>
      <c r="N158" s="2">
        <v>-0.1654970235011731</v>
      </c>
    </row>
    <row r="159" spans="1:14" ht="12.75">
      <c r="A159" s="3">
        <v>36800</v>
      </c>
      <c r="B159" s="2" t="s">
        <v>138</v>
      </c>
      <c r="C159" s="2">
        <v>2.134588820428153</v>
      </c>
      <c r="D159" s="2">
        <v>0.18815837417989506</v>
      </c>
      <c r="E159" s="2">
        <v>19.829504632936775</v>
      </c>
      <c r="F159" s="2">
        <v>23.926581178810157</v>
      </c>
      <c r="G159" s="2">
        <v>28.15053440331836</v>
      </c>
      <c r="H159" s="2">
        <v>-3.3602339072518586</v>
      </c>
      <c r="I159" s="2">
        <v>-0.8637193172563473</v>
      </c>
      <c r="J159" s="2">
        <v>-0.2652382789276874</v>
      </c>
      <c r="K159" s="2">
        <v>2.654520140136616</v>
      </c>
      <c r="L159" s="2">
        <v>-0.42114302285697724</v>
      </c>
      <c r="M159" s="2">
        <v>-0.17051718543278593</v>
      </c>
      <c r="N159" s="2">
        <v>-0.1435663295288064</v>
      </c>
    </row>
    <row r="160" spans="1:14" ht="12.75">
      <c r="A160" s="3">
        <v>36831</v>
      </c>
      <c r="B160" s="2" t="s">
        <v>139</v>
      </c>
      <c r="C160" s="2">
        <v>2.346623940414199</v>
      </c>
      <c r="D160" s="2">
        <v>0.1762457914280456</v>
      </c>
      <c r="E160" s="2">
        <v>22.947245347565794</v>
      </c>
      <c r="F160" s="2">
        <v>27.3765575775947</v>
      </c>
      <c r="G160" s="2">
        <v>27.804906332537524</v>
      </c>
      <c r="H160" s="2">
        <v>-2.2024561936244846</v>
      </c>
      <c r="I160" s="2">
        <v>1.7741074386816598</v>
      </c>
      <c r="J160" s="2">
        <v>0.5446918408674345</v>
      </c>
      <c r="K160" s="2">
        <v>2.6637699309101603</v>
      </c>
      <c r="L160" s="2">
        <v>-0.4111437263962079</v>
      </c>
      <c r="M160" s="2">
        <v>0.023634485210835124</v>
      </c>
      <c r="N160" s="2">
        <v>0.15249407708892385</v>
      </c>
    </row>
    <row r="161" spans="1:14" ht="12.75">
      <c r="A161" s="3">
        <v>36861</v>
      </c>
      <c r="B161" s="2" t="s">
        <v>140</v>
      </c>
      <c r="C161" s="2">
        <v>5.995187190522468</v>
      </c>
      <c r="D161" s="2">
        <v>0.31131809557465534</v>
      </c>
      <c r="E161" s="2">
        <v>33.796313825468346</v>
      </c>
      <c r="F161" s="2">
        <v>37.5910289904459</v>
      </c>
      <c r="G161" s="2">
        <v>28.514840202740896</v>
      </c>
      <c r="H161" s="2">
        <v>4.568433823973026</v>
      </c>
      <c r="I161" s="2">
        <v>0</v>
      </c>
      <c r="J161" s="2">
        <v>-1.09214655996488</v>
      </c>
      <c r="K161" s="2">
        <v>2.6778926095464084</v>
      </c>
      <c r="L161" s="2">
        <v>0.3220836027205726</v>
      </c>
      <c r="M161" s="2">
        <v>0</v>
      </c>
      <c r="N161" s="2">
        <v>-0.1821974353631896</v>
      </c>
    </row>
    <row r="162" spans="1:14" ht="12.75">
      <c r="A162" s="3">
        <v>36892</v>
      </c>
      <c r="B162" s="2" t="s">
        <v>141</v>
      </c>
      <c r="C162" s="2">
        <v>3.3093752140353208</v>
      </c>
      <c r="D162" s="2">
        <v>0.19177564739847203</v>
      </c>
      <c r="E162" s="2">
        <v>20.403559057144577</v>
      </c>
      <c r="F162" s="2">
        <v>23.564951547592116</v>
      </c>
      <c r="G162" s="2">
        <v>28.514840202740896</v>
      </c>
      <c r="H162" s="2">
        <v>5.481563944386708</v>
      </c>
      <c r="I162" s="2">
        <v>-10.431452599535483</v>
      </c>
      <c r="J162" s="2">
        <v>-2.7477398410785</v>
      </c>
      <c r="K162" s="2">
        <v>2.6914282920483057</v>
      </c>
      <c r="L162" s="2">
        <v>1.619008182554417</v>
      </c>
      <c r="M162" s="2">
        <v>-1.0539380694269047</v>
      </c>
      <c r="N162" s="2">
        <v>-1.5444445541570702</v>
      </c>
    </row>
    <row r="163" spans="1:14" ht="12.75">
      <c r="A163" s="3">
        <v>36923</v>
      </c>
      <c r="B163" s="2" t="s">
        <v>142</v>
      </c>
      <c r="C163" s="2">
        <v>3.277552711536691</v>
      </c>
      <c r="D163" s="2">
        <v>0.3121259552527392</v>
      </c>
      <c r="E163" s="2">
        <v>22.099944756468098</v>
      </c>
      <c r="F163" s="2">
        <v>26.52057821563392</v>
      </c>
      <c r="G163" s="2">
        <v>23.49479644980955</v>
      </c>
      <c r="H163" s="2">
        <v>1.8029419024952893</v>
      </c>
      <c r="I163" s="2">
        <v>1.2228398633290838</v>
      </c>
      <c r="J163" s="2">
        <v>0.371632038858814</v>
      </c>
      <c r="K163" s="2">
        <v>2.6777520859033785</v>
      </c>
      <c r="L163" s="2">
        <v>0.7474852954230112</v>
      </c>
      <c r="M163" s="2">
        <v>-0.13421177500828146</v>
      </c>
      <c r="N163" s="2">
        <v>-0.22436439694992927</v>
      </c>
    </row>
    <row r="164" spans="1:14" ht="12.75">
      <c r="A164" s="3">
        <v>36951</v>
      </c>
      <c r="B164" s="2" t="s">
        <v>143</v>
      </c>
      <c r="C164" s="2">
        <v>3.075893864988743</v>
      </c>
      <c r="D164" s="2">
        <v>0.18184868449667474</v>
      </c>
      <c r="E164" s="2">
        <v>20.98467541666753</v>
      </c>
      <c r="F164" s="2">
        <v>24.04130740505241</v>
      </c>
      <c r="G164" s="2">
        <v>24.019188882729807</v>
      </c>
      <c r="H164" s="2">
        <v>0.1696014759014305</v>
      </c>
      <c r="I164" s="2">
        <v>-0.14748295357882601</v>
      </c>
      <c r="J164" s="2">
        <v>-0.03711545518731869</v>
      </c>
      <c r="K164" s="2">
        <v>2.6876665134895976</v>
      </c>
      <c r="L164" s="2">
        <v>0.016405605886106338</v>
      </c>
      <c r="M164" s="2">
        <v>0.4378424609835926</v>
      </c>
      <c r="N164" s="2">
        <v>0.5820296565508265</v>
      </c>
    </row>
    <row r="165" spans="1:14" ht="12.75">
      <c r="A165" s="3">
        <v>36982</v>
      </c>
      <c r="B165" s="2" t="s">
        <v>144</v>
      </c>
      <c r="C165" s="2">
        <v>1.96623017869953</v>
      </c>
      <c r="D165" s="2">
        <v>0.18480250971658618</v>
      </c>
      <c r="E165" s="2">
        <v>16.94101523603542</v>
      </c>
      <c r="F165" s="2">
        <v>20.074306455239462</v>
      </c>
      <c r="G165" s="2">
        <v>23.958794945647625</v>
      </c>
      <c r="H165" s="2">
        <v>-2.083199551961962</v>
      </c>
      <c r="I165" s="2">
        <v>-1.8012889384461965</v>
      </c>
      <c r="J165" s="2">
        <v>-0.548172939734524</v>
      </c>
      <c r="K165" s="2">
        <v>2.711379971389984</v>
      </c>
      <c r="L165" s="2">
        <v>-0.47611881412653534</v>
      </c>
      <c r="M165" s="2">
        <v>-0.25996697896903753</v>
      </c>
      <c r="N165" s="2">
        <v>-0.41028189319887787</v>
      </c>
    </row>
    <row r="166" spans="1:14" ht="12.75">
      <c r="A166" s="3">
        <v>37012</v>
      </c>
      <c r="B166" s="2" t="s">
        <v>145</v>
      </c>
      <c r="C166" s="2">
        <v>1.5585533332085992</v>
      </c>
      <c r="D166" s="2">
        <v>0.16173862788265841</v>
      </c>
      <c r="E166" s="2">
        <v>14.513235333861374</v>
      </c>
      <c r="F166" s="2">
        <v>17.70934030181509</v>
      </c>
      <c r="G166" s="2">
        <v>23.231370699486888</v>
      </c>
      <c r="H166" s="2">
        <v>-2.630112538768289</v>
      </c>
      <c r="I166" s="2">
        <v>-2.8919178589035126</v>
      </c>
      <c r="J166" s="2">
        <v>-0.8874617477191246</v>
      </c>
      <c r="K166" s="2">
        <v>2.718398421507341</v>
      </c>
      <c r="L166" s="2">
        <v>-0.4079987933896791</v>
      </c>
      <c r="M166" s="2">
        <v>-0.7808348810988285</v>
      </c>
      <c r="N166" s="2">
        <v>-1.1592500902130738</v>
      </c>
    </row>
    <row r="167" spans="1:14" ht="12.75">
      <c r="A167" s="3">
        <v>37043</v>
      </c>
      <c r="B167" s="2" t="s">
        <v>146</v>
      </c>
      <c r="C167" s="2">
        <v>2.7377289904320192</v>
      </c>
      <c r="D167" s="2">
        <v>0.32711407521507857</v>
      </c>
      <c r="E167" s="2">
        <v>20.459229229525747</v>
      </c>
      <c r="F167" s="2">
        <v>24.19967077005108</v>
      </c>
      <c r="G167" s="2">
        <v>22.07085948874949</v>
      </c>
      <c r="H167" s="2">
        <v>2.7081018114028175</v>
      </c>
      <c r="I167" s="2">
        <v>-0.579290530101228</v>
      </c>
      <c r="J167" s="2">
        <v>-0.17832625494380674</v>
      </c>
      <c r="K167" s="2">
        <v>2.71286313301905</v>
      </c>
      <c r="L167" s="2">
        <v>-0.1707662149351593</v>
      </c>
      <c r="M167" s="2">
        <v>0.23453510670830927</v>
      </c>
      <c r="N167" s="2">
        <v>0.3100131541895215</v>
      </c>
    </row>
    <row r="168" spans="1:14" ht="12.75">
      <c r="A168" s="3">
        <v>37073</v>
      </c>
      <c r="B168" s="2" t="s">
        <v>147</v>
      </c>
      <c r="C168" s="2">
        <v>1.8921245657192751</v>
      </c>
      <c r="D168" s="2">
        <v>0.2359787905371278</v>
      </c>
      <c r="E168" s="2">
        <v>18.410230927944674</v>
      </c>
      <c r="F168" s="2">
        <v>21.514354013173097</v>
      </c>
      <c r="G168" s="2">
        <v>21.838695805390294</v>
      </c>
      <c r="H168" s="2">
        <v>0.3188511350644243</v>
      </c>
      <c r="I168" s="2">
        <v>-0.6431929272816183</v>
      </c>
      <c r="J168" s="2">
        <v>-0.19766871664194924</v>
      </c>
      <c r="K168" s="2">
        <v>2.731581169557704</v>
      </c>
      <c r="L168" s="2">
        <v>-0.27084967133169763</v>
      </c>
      <c r="M168" s="2">
        <v>-0.5858637360067934</v>
      </c>
      <c r="N168" s="2">
        <v>-0.8747544033860085</v>
      </c>
    </row>
    <row r="169" spans="1:14" ht="12.75">
      <c r="A169" s="3">
        <v>37104</v>
      </c>
      <c r="B169" s="2" t="s">
        <v>148</v>
      </c>
      <c r="C169" s="2">
        <v>2.1974667165371047</v>
      </c>
      <c r="D169" s="2">
        <v>0.3028618218210123</v>
      </c>
      <c r="E169" s="2">
        <v>19.655085268340024</v>
      </c>
      <c r="F169" s="2">
        <v>23.525368215682906</v>
      </c>
      <c r="G169" s="2">
        <v>21.581225708791607</v>
      </c>
      <c r="H169" s="2">
        <v>0.05960122430910986</v>
      </c>
      <c r="I169" s="2">
        <v>1.8845412825821877</v>
      </c>
      <c r="J169" s="2">
        <v>0.5785278115020845</v>
      </c>
      <c r="K169" s="2">
        <v>2.7308779202585214</v>
      </c>
      <c r="L169" s="2">
        <v>-0.2543725507082097</v>
      </c>
      <c r="M169" s="2">
        <v>-0.2777540848982351</v>
      </c>
      <c r="N169" s="2">
        <v>-0.4258661754931566</v>
      </c>
    </row>
    <row r="170" spans="1:14" ht="12.75">
      <c r="A170" s="3">
        <v>37135</v>
      </c>
      <c r="B170" s="2" t="s">
        <v>149</v>
      </c>
      <c r="C170" s="2">
        <v>19.996386671333884</v>
      </c>
      <c r="D170" s="2">
        <v>0.29516378541344385</v>
      </c>
      <c r="E170" s="2">
        <v>31.230677160375336</v>
      </c>
      <c r="F170" s="2">
        <v>32.188886756021276</v>
      </c>
      <c r="G170" s="2">
        <v>22.335722168889376</v>
      </c>
      <c r="H170" s="2">
        <v>-4.5221968777122505</v>
      </c>
      <c r="I170" s="2">
        <v>0</v>
      </c>
      <c r="J170" s="2">
        <v>-0.675476536450877</v>
      </c>
      <c r="K170" s="2">
        <v>2.7374023537258974</v>
      </c>
      <c r="L170" s="2">
        <v>-0.29258989283964104</v>
      </c>
      <c r="M170" s="2">
        <v>0</v>
      </c>
      <c r="N170" s="2">
        <v>-0.09849474027000446</v>
      </c>
    </row>
    <row r="171" spans="1:14" ht="12.75">
      <c r="A171" s="3">
        <v>37165</v>
      </c>
      <c r="B171" s="2" t="s">
        <v>150</v>
      </c>
      <c r="C171" s="2">
        <v>1.0459822899300182</v>
      </c>
      <c r="D171" s="2">
        <v>0.17245854505885055</v>
      </c>
      <c r="E171" s="2">
        <v>14.57986003653825</v>
      </c>
      <c r="F171" s="2">
        <v>15.023110942507163</v>
      </c>
      <c r="G171" s="2">
        <v>22.33572216888938</v>
      </c>
      <c r="H171" s="2">
        <v>-3.173849799826524</v>
      </c>
      <c r="I171" s="2">
        <v>-4.138761426555688</v>
      </c>
      <c r="J171" s="2">
        <v>-0.9982870975494067</v>
      </c>
      <c r="K171" s="2">
        <v>2.7503882046017654</v>
      </c>
      <c r="L171" s="2">
        <v>-0.42114302285697724</v>
      </c>
      <c r="M171" s="2">
        <v>-1.3570822997532517</v>
      </c>
      <c r="N171" s="2">
        <v>-1.982281779101677</v>
      </c>
    </row>
    <row r="172" spans="1:14" ht="12.75">
      <c r="A172" s="3">
        <v>37196</v>
      </c>
      <c r="B172" s="2" t="s">
        <v>151</v>
      </c>
      <c r="C172" s="2">
        <v>0.8914862281828722</v>
      </c>
      <c r="D172" s="2">
        <v>0.15145343068133155</v>
      </c>
      <c r="E172" s="2">
        <v>13.104116399795277</v>
      </c>
      <c r="F172" s="2">
        <v>14.990494991591722</v>
      </c>
      <c r="G172" s="2">
        <v>20.335606734994098</v>
      </c>
      <c r="H172" s="2">
        <v>-1.586799123374275</v>
      </c>
      <c r="I172" s="2">
        <v>-3.758312620028102</v>
      </c>
      <c r="J172" s="2">
        <v>-1.096586982600474</v>
      </c>
      <c r="K172" s="2">
        <v>2.7302923418135916</v>
      </c>
      <c r="L172" s="2">
        <v>-0.4111437263962079</v>
      </c>
      <c r="M172" s="2">
        <v>-1.5199503938383805</v>
      </c>
      <c r="N172" s="2">
        <v>-2.2111963872032416</v>
      </c>
    </row>
    <row r="173" spans="1:14" ht="12.75">
      <c r="A173" s="3">
        <v>37226</v>
      </c>
      <c r="B173" s="2" t="s">
        <v>152</v>
      </c>
      <c r="C173" s="2" t="s">
        <v>191</v>
      </c>
      <c r="D173" s="2" t="s">
        <v>191</v>
      </c>
      <c r="E173" s="2" t="s">
        <v>191</v>
      </c>
      <c r="F173" s="2" t="s">
        <v>191</v>
      </c>
      <c r="G173" s="2" t="s">
        <v>191</v>
      </c>
      <c r="H173" s="2" t="s">
        <v>191</v>
      </c>
      <c r="I173" s="2" t="s">
        <v>191</v>
      </c>
      <c r="J173" s="2" t="s">
        <v>191</v>
      </c>
      <c r="K173" s="2" t="s">
        <v>191</v>
      </c>
      <c r="L173" s="2" t="s">
        <v>191</v>
      </c>
      <c r="M173" s="2" t="s">
        <v>191</v>
      </c>
      <c r="N173" s="2" t="s">
        <v>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Bchang</cp:lastModifiedBy>
  <dcterms:created xsi:type="dcterms:W3CDTF">2001-09-05T17:48:47Z</dcterms:created>
  <dcterms:modified xsi:type="dcterms:W3CDTF">2002-02-05T17:52:37Z</dcterms:modified>
  <cp:category/>
  <cp:version/>
  <cp:contentType/>
  <cp:contentStatus/>
</cp:coreProperties>
</file>