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16" windowWidth="14940" windowHeight="8370" activeTab="0"/>
  </bookViews>
  <sheets>
    <sheet name="Transam 2009 Remaining SupplyCH" sheetId="1" r:id="rId1"/>
  </sheets>
  <definedNames>
    <definedName name="_xlnm.Print_Area" localSheetId="0">'Transam 2009 Remaining SupplyCH'!$A$1:$K$501</definedName>
  </definedNames>
  <calcPr fullCalcOnLoad="1"/>
</workbook>
</file>

<file path=xl/sharedStrings.xml><?xml version="1.0" encoding="utf-8"?>
<sst xmlns="http://schemas.openxmlformats.org/spreadsheetml/2006/main" count="2912" uniqueCount="1342">
  <si>
    <t>COLLAR CERVICAL UNIVERSAL FIRM  3.5</t>
  </si>
  <si>
    <t>A-B-01</t>
  </si>
  <si>
    <t>CRUTCH WOODEN ADJ ADULT</t>
  </si>
  <si>
    <t>8465-01-328-8268</t>
  </si>
  <si>
    <t>GOGGLES SUN/WIND/DUST</t>
  </si>
  <si>
    <t>ROBE UNIVERSAL WHITE</t>
  </si>
  <si>
    <t>6530-00-890-1786</t>
  </si>
  <si>
    <t>PATIENT UTILITY KIT</t>
  </si>
  <si>
    <t>LSL INDUSTIRES</t>
  </si>
  <si>
    <t>A-C-01</t>
  </si>
  <si>
    <t>6530-01-166-7763</t>
  </si>
  <si>
    <t>COVER HEAT TREATMENT PAD 25X17</t>
  </si>
  <si>
    <t>CONTAINER SHARPS WALL BIOHAZARD 3 GAL</t>
  </si>
  <si>
    <t>H811004013X</t>
  </si>
  <si>
    <t>6530-01-236-3951</t>
  </si>
  <si>
    <t>STOOL STEP METAL</t>
  </si>
  <si>
    <t>UNI RULE INDUSTRIES</t>
  </si>
  <si>
    <t>STOOL STRAIGHT STEP CHROME</t>
  </si>
  <si>
    <t>6530-01-204-8186</t>
  </si>
  <si>
    <t>PAD BED LINEN PROTECTIVE FOAM CUMULATED 1.5X.25B</t>
  </si>
  <si>
    <t>ALLEGIANNE HEALTHCARE</t>
  </si>
  <si>
    <t>50725-A0S</t>
  </si>
  <si>
    <t>RCP</t>
  </si>
  <si>
    <t>MINE SAFTEY APPLIANCE</t>
  </si>
  <si>
    <t>GRISSOM</t>
  </si>
  <si>
    <t>GOGGLES SAFETY CLEAR</t>
  </si>
  <si>
    <t>6A1050</t>
  </si>
  <si>
    <t>CRUTCH CANE ADJUSTABLE TYPE ALUM  (TALL 5'10"-6'6")</t>
  </si>
  <si>
    <t>797NC050036</t>
  </si>
  <si>
    <t>L006C017</t>
  </si>
  <si>
    <t>07920</t>
  </si>
  <si>
    <t>L018C016</t>
  </si>
  <si>
    <t>6240-00-552-9672</t>
  </si>
  <si>
    <t>BOEHM SERGCIAL</t>
  </si>
  <si>
    <t>L008F016</t>
  </si>
  <si>
    <t>L006D004</t>
  </si>
  <si>
    <t>L012D008</t>
  </si>
  <si>
    <t>CONTAINER SHARP 2 GAL MEDICAL WASTE</t>
  </si>
  <si>
    <t>L018A005</t>
  </si>
  <si>
    <t>L018B004</t>
  </si>
  <si>
    <t>SUNRISE MEDICAL CO</t>
  </si>
  <si>
    <t>L018D004</t>
  </si>
  <si>
    <t>L018D011</t>
  </si>
  <si>
    <t>SINGLE PATIENT DONUT</t>
  </si>
  <si>
    <t>L020A003</t>
  </si>
  <si>
    <t>L020A004</t>
  </si>
  <si>
    <t>L020C003</t>
  </si>
  <si>
    <t>6520-00-086-3217</t>
  </si>
  <si>
    <t>6515-00-079-4130</t>
  </si>
  <si>
    <t>L006C002</t>
  </si>
  <si>
    <t>6515-00-104-8212</t>
  </si>
  <si>
    <t>L006B004</t>
  </si>
  <si>
    <t xml:space="preserve">TIP CRUTCH &amp; CANE </t>
  </si>
  <si>
    <t>SLEEVES FORCEPS JAW PROTECTING</t>
  </si>
  <si>
    <t>COLLAR CERVICAL LG. 4.25 PHIL W/TRACH HOLE</t>
  </si>
  <si>
    <t>REF-ER9916-13</t>
  </si>
  <si>
    <t>COLLAR CERVICAL MD. 3.25 PHIL W/TRACH HOLE</t>
  </si>
  <si>
    <t>REF-ER9919-12</t>
  </si>
  <si>
    <t>REF-ER9916-11</t>
  </si>
  <si>
    <t>COLLAR CERVICAL MD. 5.25 PHIL W/TRACH HOLE</t>
  </si>
  <si>
    <t>REF-ER9920-12</t>
  </si>
  <si>
    <t>COLLAR CERVICAL LG. 3.25 PHIL W/TRACH HOLE</t>
  </si>
  <si>
    <t>REF-ER9919-13</t>
  </si>
  <si>
    <t>COLLAR CERVICAL MD. 4.25 PHIL W/TRACH HOLE</t>
  </si>
  <si>
    <t>REF-ER9916-12</t>
  </si>
  <si>
    <t>COLLAR CERVICAL . 4.25 PHIL W/TRACH HOLE</t>
  </si>
  <si>
    <t>L020C014</t>
  </si>
  <si>
    <t>COLLAR CERVICAL LG. 2.25 PHIL W/TRACH HOLE</t>
  </si>
  <si>
    <t>COLLAR CERVICAL MD. 2.25 PHIL W/TRACH HOLE</t>
  </si>
  <si>
    <t>REF-03M</t>
  </si>
  <si>
    <t>DILLY</t>
  </si>
  <si>
    <t>BEMIS 1031</t>
  </si>
  <si>
    <t>A-E-10</t>
  </si>
  <si>
    <t>STOOL STRAIGHT PLASTIC</t>
  </si>
  <si>
    <t>MEDCHOCIE</t>
  </si>
  <si>
    <t>77710A</t>
  </si>
  <si>
    <t>FOOT REST ADJUSTABLE</t>
  </si>
  <si>
    <t>8932PG2</t>
  </si>
  <si>
    <t>40940SA</t>
  </si>
  <si>
    <t>L002A012</t>
  </si>
  <si>
    <t>L002A013</t>
  </si>
  <si>
    <t>CONTAINER BIOHAZARD 2 PT WASTE RED</t>
  </si>
  <si>
    <t xml:space="preserve">HOLDER LIMB QUICK RELEASE RESTRAINT </t>
  </si>
  <si>
    <t>L004B001</t>
  </si>
  <si>
    <t>CONTAINER SHARP 3 GAL INFECTIOUS</t>
  </si>
  <si>
    <t>MDS 702116R</t>
  </si>
  <si>
    <t>GROBET USA</t>
  </si>
  <si>
    <t>WHEEL ABRASIVE DENTAL MANDREL MOUNTED</t>
  </si>
  <si>
    <t>8997PG2</t>
  </si>
  <si>
    <t xml:space="preserve">CONTAINER BIOHAZARD 3 GAL </t>
  </si>
  <si>
    <t>LAMP INCANDESCENT OSTOCOPE</t>
  </si>
  <si>
    <t>SPECULUM VAGINAL LG PLASTIC 10S</t>
  </si>
  <si>
    <t>SPECULUM VAGINAL MED PLASTIC 10S</t>
  </si>
  <si>
    <t xml:space="preserve">RESUSCITATOR LAERDAL ADULT SILICONE </t>
  </si>
  <si>
    <t>SPLINT FINGER PAD 1"X18" STRAP 12S</t>
  </si>
  <si>
    <t>5082-25</t>
  </si>
  <si>
    <t>SUN RISE MEDICAL</t>
  </si>
  <si>
    <t>CUSHION FOAM THERAPEUTIC 18X24</t>
  </si>
  <si>
    <t>BASIN WASH PLASTIC 12S</t>
  </si>
  <si>
    <t>CC4753</t>
  </si>
  <si>
    <t>0814-2404</t>
  </si>
  <si>
    <t>CONTAINER TOXIC 5 GAL</t>
  </si>
  <si>
    <t>POSITIONER HEAD CRADLE ADULT FOAM HD BLUE</t>
  </si>
  <si>
    <t>79-83147</t>
  </si>
  <si>
    <t>PROTECTOR ULNAR NERVE ELBOW</t>
  </si>
  <si>
    <t>LUNG MANIKIN CPR 100S</t>
  </si>
  <si>
    <t>LINER CUFF F/ANGLES ANGLE  1/2X12</t>
  </si>
  <si>
    <t>L024B006/7</t>
  </si>
  <si>
    <t>FRANK STUBB CO INC</t>
  </si>
  <si>
    <t>F003030</t>
  </si>
  <si>
    <t>L024B014</t>
  </si>
  <si>
    <t>PILLOWCASE NONWOVEN DISP 100S</t>
  </si>
  <si>
    <t>L010A001</t>
  </si>
  <si>
    <t>B-C-05</t>
  </si>
  <si>
    <t>KT</t>
  </si>
  <si>
    <t xml:space="preserve">REPAIR KIT TENTAGE </t>
  </si>
  <si>
    <t>L018A016</t>
  </si>
  <si>
    <t>CONTAINER INFECTIOUS 15-GAL WASTE YELLOW</t>
  </si>
  <si>
    <t xml:space="preserve">CONTAINER SHARP TABLE 2-GAL RED </t>
  </si>
  <si>
    <t>L020D005</t>
  </si>
  <si>
    <t>L020D010</t>
  </si>
  <si>
    <t>A-D-04</t>
  </si>
  <si>
    <t>A-B-07</t>
  </si>
  <si>
    <t>CRUTCH  ADJUSTABLE TYPE WOOD</t>
  </si>
  <si>
    <t>8015 710174</t>
  </si>
  <si>
    <t>L024C009</t>
  </si>
  <si>
    <t>TRIAD</t>
  </si>
  <si>
    <t>POVIDONE-IODINE SWAB STICK 25S</t>
  </si>
  <si>
    <t>APLICARE</t>
  </si>
  <si>
    <t>DIN02076101</t>
  </si>
  <si>
    <t>MD3093902</t>
  </si>
  <si>
    <t>IMMOBILIZER KNEE SIZE 20"</t>
  </si>
  <si>
    <t>MRRM</t>
  </si>
  <si>
    <t>L022C020</t>
  </si>
  <si>
    <t>IMMOBILIZER KNEE SIZE 19"</t>
  </si>
  <si>
    <t>ZIMMER</t>
  </si>
  <si>
    <t>L022E018</t>
  </si>
  <si>
    <t>L022C019</t>
  </si>
  <si>
    <t>L022E016</t>
  </si>
  <si>
    <t>L022F015</t>
  </si>
  <si>
    <t>L022F016</t>
  </si>
  <si>
    <t>SHOES MAN BLACK 11 WIDE</t>
  </si>
  <si>
    <t>L022F017</t>
  </si>
  <si>
    <t>STRIDE LITE</t>
  </si>
  <si>
    <t>L022F018</t>
  </si>
  <si>
    <t>L022F019</t>
  </si>
  <si>
    <t>SHOES MAN BLACK SIZE 8 WIDE</t>
  </si>
  <si>
    <t>SHOES MAN BLACK SIZE 8</t>
  </si>
  <si>
    <t>NEW BALANCE</t>
  </si>
  <si>
    <t>L022F020</t>
  </si>
  <si>
    <t>SHOES ATHLETIC SIZE 11 WOMANS</t>
  </si>
  <si>
    <t>SHOES ATHLETIC SIZE 6 1/2WOMANS</t>
  </si>
  <si>
    <t>RESPOSITIONER ABDUCTION PILLOW</t>
  </si>
  <si>
    <t xml:space="preserve">CONTAINER BIOHAZARD 5 GAL WASTE </t>
  </si>
  <si>
    <t>8997SPG2</t>
  </si>
  <si>
    <t>L018B015</t>
  </si>
  <si>
    <t xml:space="preserve">CONTAINER BIOHAZARD 10 GAL WASTE </t>
  </si>
  <si>
    <t>8934PG2</t>
  </si>
  <si>
    <t>L018B019</t>
  </si>
  <si>
    <t>DEROYA</t>
  </si>
  <si>
    <t>REF ER9906-33</t>
  </si>
  <si>
    <t>COLLAR CERVICAL MD. SOFT FOAM</t>
  </si>
  <si>
    <t>RESPOSITIONER HEAD CRADLE FDP</t>
  </si>
  <si>
    <t>FDP 550333-CC</t>
  </si>
  <si>
    <t>L018A002</t>
  </si>
  <si>
    <t xml:space="preserve">CONTAINER BIOHAZARD 3 GAL WASTE </t>
  </si>
  <si>
    <t>L018A015</t>
  </si>
  <si>
    <t>REF 3015-04-000</t>
  </si>
  <si>
    <t>L020D009</t>
  </si>
  <si>
    <t xml:space="preserve">CONTAINER BIOHAZARD 2 PT WASTE </t>
  </si>
  <si>
    <t>PROTECTOR HEEL/ANKLE</t>
  </si>
  <si>
    <t>PROTECTOR POSITIONING ROLL</t>
  </si>
  <si>
    <t>L020C004</t>
  </si>
  <si>
    <t>REF-ER9906-23</t>
  </si>
  <si>
    <t>REF-ER9906-32</t>
  </si>
  <si>
    <t>REF-ER9906-22</t>
  </si>
  <si>
    <t>REF-ER9906-34</t>
  </si>
  <si>
    <t>REF- 20203</t>
  </si>
  <si>
    <t>REF-ER9906-24</t>
  </si>
  <si>
    <t>REF-19303</t>
  </si>
  <si>
    <t>REF-19300</t>
  </si>
  <si>
    <t>REF-20200</t>
  </si>
  <si>
    <t>REF-19304</t>
  </si>
  <si>
    <t>REF-20204</t>
  </si>
  <si>
    <t>REF-1007-06</t>
  </si>
  <si>
    <t>REF-1007-03</t>
  </si>
  <si>
    <t>REF-008005</t>
  </si>
  <si>
    <t>REF-008000</t>
  </si>
  <si>
    <t>REF-3015-24-000</t>
  </si>
  <si>
    <t>BURS DENTALCARBIDE 10S</t>
  </si>
  <si>
    <t>FG1692</t>
  </si>
  <si>
    <t>L010C001</t>
  </si>
  <si>
    <t>L010C002</t>
  </si>
  <si>
    <t>FG7901</t>
  </si>
  <si>
    <t xml:space="preserve">BURS DENTALCARBIDE 10S </t>
  </si>
  <si>
    <t>8415-00-270-2013</t>
  </si>
  <si>
    <t>UNDERSHIRT EXTREME COLD WEATHER MED</t>
  </si>
  <si>
    <t>A-E-07</t>
  </si>
  <si>
    <t>8105-01-336-6163</t>
  </si>
  <si>
    <t>HD</t>
  </si>
  <si>
    <t>A-D-FLOOR</t>
  </si>
  <si>
    <t>TABLE PLASTIC 72X30X30</t>
  </si>
  <si>
    <t>FEMO/FT WORTH</t>
  </si>
  <si>
    <t>7100-00-000-0000</t>
  </si>
  <si>
    <t>4100-00-000-0000</t>
  </si>
  <si>
    <t>IGLOO</t>
  </si>
  <si>
    <t>6515-01-196-8387</t>
  </si>
  <si>
    <t>FERNO</t>
  </si>
  <si>
    <t>FLOOR</t>
  </si>
  <si>
    <t>CX5125BD</t>
  </si>
  <si>
    <t>PANTS FEMALE PURPLE 4X</t>
  </si>
  <si>
    <t>PANTS FEMALE TAN MED</t>
  </si>
  <si>
    <t>TOPS FEMALE MED PURPLE 4X</t>
  </si>
  <si>
    <t>A-F-11</t>
  </si>
  <si>
    <t>MORGAN KNITTING MILLS</t>
  </si>
  <si>
    <t>SPLINT ASSY FULL BODY (EXTRICATION DEVICE)</t>
  </si>
  <si>
    <t>L002A014</t>
  </si>
  <si>
    <t>SHOES SHOWER BLACK SMALL 12S</t>
  </si>
  <si>
    <t>HANDLE SURGICAL KNIFE  #3 DETACHABLE</t>
  </si>
  <si>
    <t>BUR DENTAL EXCAVATING FG329  2/PG</t>
  </si>
  <si>
    <t>BUR DENTAL FINISHING FG7803</t>
  </si>
  <si>
    <t>L018A020</t>
  </si>
  <si>
    <t>6007-2.5</t>
  </si>
  <si>
    <t>6007-3.5</t>
  </si>
  <si>
    <t>HARE SPLINT</t>
  </si>
  <si>
    <t>CONTAINER SHARP BIOHAZARD 1 GAL WASTE RED</t>
  </si>
  <si>
    <t>BLANKET THERMAL WHITE 72x80</t>
  </si>
  <si>
    <t>BLANKET  WHITE 72x80</t>
  </si>
  <si>
    <t>MDS 7025R</t>
  </si>
  <si>
    <t>STONE ARTIFICAL DENTAL 25# TYPE 3</t>
  </si>
  <si>
    <t>BANAGE ELASTIC 4"X5 YDS SELF ADHERENT STERILE</t>
  </si>
  <si>
    <t xml:space="preserve">BLOOD GLUCOSE METER </t>
  </si>
  <si>
    <t>DEPTH PERCEPTION RDE STERO TEST OPHTH</t>
  </si>
  <si>
    <t>L026A004</t>
  </si>
  <si>
    <t>L026D002</t>
  </si>
  <si>
    <t>L026C004</t>
  </si>
  <si>
    <t>L026C003</t>
  </si>
  <si>
    <t>L026A002</t>
  </si>
  <si>
    <t>L026B003</t>
  </si>
  <si>
    <t>L006D003</t>
  </si>
  <si>
    <t>CONTAINER SHARP 2 GAL RED</t>
  </si>
  <si>
    <t>L008C002</t>
  </si>
  <si>
    <t>CONTAINER BIOHAZARD 3-GAL WASTE CLEAR</t>
  </si>
  <si>
    <t>TECH MEDICAL</t>
  </si>
  <si>
    <t>L006C016</t>
  </si>
  <si>
    <t>RESPOSITIONER ABDUCTION PILLOW MD</t>
  </si>
  <si>
    <t>L018B005</t>
  </si>
  <si>
    <t>L018B006</t>
  </si>
  <si>
    <t>TAPE WATERPROOF 3"X10 YD 4/PG</t>
  </si>
  <si>
    <t>4200-00-000-0000</t>
  </si>
  <si>
    <t>H L BOUTON</t>
  </si>
  <si>
    <t>L010C005</t>
  </si>
  <si>
    <t>CAULK DENTSPLY</t>
  </si>
  <si>
    <t>#8</t>
  </si>
  <si>
    <t>L010D006</t>
  </si>
  <si>
    <t>BUR DENTAL EXCAVATING # 8</t>
  </si>
  <si>
    <t>6520-01-132-9216</t>
  </si>
  <si>
    <t>8985PG2</t>
  </si>
  <si>
    <t>L018A018</t>
  </si>
  <si>
    <t xml:space="preserve">CONTAINER BIOHAZARD 10 GAL YELLOW WASTE </t>
  </si>
  <si>
    <t>BAG SAND 100S</t>
  </si>
  <si>
    <t>PROTECTOR REPOSITIONER WEDGE SMALL</t>
  </si>
  <si>
    <t>550331-CC</t>
  </si>
  <si>
    <t>8534SA</t>
  </si>
  <si>
    <t>L018C011</t>
  </si>
  <si>
    <t>3333L</t>
  </si>
  <si>
    <t>3333M</t>
  </si>
  <si>
    <t>COLLAR CERVICAL SOFT MED</t>
  </si>
  <si>
    <t>COLLAR CERVICAL SOFT LG</t>
  </si>
  <si>
    <t>COLLAR SURE LOC (MULTI-FIT)</t>
  </si>
  <si>
    <t xml:space="preserve">AMBU </t>
  </si>
  <si>
    <t>000281104</t>
  </si>
  <si>
    <t>L018D007</t>
  </si>
  <si>
    <t>COLLAR CERVICAL LG 2.25 PHIL W/TRACH HOLE</t>
  </si>
  <si>
    <t>26-5006</t>
  </si>
  <si>
    <t>26-5305</t>
  </si>
  <si>
    <t>26-5304</t>
  </si>
  <si>
    <t>COLLAR CERVICAL MED 5.25 PHIL W/TRACH HOLE</t>
  </si>
  <si>
    <t>BANDAGE ELASTIC 6"X5 YDS 4/CS</t>
  </si>
  <si>
    <t>ACCUK CHEK</t>
  </si>
  <si>
    <t>ADVANTAGE 860</t>
  </si>
  <si>
    <t>B-C FLOOR</t>
  </si>
  <si>
    <t>MATTRESS BED HOSPITAL VINYL</t>
  </si>
  <si>
    <t>CHEST ICE 100 QT</t>
  </si>
  <si>
    <t>COLLAR CERVICAL SM 5.25 PHIL W/TRACH HOLE</t>
  </si>
  <si>
    <t>COLLAR CERVICAL SM 3.25 PHIL W/TRACH HOLE</t>
  </si>
  <si>
    <t>COLLAR CERVICAL SM 4.25 PHIL W/TRACH HOLE</t>
  </si>
  <si>
    <t>COLLAR CERVICAL MED SPLIT</t>
  </si>
  <si>
    <t>26-2602</t>
  </si>
  <si>
    <t>COLLAR CERVICAL SERPENTINE FIRM 2X125</t>
  </si>
  <si>
    <t>HAMMER REFLEX TESTING 7 1/2</t>
  </si>
  <si>
    <t>ADEC</t>
  </si>
  <si>
    <t>L022E007</t>
  </si>
  <si>
    <t>6520-00-000-0000</t>
  </si>
  <si>
    <t>GC AMERICA</t>
  </si>
  <si>
    <t>L026B001</t>
  </si>
  <si>
    <t>7350-00-680-2770</t>
  </si>
  <si>
    <t>PITCHER INSULATION</t>
  </si>
  <si>
    <t>8415-00-270-3227</t>
  </si>
  <si>
    <t>8415-00-782-3229</t>
  </si>
  <si>
    <t>DRAWERS EXTREME COLD WEATHER XLARGE</t>
  </si>
  <si>
    <t>DRAWERS EXTREME COLD WEATHER MED</t>
  </si>
  <si>
    <t>3 M</t>
  </si>
  <si>
    <t>1584S</t>
  </si>
  <si>
    <t>L026B002</t>
  </si>
  <si>
    <t>8340-00-000-0000+C186</t>
  </si>
  <si>
    <t>BUR DENTAL EXCAVATING 10S CARBIDE PG</t>
  </si>
  <si>
    <t>COLLAR CERVICAL ECONOMY SOFT 4"</t>
  </si>
  <si>
    <t>CURETTE ADENOID BARNHILL SZ 1</t>
  </si>
  <si>
    <t>EXERCISER BANDS RESISTANCE HEAVY</t>
  </si>
  <si>
    <t>EXERCISER BANDS RESISTANCE MAX</t>
  </si>
  <si>
    <t>EXERCISER BANDS RESISTANCE SUPER HEAVY</t>
  </si>
  <si>
    <t>EXERCISER BANDS RESISTANCE XHEAVY</t>
  </si>
  <si>
    <t>FACE MANIKIN RESUSCITATION TRAINING SHIELD CPR 36RL</t>
  </si>
  <si>
    <t>RAIN OVER BOOTS SIZE 11</t>
  </si>
  <si>
    <t>RAIN OVER BOOTS SIZE 14</t>
  </si>
  <si>
    <t>SPECIMEN COLLECTION STERILE 4 0Z 200S</t>
  </si>
  <si>
    <t>SPINE BOARD</t>
  </si>
  <si>
    <t>TRAY COUNTING TABLET &amp; CAPSULE</t>
  </si>
  <si>
    <t>8415-00-270-2012</t>
  </si>
  <si>
    <t>UNDERSHIRT EXTREME COLD WEATHER SM</t>
  </si>
  <si>
    <t>8415-00-782-3226</t>
  </si>
  <si>
    <t>DRAWER EXTREME COLD WEATHER SM</t>
  </si>
  <si>
    <t>8415-00-270-2014</t>
  </si>
  <si>
    <t>UNDERSHIRT EXTREME COLD WEATHER LG</t>
  </si>
  <si>
    <t>A-E-08</t>
  </si>
  <si>
    <t>8415-00-782-3227</t>
  </si>
  <si>
    <t>DRAWER EXTREME COLD WEATHER LG</t>
  </si>
  <si>
    <t>6515-01-162-1624</t>
  </si>
  <si>
    <t>CRUTCH CHILD</t>
  </si>
  <si>
    <t>8405-00-889-3683</t>
  </si>
  <si>
    <t>GOWN ISO</t>
  </si>
  <si>
    <t>ISO</t>
  </si>
  <si>
    <t>LINER WET WEATHER PONCHO</t>
  </si>
  <si>
    <t>A-B-14</t>
  </si>
  <si>
    <t>6530-00-137-3016</t>
  </si>
  <si>
    <t>MATTRESS LITTER ORANGE</t>
  </si>
  <si>
    <t>A-B-16</t>
  </si>
  <si>
    <t>PAPER PAK</t>
  </si>
  <si>
    <t>PAD BED LINEN PROTECTIVE 300S 17X23</t>
  </si>
  <si>
    <t>C05111EPB</t>
  </si>
  <si>
    <t>PAJAMA BOTTOM WHITE SMALL</t>
  </si>
  <si>
    <t>CX5142TP</t>
  </si>
  <si>
    <t>ROBE GREEN MED</t>
  </si>
  <si>
    <t>GOWN HOSPITAL PATIENT SM FRONT SNAP</t>
  </si>
  <si>
    <t>PAJAMA TOP WHITE SMALL</t>
  </si>
  <si>
    <t>C05114EPB</t>
  </si>
  <si>
    <t>CUFF &amp; BAG ADULT TYCOS 2 TUBE BAG</t>
  </si>
  <si>
    <t>COLLAR CERVICAL UNIVERSAL FIRM  4</t>
  </si>
  <si>
    <t>COLLAR CERVICAL UNIVERSAL FIRM 3"</t>
  </si>
  <si>
    <t>COLLAR CERVICAL UNIVERSAL FIRM  2.5</t>
  </si>
  <si>
    <t>6007-4</t>
  </si>
  <si>
    <t>6007-3</t>
  </si>
  <si>
    <t>RUBBER MAID</t>
  </si>
  <si>
    <t>RECEPTACLE PLASTIC W/STEP-ON-FOOT CONTROL 10 GAL BEIGE</t>
  </si>
  <si>
    <t>A-E-02</t>
  </si>
  <si>
    <t>6530-01-461-7951</t>
  </si>
  <si>
    <t>BEDPAN BLUE</t>
  </si>
  <si>
    <t>L026A003</t>
  </si>
  <si>
    <t>B350-4L</t>
  </si>
  <si>
    <t>L024C005</t>
  </si>
  <si>
    <t>SIMPORT</t>
  </si>
  <si>
    <t>B350</t>
  </si>
  <si>
    <t>L024C004</t>
  </si>
  <si>
    <t>SPECIMEN COLLECTION 3000CC 40S</t>
  </si>
  <si>
    <t>SPECIMEN COLLECTION 4 LT 30S</t>
  </si>
  <si>
    <t>STARPLEX SCIENTIFIC</t>
  </si>
  <si>
    <t>L024C001</t>
  </si>
  <si>
    <t>L024B001</t>
  </si>
  <si>
    <t>SPECIMEN COLLECTION 2900CC</t>
  </si>
  <si>
    <t>URISAFE</t>
  </si>
  <si>
    <t>DISK ABRASIVE GARNET 120 GRIT 3/4"</t>
  </si>
  <si>
    <t>L008D012</t>
  </si>
  <si>
    <t>CONTAINER SHARP W/CART 10 GAL RED</t>
  </si>
  <si>
    <t>L020A013</t>
  </si>
  <si>
    <t>GRAHAN-FIELD/BIOMET</t>
  </si>
  <si>
    <t>6520-01-106-0100</t>
  </si>
  <si>
    <t>BUR DENTAL EXCAVATING 10S CARBIDE</t>
  </si>
  <si>
    <t>L010D003</t>
  </si>
  <si>
    <t>MIDWEST</t>
  </si>
  <si>
    <t>S. S. WHITE</t>
  </si>
  <si>
    <t>L010D007</t>
  </si>
  <si>
    <t>6520-00-721-6291</t>
  </si>
  <si>
    <t>6515-00-663-9801</t>
  </si>
  <si>
    <t>SHIELD EYE SURGICAL ALUM</t>
  </si>
  <si>
    <t>6520-01-137-8443</t>
  </si>
  <si>
    <t>DENTSPLY</t>
  </si>
  <si>
    <t>L012C002</t>
  </si>
  <si>
    <t>6520-01-135-2775</t>
  </si>
  <si>
    <t>L012C003</t>
  </si>
  <si>
    <t>SUNRISE MEDICAL</t>
  </si>
  <si>
    <t>550316-CC</t>
  </si>
  <si>
    <t>L018D002</t>
  </si>
  <si>
    <t>550342-CC</t>
  </si>
  <si>
    <t>PROTECTOR WEDGE ULNAR</t>
  </si>
  <si>
    <t>POSITIONER ROLL LG</t>
  </si>
  <si>
    <t>POSITIONER RING DONUT 9"</t>
  </si>
  <si>
    <t>550343-CC</t>
  </si>
  <si>
    <t>L018C004</t>
  </si>
  <si>
    <t>CONTAINER SHARP 2 QT MEDICAL WASTE</t>
  </si>
  <si>
    <t>L018A008</t>
  </si>
  <si>
    <t>CONTAINER BIOHAZARD 1-GAL WASTE CLEAR</t>
  </si>
  <si>
    <t>L018B007</t>
  </si>
  <si>
    <t>COLLAR CERVICAL SM/MED FOAM LOW CONTOUR</t>
  </si>
  <si>
    <t>COLLAR CERVICAL FIRM SERPENTINE 4.5X23</t>
  </si>
  <si>
    <t>26-2306</t>
  </si>
  <si>
    <t>A-A-09</t>
  </si>
  <si>
    <t>6510-01-467-8821</t>
  </si>
  <si>
    <t>THERA-BAND</t>
  </si>
  <si>
    <t>P02883</t>
  </si>
  <si>
    <t>P02931`</t>
  </si>
  <si>
    <t>CONTAINER SHARP 8-GAL RED</t>
  </si>
  <si>
    <t>CONTAINER INFECTIOUS 1-QT WASTE CLEAR</t>
  </si>
  <si>
    <t>VA-CHICAGO</t>
  </si>
  <si>
    <t>B-C-03</t>
  </si>
  <si>
    <t>CONTAINER SHARP 8-GAL INFECTIOUS WASTE RED</t>
  </si>
  <si>
    <t>CONTAINER SHARP 8-GAL CHEMOTHERAPY WASTE WHITE</t>
  </si>
  <si>
    <t>CONTAINER SHARP 5-QT INFECTIOUS WASTE RED</t>
  </si>
  <si>
    <t>CONTAINER SHARP 3-GAL INFECTIOUS WASTE RED</t>
  </si>
  <si>
    <t>CONTAINER SHARP 3-GAL INFECTIOUS WASTE CLEAR</t>
  </si>
  <si>
    <t>CONTAINER SHARP 2-GAL CHEMOTHERAPY WASTE WHITE</t>
  </si>
  <si>
    <t>CONTAINER SHARP 1-QT INFECTIOUS WASTE RED</t>
  </si>
  <si>
    <t>6530-01-469-1243</t>
  </si>
  <si>
    <t>CONTINENTAL MFG CO.</t>
  </si>
  <si>
    <t>71M</t>
  </si>
  <si>
    <t>A-B-18</t>
  </si>
  <si>
    <t>7520-00-281-5911</t>
  </si>
  <si>
    <t>BASKET WASTEPAPER 26QT METAL GRAY</t>
  </si>
  <si>
    <t>6530-01-452-1100</t>
  </si>
  <si>
    <t>LSL INDUSTRIES, INC</t>
  </si>
  <si>
    <t>BEDPAN PONTOON D/BLUE</t>
  </si>
  <si>
    <t>L010C010</t>
  </si>
  <si>
    <t>BEDPAN PONTOON YELLOW</t>
  </si>
  <si>
    <t>L010C009</t>
  </si>
  <si>
    <t>J. T. POSEY CO</t>
  </si>
  <si>
    <t xml:space="preserve">CUFF WRIST W/LOCK RESTRAINER LEATHER </t>
  </si>
  <si>
    <t>L022F005</t>
  </si>
  <si>
    <t>HOLDER BODY JACKET LARGE</t>
  </si>
  <si>
    <t>3420L</t>
  </si>
  <si>
    <t>L022E019</t>
  </si>
  <si>
    <t>HOLDER BODY JACKET SLEEVE LARGE CLOTH</t>
  </si>
  <si>
    <t>3355L</t>
  </si>
  <si>
    <t>L022F007</t>
  </si>
  <si>
    <t>HOLDER BODY JACKET SLEEVE LARGE FLAME RETARDANT</t>
  </si>
  <si>
    <t>3352L</t>
  </si>
  <si>
    <t>L022E017</t>
  </si>
  <si>
    <t>HOLDER BODY JACKET SLEEVELESS LARGE</t>
  </si>
  <si>
    <t>3053L</t>
  </si>
  <si>
    <t>L022E015</t>
  </si>
  <si>
    <t>HOLDER BODY JACKET SLEEVELESS MEDIUM</t>
  </si>
  <si>
    <t>3050M</t>
  </si>
  <si>
    <t>L022E013</t>
  </si>
  <si>
    <t>ENCORE</t>
  </si>
  <si>
    <t>HOLDER BODY VEST-STYLE LARGE CLOTH</t>
  </si>
  <si>
    <t>3311L</t>
  </si>
  <si>
    <t>L018D010</t>
  </si>
  <si>
    <t>HOLDER BODY VEST-STYLE MEDIUM</t>
  </si>
  <si>
    <t>L004B011</t>
  </si>
  <si>
    <t>3311M</t>
  </si>
  <si>
    <t>L018D005</t>
  </si>
  <si>
    <t>3420M</t>
  </si>
  <si>
    <t>L022E011</t>
  </si>
  <si>
    <t>HOLDER BODY VEST-STYLE SMALL</t>
  </si>
  <si>
    <t>L004B007</t>
  </si>
  <si>
    <t>3311S</t>
  </si>
  <si>
    <t>L018D006</t>
  </si>
  <si>
    <t>HOLDER WRIST CUFF LINER BLUE</t>
  </si>
  <si>
    <t>2720W</t>
  </si>
  <si>
    <t>L004A009</t>
  </si>
  <si>
    <t>HOLDER LIMB ADJ FOAM 3/8" THICK</t>
  </si>
  <si>
    <t>L004B008</t>
  </si>
  <si>
    <t>L004A007</t>
  </si>
  <si>
    <t>HOLDER LIMB SINGLE Q/R STRAP</t>
  </si>
  <si>
    <t>L004B012</t>
  </si>
  <si>
    <t>HOLDER LIMB WRIST QUICK RELEASE QUILTED</t>
  </si>
  <si>
    <t>L004C004</t>
  </si>
  <si>
    <t>HOLDER LIMB WRIST W/DOUBLE Q/R STRAP</t>
  </si>
  <si>
    <t>L004C005</t>
  </si>
  <si>
    <t>HOLDER LIMB WRIST W/O RELEASE BUCKLE</t>
  </si>
  <si>
    <t>L004C010</t>
  </si>
  <si>
    <t>HOLDER LIMB WRIST W/SINGLE Q/R STRAP</t>
  </si>
  <si>
    <t>L004C011</t>
  </si>
  <si>
    <t>IRRIGATION TRAY STERILE W/60ML PISTON SYRINGE</t>
  </si>
  <si>
    <t>L024C014</t>
  </si>
  <si>
    <t>7520-00-000-0000</t>
  </si>
  <si>
    <t>L020A001</t>
  </si>
  <si>
    <t>CHARTECH</t>
  </si>
  <si>
    <t>2720A</t>
  </si>
  <si>
    <t>L022E006</t>
  </si>
  <si>
    <t>MITTS HAND CONTROL PADDED</t>
  </si>
  <si>
    <t>SKIL-CARE</t>
  </si>
  <si>
    <t>L004B009</t>
  </si>
  <si>
    <t>MITTS HAND CONTROL ECONOMY</t>
  </si>
  <si>
    <t>L004A011</t>
  </si>
  <si>
    <t>MITTS HAND CONTROL ECONOMY RIGID L/XL</t>
  </si>
  <si>
    <t>PROCARE</t>
  </si>
  <si>
    <t>79-91217</t>
  </si>
  <si>
    <t>L004A005</t>
  </si>
  <si>
    <t>MITTS HAND CONTROL ECONOMY RIGID S/M</t>
  </si>
  <si>
    <t>79-91213</t>
  </si>
  <si>
    <t>L004A008</t>
  </si>
  <si>
    <t>MITTS HAND CONTROL EZ ON</t>
  </si>
  <si>
    <t>L006A013</t>
  </si>
  <si>
    <t>L004A012</t>
  </si>
  <si>
    <t>MITTS HAND CONTROL EZ ON DOUBLE</t>
  </si>
  <si>
    <t>MITTS HAND FINGER SEPARATOR PADDED</t>
  </si>
  <si>
    <t>RECON MOUNTAINEER</t>
  </si>
  <si>
    <t>EM942</t>
  </si>
  <si>
    <t>L004B006L</t>
  </si>
  <si>
    <t>L004B010</t>
  </si>
  <si>
    <t>RESTRAINER STRAP ANKLE CONNECT 3'</t>
  </si>
  <si>
    <t>L004B005</t>
  </si>
  <si>
    <t>RESTRAINER STRAP W/BUCKLE 12" LEATHER</t>
  </si>
  <si>
    <t>L008A003</t>
  </si>
  <si>
    <t>RESTRAINER STRAP W/BUCKLE 12" NYLON</t>
  </si>
  <si>
    <t>L008A005</t>
  </si>
  <si>
    <t>RESTRAINER STRAP W/BUCKLE ANKLE 12" LEATHER</t>
  </si>
  <si>
    <t>L008A004</t>
  </si>
  <si>
    <t>RESTRAINER STRAP WRIST CONNECT 3'</t>
  </si>
  <si>
    <t>L004B004</t>
  </si>
  <si>
    <t>RESTRAINER STRAP WRIST W/KEY 12" LEATHER</t>
  </si>
  <si>
    <t>L008A006</t>
  </si>
  <si>
    <t>RESTRAINER STRAP WRIST W/KEY 12" NYLON</t>
  </si>
  <si>
    <t>L008A001</t>
  </si>
  <si>
    <t>L008A002</t>
  </si>
  <si>
    <t>4240-00-000-0000</t>
  </si>
  <si>
    <t>BOUTON</t>
  </si>
  <si>
    <t>SAFETY GOGGLES DIRECT VENT</t>
  </si>
  <si>
    <t>5190400/550</t>
  </si>
  <si>
    <t>L010D004</t>
  </si>
  <si>
    <t>8430-00-144-1649</t>
  </si>
  <si>
    <t>RECD FROM</t>
  </si>
  <si>
    <t>SERVUS</t>
  </si>
  <si>
    <t>8340-00-144-1646</t>
  </si>
  <si>
    <t>4240-01-504-7863</t>
  </si>
  <si>
    <t>S3960C</t>
  </si>
  <si>
    <t>4240-00-759-3290</t>
  </si>
  <si>
    <t>MUNSING WEAR, INC</t>
  </si>
  <si>
    <t>AS23899</t>
  </si>
  <si>
    <t>6520-00-133-1905</t>
  </si>
  <si>
    <t>FILE SET PULP CANAL DENTAL 30MM</t>
  </si>
  <si>
    <t>L008G013</t>
  </si>
  <si>
    <t>6515-00-777-7325</t>
  </si>
  <si>
    <t>A-D-10</t>
  </si>
  <si>
    <t>8405-00-001-1547</t>
  </si>
  <si>
    <t>MILITARY</t>
  </si>
  <si>
    <t>MIL-P-43907</t>
  </si>
  <si>
    <t>A-C-04</t>
  </si>
  <si>
    <t>A-B-04</t>
  </si>
  <si>
    <t>PARKA WET WEATHER MEDIUM</t>
  </si>
  <si>
    <t>PARKA WET WEATHER X-SMALL</t>
  </si>
  <si>
    <t>PROTECTION HEARING</t>
  </si>
  <si>
    <t>SAFETY GOGGLES CLEAR</t>
  </si>
  <si>
    <t>8405-00-001-1549</t>
  </si>
  <si>
    <t>RO</t>
  </si>
  <si>
    <t>BOTTLE SPECIMEN COLLECTING SYSTEM</t>
  </si>
  <si>
    <t>CS`</t>
  </si>
  <si>
    <t>L002A005</t>
  </si>
  <si>
    <t>L002A007</t>
  </si>
  <si>
    <t>L002A008</t>
  </si>
  <si>
    <t>BOTTLE SPECIMEN COLLECTING SYSTEM 120ML</t>
  </si>
  <si>
    <t>L002D013</t>
  </si>
  <si>
    <t>L002A011</t>
  </si>
  <si>
    <t>TAGG INDUSTRIES</t>
  </si>
  <si>
    <t>L002A006</t>
  </si>
  <si>
    <t>BOTTLE SPECIMEN COLLECTING SYSTEM 5 0Z</t>
  </si>
  <si>
    <t>KEMA</t>
  </si>
  <si>
    <t>L002A003</t>
  </si>
  <si>
    <t>BOTTLE SPECIMEN COLLECTING SYSTEM MIDSTREAM</t>
  </si>
  <si>
    <t>ANDWIN SCIENTIFIC</t>
  </si>
  <si>
    <t>L002A010</t>
  </si>
  <si>
    <t>BOTTLE SPECIMEN URINAL 3000CC 10S</t>
  </si>
  <si>
    <t>L024C013</t>
  </si>
  <si>
    <t>L024A014</t>
  </si>
  <si>
    <t>OXY CANE</t>
  </si>
  <si>
    <t>L024C012</t>
  </si>
  <si>
    <t>SPECULUM VAGINAL LARGE PLASTIC</t>
  </si>
  <si>
    <t>DYNAREX</t>
  </si>
  <si>
    <t>L010D011</t>
  </si>
  <si>
    <t xml:space="preserve">SOUND MEDICAL </t>
  </si>
  <si>
    <t>L010D014</t>
  </si>
  <si>
    <t>SPECULUM VAGINAL MEDIUM PLASTIC</t>
  </si>
  <si>
    <t>200C</t>
  </si>
  <si>
    <t>L010A017</t>
  </si>
  <si>
    <t>300W</t>
  </si>
  <si>
    <t>L010A015</t>
  </si>
  <si>
    <t>L010D017</t>
  </si>
  <si>
    <t>797NC</t>
  </si>
  <si>
    <t>L010D013</t>
  </si>
  <si>
    <t>EA</t>
  </si>
  <si>
    <t>6515-00-000-0000</t>
  </si>
  <si>
    <t>BX</t>
  </si>
  <si>
    <t xml:space="preserve"> </t>
  </si>
  <si>
    <t>L012C012</t>
  </si>
  <si>
    <t>L004A003</t>
  </si>
  <si>
    <t>6520-01-058-2535</t>
  </si>
  <si>
    <t>AWL ORAL SURGERY SZ SMALL</t>
  </si>
  <si>
    <t>N/A</t>
  </si>
  <si>
    <t>L008H018</t>
  </si>
  <si>
    <t>PG</t>
  </si>
  <si>
    <t>JOHNSON &amp; JOHNSON</t>
  </si>
  <si>
    <t>6510-00-000-0000</t>
  </si>
  <si>
    <t>BANDAGE ELASTIC 6"X5 YDS LATEX 4/CS</t>
  </si>
  <si>
    <t>CS</t>
  </si>
  <si>
    <t>HINES, IL</t>
  </si>
  <si>
    <t>6520-00-503-1000</t>
  </si>
  <si>
    <t>BRUSH SCRATCH DENTAL</t>
  </si>
  <si>
    <t>L008B003</t>
  </si>
  <si>
    <t>6530-00-000-0000</t>
  </si>
  <si>
    <t>BULB &amp; VALVE BLOOD PRESSURE STANDARD</t>
  </si>
  <si>
    <t>TRIMLINE MEDICAL PRODUCT</t>
  </si>
  <si>
    <t>REF 1631</t>
  </si>
  <si>
    <t>L012D010</t>
  </si>
  <si>
    <t>6515-00-515-2114</t>
  </si>
  <si>
    <t>BUR CRANIAL HUDSON 9MM</t>
  </si>
  <si>
    <t>6515-01-039-0164</t>
  </si>
  <si>
    <t>CASE SPHYGMOMANOMETER</t>
  </si>
  <si>
    <t>ELITE MED. PRODUCTS</t>
  </si>
  <si>
    <t>L006C003</t>
  </si>
  <si>
    <t>L020C005</t>
  </si>
  <si>
    <t>SE</t>
  </si>
  <si>
    <t>PREMIER DENTAL</t>
  </si>
  <si>
    <t>BLADDER BLOOD PRESSURE THIGH</t>
  </si>
  <si>
    <t>TRIMELINE</t>
  </si>
  <si>
    <t>HEEL ORTHOPEDIC CAST RUBBER</t>
  </si>
  <si>
    <t>WRIGHT DOW</t>
  </si>
  <si>
    <t>L020C015</t>
  </si>
  <si>
    <t>DEROYAL</t>
  </si>
  <si>
    <t>TRIM LINE MEDICAL PRODUCT</t>
  </si>
  <si>
    <t>HU-FRIEDY</t>
  </si>
  <si>
    <t>6515-00-777-7315</t>
  </si>
  <si>
    <t>L012C010</t>
  </si>
  <si>
    <t>6530-00-777-8600</t>
  </si>
  <si>
    <t>CUP SOLUTION SS STEEL 6 OZ</t>
  </si>
  <si>
    <t>L004B003</t>
  </si>
  <si>
    <t>6515-00-321-7500</t>
  </si>
  <si>
    <t>WECK</t>
  </si>
  <si>
    <t>L002B009</t>
  </si>
  <si>
    <t xml:space="preserve">MOORE </t>
  </si>
  <si>
    <t>6520-00-086-3216</t>
  </si>
  <si>
    <t xml:space="preserve">DISK ABRASIVE DENTAL GARNET 50S SZ 7  </t>
  </si>
  <si>
    <t>6515-00-327-6600</t>
  </si>
  <si>
    <t>ELEVATOR NASAL DBL ENDED FREER 7.5"</t>
  </si>
  <si>
    <t>L008B002</t>
  </si>
  <si>
    <t>6520-00-854-2496</t>
  </si>
  <si>
    <t>ELEVATOR ROOT GOGSNELL TYPE I STYLE C</t>
  </si>
  <si>
    <t>L008B006</t>
  </si>
  <si>
    <t>6520-00-524-5405</t>
  </si>
  <si>
    <t>ELEVATOR ROOT SELDIN 5.875" TYPE II STYLE B</t>
  </si>
  <si>
    <t>L002D001</t>
  </si>
  <si>
    <t>6520-00-524-5400</t>
  </si>
  <si>
    <t>L008C005</t>
  </si>
  <si>
    <t>6520-00-524-6500</t>
  </si>
  <si>
    <t>ELEVATOR ROOT STOUT 5.5 " TYPE I STYLE D</t>
  </si>
  <si>
    <t>H U FRIEDY</t>
  </si>
  <si>
    <t>L008D005</t>
  </si>
  <si>
    <t>6520-00-864-6790</t>
  </si>
  <si>
    <t>ELEVATOR ROOT WEST TYPE II STYLE D</t>
  </si>
  <si>
    <t>9R</t>
  </si>
  <si>
    <t>L008D024</t>
  </si>
  <si>
    <t>6520-00-149-0278</t>
  </si>
  <si>
    <t>EXCAVATOR DENTAL DISK ENDODONTIC  #31L</t>
  </si>
  <si>
    <t>JJ INSTRUMENT</t>
  </si>
  <si>
    <t>000-9001</t>
  </si>
  <si>
    <t>L008D013</t>
  </si>
  <si>
    <t>L012D012</t>
  </si>
  <si>
    <t>8989PG2</t>
  </si>
  <si>
    <t>SPECULUM VAGINAL MEDIUM SS</t>
  </si>
  <si>
    <t>AMERICAN SURGICAL</t>
  </si>
  <si>
    <t>6515-00-363-7200</t>
  </si>
  <si>
    <t>HENRY C. BETZ</t>
  </si>
  <si>
    <t>SAW PLASTER CAST</t>
  </si>
  <si>
    <t>REGULATOR PRESSURE TRACHEAL TUBE</t>
  </si>
  <si>
    <t>WILL RUSCH`</t>
  </si>
  <si>
    <t>WELCH ALLYN</t>
  </si>
  <si>
    <t>MCCOY</t>
  </si>
  <si>
    <t>256C</t>
  </si>
  <si>
    <t>ABBOTT</t>
  </si>
  <si>
    <t>01460108</t>
  </si>
  <si>
    <t>6515-00-333-6600</t>
  </si>
  <si>
    <t>COLLAR CERVICAL SOFT FOAM 2.50</t>
  </si>
  <si>
    <t>A-F-10</t>
  </si>
  <si>
    <t>A-F-FLOOR</t>
  </si>
  <si>
    <t>A-E-01</t>
  </si>
  <si>
    <t>L024C007</t>
  </si>
  <si>
    <t>SCISSORS GENERAL SURGICAL</t>
  </si>
  <si>
    <t>ELEVATOR ROOT SELDIN 5.875" TYPE II STYLE A</t>
  </si>
  <si>
    <t>LAYER 2 MIDWEIGHT UNDERWEAR SET XLL</t>
  </si>
  <si>
    <t>MAGNIFIER BINOCULAR TYPE SINGLE LEN</t>
  </si>
  <si>
    <t xml:space="preserve">EDROY </t>
  </si>
  <si>
    <t>MAGNIFOCUSER 105</t>
  </si>
  <si>
    <t>303-030</t>
  </si>
  <si>
    <t>BMS</t>
  </si>
  <si>
    <t>L006A011</t>
  </si>
  <si>
    <t>CONTAINER SHARP 2 GAL</t>
  </si>
  <si>
    <t>MDS702120R</t>
  </si>
  <si>
    <t>GIZMO</t>
  </si>
  <si>
    <t>L006B007</t>
  </si>
  <si>
    <t>FREEDOM CLEAR</t>
  </si>
  <si>
    <t>L006B010</t>
  </si>
  <si>
    <t>6540-00-598-8075</t>
  </si>
  <si>
    <t>L006B017</t>
  </si>
  <si>
    <t>L006C001</t>
  </si>
  <si>
    <t>6530-01-452-4336</t>
  </si>
  <si>
    <t>JEROME</t>
  </si>
  <si>
    <t>CONTAINER SHARP 1 GAL MEDICAL WASTE</t>
  </si>
  <si>
    <t>L008B011</t>
  </si>
  <si>
    <t>L008C004</t>
  </si>
  <si>
    <t>CONTAINER SPECIMEN 24 HRS 3000CC</t>
  </si>
  <si>
    <t>LSL INDUSTRIES</t>
  </si>
  <si>
    <t>L008D001</t>
  </si>
  <si>
    <t>6530-01-461-7882</t>
  </si>
  <si>
    <t>BEDPAN GRAY 18S</t>
  </si>
  <si>
    <t>RG02DYN</t>
  </si>
  <si>
    <t>L008D004</t>
  </si>
  <si>
    <t>8522MW</t>
  </si>
  <si>
    <t>L008H013</t>
  </si>
  <si>
    <t>6520-00-935-1101</t>
  </si>
  <si>
    <t>LD CAULK</t>
  </si>
  <si>
    <t>001AB</t>
  </si>
  <si>
    <t>L010B002</t>
  </si>
  <si>
    <t>PCI</t>
  </si>
  <si>
    <t>L010C012</t>
  </si>
  <si>
    <t>SHIELD FULL FACE ADJUSTABLE</t>
  </si>
  <si>
    <t>UVEX</t>
  </si>
  <si>
    <t>IMMOBILIZER HEAD HED-LOC</t>
  </si>
  <si>
    <t>CHART SET VISION ACUITY TESTING</t>
  </si>
  <si>
    <t>APPLICATOR SET PIN RETENTION DENTAL FILLERS RA SPIRAL</t>
  </si>
  <si>
    <t>SATCHEL PHYSICIAN'S</t>
  </si>
  <si>
    <t>CONTAINER SHARP W/CART 5 GAL RED</t>
  </si>
  <si>
    <t>BIOMAY</t>
  </si>
  <si>
    <t>8936PG2</t>
  </si>
  <si>
    <t>CONTAINER SHARP W/CART 6 GAL BLK</t>
  </si>
  <si>
    <t>COLLAR CERVICAL PHIL 2 1/4 SM</t>
  </si>
  <si>
    <t>COLLAR CERVICAL PHIL 3 1/4 MED</t>
  </si>
  <si>
    <t>COLLAR CERVICAL PHIL 4 1/4 MED</t>
  </si>
  <si>
    <t xml:space="preserve">CONTAINER SHARP W/CART 8-11 GAL </t>
  </si>
  <si>
    <t>CATHETER CONDOM LATEX FREE  LARGE 100S</t>
  </si>
  <si>
    <t>CATHETER CONDOM LATEX LARGE 100S</t>
  </si>
  <si>
    <t xml:space="preserve">  </t>
  </si>
  <si>
    <t>6910-00-000-0000</t>
  </si>
  <si>
    <t>CUFF &amp; BLADDER BLOOD PRESSURE ADULT 12150MM</t>
  </si>
  <si>
    <t>L018A014</t>
  </si>
  <si>
    <t>6515-01-153-5836</t>
  </si>
  <si>
    <t>SPECULUM OTOSCOPE 500S ADULT</t>
  </si>
  <si>
    <t>MEDICAL DISPOSABLE LAB</t>
  </si>
  <si>
    <t>L018D014</t>
  </si>
  <si>
    <t>LAERDAL</t>
  </si>
  <si>
    <t>COLLAR CERVICAL CONTOURED FOAM MED</t>
  </si>
  <si>
    <t>COLLAR CERVICAL CONTOURED FOAM ONE SIZE FIT ALL</t>
  </si>
  <si>
    <t>COLLAR CERVICAL CONTOURED FOAM 4"</t>
  </si>
  <si>
    <t>L020B002</t>
  </si>
  <si>
    <t>6515-01-253-8141</t>
  </si>
  <si>
    <t>HAND GRIP CRUTCH</t>
  </si>
  <si>
    <t>GJ2994</t>
  </si>
  <si>
    <t>DEPUY</t>
  </si>
  <si>
    <t>79-83135</t>
  </si>
  <si>
    <t>L020C010</t>
  </si>
  <si>
    <t>SIMULAIDS</t>
  </si>
  <si>
    <t>100-2135</t>
  </si>
  <si>
    <t>L024A010</t>
  </si>
  <si>
    <t>PILLOW PAWS</t>
  </si>
  <si>
    <t>HARD SOLES SZ 8 1/2 - 10 LARGE 48S</t>
  </si>
  <si>
    <t>L024B010</t>
  </si>
  <si>
    <t>HARD SOLES SZ 7 1/2 - 8 MED 48S</t>
  </si>
  <si>
    <t>L024C010</t>
  </si>
  <si>
    <t>HARD SOLES SZ 10 1/2 - 12 XLG 48S</t>
  </si>
  <si>
    <t>L026D001</t>
  </si>
  <si>
    <t>CUFF SPHYGMOMANOMETER THIGH 18X36 CM</t>
  </si>
  <si>
    <t>W. A. BAUM</t>
  </si>
  <si>
    <t>6515-01-121-6480</t>
  </si>
  <si>
    <t>6515-01-039-4884</t>
  </si>
  <si>
    <t>SPHYGOMOMANETER ENERIOD W/O CASE</t>
  </si>
  <si>
    <t>SICOA</t>
  </si>
  <si>
    <t>6510-01-467-1126</t>
  </si>
  <si>
    <t>6510-01-465-8816</t>
  </si>
  <si>
    <t>6510-01-465-8812</t>
  </si>
  <si>
    <t>FORCEPS EAR LUCAE BAYONET 5.5"</t>
  </si>
  <si>
    <t>L008G017</t>
  </si>
  <si>
    <t>COLUMBIA SURGICAL</t>
  </si>
  <si>
    <t>FORCEPS GAUZE PAD HOLDING 9.5</t>
  </si>
  <si>
    <t>L020B003</t>
  </si>
  <si>
    <t>6515-00-335-5800</t>
  </si>
  <si>
    <t>FORCEPS KIDNEY PEDICLE</t>
  </si>
  <si>
    <t>SPLINT UNIVERSAL ALUMINUM 12S</t>
  </si>
  <si>
    <t>6515-00-335-9100</t>
  </si>
  <si>
    <t>FORCEPS LUNG GRASPING COLLINS 8"</t>
  </si>
  <si>
    <t>L008D007</t>
  </si>
  <si>
    <t>6515-00-338-1200</t>
  </si>
  <si>
    <t>FORCEPS TISSUE GRASPING  10" STRAIGHT</t>
  </si>
  <si>
    <t>L008D022</t>
  </si>
  <si>
    <t>MILTENBURG</t>
  </si>
  <si>
    <t>L008B008</t>
  </si>
  <si>
    <t>AESCULAP</t>
  </si>
  <si>
    <t>STORZ</t>
  </si>
  <si>
    <t>6515-01-139-8334</t>
  </si>
  <si>
    <t xml:space="preserve">KNIFE EAR LANCET CONE </t>
  </si>
  <si>
    <t>L008F013</t>
  </si>
  <si>
    <t>6515-01-139-8336</t>
  </si>
  <si>
    <t>KNIFE-CURETTE EAR SHEENY-HOUSE 6.1/8"</t>
  </si>
  <si>
    <t>PILLING</t>
  </si>
  <si>
    <t>L008J014</t>
  </si>
  <si>
    <t>6515-00-347-8600</t>
  </si>
  <si>
    <t>MIRROR LARYNGEAL SZ 3 TYPE II</t>
  </si>
  <si>
    <t>MUELLER</t>
  </si>
  <si>
    <t>L008D002</t>
  </si>
  <si>
    <t>6515-01-417-7877</t>
  </si>
  <si>
    <t>MUTILATOR OXYGEN HOSPITAL # 0998 (BANK)</t>
  </si>
  <si>
    <t>L020B007</t>
  </si>
  <si>
    <t>6520-00-935-9868</t>
  </si>
  <si>
    <t>PIN SELF THREAD-FORMING DENTAL 100S</t>
  </si>
  <si>
    <t>L008G016</t>
  </si>
  <si>
    <t>6515-01-113-2622</t>
  </si>
  <si>
    <t>RASP BONE STORZ TROCAR 7.75"</t>
  </si>
  <si>
    <t>L008F014</t>
  </si>
  <si>
    <t>6515-01-137-1431</t>
  </si>
  <si>
    <t>RAZOR SURGICAL PREPARATION HANDLE RAZOR SGL EDGE</t>
  </si>
  <si>
    <t>PERSONNA</t>
  </si>
  <si>
    <t>74-0004</t>
  </si>
  <si>
    <t>L004D004</t>
  </si>
  <si>
    <t>6515-00-754-0425</t>
  </si>
  <si>
    <t>RAZOR SURGICAL PREPARATION STR TYPE I</t>
  </si>
  <si>
    <t>EWARD WECK &amp; CO</t>
  </si>
  <si>
    <t>L002B002</t>
  </si>
  <si>
    <t>6520-00-935-4164</t>
  </si>
  <si>
    <t>REAMER  FILE PULP 25MM 035</t>
  </si>
  <si>
    <t>L008E023</t>
  </si>
  <si>
    <t>L004A010</t>
  </si>
  <si>
    <t>L024A009</t>
  </si>
  <si>
    <t>6540-01-079-1868</t>
  </si>
  <si>
    <t>RULE ACCOMMODATION TEST 50 CM</t>
  </si>
  <si>
    <t>L018D013</t>
  </si>
  <si>
    <t>6515-00-373-2100</t>
  </si>
  <si>
    <t xml:space="preserve">SPLINT WIRE MALLEABLE ALUM 3.75X30"        </t>
  </si>
  <si>
    <t>L018B011</t>
  </si>
  <si>
    <t>6510-00-148-9770</t>
  </si>
  <si>
    <t>SPONGE SURGICAL STERILE 4X4" 1200 TRAY</t>
  </si>
  <si>
    <t>RUBBERMAID</t>
  </si>
  <si>
    <t>8415-01-000-0000</t>
  </si>
  <si>
    <t>5180-00-422-8594</t>
  </si>
  <si>
    <t>ALPHA INDUSTRIES</t>
  </si>
  <si>
    <t>L010C014</t>
  </si>
  <si>
    <t>6515-00-365-1820</t>
  </si>
  <si>
    <t>L022E014</t>
  </si>
  <si>
    <t>TOOL KIT AUTOMOTIVE ELECTRICAL</t>
  </si>
  <si>
    <t>SUPPORTER ATHLETE LARGE 38-44</t>
  </si>
  <si>
    <t>BIKE</t>
  </si>
  <si>
    <t>L020C012</t>
  </si>
  <si>
    <t>SUPPORTER ATHLETE MED 32-38</t>
  </si>
  <si>
    <t>6510-00-879-2260</t>
  </si>
  <si>
    <t>6515-01-192-1887</t>
  </si>
  <si>
    <t>6515-01-225-4681</t>
  </si>
  <si>
    <t>BRENNER METAL PROD CO.</t>
  </si>
  <si>
    <t>6530-00-PAN</t>
  </si>
  <si>
    <t>L002B008</t>
  </si>
  <si>
    <t>VALUE BLOOD PRESSURE (STANDARD)</t>
  </si>
  <si>
    <t>6520-00-545-4960</t>
  </si>
  <si>
    <t>L008C003</t>
  </si>
  <si>
    <t>L024B003</t>
  </si>
  <si>
    <t>L024B002</t>
  </si>
  <si>
    <t>L002D012</t>
  </si>
  <si>
    <t>L008D006</t>
  </si>
  <si>
    <t>L008C006</t>
  </si>
  <si>
    <t>L002D008</t>
  </si>
  <si>
    <t>L002B007</t>
  </si>
  <si>
    <t>L008D010</t>
  </si>
  <si>
    <t>L002D011</t>
  </si>
  <si>
    <t>L008C010</t>
  </si>
  <si>
    <t>L008D011</t>
  </si>
  <si>
    <t>L008D009</t>
  </si>
  <si>
    <t>L008C012</t>
  </si>
  <si>
    <t>L002C004</t>
  </si>
  <si>
    <t>L024B005</t>
  </si>
  <si>
    <t>L006D012</t>
  </si>
  <si>
    <t>L018A012</t>
  </si>
  <si>
    <t>L008C009</t>
  </si>
  <si>
    <t>L018B017</t>
  </si>
  <si>
    <t>L006C006</t>
  </si>
  <si>
    <t>L024C006</t>
  </si>
  <si>
    <t>L002C007</t>
  </si>
  <si>
    <t>L006D007</t>
  </si>
  <si>
    <t>L006D006</t>
  </si>
  <si>
    <t>L006B016</t>
  </si>
  <si>
    <t>L018A013</t>
  </si>
  <si>
    <t>L006D005</t>
  </si>
  <si>
    <t>L006C007</t>
  </si>
  <si>
    <t>L006C011</t>
  </si>
  <si>
    <t>L024B004</t>
  </si>
  <si>
    <t>L008C001</t>
  </si>
  <si>
    <t>L020C013</t>
  </si>
  <si>
    <t>L018B020</t>
  </si>
  <si>
    <t>6530-01-168-8096</t>
  </si>
  <si>
    <t>L012D001</t>
  </si>
  <si>
    <t>L012D011</t>
  </si>
  <si>
    <t>L012D002</t>
  </si>
  <si>
    <t>6540-01-154-2159</t>
  </si>
  <si>
    <t>L012B004</t>
  </si>
  <si>
    <t>6515-00-344-7800</t>
  </si>
  <si>
    <t>L012C001</t>
  </si>
  <si>
    <t>6515-00-106-8478</t>
  </si>
  <si>
    <t>L020A005</t>
  </si>
  <si>
    <t>6515-01-447-0061</t>
  </si>
  <si>
    <t>L012B002</t>
  </si>
  <si>
    <t>8415-01-F01-0203</t>
  </si>
  <si>
    <t>XLL</t>
  </si>
  <si>
    <t>DYNA METS CARE PRODUCTS</t>
  </si>
  <si>
    <t>6532-00-000-0000</t>
  </si>
  <si>
    <t>ENCOMPASS</t>
  </si>
  <si>
    <t>K5110-21PU</t>
  </si>
  <si>
    <t>K5113-21PU</t>
  </si>
  <si>
    <t>DILLY UNIFORM</t>
  </si>
  <si>
    <t>CX5142EPB</t>
  </si>
  <si>
    <t>TOPS FEMALE MED TAN</t>
  </si>
  <si>
    <t>K5113-21KP</t>
  </si>
  <si>
    <t>K5110-21KP</t>
  </si>
  <si>
    <t>7510-00-000-0000</t>
  </si>
  <si>
    <t>FELLOWES</t>
  </si>
  <si>
    <t>6515-00-338-9200</t>
  </si>
  <si>
    <t>TUNING FORK SET</t>
  </si>
  <si>
    <t>L010C003</t>
  </si>
  <si>
    <t>TUNING FORKS</t>
  </si>
  <si>
    <t>6515-00-370-5620</t>
  </si>
  <si>
    <t>L008B001</t>
  </si>
  <si>
    <t>L018B018</t>
  </si>
  <si>
    <t>6515-00-307-0090</t>
  </si>
  <si>
    <t>DEVILBISS</t>
  </si>
  <si>
    <t>DL15</t>
  </si>
  <si>
    <t>L006D001</t>
  </si>
  <si>
    <t>PR</t>
  </si>
  <si>
    <t>CUSTLOC</t>
  </si>
  <si>
    <t>NSN</t>
  </si>
  <si>
    <t>DESCRIPTION</t>
  </si>
  <si>
    <t>UI</t>
  </si>
  <si>
    <t>QTY</t>
  </si>
  <si>
    <t>UNITCOST</t>
  </si>
  <si>
    <t>TTLCOST</t>
  </si>
  <si>
    <t>MANUFACTURER</t>
  </si>
  <si>
    <t>ORDER</t>
  </si>
  <si>
    <t>COND</t>
  </si>
  <si>
    <t>BINLOC</t>
  </si>
  <si>
    <t>5950-01-214-0777</t>
  </si>
  <si>
    <t>L010D001</t>
  </si>
  <si>
    <t>L018C015</t>
  </si>
  <si>
    <t>L018C009</t>
  </si>
  <si>
    <t>6515-00-370-5600</t>
  </si>
  <si>
    <t>SPECULUM VAGINAL SS</t>
  </si>
  <si>
    <t>TRAY STERILIZER W/HOLE 14X8</t>
  </si>
  <si>
    <t>RESUSCITATOR MANUAL</t>
  </si>
  <si>
    <t>PROTEX</t>
  </si>
  <si>
    <t>L010C011</t>
  </si>
  <si>
    <t>REF 008103F</t>
  </si>
  <si>
    <t>L010B013</t>
  </si>
  <si>
    <t>REF 008003</t>
  </si>
  <si>
    <t>L010A013</t>
  </si>
  <si>
    <t>REF 008100SP</t>
  </si>
  <si>
    <t>L010D015</t>
  </si>
  <si>
    <t>L010C015</t>
  </si>
  <si>
    <t>REF 008006</t>
  </si>
  <si>
    <t>L010B017</t>
  </si>
  <si>
    <t>6540-00-756-1482</t>
  </si>
  <si>
    <t>DLA</t>
  </si>
  <si>
    <t>6540-00-135-9645</t>
  </si>
  <si>
    <t>PLIERS OPTICIANS DIXON RUBBER JAW</t>
  </si>
  <si>
    <t>L002C006</t>
  </si>
  <si>
    <t>6540-00-165-6504</t>
  </si>
  <si>
    <t>L002D005</t>
  </si>
  <si>
    <t>L002C002</t>
  </si>
  <si>
    <t>PLIERS OPTICIANS CHAIN NOSE</t>
  </si>
  <si>
    <t>PLIERS OPTICIANS SCREW &amp; RIVET</t>
  </si>
  <si>
    <t>7210-00-119-5335</t>
  </si>
  <si>
    <t>PLIERS OPTICIANS SNIPE NOSE 5 1/2"</t>
  </si>
  <si>
    <t>L002B005</t>
  </si>
  <si>
    <t>6515-01-112-6410</t>
  </si>
  <si>
    <t>SUPPORT CERVICAL CHILD 3' SOFT</t>
  </si>
  <si>
    <t>NEW CUMBERLAND, PA</t>
  </si>
  <si>
    <t>CERVICAL COLLAR CO.</t>
  </si>
  <si>
    <t>L010D005</t>
  </si>
  <si>
    <t>FRENCH CAMP, CA</t>
  </si>
  <si>
    <t>HILL AFB, UT</t>
  </si>
  <si>
    <t>LAERDAL MEDICAL CORP</t>
  </si>
  <si>
    <t>L012B006</t>
  </si>
  <si>
    <t>6515-01-305-2457</t>
  </si>
  <si>
    <t>6515-01-313-2652</t>
  </si>
  <si>
    <t>6515-01-196-1700</t>
  </si>
  <si>
    <t>SUPPORT CERVICAL SHORT</t>
  </si>
  <si>
    <t>SPLINT LEG PNEUMATIC ADULT BOOT TYPE</t>
  </si>
  <si>
    <t>870016</t>
  </si>
  <si>
    <t>BOB BARKER CO.</t>
  </si>
  <si>
    <t>6532-01-469-7517</t>
  </si>
  <si>
    <t>L010D002</t>
  </si>
  <si>
    <t>L010B001</t>
  </si>
  <si>
    <t>L024C002</t>
  </si>
  <si>
    <t>B-C-08</t>
  </si>
  <si>
    <t>6530-01-488-6172</t>
  </si>
  <si>
    <t>VOLLRATH</t>
  </si>
  <si>
    <t>URINAL MALE PATIENT 50S</t>
  </si>
  <si>
    <t>L004C003</t>
  </si>
  <si>
    <t>FLEX SUPPORT</t>
  </si>
  <si>
    <t>L020B001</t>
  </si>
  <si>
    <t>KENAD</t>
  </si>
  <si>
    <t>L020D001</t>
  </si>
  <si>
    <t>COLLAR CERVICAL 4"</t>
  </si>
  <si>
    <t>160-4</t>
  </si>
  <si>
    <t xml:space="preserve">COLLAR CERVICAL ECONOMY SOFT MD </t>
  </si>
  <si>
    <t>TETRA</t>
  </si>
  <si>
    <t>L018D009</t>
  </si>
  <si>
    <t>COLLAR CERVICAL FIRM DEN 2X23</t>
  </si>
  <si>
    <t>26-2301</t>
  </si>
  <si>
    <t>COLLAR CERVICAL FIRM DEN 3X23</t>
  </si>
  <si>
    <t>26-2303</t>
  </si>
  <si>
    <t>COLLAR CERVICAL FIRM DEN 2.5X23</t>
  </si>
  <si>
    <t>26-2302</t>
  </si>
  <si>
    <t>COLLAR CERVICAL FIRM DEN 3.5X23  UNIVERSAL</t>
  </si>
  <si>
    <t>26-2304</t>
  </si>
  <si>
    <t>L020D003</t>
  </si>
  <si>
    <t>A-F-01</t>
  </si>
  <si>
    <t>L002C012</t>
  </si>
  <si>
    <t>L018A011</t>
  </si>
  <si>
    <t>L018A004</t>
  </si>
  <si>
    <t>L024A002</t>
  </si>
  <si>
    <t>L018A003</t>
  </si>
  <si>
    <t>L006A005</t>
  </si>
  <si>
    <t>L006A009</t>
  </si>
  <si>
    <t>L006A007</t>
  </si>
  <si>
    <t>L006A003</t>
  </si>
  <si>
    <t>L006C005</t>
  </si>
  <si>
    <t>COLLAR CERVICAL FIRM DEN 4.5X23 UNIVERSAL</t>
  </si>
  <si>
    <t>26-2506</t>
  </si>
  <si>
    <t>COLLAR CERVICAL FIRM DEN 4X23  UNIVERSAL</t>
  </si>
  <si>
    <t>26-2305</t>
  </si>
  <si>
    <t>COLLAR CERVICAL FIRM DEN FOAM 3' UNIV</t>
  </si>
  <si>
    <t xml:space="preserve">DEROYAL </t>
  </si>
  <si>
    <t>L020C008</t>
  </si>
  <si>
    <t>COLLAR CERVICAL FIRM DEN FOAM 4' LG</t>
  </si>
  <si>
    <t>COLLAR CERVICAL FIRM DEN FOAM LG</t>
  </si>
  <si>
    <t>COLLAR CERVICAL FIRM DEN LG</t>
  </si>
  <si>
    <t>BIRD &amp; CRONIN</t>
  </si>
  <si>
    <t>L018C003</t>
  </si>
  <si>
    <t>MESA INC</t>
  </si>
  <si>
    <t>#162</t>
  </si>
  <si>
    <t>COLLAR CERVICAL FIRM DEN MD</t>
  </si>
  <si>
    <t>0814-2403</t>
  </si>
  <si>
    <t>0814-9903</t>
  </si>
  <si>
    <t>COLLAR CERVICAL FIRM DEN MD-SHORT</t>
  </si>
  <si>
    <t>0814-2406</t>
  </si>
  <si>
    <t>4200-87</t>
  </si>
  <si>
    <t>L018C005</t>
  </si>
  <si>
    <t>COLUMBIA SURGICAL INSTRUMENT, INC</t>
  </si>
  <si>
    <t>L012B003</t>
  </si>
  <si>
    <t>6530-01-119-0015</t>
  </si>
  <si>
    <t>HUDSON BARR</t>
  </si>
  <si>
    <t>L004B002</t>
  </si>
  <si>
    <t>6515-00-515-2115</t>
  </si>
  <si>
    <t>BELL FIBRE PRODUCTS</t>
  </si>
  <si>
    <t>L004C002</t>
  </si>
  <si>
    <t>6515-01-120-2645</t>
  </si>
  <si>
    <t>BAUMANOMETER</t>
  </si>
  <si>
    <t>L006B002</t>
  </si>
  <si>
    <t>PAD BED LINEN PROTECTIVE 17X23.5  300/PG`</t>
  </si>
  <si>
    <t>BULB SPHYGMOMANOMETER</t>
  </si>
  <si>
    <t>BUR CRANIAL HUDSON SHANK 16MM</t>
  </si>
  <si>
    <t>6515-00-334-4300</t>
  </si>
  <si>
    <t>FORCEPS HEMOSTATIC CURVED, 6 1/4"</t>
  </si>
  <si>
    <t>COLLAR CERVICAL FIRM DEN MD O942</t>
  </si>
  <si>
    <t># O942</t>
  </si>
  <si>
    <t>COLLAR CERVICAL FIRM DEN XLG</t>
  </si>
  <si>
    <t>0814-2405</t>
  </si>
  <si>
    <t>L018D003</t>
  </si>
  <si>
    <t>COLLAR CERVICAL FIRM DENS SM</t>
  </si>
  <si>
    <t>0814-9902</t>
  </si>
  <si>
    <t>COLLAR CERVICAL FIRM FOAM DEN X-LG MD</t>
  </si>
  <si>
    <t>COLLAR CERVICAL FIRM FOAM MD</t>
  </si>
  <si>
    <t>DMI</t>
  </si>
  <si>
    <t>L018C014</t>
  </si>
  <si>
    <t>COLLAR CERVICAL HI CONTOUR FIRM DENSITY 4</t>
  </si>
  <si>
    <t>COLLAR CERVICAL LARGE 3"</t>
  </si>
  <si>
    <t>26-2702</t>
  </si>
  <si>
    <t>COLLAR CERVICAL LARGE 3.5 CONTOUR</t>
  </si>
  <si>
    <t>26-2706</t>
  </si>
  <si>
    <t>COLLAR CERVICAL LARGE 4 CONTOUR</t>
  </si>
  <si>
    <t>26-2710</t>
  </si>
  <si>
    <t>26-2711</t>
  </si>
  <si>
    <t>COLLAR CERVICAL LARGE FIRM 3.5"H</t>
  </si>
  <si>
    <t>HERMELL PRODUCTS, INC</t>
  </si>
  <si>
    <t>COLLAR CERVICAL LARGE STANDARD SPLIT</t>
  </si>
  <si>
    <t>26-2603</t>
  </si>
  <si>
    <t>COLLAR CERVICAL LG FOAM LOW CONTOUR</t>
  </si>
  <si>
    <t>COLLAR CERVICAL LOW PROFILE LG</t>
  </si>
  <si>
    <t>0814-0314</t>
  </si>
  <si>
    <t>L018B003</t>
  </si>
  <si>
    <t xml:space="preserve">MDC </t>
  </si>
  <si>
    <t>L018D015</t>
  </si>
  <si>
    <t>COLLAR CERVICAL MD FIRM DENSITY 3</t>
  </si>
  <si>
    <t>COLLAR CERVICAL MED FOAM LOW CONTOUR</t>
  </si>
  <si>
    <t>COLLAR CERVICAL MED 3" CONTOUR</t>
  </si>
  <si>
    <t>26-2701</t>
  </si>
  <si>
    <t>COLLAR CERVICAL MED 3.5 CONTOUR</t>
  </si>
  <si>
    <t>26-2705</t>
  </si>
  <si>
    <t>COLLAR CERVICAL MED 4" CONTOUR</t>
  </si>
  <si>
    <t>26-2709</t>
  </si>
  <si>
    <t>26-2206</t>
  </si>
  <si>
    <t>COLLAR CERVICAL MED DEN  4X23</t>
  </si>
  <si>
    <t>26-2205</t>
  </si>
  <si>
    <t>COLLAR CERVICAL MED DEN 25X23  UNIVERSAL</t>
  </si>
  <si>
    <t>26-2201</t>
  </si>
  <si>
    <t>COLLAR CERVICAL MED DEN 4.5X23  UNIVERSAL</t>
  </si>
  <si>
    <t>COLLAR CERVICAL MED FIRM 3"H</t>
  </si>
  <si>
    <t>CC4732</t>
  </si>
  <si>
    <t>COLLAR CERVICAL MED REGULAR  W/TRACH</t>
  </si>
  <si>
    <t>TECNOL, INC</t>
  </si>
  <si>
    <t>00198</t>
  </si>
  <si>
    <t>L018C002</t>
  </si>
  <si>
    <t>COLLAR CERVICAL MED UNIVERSAL DEN 2.5X23</t>
  </si>
  <si>
    <t>6520-00-556-2000</t>
  </si>
  <si>
    <t>MIXING SLAB DENTAL 3X6</t>
  </si>
  <si>
    <t>PLIERS OPTICIANS</t>
  </si>
  <si>
    <t>6540-00-299-8416</t>
  </si>
  <si>
    <t>6515-01-257-4655</t>
  </si>
  <si>
    <t>6540-01-486-2485</t>
  </si>
  <si>
    <t>DIAGNOSTIC SET NEUROLOGICAL</t>
  </si>
  <si>
    <t>6515-01-279-8276</t>
  </si>
  <si>
    <t>6515-00-340-1200</t>
  </si>
  <si>
    <t>6540-00-388-5800</t>
  </si>
  <si>
    <t>GONIOMETER ORTHOPEDIC</t>
  </si>
  <si>
    <t>CHART VISION ACUITY TESTING</t>
  </si>
  <si>
    <t>6515-01-165-9435</t>
  </si>
  <si>
    <t>6530-01-289-1991</t>
  </si>
  <si>
    <t>6530-01-166-9035</t>
  </si>
  <si>
    <t>6515-01-219-3870</t>
  </si>
  <si>
    <t>6515-01-120-5011</t>
  </si>
  <si>
    <t>6515-00-777-7340</t>
  </si>
  <si>
    <t>SPATULA EYE DOUBLE-ENDED</t>
  </si>
  <si>
    <t>CUSHION CRUTCH</t>
  </si>
  <si>
    <t>6530-01-290-9964</t>
  </si>
  <si>
    <t>LITTER FOLDING RIGID POLE</t>
  </si>
  <si>
    <t>SUPPORT CERVICAL UNIVERSAL 3"</t>
  </si>
  <si>
    <t>SUPPORT CERVICAL LARGE 3 1/4"</t>
  </si>
  <si>
    <t>RESUSCITATOR HAND OPERATED ADULT</t>
  </si>
  <si>
    <t>PUNCH PAPER HAND 3-HOLE</t>
  </si>
  <si>
    <t>UNIVERSAL</t>
  </si>
  <si>
    <t>26-2202</t>
  </si>
  <si>
    <t>COLLAR CERVICAL MED UNIVERSAL DEN 3.5X23</t>
  </si>
  <si>
    <t>26-2204</t>
  </si>
  <si>
    <t>COLLAR CERVICAL MED UNIVERSAL DEN 3X23</t>
  </si>
  <si>
    <t>26-2203</t>
  </si>
  <si>
    <t>COLLAR CERVICAL MED X-LONG</t>
  </si>
  <si>
    <t>26-2105</t>
  </si>
  <si>
    <t>COLLAR CERVICAL MED-FIRM 3</t>
  </si>
  <si>
    <t>COLLAR CERVICAL MED-FIRM 4"</t>
  </si>
  <si>
    <t>COLLAR CERVICAL MED FIRM  2"H</t>
  </si>
  <si>
    <t>CC4712A</t>
  </si>
  <si>
    <t>COLLAR CERVICAL MED SOFT 3"H</t>
  </si>
  <si>
    <t>CC4532</t>
  </si>
  <si>
    <t>26-5106</t>
  </si>
  <si>
    <t>DJ ORTHO</t>
  </si>
  <si>
    <t>L020C001</t>
  </si>
  <si>
    <t>26-5206</t>
  </si>
  <si>
    <t>COLLAR CERVICAL PHIL LG 5.25</t>
  </si>
  <si>
    <t>26-5306</t>
  </si>
  <si>
    <t>26-5005</t>
  </si>
  <si>
    <t>26-5105</t>
  </si>
  <si>
    <t>COLLAR CERVICAL PHIL MED 4.25</t>
  </si>
  <si>
    <t>79-83145</t>
  </si>
  <si>
    <t>26-5205</t>
  </si>
  <si>
    <t>26-5104</t>
  </si>
  <si>
    <t>26-5204</t>
  </si>
  <si>
    <t>COLLAR CERVICAL SERPENTINE 2.5X15.5</t>
  </si>
  <si>
    <t>26-2504</t>
  </si>
  <si>
    <t>COLLAR CERVICAL SERPENTINE 2.5X18,5</t>
  </si>
  <si>
    <t>26-2505</t>
  </si>
  <si>
    <t>COLLAR CERVICAL SERPENTINE 2.5X21,5</t>
  </si>
  <si>
    <t>26-2507</t>
  </si>
  <si>
    <t>COLLAR CERVICAL SERPENTINE 2X21</t>
  </si>
  <si>
    <t>26-2502</t>
  </si>
  <si>
    <t>COLLAR CERVICAL SERPENTINE 2X24</t>
  </si>
  <si>
    <t>26-2503</t>
  </si>
  <si>
    <t>COLLAR CERVICAL SERPENTINE 3.75X19</t>
  </si>
  <si>
    <t>26-2512</t>
  </si>
  <si>
    <t>COLLAR CERVICAL SERPENTINE 3.75X22</t>
  </si>
  <si>
    <t>26-2513</t>
  </si>
  <si>
    <t>COLLAR CERVICAL SERPENTINE 3X15.5</t>
  </si>
  <si>
    <t>26-2508</t>
  </si>
  <si>
    <t>COLLAR CERVICAL SERPENTINE 3X17</t>
  </si>
  <si>
    <t>26-2509</t>
  </si>
  <si>
    <t>COLLAR CERVICAL SERPENTINE 3X20</t>
  </si>
  <si>
    <t>26-2510</t>
  </si>
  <si>
    <t>COLLAR CERVICAL SERPENTINE 3X21.5</t>
  </si>
  <si>
    <t>26-2511</t>
  </si>
  <si>
    <t>COLLAR CERVICAL SERPENTINE 4X20.5</t>
  </si>
  <si>
    <t>26-2514</t>
  </si>
  <si>
    <t>COLLAR CERVICAL SERPENTINE 4X21.5</t>
  </si>
  <si>
    <t>26-2515</t>
  </si>
  <si>
    <t>COLLAR CERVICAL SERPENTINE ADJUSTABLE</t>
  </si>
  <si>
    <t>PHILADELPHIA CERVICAL</t>
  </si>
  <si>
    <t>COLLAR CERVICAL SERPENTINE FIRM 4.5X22</t>
  </si>
  <si>
    <t>26-2517</t>
  </si>
  <si>
    <t>COLLAR CERVICAL SERPENTINE FIRM 4X24.5</t>
  </si>
  <si>
    <t>26-2516</t>
  </si>
  <si>
    <t>COLLAR CERVICAL SERPENTINE FIRM 5X21.5</t>
  </si>
  <si>
    <t>26-2518</t>
  </si>
  <si>
    <t>COLLAR CERVICAL SERPENTINE FIRM 5X24</t>
  </si>
  <si>
    <t>26-2519</t>
  </si>
  <si>
    <t>L018B002</t>
  </si>
  <si>
    <t>COLLAR CERVICAL SERPENTINE FIRM DENS LG</t>
  </si>
  <si>
    <t>0184-9904</t>
  </si>
  <si>
    <t>L018A001</t>
  </si>
  <si>
    <t>COLLAR CERVICAL SERPENTINE FIRM DENS XLG</t>
  </si>
  <si>
    <t>0814-9905</t>
  </si>
  <si>
    <t>COLLAR CERVICAL SERPENTINE LG 4"</t>
  </si>
  <si>
    <t>COLLAR CERVICAL SERPENTINE MD-FIRM</t>
  </si>
  <si>
    <t xml:space="preserve">COLLAR CERVICAL SM FOAM </t>
  </si>
  <si>
    <t>COLLAR CERVICAL SM X-LONG</t>
  </si>
  <si>
    <t>26-2104</t>
  </si>
  <si>
    <t>COLLAR CERVICAL SM 3 CONTOUR</t>
  </si>
  <si>
    <t>26-2700</t>
  </si>
  <si>
    <t>COLLAR CERVICAL SM 3.5 CONTOUR</t>
  </si>
  <si>
    <t>26-2704</t>
  </si>
  <si>
    <t>COLLAR CERVICAL SM 4 CONTOUR</t>
  </si>
  <si>
    <t>26-2708</t>
  </si>
  <si>
    <t>COLLAR CERVICAL SM SOFT 2"H</t>
  </si>
  <si>
    <t>CC4511</t>
  </si>
  <si>
    <t>COLLAR CERVICAL SM STANDARD SPLIT</t>
  </si>
  <si>
    <t>26-2601</t>
  </si>
  <si>
    <t>COLLAR CERVICAL SOFT FOAM 3.5 LG</t>
  </si>
  <si>
    <t>COLLAR CERVICAL SOFT FOAM LG</t>
  </si>
  <si>
    <t>COLLAR CERVICAL XLARGE 3.5 CONTOUR</t>
  </si>
  <si>
    <t>26-2707</t>
  </si>
  <si>
    <t>COLLAR CERVICAL X-LONG LARGE</t>
  </si>
  <si>
    <t>26-2106</t>
  </si>
  <si>
    <t>LINER COLLAR CERVICAL PHIL</t>
  </si>
  <si>
    <t>26-5000</t>
  </si>
  <si>
    <t>POSITIONED FOOT CRADLE</t>
  </si>
  <si>
    <t>SUNRISE</t>
  </si>
  <si>
    <t>L018C001</t>
  </si>
  <si>
    <t>L018D001</t>
  </si>
  <si>
    <t>EMT CHOICE</t>
  </si>
  <si>
    <t>L018B016</t>
  </si>
  <si>
    <t>ATOMIZER MEDICAL 1 0Z GLASS</t>
  </si>
  <si>
    <t>GAGE ANEROID SPHYGMOMANOMETER</t>
  </si>
  <si>
    <t>HANDLE OPHTHALMOSCOPE RETINOSCOPE</t>
  </si>
  <si>
    <t>LIGHT ULTRAVIOLET SPECIMEN EXAMINING</t>
  </si>
  <si>
    <t>TRANSFORMER POWER STEP-DOWN</t>
  </si>
  <si>
    <t>SMITH &amp; NEPHEW</t>
  </si>
  <si>
    <t>PROTECTOR KODEL HEEL/ELBOW</t>
  </si>
  <si>
    <t>79-81040</t>
  </si>
  <si>
    <t>L018B001</t>
  </si>
  <si>
    <t>KENDALL</t>
  </si>
  <si>
    <t>8612RC</t>
  </si>
  <si>
    <t>8608RC</t>
  </si>
  <si>
    <t>8618RC</t>
  </si>
  <si>
    <t>8980MW</t>
  </si>
  <si>
    <t>85161H</t>
  </si>
  <si>
    <t>85301H</t>
  </si>
  <si>
    <t>85401H</t>
  </si>
  <si>
    <t>8507MW</t>
  </si>
  <si>
    <t>1522SA</t>
  </si>
  <si>
    <t>8537SA</t>
  </si>
  <si>
    <t>85221R</t>
  </si>
  <si>
    <t>8533SA</t>
  </si>
  <si>
    <t>8544SA</t>
  </si>
  <si>
    <t>8527R</t>
  </si>
  <si>
    <t>8537MW</t>
  </si>
  <si>
    <t>8545SA</t>
  </si>
  <si>
    <t>MEDLINE</t>
  </si>
  <si>
    <t>8536SA</t>
  </si>
  <si>
    <t>8900SA</t>
  </si>
  <si>
    <t>MEDICAL ACTION INDUSTRIES INC</t>
  </si>
  <si>
    <t>SAGE</t>
  </si>
  <si>
    <t>8900MW</t>
  </si>
  <si>
    <t>8998PG2</t>
  </si>
  <si>
    <t>BEMIS</t>
  </si>
  <si>
    <t>111 030</t>
  </si>
  <si>
    <t>108 030</t>
  </si>
  <si>
    <t>333 030</t>
  </si>
  <si>
    <t>208 004</t>
  </si>
  <si>
    <t>333 020</t>
  </si>
  <si>
    <t>175 030</t>
  </si>
  <si>
    <t>202 004</t>
  </si>
  <si>
    <t>100 030</t>
  </si>
  <si>
    <t>MENTOR</t>
  </si>
  <si>
    <t>CATHETER CONDOM SELF-ADHERING MALE EXTERNAL</t>
  </si>
  <si>
    <t xml:space="preserve">ROCHESTER MEDICAL </t>
  </si>
  <si>
    <t>CONTAINER SHARP 11-GAL W/CART RED</t>
  </si>
  <si>
    <t>CONTAINER REGULATED 8-GAL MEDICAL WASTE RED</t>
  </si>
  <si>
    <t>CONTAINER BIOHAZARD 2-GAL WASTE CLEAR</t>
  </si>
  <si>
    <t>CONTAINER CHEMOTHERAPY 10-GAL WASTE YELLOW</t>
  </si>
  <si>
    <t>CONTAINER BIOHAZARD 4-GAL WASTE RED</t>
  </si>
  <si>
    <t>CONTAINER BIOHAZARD 8-GAL WASTE RED</t>
  </si>
  <si>
    <t>CONTAINER CHEMOTHERAPY 2-GAL WASTE YELLOW</t>
  </si>
  <si>
    <t>CONTAINER CHEMOTHERAPY 4-GAL WASTE YELLOW</t>
  </si>
  <si>
    <t>CONTAINER BIOHAZARD 4-GAL WASTE CLEAR</t>
  </si>
  <si>
    <t>CONTAINER BIOHAZARD 3-GAL WASTE RED</t>
  </si>
  <si>
    <t>L020A009</t>
  </si>
  <si>
    <t>DAMASCUS</t>
  </si>
  <si>
    <t>L020D006</t>
  </si>
  <si>
    <t>MILTEX INSTRUMENTS</t>
  </si>
  <si>
    <t>1-213</t>
  </si>
  <si>
    <t>L020D004</t>
  </si>
  <si>
    <t>STEREO OPTICAL INC</t>
  </si>
  <si>
    <t>SO003</t>
  </si>
  <si>
    <t>L022F009</t>
  </si>
  <si>
    <t>FRANK STUBBS CO, INC</t>
  </si>
  <si>
    <t>L022F011</t>
  </si>
  <si>
    <t>AMBU LIFECARE</t>
  </si>
  <si>
    <t>L010B019</t>
  </si>
  <si>
    <t>L020A010</t>
  </si>
  <si>
    <t>MARSHALL PRODUCTS</t>
  </si>
  <si>
    <t>PHILADELPHIA</t>
  </si>
  <si>
    <t>L022F013</t>
  </si>
  <si>
    <t>ATLANTIC ULTRAVIOLET CORP</t>
  </si>
  <si>
    <t>L022E010</t>
  </si>
  <si>
    <t>L022E012</t>
  </si>
  <si>
    <t>E0489</t>
  </si>
  <si>
    <t>L008A009</t>
  </si>
  <si>
    <t>JOHNSON BROS RUBBER CO</t>
  </si>
  <si>
    <t>CONTAINER BIOHAZARD 4-QT WASTE CLEAR</t>
  </si>
  <si>
    <t>CONTAINER CHEMOTHERAPY 5-GAL WASTE BUCKET WHITE</t>
  </si>
  <si>
    <t>CONTAINER SHARP 5-GAL BUCKET WHITE</t>
  </si>
  <si>
    <t>CONTAINER BIOHAZARD 16-GAL WASTE RED</t>
  </si>
  <si>
    <t>CONTAINER BIOHAZARD 2-GAL WASTE RED</t>
  </si>
  <si>
    <t>CONTAINER SHARP 1-QT WASTE RED</t>
  </si>
  <si>
    <t>8540SA</t>
  </si>
  <si>
    <t>CONTAINER SHARP WALL MOUNTED 4-GAL OPAL</t>
  </si>
  <si>
    <t>CONTAINER SHARP WALL MOUNTED 6-GAL  OPAL</t>
  </si>
  <si>
    <t>CONTAINER HAZARDOUS 5-GAL WASTE BLACK</t>
  </si>
  <si>
    <t>CONTAINER BIOHAZARD 6-GAL WASTE OPAL</t>
  </si>
  <si>
    <t>CONTAINER INFECTIOUS 16-GAL WASTE RED</t>
  </si>
  <si>
    <t>CONTAINER SHARP 16-GAL RED SHARP-TAINER</t>
  </si>
  <si>
    <t>6515-01-250-8936</t>
  </si>
  <si>
    <t>REEL RESEARCH</t>
  </si>
  <si>
    <t>SPLINT TRACTION-EXTRICATION ADULT</t>
  </si>
  <si>
    <t>6530-01-490-2487</t>
  </si>
  <si>
    <t>NARP</t>
  </si>
  <si>
    <t>50-0013</t>
  </si>
  <si>
    <t>BED BLANKET 66X64 DISASTER</t>
  </si>
  <si>
    <t>A-F-04</t>
  </si>
  <si>
    <t>A-D-01</t>
  </si>
  <si>
    <t>7210-01-156-3617</t>
  </si>
  <si>
    <t>A-A-10</t>
  </si>
  <si>
    <t>L012C006</t>
  </si>
  <si>
    <t>L012A009</t>
  </si>
  <si>
    <t>FORCEPS LUNG GRAPING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</si>
</sst>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dd\-mmm\-yy"/>
    <numFmt numFmtId="166" formatCode="###\-##\-###\-####"/>
    <numFmt numFmtId="167" formatCode="0;[Red]0"/>
    <numFmt numFmtId="168" formatCode="\5\-\1\9\5\2"/>
    <numFmt numFmtId="169" formatCode="&quot;$&quot;#,##0.00;[Red]&quot;$&quot;#,##0.00"/>
    <numFmt numFmtId="170" formatCode="#,##0.00;[Red]#,##0.00"/>
    <numFmt numFmtId="171" formatCode="####\-##\-###\-####"/>
    <numFmt numFmtId="172" formatCode="00000"/>
    <numFmt numFmtId="173" formatCode="0.000"/>
    <numFmt numFmtId="174" formatCode="0.0"/>
  </numFmts>
  <fonts count="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2" borderId="1" xfId="21" applyNumberFormat="1" applyFont="1" applyFill="1" applyBorder="1" applyAlignment="1">
      <alignment horizontal="left" vertical="center"/>
      <protection/>
    </xf>
    <xf numFmtId="167" fontId="4" fillId="2" borderId="1" xfId="21" applyNumberFormat="1" applyFont="1" applyFill="1" applyBorder="1" applyAlignment="1">
      <alignment horizontal="left" vertical="center"/>
      <protection/>
    </xf>
    <xf numFmtId="0" fontId="4" fillId="2" borderId="1" xfId="21" applyNumberFormat="1" applyFont="1" applyFill="1" applyBorder="1" applyAlignment="1">
      <alignment vertical="center"/>
      <protection/>
    </xf>
    <xf numFmtId="0" fontId="4" fillId="2" borderId="1" xfId="17" applyNumberFormat="1" applyFont="1" applyFill="1" applyBorder="1" applyAlignment="1">
      <alignment vertical="center"/>
    </xf>
    <xf numFmtId="0" fontId="5" fillId="0" borderId="1" xfId="18" applyFont="1" applyBorder="1" applyAlignment="1">
      <alignment/>
    </xf>
    <xf numFmtId="2" fontId="4" fillId="2" borderId="1" xfId="15" applyNumberFormat="1" applyFont="1" applyFill="1" applyBorder="1" applyAlignment="1">
      <alignment horizontal="right" vertical="center"/>
    </xf>
    <xf numFmtId="0" fontId="4" fillId="2" borderId="1" xfId="21" applyFont="1" applyFill="1" applyBorder="1" applyAlignment="1">
      <alignment horizontal="left" vertical="center"/>
      <protection/>
    </xf>
    <xf numFmtId="0" fontId="4" fillId="0" borderId="1" xfId="0" applyFont="1" applyBorder="1" applyAlignment="1">
      <alignment/>
    </xf>
    <xf numFmtId="0" fontId="4" fillId="0" borderId="1" xfId="0" applyNumberFormat="1" applyFont="1" applyBorder="1" applyAlignment="1">
      <alignment horizontal="left"/>
    </xf>
    <xf numFmtId="167" fontId="4" fillId="0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/>
    </xf>
    <xf numFmtId="2" fontId="4" fillId="0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/>
    </xf>
    <xf numFmtId="167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/>
    </xf>
    <xf numFmtId="167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21" applyFont="1" applyFill="1" applyBorder="1" applyAlignment="1">
      <alignment horizontal="left" vertical="center"/>
      <protection/>
    </xf>
    <xf numFmtId="0" fontId="4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167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5" fillId="0" borderId="1" xfId="21" applyFont="1" applyFill="1" applyBorder="1" applyAlignment="1">
      <alignment horizontal="left"/>
      <protection/>
    </xf>
    <xf numFmtId="166" fontId="4" fillId="2" borderId="1" xfId="0" applyNumberFormat="1" applyFont="1" applyFill="1" applyBorder="1" applyAlignment="1">
      <alignment horizontal="left"/>
    </xf>
    <xf numFmtId="15" fontId="4" fillId="2" borderId="1" xfId="0" applyNumberFormat="1" applyFont="1" applyFill="1" applyBorder="1" applyAlignment="1">
      <alignment/>
    </xf>
    <xf numFmtId="167" fontId="4" fillId="0" borderId="1" xfId="0" applyNumberFormat="1" applyFont="1" applyFill="1" applyBorder="1" applyAlignment="1">
      <alignment horizontal="left"/>
    </xf>
    <xf numFmtId="0" fontId="4" fillId="0" borderId="1" xfId="21" applyFont="1" applyFill="1" applyBorder="1" applyAlignment="1">
      <alignment horizontal="left"/>
      <protection/>
    </xf>
    <xf numFmtId="167" fontId="4" fillId="0" borderId="1" xfId="0" applyNumberFormat="1" applyFont="1" applyFill="1" applyBorder="1" applyAlignment="1">
      <alignment horizontal="left" vertical="center"/>
    </xf>
    <xf numFmtId="0" fontId="4" fillId="0" borderId="1" xfId="22" applyNumberFormat="1" applyFont="1" applyFill="1" applyBorder="1" applyAlignment="1">
      <alignment vertical="center" wrapText="1"/>
      <protection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2" borderId="1" xfId="21" applyFont="1" applyFill="1" applyBorder="1" applyAlignment="1">
      <alignment horizontal="left"/>
      <protection/>
    </xf>
    <xf numFmtId="0" fontId="5" fillId="2" borderId="1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left"/>
    </xf>
    <xf numFmtId="167" fontId="4" fillId="2" borderId="1" xfId="0" applyNumberFormat="1" applyFont="1" applyFill="1" applyBorder="1" applyAlignment="1">
      <alignment horizontal="left" vertical="center"/>
    </xf>
    <xf numFmtId="0" fontId="4" fillId="2" borderId="1" xfId="22" applyNumberFormat="1" applyFont="1" applyFill="1" applyBorder="1" applyAlignment="1">
      <alignment vertical="center" wrapText="1"/>
      <protection/>
    </xf>
    <xf numFmtId="0" fontId="5" fillId="2" borderId="1" xfId="0" applyNumberFormat="1" applyFont="1" applyFill="1" applyBorder="1" applyAlignment="1">
      <alignment horizontal="left"/>
    </xf>
    <xf numFmtId="167" fontId="5" fillId="2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5" fillId="2" borderId="1" xfId="21" applyNumberFormat="1" applyFont="1" applyFill="1" applyBorder="1" applyAlignment="1">
      <alignment horizontal="left" vertical="center"/>
      <protection/>
    </xf>
    <xf numFmtId="0" fontId="5" fillId="2" borderId="1" xfId="0" applyFont="1" applyFill="1" applyBorder="1" applyAlignment="1">
      <alignment horizontal="left"/>
    </xf>
    <xf numFmtId="2" fontId="5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horizontal="right"/>
    </xf>
    <xf numFmtId="2" fontId="5" fillId="0" borderId="1" xfId="18" applyNumberFormat="1" applyFont="1" applyBorder="1" applyAlignment="1">
      <alignment/>
    </xf>
    <xf numFmtId="167" fontId="5" fillId="0" borderId="1" xfId="0" applyNumberFormat="1" applyFont="1" applyBorder="1" applyAlignment="1">
      <alignment horizontal="left"/>
    </xf>
    <xf numFmtId="0" fontId="5" fillId="0" borderId="1" xfId="0" applyFont="1" applyBorder="1" applyAlignment="1" quotePrefix="1">
      <alignment/>
    </xf>
    <xf numFmtId="164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 horizontal="left"/>
    </xf>
    <xf numFmtId="2" fontId="5" fillId="0" borderId="1" xfId="18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0" fontId="4" fillId="0" borderId="1" xfId="21" applyNumberFormat="1" applyFont="1" applyFill="1" applyBorder="1" applyAlignment="1">
      <alignment horizontal="left" vertical="center"/>
      <protection/>
    </xf>
    <xf numFmtId="0" fontId="5" fillId="0" borderId="1" xfId="0" applyFont="1" applyBorder="1" applyAlignment="1" quotePrefix="1">
      <alignment horizontal="left"/>
    </xf>
    <xf numFmtId="0" fontId="5" fillId="2" borderId="1" xfId="18" applyFont="1" applyFill="1" applyBorder="1" applyAlignment="1">
      <alignment/>
    </xf>
    <xf numFmtId="0" fontId="4" fillId="2" borderId="1" xfId="0" applyFont="1" applyFill="1" applyBorder="1" applyAlignment="1" quotePrefix="1">
      <alignment horizontal="left"/>
    </xf>
    <xf numFmtId="2" fontId="5" fillId="2" borderId="1" xfId="18" applyNumberFormat="1" applyFont="1" applyFill="1" applyBorder="1" applyAlignment="1">
      <alignment/>
    </xf>
    <xf numFmtId="0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167" fontId="5" fillId="2" borderId="1" xfId="0" applyNumberFormat="1" applyFont="1" applyFill="1" applyBorder="1" applyAlignment="1">
      <alignment horizontal="left" vertical="center" wrapText="1"/>
    </xf>
    <xf numFmtId="1" fontId="4" fillId="2" borderId="1" xfId="21" applyNumberFormat="1" applyFont="1" applyFill="1" applyBorder="1" applyAlignment="1">
      <alignment vertical="center"/>
      <protection/>
    </xf>
    <xf numFmtId="1" fontId="5" fillId="2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/>
    </xf>
    <xf numFmtId="1" fontId="5" fillId="0" borderId="1" xfId="0" applyNumberFormat="1" applyFont="1" applyBorder="1" applyAlignment="1">
      <alignment/>
    </xf>
    <xf numFmtId="1" fontId="5" fillId="0" borderId="1" xfId="0" applyNumberFormat="1" applyFont="1" applyFill="1" applyBorder="1" applyAlignment="1">
      <alignment vertical="center"/>
    </xf>
    <xf numFmtId="1" fontId="4" fillId="0" borderId="1" xfId="0" applyNumberFormat="1" applyFont="1" applyBorder="1" applyAlignment="1">
      <alignment/>
    </xf>
    <xf numFmtId="1" fontId="4" fillId="0" borderId="1" xfId="0" applyNumberFormat="1" applyFont="1" applyFill="1" applyBorder="1" applyAlignment="1">
      <alignment/>
    </xf>
    <xf numFmtId="1" fontId="5" fillId="2" borderId="1" xfId="0" applyNumberFormat="1" applyFont="1" applyFill="1" applyBorder="1" applyAlignment="1">
      <alignment/>
    </xf>
    <xf numFmtId="0" fontId="4" fillId="0" borderId="1" xfId="0" applyFont="1" applyBorder="1" applyAlignment="1" quotePrefix="1">
      <alignment horizontal="left"/>
    </xf>
    <xf numFmtId="2" fontId="5" fillId="0" borderId="1" xfId="18" applyNumberFormat="1" applyFont="1" applyBorder="1" applyAlignment="1">
      <alignment horizontal="right"/>
    </xf>
    <xf numFmtId="0" fontId="4" fillId="2" borderId="1" xfId="0" applyFont="1" applyFill="1" applyBorder="1" applyAlignment="1" quotePrefix="1">
      <alignment horizontal="left" vertical="center"/>
    </xf>
    <xf numFmtId="0" fontId="5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43" fontId="5" fillId="0" borderId="1" xfId="15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vrprocpr301" xfId="21"/>
    <cellStyle name="Normal_m23rd01po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500"/>
  <sheetViews>
    <sheetView tabSelected="1" workbookViewId="0" topLeftCell="A1">
      <selection activeCell="A501" sqref="A501"/>
    </sheetView>
  </sheetViews>
  <sheetFormatPr defaultColWidth="9.140625" defaultRowHeight="12.75"/>
  <cols>
    <col min="1" max="1" width="9.8515625" style="9" customWidth="1"/>
    <col min="2" max="2" width="15.57421875" style="8" customWidth="1"/>
    <col min="3" max="3" width="48.421875" style="8" customWidth="1"/>
    <col min="4" max="4" width="3.7109375" style="8" customWidth="1"/>
    <col min="5" max="5" width="4.7109375" style="79" customWidth="1"/>
    <col min="6" max="6" width="10.421875" style="5" customWidth="1"/>
    <col min="7" max="7" width="10.421875" style="52" customWidth="1"/>
    <col min="8" max="8" width="28.00390625" style="8" customWidth="1"/>
    <col min="9" max="9" width="15.00390625" style="40" customWidth="1"/>
    <col min="10" max="10" width="6.28125" style="40" customWidth="1"/>
    <col min="11" max="11" width="10.00390625" style="8" customWidth="1"/>
    <col min="12" max="12" width="17.140625" style="8" customWidth="1"/>
    <col min="13" max="13" width="10.00390625" style="8" bestFit="1" customWidth="1"/>
    <col min="14" max="16384" width="9.140625" style="8" customWidth="1"/>
  </cols>
  <sheetData>
    <row r="1" spans="1:12" ht="18" customHeight="1">
      <c r="A1" s="1" t="s">
        <v>929</v>
      </c>
      <c r="B1" s="2" t="s">
        <v>930</v>
      </c>
      <c r="C1" s="3" t="s">
        <v>931</v>
      </c>
      <c r="D1" s="4" t="s">
        <v>932</v>
      </c>
      <c r="E1" s="71" t="s">
        <v>933</v>
      </c>
      <c r="F1" s="5" t="s">
        <v>934</v>
      </c>
      <c r="G1" s="6" t="s">
        <v>935</v>
      </c>
      <c r="H1" s="7" t="s">
        <v>936</v>
      </c>
      <c r="I1" s="7" t="s">
        <v>937</v>
      </c>
      <c r="J1" s="7" t="s">
        <v>938</v>
      </c>
      <c r="K1" s="7" t="s">
        <v>939</v>
      </c>
      <c r="L1" s="8" t="s">
        <v>531</v>
      </c>
    </row>
    <row r="2" spans="1:11" ht="12.75" customHeight="1">
      <c r="A2" s="9" t="s">
        <v>592</v>
      </c>
      <c r="B2" s="8" t="s">
        <v>717</v>
      </c>
      <c r="C2" s="8" t="s">
        <v>727</v>
      </c>
      <c r="D2" s="8" t="s">
        <v>599</v>
      </c>
      <c r="E2" s="79">
        <v>1</v>
      </c>
      <c r="F2" s="83">
        <v>10.19</v>
      </c>
      <c r="G2" s="51">
        <f aca="true" t="shared" si="0" ref="G2:G65">SUM(E2*F2)</f>
        <v>10.19</v>
      </c>
      <c r="H2" s="8" t="s">
        <v>718</v>
      </c>
      <c r="I2" s="82" t="s">
        <v>719</v>
      </c>
      <c r="J2" s="14">
        <v>1</v>
      </c>
      <c r="K2" s="8" t="s">
        <v>716</v>
      </c>
    </row>
    <row r="3" spans="1:11" ht="12.75" customHeight="1">
      <c r="A3" s="15"/>
      <c r="B3" s="16" t="s">
        <v>924</v>
      </c>
      <c r="C3" s="17" t="s">
        <v>1237</v>
      </c>
      <c r="D3" s="17" t="s">
        <v>589</v>
      </c>
      <c r="E3" s="72">
        <v>20</v>
      </c>
      <c r="F3" s="53">
        <v>50.49</v>
      </c>
      <c r="G3" s="51">
        <f t="shared" si="0"/>
        <v>1009.8000000000001</v>
      </c>
      <c r="H3" s="13" t="s">
        <v>925</v>
      </c>
      <c r="I3" s="13" t="s">
        <v>926</v>
      </c>
      <c r="J3" s="14">
        <v>1</v>
      </c>
      <c r="K3" s="7" t="s">
        <v>927</v>
      </c>
    </row>
    <row r="4" spans="1:12" ht="12.75" customHeight="1">
      <c r="A4" s="15"/>
      <c r="B4" s="18" t="s">
        <v>595</v>
      </c>
      <c r="C4" s="19" t="s">
        <v>596</v>
      </c>
      <c r="D4" s="21" t="s">
        <v>589</v>
      </c>
      <c r="E4" s="72">
        <v>22</v>
      </c>
      <c r="F4" s="53">
        <v>27</v>
      </c>
      <c r="G4" s="51">
        <f t="shared" si="0"/>
        <v>594</v>
      </c>
      <c r="H4" s="7" t="s">
        <v>597</v>
      </c>
      <c r="I4" s="7" t="s">
        <v>597</v>
      </c>
      <c r="J4" s="14">
        <v>1</v>
      </c>
      <c r="K4" s="7" t="s">
        <v>598</v>
      </c>
      <c r="L4" s="11"/>
    </row>
    <row r="5" spans="1:12" s="22" customFormat="1" ht="12.75" customHeight="1">
      <c r="A5" s="23"/>
      <c r="B5" s="23" t="s">
        <v>198</v>
      </c>
      <c r="C5" s="22" t="s">
        <v>260</v>
      </c>
      <c r="D5" s="22" t="s">
        <v>199</v>
      </c>
      <c r="E5" s="22">
        <v>80</v>
      </c>
      <c r="F5" s="51">
        <v>23.4</v>
      </c>
      <c r="G5" s="51">
        <f t="shared" si="0"/>
        <v>1872</v>
      </c>
      <c r="I5" s="23"/>
      <c r="J5" s="14">
        <v>1</v>
      </c>
      <c r="K5" s="22" t="s">
        <v>200</v>
      </c>
      <c r="L5" s="22" t="s">
        <v>22</v>
      </c>
    </row>
    <row r="6" spans="1:13" ht="12.75" customHeight="1">
      <c r="A6" s="15" t="s">
        <v>592</v>
      </c>
      <c r="B6" s="16" t="s">
        <v>601</v>
      </c>
      <c r="C6" s="17" t="s">
        <v>230</v>
      </c>
      <c r="D6" s="17" t="s">
        <v>599</v>
      </c>
      <c r="E6" s="73">
        <v>2</v>
      </c>
      <c r="F6" s="53">
        <v>9.94</v>
      </c>
      <c r="G6" s="51">
        <f t="shared" si="0"/>
        <v>19.88</v>
      </c>
      <c r="H6" s="41" t="s">
        <v>302</v>
      </c>
      <c r="I6" s="14" t="s">
        <v>303</v>
      </c>
      <c r="J6" s="14">
        <v>1</v>
      </c>
      <c r="K6" s="20" t="s">
        <v>304</v>
      </c>
      <c r="M6" s="26"/>
    </row>
    <row r="7" spans="1:13" ht="12.75" customHeight="1">
      <c r="A7" s="29" t="s">
        <v>592</v>
      </c>
      <c r="B7" s="30" t="s">
        <v>601</v>
      </c>
      <c r="C7" s="22" t="s">
        <v>278</v>
      </c>
      <c r="D7" s="22" t="s">
        <v>603</v>
      </c>
      <c r="E7" s="77">
        <v>52</v>
      </c>
      <c r="F7" s="53">
        <v>96.2</v>
      </c>
      <c r="G7" s="51">
        <f t="shared" si="0"/>
        <v>5002.400000000001</v>
      </c>
      <c r="H7" s="22" t="s">
        <v>600</v>
      </c>
      <c r="I7" s="23">
        <v>207006</v>
      </c>
      <c r="J7" s="14">
        <v>1</v>
      </c>
      <c r="K7" s="22" t="s">
        <v>992</v>
      </c>
      <c r="L7" s="22" t="s">
        <v>604</v>
      </c>
      <c r="M7" s="26"/>
    </row>
    <row r="8" spans="1:13" ht="12.75" customHeight="1">
      <c r="A8" s="29" t="s">
        <v>592</v>
      </c>
      <c r="B8" s="30" t="s">
        <v>601</v>
      </c>
      <c r="C8" s="22" t="s">
        <v>602</v>
      </c>
      <c r="D8" s="22" t="s">
        <v>603</v>
      </c>
      <c r="E8" s="77">
        <v>25</v>
      </c>
      <c r="F8" s="53">
        <v>96.2</v>
      </c>
      <c r="G8" s="51">
        <f t="shared" si="0"/>
        <v>2405</v>
      </c>
      <c r="H8" s="22" t="s">
        <v>600</v>
      </c>
      <c r="I8" s="23">
        <v>7021</v>
      </c>
      <c r="J8" s="14">
        <v>1</v>
      </c>
      <c r="K8" s="22" t="s">
        <v>992</v>
      </c>
      <c r="L8" s="22" t="s">
        <v>604</v>
      </c>
      <c r="M8" s="26"/>
    </row>
    <row r="9" spans="2:11" s="23" customFormat="1" ht="12.75" customHeight="1">
      <c r="B9" s="23" t="s">
        <v>1127</v>
      </c>
      <c r="C9" s="23" t="s">
        <v>98</v>
      </c>
      <c r="D9" s="23" t="s">
        <v>599</v>
      </c>
      <c r="E9" s="76">
        <v>8</v>
      </c>
      <c r="F9" s="66">
        <v>16.09</v>
      </c>
      <c r="G9" s="51">
        <f t="shared" si="0"/>
        <v>128.72</v>
      </c>
      <c r="H9" s="23" t="s">
        <v>994</v>
      </c>
      <c r="I9" s="23">
        <v>47</v>
      </c>
      <c r="J9" s="14">
        <v>1</v>
      </c>
      <c r="K9" s="23" t="s">
        <v>113</v>
      </c>
    </row>
    <row r="10" spans="2:11" s="22" customFormat="1" ht="12.75" customHeight="1">
      <c r="B10" s="57" t="s">
        <v>426</v>
      </c>
      <c r="C10" s="22" t="s">
        <v>427</v>
      </c>
      <c r="D10" s="22" t="s">
        <v>589</v>
      </c>
      <c r="E10" s="76">
        <v>38</v>
      </c>
      <c r="F10" s="51">
        <v>8.95</v>
      </c>
      <c r="G10" s="51">
        <f t="shared" si="0"/>
        <v>340.09999999999997</v>
      </c>
      <c r="H10" s="22" t="s">
        <v>423</v>
      </c>
      <c r="I10" s="23" t="s">
        <v>424</v>
      </c>
      <c r="J10" s="14">
        <v>1</v>
      </c>
      <c r="K10" s="22" t="s">
        <v>425</v>
      </c>
    </row>
    <row r="11" spans="1:12" s="22" customFormat="1" ht="12.75" customHeight="1">
      <c r="A11" s="22" t="s">
        <v>592</v>
      </c>
      <c r="B11" s="8" t="s">
        <v>969</v>
      </c>
      <c r="C11" s="8" t="s">
        <v>1334</v>
      </c>
      <c r="D11" s="8" t="s">
        <v>589</v>
      </c>
      <c r="E11" s="79">
        <f>864-600-30</f>
        <v>234</v>
      </c>
      <c r="F11" s="53">
        <v>5.5</v>
      </c>
      <c r="G11" s="51">
        <f t="shared" si="0"/>
        <v>1287</v>
      </c>
      <c r="H11" s="8"/>
      <c r="I11" s="40"/>
      <c r="J11" s="14">
        <v>1</v>
      </c>
      <c r="K11" s="8" t="s">
        <v>355</v>
      </c>
      <c r="L11" s="8" t="s">
        <v>960</v>
      </c>
    </row>
    <row r="12" spans="1:12" s="22" customFormat="1" ht="12.75" customHeight="1">
      <c r="A12" s="22" t="s">
        <v>592</v>
      </c>
      <c r="B12" s="8" t="s">
        <v>969</v>
      </c>
      <c r="C12" s="8" t="s">
        <v>1334</v>
      </c>
      <c r="D12" s="8" t="s">
        <v>589</v>
      </c>
      <c r="E12" s="79">
        <v>60</v>
      </c>
      <c r="F12" s="53">
        <v>5.5</v>
      </c>
      <c r="G12" s="51">
        <f t="shared" si="0"/>
        <v>330</v>
      </c>
      <c r="H12" s="8"/>
      <c r="I12" s="40"/>
      <c r="J12" s="14">
        <v>1</v>
      </c>
      <c r="K12" s="8" t="s">
        <v>213</v>
      </c>
      <c r="L12" s="8" t="s">
        <v>960</v>
      </c>
    </row>
    <row r="13" spans="2:11" ht="12.75" customHeight="1">
      <c r="B13" s="8" t="s">
        <v>356</v>
      </c>
      <c r="C13" s="8" t="s">
        <v>357</v>
      </c>
      <c r="D13" s="8" t="s">
        <v>599</v>
      </c>
      <c r="E13" s="79">
        <v>2</v>
      </c>
      <c r="F13" s="5">
        <v>48.67</v>
      </c>
      <c r="G13" s="51">
        <f t="shared" si="0"/>
        <v>97.34</v>
      </c>
      <c r="J13" s="14">
        <v>1</v>
      </c>
      <c r="K13" s="8" t="s">
        <v>235</v>
      </c>
    </row>
    <row r="14" spans="1:11" ht="12.75" customHeight="1">
      <c r="A14" s="9" t="s">
        <v>592</v>
      </c>
      <c r="B14" s="8" t="s">
        <v>711</v>
      </c>
      <c r="C14" s="8" t="s">
        <v>712</v>
      </c>
      <c r="D14" s="8" t="s">
        <v>599</v>
      </c>
      <c r="E14" s="79">
        <v>1</v>
      </c>
      <c r="F14" s="83">
        <v>32.2</v>
      </c>
      <c r="G14" s="51">
        <f t="shared" si="0"/>
        <v>32.2</v>
      </c>
      <c r="H14" s="8" t="s">
        <v>1263</v>
      </c>
      <c r="I14" s="40" t="s">
        <v>713</v>
      </c>
      <c r="J14" s="14">
        <v>1</v>
      </c>
      <c r="K14" s="8" t="s">
        <v>710</v>
      </c>
    </row>
    <row r="15" spans="2:12" s="22" customFormat="1" ht="12.75" customHeight="1">
      <c r="B15" s="22" t="s">
        <v>428</v>
      </c>
      <c r="C15" s="22" t="s">
        <v>430</v>
      </c>
      <c r="D15" s="22" t="s">
        <v>589</v>
      </c>
      <c r="E15" s="76">
        <v>5</v>
      </c>
      <c r="F15" s="51">
        <v>1</v>
      </c>
      <c r="G15" s="51">
        <f t="shared" si="0"/>
        <v>5</v>
      </c>
      <c r="H15" s="22" t="s">
        <v>429</v>
      </c>
      <c r="I15" s="23">
        <v>8200</v>
      </c>
      <c r="J15" s="14">
        <v>1</v>
      </c>
      <c r="K15" s="22" t="s">
        <v>431</v>
      </c>
      <c r="L15" s="8" t="s">
        <v>413</v>
      </c>
    </row>
    <row r="16" spans="2:12" s="22" customFormat="1" ht="12.75" customHeight="1">
      <c r="B16" s="22" t="s">
        <v>428</v>
      </c>
      <c r="C16" s="22" t="s">
        <v>432</v>
      </c>
      <c r="D16" s="22" t="s">
        <v>589</v>
      </c>
      <c r="E16" s="76">
        <v>3</v>
      </c>
      <c r="F16" s="51">
        <v>1</v>
      </c>
      <c r="G16" s="51">
        <f t="shared" si="0"/>
        <v>3</v>
      </c>
      <c r="H16" s="22" t="s">
        <v>429</v>
      </c>
      <c r="I16" s="23">
        <v>8200</v>
      </c>
      <c r="J16" s="14">
        <v>1</v>
      </c>
      <c r="K16" s="22" t="s">
        <v>433</v>
      </c>
      <c r="L16" s="8" t="s">
        <v>413</v>
      </c>
    </row>
    <row r="17" spans="2:11" ht="12.75" customHeight="1">
      <c r="B17" s="11" t="s">
        <v>590</v>
      </c>
      <c r="C17" s="11" t="s">
        <v>622</v>
      </c>
      <c r="D17" s="11" t="s">
        <v>589</v>
      </c>
      <c r="E17" s="74">
        <v>1</v>
      </c>
      <c r="F17" s="62">
        <v>4.39</v>
      </c>
      <c r="G17" s="51">
        <f t="shared" si="0"/>
        <v>4.39</v>
      </c>
      <c r="H17" s="11" t="s">
        <v>623</v>
      </c>
      <c r="I17" s="13">
        <v>1900</v>
      </c>
      <c r="J17" s="14">
        <v>1</v>
      </c>
      <c r="K17" s="11" t="s">
        <v>893</v>
      </c>
    </row>
    <row r="18" spans="1:13" ht="12.75" customHeight="1">
      <c r="A18" s="15" t="s">
        <v>592</v>
      </c>
      <c r="B18" s="16" t="s">
        <v>906</v>
      </c>
      <c r="C18" s="17" t="s">
        <v>227</v>
      </c>
      <c r="D18" s="17" t="s">
        <v>589</v>
      </c>
      <c r="E18" s="73">
        <v>95</v>
      </c>
      <c r="F18" s="53">
        <v>10</v>
      </c>
      <c r="G18" s="51">
        <f t="shared" si="0"/>
        <v>950</v>
      </c>
      <c r="H18" s="13"/>
      <c r="I18" s="13"/>
      <c r="J18" s="14">
        <v>1</v>
      </c>
      <c r="K18" s="20" t="s">
        <v>1338</v>
      </c>
      <c r="M18" s="26"/>
    </row>
    <row r="19" spans="1:13" ht="12.75" customHeight="1">
      <c r="A19" s="15" t="s">
        <v>592</v>
      </c>
      <c r="B19" s="16" t="s">
        <v>906</v>
      </c>
      <c r="C19" s="17" t="s">
        <v>226</v>
      </c>
      <c r="D19" s="17" t="s">
        <v>589</v>
      </c>
      <c r="E19" s="73">
        <v>82</v>
      </c>
      <c r="F19" s="53">
        <v>12</v>
      </c>
      <c r="G19" s="51">
        <f t="shared" si="0"/>
        <v>984</v>
      </c>
      <c r="H19" s="13"/>
      <c r="I19" s="13"/>
      <c r="J19" s="14">
        <v>1</v>
      </c>
      <c r="K19" s="20" t="s">
        <v>121</v>
      </c>
      <c r="M19" s="26"/>
    </row>
    <row r="20" spans="1:12" s="67" customFormat="1" ht="12.75" customHeight="1">
      <c r="A20" s="9" t="s">
        <v>592</v>
      </c>
      <c r="B20" s="22" t="s">
        <v>590</v>
      </c>
      <c r="C20" s="8" t="s">
        <v>231</v>
      </c>
      <c r="D20" s="8" t="s">
        <v>589</v>
      </c>
      <c r="E20" s="79">
        <v>192</v>
      </c>
      <c r="F20" s="53">
        <v>86</v>
      </c>
      <c r="G20" s="51">
        <f t="shared" si="0"/>
        <v>16512</v>
      </c>
      <c r="H20" s="8" t="s">
        <v>279</v>
      </c>
      <c r="I20" s="40" t="s">
        <v>280</v>
      </c>
      <c r="J20" s="14">
        <v>1</v>
      </c>
      <c r="K20" s="8" t="s">
        <v>281</v>
      </c>
      <c r="L20" s="8"/>
    </row>
    <row r="21" spans="2:12" s="22" customFormat="1" ht="12.75" customHeight="1">
      <c r="B21" s="22" t="s">
        <v>590</v>
      </c>
      <c r="C21" s="22" t="s">
        <v>555</v>
      </c>
      <c r="D21" s="22" t="s">
        <v>603</v>
      </c>
      <c r="E21" s="76">
        <v>1</v>
      </c>
      <c r="F21" s="51">
        <v>25</v>
      </c>
      <c r="G21" s="51">
        <f t="shared" si="0"/>
        <v>25</v>
      </c>
      <c r="H21" s="22" t="s">
        <v>1246</v>
      </c>
      <c r="I21" s="23">
        <v>22015</v>
      </c>
      <c r="J21" s="14">
        <v>1</v>
      </c>
      <c r="K21" s="22" t="s">
        <v>557</v>
      </c>
      <c r="L21" s="8" t="s">
        <v>413</v>
      </c>
    </row>
    <row r="22" spans="2:12" s="22" customFormat="1" ht="12.75" customHeight="1">
      <c r="B22" s="22" t="s">
        <v>590</v>
      </c>
      <c r="C22" s="22" t="s">
        <v>555</v>
      </c>
      <c r="D22" s="22" t="s">
        <v>603</v>
      </c>
      <c r="E22" s="76">
        <v>1</v>
      </c>
      <c r="F22" s="51">
        <v>25</v>
      </c>
      <c r="G22" s="51">
        <f t="shared" si="0"/>
        <v>25</v>
      </c>
      <c r="H22" s="22" t="s">
        <v>1246</v>
      </c>
      <c r="I22" s="23" t="s">
        <v>78</v>
      </c>
      <c r="J22" s="14">
        <v>1</v>
      </c>
      <c r="K22" s="22" t="s">
        <v>558</v>
      </c>
      <c r="L22" s="8" t="s">
        <v>413</v>
      </c>
    </row>
    <row r="23" spans="2:12" s="22" customFormat="1" ht="12.75" customHeight="1">
      <c r="B23" s="22" t="s">
        <v>590</v>
      </c>
      <c r="C23" s="22" t="s">
        <v>555</v>
      </c>
      <c r="D23" s="22" t="s">
        <v>603</v>
      </c>
      <c r="E23" s="76">
        <v>1</v>
      </c>
      <c r="F23" s="51">
        <v>25</v>
      </c>
      <c r="G23" s="51">
        <f t="shared" si="0"/>
        <v>25</v>
      </c>
      <c r="H23" s="22" t="s">
        <v>1246</v>
      </c>
      <c r="I23" s="23">
        <v>5205</v>
      </c>
      <c r="J23" s="14">
        <v>1</v>
      </c>
      <c r="K23" s="22" t="s">
        <v>559</v>
      </c>
      <c r="L23" s="8" t="s">
        <v>413</v>
      </c>
    </row>
    <row r="24" spans="2:12" s="22" customFormat="1" ht="12.75" customHeight="1">
      <c r="B24" s="22" t="s">
        <v>590</v>
      </c>
      <c r="C24" s="22" t="s">
        <v>560</v>
      </c>
      <c r="D24" s="22" t="s">
        <v>603</v>
      </c>
      <c r="E24" s="76">
        <v>1</v>
      </c>
      <c r="F24" s="51">
        <v>15</v>
      </c>
      <c r="G24" s="51">
        <f t="shared" si="0"/>
        <v>15</v>
      </c>
      <c r="H24" s="22" t="s">
        <v>563</v>
      </c>
      <c r="I24" s="23">
        <v>272010</v>
      </c>
      <c r="J24" s="14">
        <v>1</v>
      </c>
      <c r="K24" s="22" t="s">
        <v>564</v>
      </c>
      <c r="L24" s="8" t="s">
        <v>413</v>
      </c>
    </row>
    <row r="25" spans="2:12" s="22" customFormat="1" ht="12.75" customHeight="1">
      <c r="B25" s="22" t="s">
        <v>590</v>
      </c>
      <c r="C25" s="22" t="s">
        <v>560</v>
      </c>
      <c r="D25" s="22" t="s">
        <v>603</v>
      </c>
      <c r="E25" s="76">
        <v>2</v>
      </c>
      <c r="F25" s="51">
        <v>25</v>
      </c>
      <c r="G25" s="51">
        <f t="shared" si="0"/>
        <v>50</v>
      </c>
      <c r="H25" s="22" t="s">
        <v>429</v>
      </c>
      <c r="I25" s="23">
        <v>1032</v>
      </c>
      <c r="J25" s="14">
        <v>1</v>
      </c>
      <c r="K25" s="22" t="s">
        <v>562</v>
      </c>
      <c r="L25" s="8" t="s">
        <v>413</v>
      </c>
    </row>
    <row r="26" spans="2:12" s="22" customFormat="1" ht="12.75" customHeight="1">
      <c r="B26" s="22" t="s">
        <v>590</v>
      </c>
      <c r="C26" s="22" t="s">
        <v>560</v>
      </c>
      <c r="D26" s="22" t="s">
        <v>556</v>
      </c>
      <c r="E26" s="76">
        <v>7</v>
      </c>
      <c r="F26" s="51">
        <v>25</v>
      </c>
      <c r="G26" s="51">
        <f t="shared" si="0"/>
        <v>175</v>
      </c>
      <c r="H26" s="22" t="s">
        <v>429</v>
      </c>
      <c r="I26" s="23">
        <v>1033</v>
      </c>
      <c r="J26" s="14">
        <v>1</v>
      </c>
      <c r="K26" s="22" t="s">
        <v>561</v>
      </c>
      <c r="L26" s="8" t="s">
        <v>413</v>
      </c>
    </row>
    <row r="27" spans="2:12" s="22" customFormat="1" ht="12.75" customHeight="1">
      <c r="B27" s="22" t="s">
        <v>590</v>
      </c>
      <c r="C27" s="22" t="s">
        <v>565</v>
      </c>
      <c r="D27" s="22" t="s">
        <v>603</v>
      </c>
      <c r="E27" s="76">
        <v>2</v>
      </c>
      <c r="F27" s="51">
        <v>15</v>
      </c>
      <c r="G27" s="51">
        <f t="shared" si="0"/>
        <v>30</v>
      </c>
      <c r="H27" s="22" t="s">
        <v>566</v>
      </c>
      <c r="I27" s="23" t="s">
        <v>28</v>
      </c>
      <c r="J27" s="14">
        <v>1</v>
      </c>
      <c r="K27" s="22" t="s">
        <v>567</v>
      </c>
      <c r="L27" s="8" t="s">
        <v>413</v>
      </c>
    </row>
    <row r="28" spans="2:12" s="22" customFormat="1" ht="12.75" customHeight="1">
      <c r="B28" s="22" t="s">
        <v>590</v>
      </c>
      <c r="C28" s="22" t="s">
        <v>568</v>
      </c>
      <c r="D28" s="22" t="s">
        <v>603</v>
      </c>
      <c r="E28" s="76">
        <v>1</v>
      </c>
      <c r="F28" s="51">
        <v>15</v>
      </c>
      <c r="G28" s="51">
        <f t="shared" si="0"/>
        <v>15</v>
      </c>
      <c r="H28" s="22" t="s">
        <v>569</v>
      </c>
      <c r="I28" s="23">
        <v>708090</v>
      </c>
      <c r="J28" s="14">
        <v>1</v>
      </c>
      <c r="K28" s="22" t="s">
        <v>570</v>
      </c>
      <c r="L28" s="8" t="s">
        <v>413</v>
      </c>
    </row>
    <row r="29" spans="2:12" s="22" customFormat="1" ht="12.75" customHeight="1">
      <c r="B29" s="22" t="s">
        <v>590</v>
      </c>
      <c r="C29" s="22" t="s">
        <v>571</v>
      </c>
      <c r="D29" s="22" t="s">
        <v>556</v>
      </c>
      <c r="E29" s="76">
        <v>2</v>
      </c>
      <c r="F29" s="51">
        <v>25</v>
      </c>
      <c r="G29" s="51">
        <f t="shared" si="0"/>
        <v>50</v>
      </c>
      <c r="H29" s="22" t="s">
        <v>429</v>
      </c>
      <c r="I29" s="23"/>
      <c r="J29" s="14">
        <v>1</v>
      </c>
      <c r="K29" s="22" t="s">
        <v>573</v>
      </c>
      <c r="L29" s="8" t="s">
        <v>413</v>
      </c>
    </row>
    <row r="30" spans="2:12" s="22" customFormat="1" ht="12.75" customHeight="1">
      <c r="B30" s="22" t="s">
        <v>590</v>
      </c>
      <c r="C30" s="22" t="s">
        <v>571</v>
      </c>
      <c r="D30" s="22" t="s">
        <v>556</v>
      </c>
      <c r="E30" s="76">
        <v>3</v>
      </c>
      <c r="F30" s="51">
        <v>25</v>
      </c>
      <c r="G30" s="51">
        <f t="shared" si="0"/>
        <v>75</v>
      </c>
      <c r="H30" s="22" t="s">
        <v>574</v>
      </c>
      <c r="I30" s="23"/>
      <c r="J30" s="14">
        <v>1</v>
      </c>
      <c r="K30" s="22" t="s">
        <v>575</v>
      </c>
      <c r="L30" s="8" t="s">
        <v>413</v>
      </c>
    </row>
    <row r="31" spans="2:12" s="22" customFormat="1" ht="12.75" customHeight="1">
      <c r="B31" s="22" t="s">
        <v>590</v>
      </c>
      <c r="C31" s="22" t="s">
        <v>571</v>
      </c>
      <c r="D31" s="22" t="s">
        <v>556</v>
      </c>
      <c r="E31" s="76">
        <v>2</v>
      </c>
      <c r="F31" s="51">
        <v>25</v>
      </c>
      <c r="G31" s="51">
        <f t="shared" si="0"/>
        <v>50</v>
      </c>
      <c r="H31" s="22" t="s">
        <v>566</v>
      </c>
      <c r="I31" s="23"/>
      <c r="J31" s="14">
        <v>1</v>
      </c>
      <c r="K31" s="22" t="s">
        <v>572</v>
      </c>
      <c r="L31" s="8" t="s">
        <v>413</v>
      </c>
    </row>
    <row r="32" spans="1:11" ht="12.75" customHeight="1">
      <c r="A32" s="15"/>
      <c r="B32" s="16" t="s">
        <v>605</v>
      </c>
      <c r="C32" s="17" t="s">
        <v>606</v>
      </c>
      <c r="D32" s="17" t="s">
        <v>589</v>
      </c>
      <c r="E32" s="73">
        <v>51</v>
      </c>
      <c r="F32" s="53">
        <v>3.16</v>
      </c>
      <c r="G32" s="51">
        <f t="shared" si="0"/>
        <v>161.16</v>
      </c>
      <c r="H32" s="41" t="s">
        <v>86</v>
      </c>
      <c r="I32" s="41"/>
      <c r="J32" s="14">
        <v>1</v>
      </c>
      <c r="K32" s="20" t="s">
        <v>607</v>
      </c>
    </row>
    <row r="33" spans="1:11" s="26" customFormat="1" ht="12.75" customHeight="1">
      <c r="A33" s="43"/>
      <c r="B33" s="10" t="s">
        <v>590</v>
      </c>
      <c r="C33" s="26" t="s">
        <v>609</v>
      </c>
      <c r="D33" s="26" t="s">
        <v>589</v>
      </c>
      <c r="E33" s="80">
        <f>56-8</f>
        <v>48</v>
      </c>
      <c r="F33" s="58">
        <v>5</v>
      </c>
      <c r="G33" s="51">
        <f t="shared" si="0"/>
        <v>240</v>
      </c>
      <c r="H33" s="26" t="s">
        <v>610</v>
      </c>
      <c r="I33" s="28" t="s">
        <v>611</v>
      </c>
      <c r="J33" s="14">
        <v>1</v>
      </c>
      <c r="K33" s="26" t="s">
        <v>612</v>
      </c>
    </row>
    <row r="34" spans="2:11" s="22" customFormat="1" ht="12.75" customHeight="1">
      <c r="B34" s="57" t="s">
        <v>1055</v>
      </c>
      <c r="C34" s="22" t="s">
        <v>1059</v>
      </c>
      <c r="D34" s="22" t="s">
        <v>589</v>
      </c>
      <c r="E34" s="76">
        <v>12</v>
      </c>
      <c r="F34" s="22">
        <v>11.53</v>
      </c>
      <c r="G34" s="51">
        <f t="shared" si="0"/>
        <v>138.35999999999999</v>
      </c>
      <c r="H34" s="22" t="s">
        <v>1056</v>
      </c>
      <c r="I34" s="23">
        <v>1890</v>
      </c>
      <c r="J34" s="14">
        <v>1</v>
      </c>
      <c r="K34" s="22" t="s">
        <v>1057</v>
      </c>
    </row>
    <row r="35" spans="2:11" s="22" customFormat="1" ht="12.75" customHeight="1">
      <c r="B35" s="57" t="s">
        <v>613</v>
      </c>
      <c r="C35" s="11" t="s">
        <v>614</v>
      </c>
      <c r="D35" s="22" t="s">
        <v>589</v>
      </c>
      <c r="E35" s="76">
        <v>25</v>
      </c>
      <c r="F35" s="22">
        <v>65.86</v>
      </c>
      <c r="G35" s="51">
        <f t="shared" si="0"/>
        <v>1646.5</v>
      </c>
      <c r="H35" s="22" t="s">
        <v>1050</v>
      </c>
      <c r="I35" s="23"/>
      <c r="J35" s="14">
        <v>1</v>
      </c>
      <c r="K35" s="22" t="s">
        <v>1051</v>
      </c>
    </row>
    <row r="36" spans="2:11" s="22" customFormat="1" ht="12.75" customHeight="1">
      <c r="B36" s="57" t="s">
        <v>1052</v>
      </c>
      <c r="C36" s="22" t="s">
        <v>1060</v>
      </c>
      <c r="D36" s="22" t="s">
        <v>589</v>
      </c>
      <c r="E36" s="76">
        <v>18</v>
      </c>
      <c r="F36" s="22">
        <v>25.94</v>
      </c>
      <c r="G36" s="51">
        <f t="shared" si="0"/>
        <v>466.92</v>
      </c>
      <c r="H36" s="22" t="s">
        <v>1053</v>
      </c>
      <c r="I36" s="23"/>
      <c r="J36" s="14">
        <v>1</v>
      </c>
      <c r="K36" s="22" t="s">
        <v>1054</v>
      </c>
    </row>
    <row r="37" spans="2:11" s="22" customFormat="1" ht="12.75" customHeight="1">
      <c r="B37" s="22" t="s">
        <v>256</v>
      </c>
      <c r="C37" s="22" t="s">
        <v>255</v>
      </c>
      <c r="D37" s="22" t="s">
        <v>599</v>
      </c>
      <c r="E37" s="22">
        <v>2</v>
      </c>
      <c r="F37" s="51">
        <v>9.57</v>
      </c>
      <c r="G37" s="51">
        <f t="shared" si="0"/>
        <v>19.14</v>
      </c>
      <c r="H37" s="22" t="s">
        <v>252</v>
      </c>
      <c r="I37" s="23" t="s">
        <v>253</v>
      </c>
      <c r="J37" s="14">
        <v>1</v>
      </c>
      <c r="K37" s="22" t="s">
        <v>254</v>
      </c>
    </row>
    <row r="38" spans="1:12" s="67" customFormat="1" ht="12.75" customHeight="1">
      <c r="A38" s="22"/>
      <c r="B38" s="57" t="s">
        <v>376</v>
      </c>
      <c r="C38" s="22" t="s">
        <v>377</v>
      </c>
      <c r="D38" s="22" t="s">
        <v>599</v>
      </c>
      <c r="E38" s="76">
        <v>5</v>
      </c>
      <c r="F38" s="51">
        <v>6.78</v>
      </c>
      <c r="G38" s="51">
        <f t="shared" si="0"/>
        <v>33.9</v>
      </c>
      <c r="H38" s="22" t="s">
        <v>379</v>
      </c>
      <c r="I38" s="23">
        <v>271</v>
      </c>
      <c r="J38" s="14">
        <v>1</v>
      </c>
      <c r="K38" s="22" t="s">
        <v>378</v>
      </c>
      <c r="L38" s="22"/>
    </row>
    <row r="39" spans="1:12" s="67" customFormat="1" ht="12.75" customHeight="1">
      <c r="A39" s="22"/>
      <c r="B39" s="65" t="s">
        <v>382</v>
      </c>
      <c r="C39" s="22" t="s">
        <v>306</v>
      </c>
      <c r="D39" s="22" t="s">
        <v>599</v>
      </c>
      <c r="E39" s="76">
        <v>48</v>
      </c>
      <c r="F39" s="51">
        <v>3.77</v>
      </c>
      <c r="G39" s="51">
        <f t="shared" si="0"/>
        <v>180.96</v>
      </c>
      <c r="H39" s="22" t="s">
        <v>380</v>
      </c>
      <c r="I39" s="23">
        <v>35</v>
      </c>
      <c r="J39" s="14">
        <v>1</v>
      </c>
      <c r="K39" s="22" t="s">
        <v>381</v>
      </c>
      <c r="L39" s="22"/>
    </row>
    <row r="40" spans="2:12" ht="12.75" customHeight="1">
      <c r="B40" s="10" t="s">
        <v>385</v>
      </c>
      <c r="C40" s="38" t="s">
        <v>219</v>
      </c>
      <c r="D40" s="39" t="s">
        <v>599</v>
      </c>
      <c r="E40" s="75">
        <v>7</v>
      </c>
      <c r="F40" s="53">
        <v>7.38</v>
      </c>
      <c r="G40" s="51">
        <f t="shared" si="0"/>
        <v>51.66</v>
      </c>
      <c r="H40" s="25" t="s">
        <v>386</v>
      </c>
      <c r="I40" s="25">
        <v>389369</v>
      </c>
      <c r="J40" s="14">
        <v>1</v>
      </c>
      <c r="K40" s="8" t="s">
        <v>387</v>
      </c>
      <c r="L40" s="26"/>
    </row>
    <row r="41" spans="1:11" s="26" customFormat="1" ht="12.75" customHeight="1">
      <c r="A41" s="43"/>
      <c r="B41" s="10" t="s">
        <v>388</v>
      </c>
      <c r="C41" s="24" t="s">
        <v>220</v>
      </c>
      <c r="D41" s="39" t="s">
        <v>599</v>
      </c>
      <c r="E41" s="75">
        <v>24</v>
      </c>
      <c r="F41" s="58">
        <v>7.62</v>
      </c>
      <c r="G41" s="51">
        <f t="shared" si="0"/>
        <v>182.88</v>
      </c>
      <c r="H41" s="20" t="s">
        <v>386</v>
      </c>
      <c r="I41" s="20">
        <v>388369</v>
      </c>
      <c r="J41" s="14">
        <v>1</v>
      </c>
      <c r="K41" s="26" t="s">
        <v>389</v>
      </c>
    </row>
    <row r="42" spans="1:13" ht="12.75" customHeight="1">
      <c r="A42" s="15"/>
      <c r="B42" s="35" t="s">
        <v>293</v>
      </c>
      <c r="C42" s="26" t="s">
        <v>189</v>
      </c>
      <c r="D42" s="26" t="s">
        <v>599</v>
      </c>
      <c r="E42" s="80">
        <v>10</v>
      </c>
      <c r="F42" s="53">
        <v>8.61</v>
      </c>
      <c r="G42" s="51">
        <f t="shared" si="0"/>
        <v>86.1</v>
      </c>
      <c r="H42" s="26" t="s">
        <v>379</v>
      </c>
      <c r="I42" s="28" t="s">
        <v>190</v>
      </c>
      <c r="J42" s="14">
        <v>1</v>
      </c>
      <c r="K42" s="26" t="s">
        <v>191</v>
      </c>
      <c r="L42" s="26"/>
      <c r="M42" s="11"/>
    </row>
    <row r="43" spans="2:11" s="22" customFormat="1" ht="12.75" customHeight="1">
      <c r="B43" s="35" t="s">
        <v>293</v>
      </c>
      <c r="C43" s="22" t="s">
        <v>194</v>
      </c>
      <c r="D43" s="22" t="s">
        <v>599</v>
      </c>
      <c r="E43" s="76">
        <v>33</v>
      </c>
      <c r="F43" s="51">
        <v>8.61</v>
      </c>
      <c r="G43" s="51">
        <f t="shared" si="0"/>
        <v>284.13</v>
      </c>
      <c r="H43" s="22" t="s">
        <v>379</v>
      </c>
      <c r="I43" s="23" t="s">
        <v>193</v>
      </c>
      <c r="J43" s="14">
        <v>1</v>
      </c>
      <c r="K43" s="26" t="s">
        <v>192</v>
      </c>
    </row>
    <row r="44" spans="2:12" ht="12.75" customHeight="1">
      <c r="B44" s="11" t="s">
        <v>615</v>
      </c>
      <c r="C44" s="11" t="s">
        <v>616</v>
      </c>
      <c r="D44" s="11" t="s">
        <v>589</v>
      </c>
      <c r="E44" s="74">
        <f>38-2-2-4-2</f>
        <v>28</v>
      </c>
      <c r="F44" s="53">
        <v>4.84</v>
      </c>
      <c r="G44" s="51">
        <f t="shared" si="0"/>
        <v>135.51999999999998</v>
      </c>
      <c r="H44" s="11" t="s">
        <v>617</v>
      </c>
      <c r="I44" s="13"/>
      <c r="J44" s="14">
        <v>1</v>
      </c>
      <c r="K44" s="11" t="s">
        <v>618</v>
      </c>
      <c r="L44" s="11"/>
    </row>
    <row r="45" spans="1:11" ht="12.75" customHeight="1">
      <c r="A45" s="9" t="s">
        <v>592</v>
      </c>
      <c r="B45" s="8" t="s">
        <v>590</v>
      </c>
      <c r="C45" s="8" t="s">
        <v>737</v>
      </c>
      <c r="D45" s="8" t="s">
        <v>603</v>
      </c>
      <c r="E45" s="79">
        <v>2</v>
      </c>
      <c r="F45" s="53">
        <v>50</v>
      </c>
      <c r="G45" s="51">
        <f t="shared" si="0"/>
        <v>100</v>
      </c>
      <c r="H45" s="8" t="s">
        <v>698</v>
      </c>
      <c r="I45" s="40">
        <v>5490</v>
      </c>
      <c r="J45" s="14">
        <v>1</v>
      </c>
      <c r="K45" s="8" t="s">
        <v>699</v>
      </c>
    </row>
    <row r="46" spans="1:11" ht="12.75" customHeight="1">
      <c r="A46" s="9" t="s">
        <v>592</v>
      </c>
      <c r="B46" s="8" t="s">
        <v>590</v>
      </c>
      <c r="C46" s="8" t="s">
        <v>738</v>
      </c>
      <c r="D46" s="8" t="s">
        <v>603</v>
      </c>
      <c r="E46" s="79">
        <v>2</v>
      </c>
      <c r="F46" s="53">
        <v>50</v>
      </c>
      <c r="G46" s="51">
        <f t="shared" si="0"/>
        <v>100</v>
      </c>
      <c r="H46" s="8" t="s">
        <v>696</v>
      </c>
      <c r="I46" s="40">
        <v>7200</v>
      </c>
      <c r="J46" s="14">
        <v>1</v>
      </c>
      <c r="K46" s="8" t="s">
        <v>697</v>
      </c>
    </row>
    <row r="47" spans="2:12" ht="12.75" customHeight="1">
      <c r="B47" s="22" t="s">
        <v>590</v>
      </c>
      <c r="C47" s="8" t="s">
        <v>1280</v>
      </c>
      <c r="D47" s="8" t="s">
        <v>603</v>
      </c>
      <c r="E47" s="79">
        <v>1</v>
      </c>
      <c r="F47" s="53">
        <v>50</v>
      </c>
      <c r="G47" s="51">
        <f t="shared" si="0"/>
        <v>50</v>
      </c>
      <c r="H47" s="8" t="s">
        <v>1281</v>
      </c>
      <c r="I47" s="40">
        <v>33104</v>
      </c>
      <c r="J47" s="14">
        <v>1</v>
      </c>
      <c r="K47" s="8" t="s">
        <v>859</v>
      </c>
      <c r="L47" s="8" t="s">
        <v>413</v>
      </c>
    </row>
    <row r="48" spans="2:12" ht="12.75" customHeight="1">
      <c r="B48" s="22" t="s">
        <v>590</v>
      </c>
      <c r="C48" s="8" t="s">
        <v>1280</v>
      </c>
      <c r="D48" s="8" t="s">
        <v>603</v>
      </c>
      <c r="E48" s="79">
        <v>1</v>
      </c>
      <c r="F48" s="53">
        <v>50</v>
      </c>
      <c r="G48" s="51">
        <f t="shared" si="0"/>
        <v>50</v>
      </c>
      <c r="H48" s="8" t="s">
        <v>1279</v>
      </c>
      <c r="I48" s="40">
        <v>9400</v>
      </c>
      <c r="J48" s="14">
        <v>1</v>
      </c>
      <c r="K48" s="8" t="s">
        <v>858</v>
      </c>
      <c r="L48" s="8" t="s">
        <v>413</v>
      </c>
    </row>
    <row r="49" spans="1:11" ht="12.75" customHeight="1">
      <c r="A49" s="9" t="s">
        <v>592</v>
      </c>
      <c r="B49" s="8" t="s">
        <v>700</v>
      </c>
      <c r="C49" s="8" t="s">
        <v>726</v>
      </c>
      <c r="D49" s="8" t="s">
        <v>620</v>
      </c>
      <c r="E49" s="79">
        <v>12</v>
      </c>
      <c r="F49" s="83">
        <v>12.53</v>
      </c>
      <c r="G49" s="51">
        <f t="shared" si="0"/>
        <v>150.35999999999999</v>
      </c>
      <c r="H49" s="8" t="s">
        <v>1246</v>
      </c>
      <c r="I49" s="40">
        <v>850201</v>
      </c>
      <c r="J49" s="14">
        <v>1</v>
      </c>
      <c r="K49" s="8" t="s">
        <v>701</v>
      </c>
    </row>
    <row r="50" spans="1:11" s="22" customFormat="1" ht="12.75" customHeight="1">
      <c r="A50" s="22" t="s">
        <v>592</v>
      </c>
      <c r="B50" s="22" t="s">
        <v>1122</v>
      </c>
      <c r="C50" s="22" t="s">
        <v>1124</v>
      </c>
      <c r="D50" s="22" t="s">
        <v>589</v>
      </c>
      <c r="E50" s="76">
        <v>17</v>
      </c>
      <c r="F50" s="51">
        <v>5.16</v>
      </c>
      <c r="G50" s="51">
        <f t="shared" si="0"/>
        <v>87.72</v>
      </c>
      <c r="H50" s="22" t="s">
        <v>243</v>
      </c>
      <c r="I50" s="23"/>
      <c r="J50" s="14">
        <v>1</v>
      </c>
      <c r="K50" s="22" t="s">
        <v>244</v>
      </c>
    </row>
    <row r="51" spans="2:13" s="22" customFormat="1" ht="12.75" customHeight="1">
      <c r="B51" s="23" t="s">
        <v>204</v>
      </c>
      <c r="C51" s="22" t="s">
        <v>283</v>
      </c>
      <c r="D51" s="22" t="s">
        <v>589</v>
      </c>
      <c r="E51" s="76">
        <v>19</v>
      </c>
      <c r="F51" s="51">
        <v>79.99</v>
      </c>
      <c r="G51" s="51">
        <f t="shared" si="0"/>
        <v>1519.81</v>
      </c>
      <c r="H51" s="22" t="s">
        <v>205</v>
      </c>
      <c r="I51" s="23">
        <v>11074</v>
      </c>
      <c r="J51" s="14">
        <v>1</v>
      </c>
      <c r="K51" s="22" t="s">
        <v>208</v>
      </c>
      <c r="L51" s="8" t="s">
        <v>202</v>
      </c>
      <c r="M51" s="8">
        <v>990179483</v>
      </c>
    </row>
    <row r="52" spans="2:11" ht="12.75" customHeight="1">
      <c r="B52" s="11" t="s">
        <v>590</v>
      </c>
      <c r="C52" s="11" t="s">
        <v>65</v>
      </c>
      <c r="D52" s="11" t="s">
        <v>589</v>
      </c>
      <c r="E52" s="74">
        <v>1</v>
      </c>
      <c r="F52" s="51">
        <v>10</v>
      </c>
      <c r="G52" s="51">
        <f t="shared" si="0"/>
        <v>10</v>
      </c>
      <c r="H52" s="11" t="s">
        <v>627</v>
      </c>
      <c r="I52" s="13" t="s">
        <v>55</v>
      </c>
      <c r="J52" s="14">
        <v>1</v>
      </c>
      <c r="K52" s="11" t="s">
        <v>889</v>
      </c>
    </row>
    <row r="53" spans="2:11" s="22" customFormat="1" ht="12.75" customHeight="1">
      <c r="B53" s="22" t="s">
        <v>590</v>
      </c>
      <c r="C53" s="22" t="s">
        <v>1001</v>
      </c>
      <c r="D53" s="22" t="s">
        <v>589</v>
      </c>
      <c r="E53" s="76">
        <v>1</v>
      </c>
      <c r="F53" s="51">
        <v>101</v>
      </c>
      <c r="G53" s="51">
        <f t="shared" si="0"/>
        <v>101</v>
      </c>
      <c r="H53" s="22" t="s">
        <v>997</v>
      </c>
      <c r="I53" s="23" t="s">
        <v>1002</v>
      </c>
      <c r="J53" s="14">
        <v>1</v>
      </c>
      <c r="K53" s="22" t="s">
        <v>998</v>
      </c>
    </row>
    <row r="54" spans="1:11" ht="12.75" customHeight="1">
      <c r="A54" s="9" t="s">
        <v>592</v>
      </c>
      <c r="B54" s="22" t="s">
        <v>590</v>
      </c>
      <c r="C54" s="8" t="s">
        <v>750</v>
      </c>
      <c r="D54" s="8" t="s">
        <v>589</v>
      </c>
      <c r="E54" s="79">
        <v>1</v>
      </c>
      <c r="F54" s="83">
        <v>10</v>
      </c>
      <c r="G54" s="51">
        <f t="shared" si="0"/>
        <v>10</v>
      </c>
      <c r="H54" s="8" t="s">
        <v>997</v>
      </c>
      <c r="I54" s="40">
        <v>2124</v>
      </c>
      <c r="J54" s="14">
        <v>1</v>
      </c>
      <c r="K54" s="8" t="s">
        <v>998</v>
      </c>
    </row>
    <row r="55" spans="1:11" ht="12.75" customHeight="1">
      <c r="A55" s="9" t="s">
        <v>592</v>
      </c>
      <c r="B55" s="22" t="s">
        <v>590</v>
      </c>
      <c r="C55" s="8" t="s">
        <v>748</v>
      </c>
      <c r="D55" s="8" t="s">
        <v>589</v>
      </c>
      <c r="E55" s="79">
        <v>1</v>
      </c>
      <c r="F55" s="83">
        <v>10</v>
      </c>
      <c r="G55" s="51">
        <f t="shared" si="0"/>
        <v>10</v>
      </c>
      <c r="H55" s="8" t="s">
        <v>997</v>
      </c>
      <c r="I55" s="40">
        <v>168</v>
      </c>
      <c r="J55" s="14">
        <v>1</v>
      </c>
      <c r="K55" s="8" t="s">
        <v>998</v>
      </c>
    </row>
    <row r="56" spans="1:11" ht="12.75" customHeight="1">
      <c r="A56" s="9" t="s">
        <v>592</v>
      </c>
      <c r="B56" s="22" t="s">
        <v>590</v>
      </c>
      <c r="C56" s="8" t="s">
        <v>749</v>
      </c>
      <c r="D56" s="8" t="s">
        <v>589</v>
      </c>
      <c r="E56" s="79">
        <v>1</v>
      </c>
      <c r="F56" s="83">
        <v>10</v>
      </c>
      <c r="G56" s="51">
        <f t="shared" si="0"/>
        <v>10</v>
      </c>
      <c r="H56" s="8" t="s">
        <v>997</v>
      </c>
      <c r="I56" s="40">
        <v>2123</v>
      </c>
      <c r="J56" s="14">
        <v>1</v>
      </c>
      <c r="K56" s="8" t="s">
        <v>998</v>
      </c>
    </row>
    <row r="57" spans="2:11" s="22" customFormat="1" ht="12.75" customHeight="1">
      <c r="B57" s="22" t="s">
        <v>590</v>
      </c>
      <c r="C57" s="22" t="s">
        <v>307</v>
      </c>
      <c r="D57" s="22" t="s">
        <v>589</v>
      </c>
      <c r="E57" s="76">
        <v>1</v>
      </c>
      <c r="F57" s="51">
        <v>10</v>
      </c>
      <c r="G57" s="51">
        <f t="shared" si="0"/>
        <v>10</v>
      </c>
      <c r="H57" s="22" t="s">
        <v>1004</v>
      </c>
      <c r="I57" s="23">
        <v>150204</v>
      </c>
      <c r="J57" s="14">
        <v>1</v>
      </c>
      <c r="K57" s="22" t="s">
        <v>1005</v>
      </c>
    </row>
    <row r="58" spans="2:11" s="22" customFormat="1" ht="12.75" customHeight="1">
      <c r="B58" s="22" t="s">
        <v>590</v>
      </c>
      <c r="C58" s="22" t="s">
        <v>1003</v>
      </c>
      <c r="D58" s="22" t="s">
        <v>589</v>
      </c>
      <c r="E58" s="76">
        <v>1</v>
      </c>
      <c r="F58" s="51">
        <v>17</v>
      </c>
      <c r="G58" s="51">
        <f t="shared" si="0"/>
        <v>17</v>
      </c>
      <c r="H58" s="22" t="s">
        <v>1004</v>
      </c>
      <c r="I58" s="23">
        <v>150202</v>
      </c>
      <c r="J58" s="14">
        <v>1</v>
      </c>
      <c r="K58" s="22" t="s">
        <v>1005</v>
      </c>
    </row>
    <row r="59" spans="2:11" s="22" customFormat="1" ht="12.75" customHeight="1">
      <c r="B59" s="22" t="s">
        <v>590</v>
      </c>
      <c r="C59" s="22" t="s">
        <v>1010</v>
      </c>
      <c r="D59" s="22" t="s">
        <v>589</v>
      </c>
      <c r="E59" s="76">
        <v>1</v>
      </c>
      <c r="F59" s="51">
        <v>10</v>
      </c>
      <c r="G59" s="51">
        <f t="shared" si="0"/>
        <v>10</v>
      </c>
      <c r="H59" s="22" t="s">
        <v>999</v>
      </c>
      <c r="I59" s="23" t="s">
        <v>1011</v>
      </c>
      <c r="J59" s="14">
        <v>1</v>
      </c>
      <c r="K59" s="22" t="s">
        <v>1000</v>
      </c>
    </row>
    <row r="60" spans="2:11" s="22" customFormat="1" ht="12.75" customHeight="1">
      <c r="B60" s="22" t="s">
        <v>590</v>
      </c>
      <c r="C60" s="22" t="s">
        <v>1006</v>
      </c>
      <c r="D60" s="22" t="s">
        <v>589</v>
      </c>
      <c r="E60" s="76">
        <v>1</v>
      </c>
      <c r="F60" s="51">
        <v>10</v>
      </c>
      <c r="G60" s="51">
        <f t="shared" si="0"/>
        <v>10</v>
      </c>
      <c r="H60" s="22" t="s">
        <v>999</v>
      </c>
      <c r="I60" s="23" t="s">
        <v>1007</v>
      </c>
      <c r="J60" s="14">
        <v>1</v>
      </c>
      <c r="K60" s="22" t="s">
        <v>1000</v>
      </c>
    </row>
    <row r="61" spans="2:11" s="22" customFormat="1" ht="12.75" customHeight="1">
      <c r="B61" s="22" t="s">
        <v>590</v>
      </c>
      <c r="C61" s="22" t="s">
        <v>1012</v>
      </c>
      <c r="D61" s="22" t="s">
        <v>589</v>
      </c>
      <c r="E61" s="76">
        <v>1</v>
      </c>
      <c r="F61" s="51">
        <v>10</v>
      </c>
      <c r="G61" s="51">
        <f t="shared" si="0"/>
        <v>10</v>
      </c>
      <c r="H61" s="22" t="s">
        <v>999</v>
      </c>
      <c r="I61" s="23" t="s">
        <v>1013</v>
      </c>
      <c r="J61" s="14">
        <v>1</v>
      </c>
      <c r="K61" s="22" t="s">
        <v>1014</v>
      </c>
    </row>
    <row r="62" spans="2:11" s="22" customFormat="1" ht="12.75" customHeight="1">
      <c r="B62" s="22" t="s">
        <v>590</v>
      </c>
      <c r="C62" s="22" t="s">
        <v>1008</v>
      </c>
      <c r="D62" s="22" t="s">
        <v>589</v>
      </c>
      <c r="E62" s="76">
        <v>1</v>
      </c>
      <c r="F62" s="51">
        <v>10</v>
      </c>
      <c r="G62" s="51">
        <f t="shared" si="0"/>
        <v>10</v>
      </c>
      <c r="H62" s="22" t="s">
        <v>999</v>
      </c>
      <c r="I62" s="23" t="s">
        <v>1009</v>
      </c>
      <c r="J62" s="14">
        <v>1</v>
      </c>
      <c r="K62" s="22" t="s">
        <v>1000</v>
      </c>
    </row>
    <row r="63" spans="2:11" s="22" customFormat="1" ht="12.75" customHeight="1">
      <c r="B63" s="22" t="s">
        <v>590</v>
      </c>
      <c r="C63" s="22" t="s">
        <v>1026</v>
      </c>
      <c r="D63" s="22" t="s">
        <v>589</v>
      </c>
      <c r="E63" s="76">
        <v>1</v>
      </c>
      <c r="F63" s="51">
        <v>10</v>
      </c>
      <c r="G63" s="51">
        <f t="shared" si="0"/>
        <v>10</v>
      </c>
      <c r="H63" s="22" t="s">
        <v>999</v>
      </c>
      <c r="I63" s="23" t="s">
        <v>1027</v>
      </c>
      <c r="J63" s="14">
        <v>1</v>
      </c>
      <c r="K63" s="22" t="s">
        <v>1014</v>
      </c>
    </row>
    <row r="64" spans="2:11" s="22" customFormat="1" ht="12.75" customHeight="1">
      <c r="B64" s="22" t="s">
        <v>590</v>
      </c>
      <c r="C64" s="22" t="s">
        <v>1028</v>
      </c>
      <c r="D64" s="22" t="s">
        <v>589</v>
      </c>
      <c r="E64" s="76">
        <v>1</v>
      </c>
      <c r="F64" s="51">
        <v>10</v>
      </c>
      <c r="G64" s="51">
        <f t="shared" si="0"/>
        <v>10</v>
      </c>
      <c r="H64" s="22" t="s">
        <v>999</v>
      </c>
      <c r="I64" s="23" t="s">
        <v>1029</v>
      </c>
      <c r="J64" s="14">
        <v>1</v>
      </c>
      <c r="K64" s="22" t="s">
        <v>1014</v>
      </c>
    </row>
    <row r="65" spans="2:11" s="22" customFormat="1" ht="12.75" customHeight="1">
      <c r="B65" s="22" t="s">
        <v>590</v>
      </c>
      <c r="C65" s="22" t="s">
        <v>1030</v>
      </c>
      <c r="D65" s="22" t="s">
        <v>589</v>
      </c>
      <c r="E65" s="76">
        <v>1</v>
      </c>
      <c r="F65" s="51">
        <v>10</v>
      </c>
      <c r="G65" s="51">
        <f t="shared" si="0"/>
        <v>10</v>
      </c>
      <c r="H65" s="22" t="s">
        <v>1031</v>
      </c>
      <c r="I65" s="23" t="s">
        <v>181</v>
      </c>
      <c r="J65" s="14">
        <v>1</v>
      </c>
      <c r="K65" s="22" t="s">
        <v>1032</v>
      </c>
    </row>
    <row r="66" spans="2:11" s="22" customFormat="1" ht="12.75" customHeight="1">
      <c r="B66" s="22" t="s">
        <v>590</v>
      </c>
      <c r="C66" s="22" t="s">
        <v>1033</v>
      </c>
      <c r="D66" s="22" t="s">
        <v>589</v>
      </c>
      <c r="E66" s="76">
        <v>1</v>
      </c>
      <c r="F66" s="51">
        <v>10</v>
      </c>
      <c r="G66" s="51">
        <f aca="true" t="shared" si="1" ref="G66:G129">SUM(E66*F66)</f>
        <v>10</v>
      </c>
      <c r="H66" s="22" t="s">
        <v>1031</v>
      </c>
      <c r="I66" s="23" t="s">
        <v>182</v>
      </c>
      <c r="J66" s="14">
        <v>1</v>
      </c>
      <c r="K66" s="22" t="s">
        <v>1032</v>
      </c>
    </row>
    <row r="67" spans="2:11" s="22" customFormat="1" ht="12.75" customHeight="1">
      <c r="B67" s="22" t="s">
        <v>590</v>
      </c>
      <c r="C67" s="22" t="s">
        <v>1034</v>
      </c>
      <c r="D67" s="22" t="s">
        <v>589</v>
      </c>
      <c r="E67" s="76">
        <v>1</v>
      </c>
      <c r="F67" s="51">
        <v>10</v>
      </c>
      <c r="G67" s="51">
        <f t="shared" si="1"/>
        <v>10</v>
      </c>
      <c r="H67" s="22" t="s">
        <v>1031</v>
      </c>
      <c r="I67" s="23" t="s">
        <v>183</v>
      </c>
      <c r="J67" s="14">
        <v>1</v>
      </c>
      <c r="K67" s="22" t="s">
        <v>1032</v>
      </c>
    </row>
    <row r="68" spans="2:11" s="22" customFormat="1" ht="12.75" customHeight="1">
      <c r="B68" s="22" t="s">
        <v>590</v>
      </c>
      <c r="C68" s="22" t="s">
        <v>1035</v>
      </c>
      <c r="D68" s="22" t="s">
        <v>589</v>
      </c>
      <c r="E68" s="76">
        <v>1</v>
      </c>
      <c r="F68" s="51">
        <v>10</v>
      </c>
      <c r="G68" s="51">
        <f t="shared" si="1"/>
        <v>10</v>
      </c>
      <c r="H68" s="22" t="s">
        <v>1036</v>
      </c>
      <c r="I68" s="61" t="s">
        <v>100</v>
      </c>
      <c r="J68" s="14">
        <v>1</v>
      </c>
      <c r="K68" s="22" t="s">
        <v>1067</v>
      </c>
    </row>
    <row r="69" spans="2:11" s="22" customFormat="1" ht="12.75" customHeight="1">
      <c r="B69" s="22" t="s">
        <v>590</v>
      </c>
      <c r="C69" s="22" t="s">
        <v>1035</v>
      </c>
      <c r="D69" s="22" t="s">
        <v>589</v>
      </c>
      <c r="E69" s="76">
        <v>1</v>
      </c>
      <c r="F69" s="51">
        <v>10</v>
      </c>
      <c r="G69" s="51">
        <f t="shared" si="1"/>
        <v>10</v>
      </c>
      <c r="H69" s="22" t="s">
        <v>1038</v>
      </c>
      <c r="I69" s="23" t="s">
        <v>1039</v>
      </c>
      <c r="J69" s="14">
        <v>1</v>
      </c>
      <c r="K69" s="22" t="s">
        <v>1005</v>
      </c>
    </row>
    <row r="70" spans="2:11" s="22" customFormat="1" ht="12.75" customHeight="1">
      <c r="B70" s="22" t="s">
        <v>590</v>
      </c>
      <c r="C70" s="22" t="s">
        <v>1040</v>
      </c>
      <c r="D70" s="22" t="s">
        <v>589</v>
      </c>
      <c r="E70" s="76">
        <v>1</v>
      </c>
      <c r="F70" s="51">
        <v>10</v>
      </c>
      <c r="G70" s="51">
        <f t="shared" si="1"/>
        <v>10</v>
      </c>
      <c r="H70" s="22" t="s">
        <v>1036</v>
      </c>
      <c r="I70" s="61" t="s">
        <v>1042</v>
      </c>
      <c r="J70" s="14">
        <v>1</v>
      </c>
      <c r="K70" s="22" t="s">
        <v>1037</v>
      </c>
    </row>
    <row r="71" spans="2:11" s="22" customFormat="1" ht="12.75" customHeight="1">
      <c r="B71" s="22" t="s">
        <v>590</v>
      </c>
      <c r="C71" s="22" t="s">
        <v>1040</v>
      </c>
      <c r="D71" s="22" t="s">
        <v>589</v>
      </c>
      <c r="E71" s="76">
        <v>1</v>
      </c>
      <c r="F71" s="51">
        <v>10</v>
      </c>
      <c r="G71" s="51">
        <f t="shared" si="1"/>
        <v>10</v>
      </c>
      <c r="H71" s="22" t="s">
        <v>1036</v>
      </c>
      <c r="I71" s="61" t="s">
        <v>1041</v>
      </c>
      <c r="J71" s="14">
        <v>1</v>
      </c>
      <c r="K71" s="22" t="s">
        <v>1067</v>
      </c>
    </row>
    <row r="72" spans="2:11" s="22" customFormat="1" ht="12.75" customHeight="1">
      <c r="B72" s="22" t="s">
        <v>590</v>
      </c>
      <c r="C72" s="22" t="s">
        <v>1063</v>
      </c>
      <c r="D72" s="22" t="s">
        <v>589</v>
      </c>
      <c r="E72" s="76">
        <v>1</v>
      </c>
      <c r="F72" s="51">
        <v>10</v>
      </c>
      <c r="G72" s="51">
        <f t="shared" si="1"/>
        <v>10</v>
      </c>
      <c r="H72" s="22" t="s">
        <v>1038</v>
      </c>
      <c r="I72" s="86" t="s">
        <v>1064</v>
      </c>
      <c r="J72" s="14">
        <v>1</v>
      </c>
      <c r="K72" s="22" t="s">
        <v>1005</v>
      </c>
    </row>
    <row r="73" spans="2:11" s="22" customFormat="1" ht="12.75" customHeight="1">
      <c r="B73" s="22" t="s">
        <v>590</v>
      </c>
      <c r="C73" s="22" t="s">
        <v>1043</v>
      </c>
      <c r="D73" s="22" t="s">
        <v>589</v>
      </c>
      <c r="E73" s="76">
        <v>1</v>
      </c>
      <c r="F73" s="51">
        <v>10</v>
      </c>
      <c r="G73" s="51">
        <f t="shared" si="1"/>
        <v>10</v>
      </c>
      <c r="H73" s="22" t="s">
        <v>1036</v>
      </c>
      <c r="I73" s="61" t="s">
        <v>1044</v>
      </c>
      <c r="J73" s="14">
        <v>1</v>
      </c>
      <c r="K73" s="22" t="s">
        <v>1067</v>
      </c>
    </row>
    <row r="74" spans="2:11" s="22" customFormat="1" ht="12.75" customHeight="1">
      <c r="B74" s="22" t="s">
        <v>590</v>
      </c>
      <c r="C74" s="22" t="s">
        <v>1065</v>
      </c>
      <c r="D74" s="22" t="s">
        <v>589</v>
      </c>
      <c r="E74" s="76">
        <v>1</v>
      </c>
      <c r="F74" s="51">
        <v>10</v>
      </c>
      <c r="G74" s="51">
        <f t="shared" si="1"/>
        <v>10</v>
      </c>
      <c r="H74" s="22" t="s">
        <v>1036</v>
      </c>
      <c r="I74" s="61" t="s">
        <v>1066</v>
      </c>
      <c r="J74" s="14">
        <v>1</v>
      </c>
      <c r="K74" s="22" t="s">
        <v>1067</v>
      </c>
    </row>
    <row r="75" spans="2:11" s="22" customFormat="1" ht="12.75" customHeight="1">
      <c r="B75" s="22" t="s">
        <v>590</v>
      </c>
      <c r="C75" s="22" t="s">
        <v>1068</v>
      </c>
      <c r="D75" s="22" t="s">
        <v>589</v>
      </c>
      <c r="E75" s="76">
        <v>1</v>
      </c>
      <c r="F75" s="51">
        <v>10</v>
      </c>
      <c r="G75" s="51">
        <f t="shared" si="1"/>
        <v>10</v>
      </c>
      <c r="H75" s="22" t="s">
        <v>1036</v>
      </c>
      <c r="I75" s="61" t="s">
        <v>1069</v>
      </c>
      <c r="J75" s="14">
        <v>1</v>
      </c>
      <c r="K75" s="22" t="s">
        <v>1037</v>
      </c>
    </row>
    <row r="76" spans="2:11" s="22" customFormat="1" ht="12.75" customHeight="1">
      <c r="B76" s="22" t="s">
        <v>590</v>
      </c>
      <c r="C76" s="22" t="s">
        <v>1070</v>
      </c>
      <c r="D76" s="22" t="s">
        <v>589</v>
      </c>
      <c r="E76" s="76">
        <v>2</v>
      </c>
      <c r="F76" s="51">
        <v>10</v>
      </c>
      <c r="G76" s="51">
        <f t="shared" si="1"/>
        <v>20</v>
      </c>
      <c r="H76" s="22" t="s">
        <v>1031</v>
      </c>
      <c r="I76" s="23" t="s">
        <v>184</v>
      </c>
      <c r="J76" s="14">
        <v>1</v>
      </c>
      <c r="K76" s="22" t="s">
        <v>1032</v>
      </c>
    </row>
    <row r="77" spans="2:11" s="22" customFormat="1" ht="12.75" customHeight="1">
      <c r="B77" s="22" t="s">
        <v>590</v>
      </c>
      <c r="C77" s="22" t="s">
        <v>1071</v>
      </c>
      <c r="D77" s="22" t="s">
        <v>589</v>
      </c>
      <c r="E77" s="76">
        <v>2</v>
      </c>
      <c r="F77" s="51">
        <v>10</v>
      </c>
      <c r="G77" s="51">
        <f t="shared" si="1"/>
        <v>20</v>
      </c>
      <c r="H77" s="22" t="s">
        <v>1031</v>
      </c>
      <c r="I77" s="23" t="s">
        <v>185</v>
      </c>
      <c r="J77" s="14">
        <v>1</v>
      </c>
      <c r="K77" s="22" t="s">
        <v>1032</v>
      </c>
    </row>
    <row r="78" spans="2:11" s="22" customFormat="1" ht="12.75" customHeight="1">
      <c r="B78" s="22" t="s">
        <v>590</v>
      </c>
      <c r="C78" s="22" t="s">
        <v>404</v>
      </c>
      <c r="D78" s="22" t="s">
        <v>589</v>
      </c>
      <c r="E78" s="76">
        <v>1</v>
      </c>
      <c r="F78" s="51">
        <v>17</v>
      </c>
      <c r="G78" s="51">
        <f t="shared" si="1"/>
        <v>17</v>
      </c>
      <c r="H78" s="22" t="s">
        <v>999</v>
      </c>
      <c r="I78" s="23" t="s">
        <v>405</v>
      </c>
      <c r="J78" s="14">
        <v>1</v>
      </c>
      <c r="K78" s="22" t="s">
        <v>1014</v>
      </c>
    </row>
    <row r="79" spans="2:11" s="22" customFormat="1" ht="12.75" customHeight="1">
      <c r="B79" s="22" t="s">
        <v>590</v>
      </c>
      <c r="C79" s="22" t="s">
        <v>1074</v>
      </c>
      <c r="D79" s="22" t="s">
        <v>589</v>
      </c>
      <c r="E79" s="76">
        <v>1</v>
      </c>
      <c r="F79" s="51">
        <v>10</v>
      </c>
      <c r="G79" s="51">
        <f t="shared" si="1"/>
        <v>10</v>
      </c>
      <c r="H79" s="22" t="s">
        <v>1031</v>
      </c>
      <c r="I79" s="23" t="s">
        <v>180</v>
      </c>
      <c r="J79" s="14">
        <v>1</v>
      </c>
      <c r="K79" s="22" t="s">
        <v>1032</v>
      </c>
    </row>
    <row r="80" spans="2:11" s="22" customFormat="1" ht="12.75" customHeight="1">
      <c r="B80" s="22" t="s">
        <v>590</v>
      </c>
      <c r="C80" s="22" t="s">
        <v>1074</v>
      </c>
      <c r="D80" s="22" t="s">
        <v>589</v>
      </c>
      <c r="E80" s="76">
        <v>1</v>
      </c>
      <c r="F80" s="51">
        <v>10</v>
      </c>
      <c r="G80" s="51">
        <f t="shared" si="1"/>
        <v>10</v>
      </c>
      <c r="H80" s="22" t="s">
        <v>1031</v>
      </c>
      <c r="I80" s="23" t="s">
        <v>179</v>
      </c>
      <c r="J80" s="14">
        <v>1</v>
      </c>
      <c r="K80" s="22" t="s">
        <v>1032</v>
      </c>
    </row>
    <row r="81" spans="2:11" s="22" customFormat="1" ht="12.75" customHeight="1">
      <c r="B81" s="22" t="s">
        <v>590</v>
      </c>
      <c r="C81" s="22" t="s">
        <v>1075</v>
      </c>
      <c r="D81" s="22" t="s">
        <v>589</v>
      </c>
      <c r="E81" s="76">
        <v>1</v>
      </c>
      <c r="F81" s="51">
        <v>10</v>
      </c>
      <c r="G81" s="51">
        <f t="shared" si="1"/>
        <v>10</v>
      </c>
      <c r="H81" s="22" t="s">
        <v>999</v>
      </c>
      <c r="I81" s="23" t="s">
        <v>1076</v>
      </c>
      <c r="J81" s="14">
        <v>1</v>
      </c>
      <c r="K81" s="22" t="s">
        <v>1000</v>
      </c>
    </row>
    <row r="82" spans="2:11" s="22" customFormat="1" ht="12.75" customHeight="1">
      <c r="B82" s="22" t="s">
        <v>590</v>
      </c>
      <c r="C82" s="22" t="s">
        <v>1077</v>
      </c>
      <c r="D82" s="22" t="s">
        <v>589</v>
      </c>
      <c r="E82" s="76">
        <v>1</v>
      </c>
      <c r="F82" s="51">
        <v>10</v>
      </c>
      <c r="G82" s="51">
        <f t="shared" si="1"/>
        <v>10</v>
      </c>
      <c r="H82" s="22" t="s">
        <v>999</v>
      </c>
      <c r="I82" s="23" t="s">
        <v>1078</v>
      </c>
      <c r="J82" s="14">
        <v>1</v>
      </c>
      <c r="K82" s="22" t="s">
        <v>1000</v>
      </c>
    </row>
    <row r="83" spans="2:11" s="22" customFormat="1" ht="12.75" customHeight="1">
      <c r="B83" s="22" t="s">
        <v>590</v>
      </c>
      <c r="C83" s="22" t="s">
        <v>1079</v>
      </c>
      <c r="D83" s="22" t="s">
        <v>589</v>
      </c>
      <c r="E83" s="76">
        <v>1</v>
      </c>
      <c r="F83" s="51">
        <v>10</v>
      </c>
      <c r="G83" s="51">
        <f t="shared" si="1"/>
        <v>10</v>
      </c>
      <c r="H83" s="22" t="s">
        <v>999</v>
      </c>
      <c r="I83" s="23" t="s">
        <v>1080</v>
      </c>
      <c r="J83" s="14">
        <v>1</v>
      </c>
      <c r="K83" s="22" t="s">
        <v>1000</v>
      </c>
    </row>
    <row r="84" spans="2:11" s="22" customFormat="1" ht="12.75" customHeight="1">
      <c r="B84" s="22" t="s">
        <v>590</v>
      </c>
      <c r="C84" s="22" t="s">
        <v>1079</v>
      </c>
      <c r="D84" s="22" t="s">
        <v>589</v>
      </c>
      <c r="E84" s="76">
        <v>1</v>
      </c>
      <c r="F84" s="51">
        <v>10</v>
      </c>
      <c r="G84" s="51">
        <f t="shared" si="1"/>
        <v>10</v>
      </c>
      <c r="H84" s="22" t="s">
        <v>999</v>
      </c>
      <c r="I84" s="23" t="s">
        <v>1081</v>
      </c>
      <c r="J84" s="14">
        <v>1</v>
      </c>
      <c r="K84" s="22" t="s">
        <v>1000</v>
      </c>
    </row>
    <row r="85" spans="2:11" s="22" customFormat="1" ht="12.75" customHeight="1">
      <c r="B85" s="22" t="s">
        <v>590</v>
      </c>
      <c r="C85" s="22" t="s">
        <v>1082</v>
      </c>
      <c r="D85" s="22" t="s">
        <v>589</v>
      </c>
      <c r="E85" s="76">
        <v>1</v>
      </c>
      <c r="F85" s="51">
        <v>10</v>
      </c>
      <c r="G85" s="51">
        <f t="shared" si="1"/>
        <v>10</v>
      </c>
      <c r="H85" s="22" t="s">
        <v>1083</v>
      </c>
      <c r="I85" s="23" t="s">
        <v>99</v>
      </c>
      <c r="J85" s="14">
        <v>1</v>
      </c>
      <c r="K85" s="22" t="s">
        <v>942</v>
      </c>
    </row>
    <row r="86" spans="2:11" s="22" customFormat="1" ht="12.75" customHeight="1">
      <c r="B86" s="22" t="s">
        <v>590</v>
      </c>
      <c r="C86" s="22" t="s">
        <v>1084</v>
      </c>
      <c r="D86" s="22" t="s">
        <v>589</v>
      </c>
      <c r="E86" s="76">
        <v>1</v>
      </c>
      <c r="F86" s="51">
        <v>10</v>
      </c>
      <c r="G86" s="51">
        <f t="shared" si="1"/>
        <v>10</v>
      </c>
      <c r="H86" s="22" t="s">
        <v>999</v>
      </c>
      <c r="I86" s="23" t="s">
        <v>1085</v>
      </c>
      <c r="J86" s="14">
        <v>1</v>
      </c>
      <c r="K86" s="22" t="s">
        <v>1000</v>
      </c>
    </row>
    <row r="87" spans="2:11" ht="12.75" customHeight="1">
      <c r="B87" s="11" t="s">
        <v>590</v>
      </c>
      <c r="C87" s="11" t="s">
        <v>273</v>
      </c>
      <c r="D87" s="11" t="s">
        <v>589</v>
      </c>
      <c r="E87" s="74">
        <v>1</v>
      </c>
      <c r="F87" s="51">
        <v>10</v>
      </c>
      <c r="G87" s="51">
        <f t="shared" si="1"/>
        <v>10</v>
      </c>
      <c r="H87" s="11" t="s">
        <v>999</v>
      </c>
      <c r="I87" s="13" t="s">
        <v>274</v>
      </c>
      <c r="J87" s="14">
        <v>1</v>
      </c>
      <c r="K87" s="11" t="s">
        <v>626</v>
      </c>
    </row>
    <row r="88" spans="2:11" s="22" customFormat="1" ht="12.75" customHeight="1">
      <c r="B88" s="22" t="s">
        <v>590</v>
      </c>
      <c r="C88" s="22" t="s">
        <v>1086</v>
      </c>
      <c r="D88" s="22" t="s">
        <v>589</v>
      </c>
      <c r="E88" s="76">
        <v>1</v>
      </c>
      <c r="F88" s="51">
        <v>10</v>
      </c>
      <c r="G88" s="51">
        <f t="shared" si="1"/>
        <v>10</v>
      </c>
      <c r="H88" s="22" t="s">
        <v>1031</v>
      </c>
      <c r="I88" s="23" t="s">
        <v>178</v>
      </c>
      <c r="J88" s="14">
        <v>1</v>
      </c>
      <c r="K88" s="22" t="s">
        <v>1032</v>
      </c>
    </row>
    <row r="89" spans="2:11" ht="12.75" customHeight="1">
      <c r="B89" s="11" t="s">
        <v>590</v>
      </c>
      <c r="C89" s="11" t="s">
        <v>67</v>
      </c>
      <c r="D89" s="11" t="s">
        <v>589</v>
      </c>
      <c r="E89" s="74">
        <v>1</v>
      </c>
      <c r="F89" s="51">
        <v>10</v>
      </c>
      <c r="G89" s="51">
        <f t="shared" si="1"/>
        <v>10</v>
      </c>
      <c r="H89" s="11" t="s">
        <v>999</v>
      </c>
      <c r="I89" s="13" t="s">
        <v>1160</v>
      </c>
      <c r="J89" s="14">
        <v>1</v>
      </c>
      <c r="K89" s="11" t="s">
        <v>626</v>
      </c>
    </row>
    <row r="90" spans="2:11" ht="12.75" customHeight="1">
      <c r="B90" s="11" t="s">
        <v>590</v>
      </c>
      <c r="C90" s="11" t="s">
        <v>61</v>
      </c>
      <c r="D90" s="11" t="s">
        <v>589</v>
      </c>
      <c r="E90" s="74">
        <v>1</v>
      </c>
      <c r="F90" s="51">
        <v>10</v>
      </c>
      <c r="G90" s="51">
        <f t="shared" si="1"/>
        <v>10</v>
      </c>
      <c r="H90" s="11" t="s">
        <v>627</v>
      </c>
      <c r="I90" s="13" t="s">
        <v>62</v>
      </c>
      <c r="J90" s="14">
        <v>1</v>
      </c>
      <c r="K90" s="11" t="s">
        <v>889</v>
      </c>
    </row>
    <row r="91" spans="2:11" ht="12.75" customHeight="1">
      <c r="B91" s="11" t="s">
        <v>590</v>
      </c>
      <c r="C91" s="11" t="s">
        <v>61</v>
      </c>
      <c r="D91" s="11" t="s">
        <v>589</v>
      </c>
      <c r="E91" s="74">
        <v>1</v>
      </c>
      <c r="F91" s="51">
        <v>10</v>
      </c>
      <c r="G91" s="51">
        <f t="shared" si="1"/>
        <v>10</v>
      </c>
      <c r="H91" s="11" t="s">
        <v>999</v>
      </c>
      <c r="I91" s="13" t="s">
        <v>1153</v>
      </c>
      <c r="J91" s="14">
        <v>1</v>
      </c>
      <c r="K91" s="11" t="s">
        <v>626</v>
      </c>
    </row>
    <row r="92" spans="2:11" ht="12.75" customHeight="1">
      <c r="B92" s="11" t="s">
        <v>590</v>
      </c>
      <c r="C92" s="11" t="s">
        <v>54</v>
      </c>
      <c r="D92" s="11" t="s">
        <v>589</v>
      </c>
      <c r="E92" s="74">
        <v>1</v>
      </c>
      <c r="F92" s="51">
        <v>10</v>
      </c>
      <c r="G92" s="51">
        <f t="shared" si="1"/>
        <v>10</v>
      </c>
      <c r="H92" s="11" t="s">
        <v>1004</v>
      </c>
      <c r="I92" s="13">
        <v>155803</v>
      </c>
      <c r="J92" s="14">
        <v>1</v>
      </c>
      <c r="K92" s="11" t="s">
        <v>66</v>
      </c>
    </row>
    <row r="93" spans="2:11" ht="12.75" customHeight="1">
      <c r="B93" s="11" t="s">
        <v>590</v>
      </c>
      <c r="C93" s="11" t="s">
        <v>54</v>
      </c>
      <c r="D93" s="11" t="s">
        <v>589</v>
      </c>
      <c r="E93" s="74">
        <v>1</v>
      </c>
      <c r="F93" s="51">
        <v>10</v>
      </c>
      <c r="G93" s="51">
        <f t="shared" si="1"/>
        <v>10</v>
      </c>
      <c r="H93" s="11" t="s">
        <v>755</v>
      </c>
      <c r="I93" s="13" t="s">
        <v>188</v>
      </c>
      <c r="J93" s="14">
        <v>1</v>
      </c>
      <c r="K93" s="11" t="s">
        <v>66</v>
      </c>
    </row>
    <row r="94" spans="2:11" ht="12.75" customHeight="1">
      <c r="B94" s="11" t="s">
        <v>590</v>
      </c>
      <c r="C94" s="11" t="s">
        <v>54</v>
      </c>
      <c r="D94" s="11" t="s">
        <v>589</v>
      </c>
      <c r="E94" s="74">
        <v>1</v>
      </c>
      <c r="F94" s="51">
        <v>10</v>
      </c>
      <c r="G94" s="51">
        <f t="shared" si="1"/>
        <v>10</v>
      </c>
      <c r="H94" s="11" t="s">
        <v>999</v>
      </c>
      <c r="I94" s="13" t="s">
        <v>1156</v>
      </c>
      <c r="J94" s="14">
        <v>1</v>
      </c>
      <c r="K94" s="11" t="s">
        <v>626</v>
      </c>
    </row>
    <row r="95" spans="2:11" s="22" customFormat="1" ht="12.75" customHeight="1">
      <c r="B95" s="22" t="s">
        <v>590</v>
      </c>
      <c r="C95" s="22" t="s">
        <v>1087</v>
      </c>
      <c r="D95" s="22" t="s">
        <v>589</v>
      </c>
      <c r="E95" s="76">
        <v>1</v>
      </c>
      <c r="F95" s="51">
        <v>10</v>
      </c>
      <c r="G95" s="51">
        <f t="shared" si="1"/>
        <v>10</v>
      </c>
      <c r="H95" s="22" t="s">
        <v>1036</v>
      </c>
      <c r="I95" s="61" t="s">
        <v>1088</v>
      </c>
      <c r="J95" s="14">
        <v>1</v>
      </c>
      <c r="K95" s="22" t="s">
        <v>1089</v>
      </c>
    </row>
    <row r="96" spans="2:11" s="22" customFormat="1" ht="12.75" customHeight="1">
      <c r="B96" s="22" t="s">
        <v>590</v>
      </c>
      <c r="C96" s="22" t="s">
        <v>1092</v>
      </c>
      <c r="D96" s="22" t="s">
        <v>589</v>
      </c>
      <c r="E96" s="76">
        <v>1</v>
      </c>
      <c r="F96" s="51">
        <v>10</v>
      </c>
      <c r="G96" s="51">
        <f t="shared" si="1"/>
        <v>10</v>
      </c>
      <c r="H96" s="22" t="s">
        <v>1031</v>
      </c>
      <c r="I96" s="23" t="s">
        <v>177</v>
      </c>
      <c r="J96" s="14">
        <v>1</v>
      </c>
      <c r="K96" s="22" t="s">
        <v>1032</v>
      </c>
    </row>
    <row r="97" spans="2:11" ht="12.75" customHeight="1">
      <c r="B97" s="11" t="s">
        <v>590</v>
      </c>
      <c r="C97" s="11" t="s">
        <v>68</v>
      </c>
      <c r="D97" s="11" t="s">
        <v>589</v>
      </c>
      <c r="E97" s="74">
        <v>1</v>
      </c>
      <c r="F97" s="51">
        <v>10</v>
      </c>
      <c r="G97" s="51">
        <f t="shared" si="1"/>
        <v>10</v>
      </c>
      <c r="H97" s="11" t="s">
        <v>999</v>
      </c>
      <c r="I97" s="13" t="s">
        <v>1159</v>
      </c>
      <c r="J97" s="14">
        <v>1</v>
      </c>
      <c r="K97" s="11" t="s">
        <v>626</v>
      </c>
    </row>
    <row r="98" spans="2:11" ht="12.75" customHeight="1">
      <c r="B98" s="11" t="s">
        <v>590</v>
      </c>
      <c r="C98" s="11" t="s">
        <v>56</v>
      </c>
      <c r="D98" s="11" t="s">
        <v>589</v>
      </c>
      <c r="E98" s="74">
        <v>1</v>
      </c>
      <c r="F98" s="51">
        <v>10</v>
      </c>
      <c r="G98" s="51">
        <f t="shared" si="1"/>
        <v>10</v>
      </c>
      <c r="H98" s="11" t="s">
        <v>627</v>
      </c>
      <c r="I98" s="13" t="s">
        <v>57</v>
      </c>
      <c r="J98" s="14">
        <v>1</v>
      </c>
      <c r="K98" s="11" t="s">
        <v>889</v>
      </c>
    </row>
    <row r="99" spans="2:11" ht="12.75" customHeight="1">
      <c r="B99" s="11" t="s">
        <v>590</v>
      </c>
      <c r="C99" s="11" t="s">
        <v>56</v>
      </c>
      <c r="D99" s="11" t="s">
        <v>589</v>
      </c>
      <c r="E99" s="74">
        <v>1</v>
      </c>
      <c r="F99" s="51">
        <v>10</v>
      </c>
      <c r="G99" s="51">
        <f t="shared" si="1"/>
        <v>10</v>
      </c>
      <c r="H99" s="11" t="s">
        <v>1004</v>
      </c>
      <c r="I99" s="13">
        <v>155702</v>
      </c>
      <c r="J99" s="14">
        <v>1</v>
      </c>
      <c r="K99" s="11" t="s">
        <v>66</v>
      </c>
    </row>
    <row r="100" spans="2:11" ht="12.75" customHeight="1">
      <c r="B100" s="11" t="s">
        <v>590</v>
      </c>
      <c r="C100" s="11" t="s">
        <v>56</v>
      </c>
      <c r="D100" s="11" t="s">
        <v>589</v>
      </c>
      <c r="E100" s="74">
        <v>1</v>
      </c>
      <c r="F100" s="51">
        <v>10</v>
      </c>
      <c r="G100" s="51">
        <f t="shared" si="1"/>
        <v>10</v>
      </c>
      <c r="H100" s="11" t="s">
        <v>755</v>
      </c>
      <c r="I100" s="13" t="s">
        <v>69</v>
      </c>
      <c r="J100" s="14">
        <v>1</v>
      </c>
      <c r="K100" s="11" t="s">
        <v>626</v>
      </c>
    </row>
    <row r="101" spans="2:11" ht="12.75" customHeight="1">
      <c r="B101" s="11" t="s">
        <v>590</v>
      </c>
      <c r="C101" s="11" t="s">
        <v>63</v>
      </c>
      <c r="D101" s="11" t="s">
        <v>589</v>
      </c>
      <c r="E101" s="74">
        <v>1</v>
      </c>
      <c r="F101" s="51">
        <v>10</v>
      </c>
      <c r="G101" s="51">
        <f t="shared" si="1"/>
        <v>10</v>
      </c>
      <c r="H101" s="11" t="s">
        <v>627</v>
      </c>
      <c r="I101" s="13" t="s">
        <v>64</v>
      </c>
      <c r="J101" s="14">
        <v>1</v>
      </c>
      <c r="K101" s="11" t="s">
        <v>889</v>
      </c>
    </row>
    <row r="102" spans="2:11" ht="12.75" customHeight="1">
      <c r="B102" s="11" t="s">
        <v>590</v>
      </c>
      <c r="C102" s="11" t="s">
        <v>59</v>
      </c>
      <c r="D102" s="11" t="s">
        <v>589</v>
      </c>
      <c r="E102" s="74">
        <v>1</v>
      </c>
      <c r="F102" s="51">
        <v>10</v>
      </c>
      <c r="G102" s="51">
        <f t="shared" si="1"/>
        <v>10</v>
      </c>
      <c r="H102" s="11" t="s">
        <v>627</v>
      </c>
      <c r="I102" s="13" t="s">
        <v>60</v>
      </c>
      <c r="J102" s="14">
        <v>1</v>
      </c>
      <c r="K102" s="11" t="s">
        <v>889</v>
      </c>
    </row>
    <row r="103" spans="2:11" ht="12.75" customHeight="1">
      <c r="B103" s="11" t="s">
        <v>590</v>
      </c>
      <c r="C103" s="11" t="s">
        <v>161</v>
      </c>
      <c r="D103" s="11" t="s">
        <v>589</v>
      </c>
      <c r="E103" s="74">
        <v>1</v>
      </c>
      <c r="F103" s="51">
        <v>10</v>
      </c>
      <c r="G103" s="51">
        <f t="shared" si="1"/>
        <v>10</v>
      </c>
      <c r="H103" s="11" t="s">
        <v>159</v>
      </c>
      <c r="I103" s="13" t="s">
        <v>160</v>
      </c>
      <c r="J103" s="14">
        <v>1</v>
      </c>
      <c r="K103" s="11" t="s">
        <v>1032</v>
      </c>
    </row>
    <row r="104" spans="2:11" s="22" customFormat="1" ht="12.75" customHeight="1">
      <c r="B104" s="22" t="s">
        <v>590</v>
      </c>
      <c r="C104" s="22" t="s">
        <v>1094</v>
      </c>
      <c r="D104" s="22" t="s">
        <v>589</v>
      </c>
      <c r="E104" s="76">
        <v>1</v>
      </c>
      <c r="F104" s="51">
        <v>10</v>
      </c>
      <c r="G104" s="51">
        <f t="shared" si="1"/>
        <v>10</v>
      </c>
      <c r="H104" s="22" t="s">
        <v>999</v>
      </c>
      <c r="I104" s="23" t="s">
        <v>1095</v>
      </c>
      <c r="J104" s="14">
        <v>1</v>
      </c>
      <c r="K104" s="22" t="s">
        <v>1000</v>
      </c>
    </row>
    <row r="105" spans="2:11" s="22" customFormat="1" ht="12.75" customHeight="1">
      <c r="B105" s="22" t="s">
        <v>590</v>
      </c>
      <c r="C105" s="22" t="s">
        <v>1096</v>
      </c>
      <c r="D105" s="22" t="s">
        <v>589</v>
      </c>
      <c r="E105" s="76">
        <v>1</v>
      </c>
      <c r="F105" s="51">
        <v>10</v>
      </c>
      <c r="G105" s="51">
        <f t="shared" si="1"/>
        <v>10</v>
      </c>
      <c r="H105" s="22" t="s">
        <v>999</v>
      </c>
      <c r="I105" s="23" t="s">
        <v>1097</v>
      </c>
      <c r="J105" s="14">
        <v>1</v>
      </c>
      <c r="K105" s="22" t="s">
        <v>1000</v>
      </c>
    </row>
    <row r="106" spans="2:11" s="22" customFormat="1" ht="12.75" customHeight="1">
      <c r="B106" s="22" t="s">
        <v>590</v>
      </c>
      <c r="C106" s="22" t="s">
        <v>1098</v>
      </c>
      <c r="D106" s="22" t="s">
        <v>589</v>
      </c>
      <c r="E106" s="76">
        <v>1</v>
      </c>
      <c r="F106" s="51">
        <v>10</v>
      </c>
      <c r="G106" s="51">
        <f t="shared" si="1"/>
        <v>10</v>
      </c>
      <c r="H106" s="22" t="s">
        <v>999</v>
      </c>
      <c r="I106" s="23" t="s">
        <v>1099</v>
      </c>
      <c r="J106" s="14">
        <v>1</v>
      </c>
      <c r="K106" s="22" t="s">
        <v>1000</v>
      </c>
    </row>
    <row r="107" spans="2:11" ht="12.75" customHeight="1">
      <c r="B107" s="11" t="s">
        <v>590</v>
      </c>
      <c r="C107" s="11" t="s">
        <v>277</v>
      </c>
      <c r="D107" s="11" t="s">
        <v>589</v>
      </c>
      <c r="E107" s="74">
        <v>1</v>
      </c>
      <c r="F107" s="51">
        <v>10</v>
      </c>
      <c r="G107" s="51">
        <f t="shared" si="1"/>
        <v>10</v>
      </c>
      <c r="H107" s="11" t="s">
        <v>999</v>
      </c>
      <c r="I107" s="13" t="s">
        <v>275</v>
      </c>
      <c r="J107" s="14">
        <v>1</v>
      </c>
      <c r="K107" s="11" t="s">
        <v>626</v>
      </c>
    </row>
    <row r="108" spans="2:11" s="22" customFormat="1" ht="12.75" customHeight="1">
      <c r="B108" s="22" t="s">
        <v>590</v>
      </c>
      <c r="C108" s="22" t="s">
        <v>1101</v>
      </c>
      <c r="D108" s="22" t="s">
        <v>589</v>
      </c>
      <c r="E108" s="76">
        <v>1</v>
      </c>
      <c r="F108" s="51">
        <v>10</v>
      </c>
      <c r="G108" s="51">
        <f t="shared" si="1"/>
        <v>10</v>
      </c>
      <c r="H108" s="22" t="s">
        <v>999</v>
      </c>
      <c r="I108" s="23" t="s">
        <v>1102</v>
      </c>
      <c r="J108" s="14">
        <v>1</v>
      </c>
      <c r="K108" s="22" t="s">
        <v>1014</v>
      </c>
    </row>
    <row r="109" spans="2:11" s="22" customFormat="1" ht="12.75" customHeight="1">
      <c r="B109" s="22" t="s">
        <v>590</v>
      </c>
      <c r="C109" s="22" t="s">
        <v>1103</v>
      </c>
      <c r="D109" s="22" t="s">
        <v>589</v>
      </c>
      <c r="E109" s="76">
        <v>1</v>
      </c>
      <c r="F109" s="51">
        <v>10</v>
      </c>
      <c r="G109" s="51">
        <f t="shared" si="1"/>
        <v>10</v>
      </c>
      <c r="H109" s="22" t="s">
        <v>999</v>
      </c>
      <c r="I109" s="23" t="s">
        <v>1104</v>
      </c>
      <c r="J109" s="14">
        <v>1</v>
      </c>
      <c r="K109" s="22" t="s">
        <v>1014</v>
      </c>
    </row>
    <row r="110" spans="2:11" s="22" customFormat="1" ht="12.75" customHeight="1">
      <c r="B110" s="22" t="s">
        <v>590</v>
      </c>
      <c r="C110" s="22" t="s">
        <v>1105</v>
      </c>
      <c r="D110" s="22" t="s">
        <v>589</v>
      </c>
      <c r="E110" s="76">
        <v>3</v>
      </c>
      <c r="F110" s="51">
        <v>10</v>
      </c>
      <c r="G110" s="51">
        <f t="shared" si="1"/>
        <v>30</v>
      </c>
      <c r="H110" s="22" t="s">
        <v>999</v>
      </c>
      <c r="I110" s="23" t="s">
        <v>1100</v>
      </c>
      <c r="J110" s="14">
        <v>1</v>
      </c>
      <c r="K110" s="22" t="s">
        <v>1000</v>
      </c>
    </row>
    <row r="111" spans="2:11" s="22" customFormat="1" ht="12.75" customHeight="1">
      <c r="B111" s="22" t="s">
        <v>590</v>
      </c>
      <c r="C111" s="22" t="s">
        <v>1149</v>
      </c>
      <c r="D111" s="22" t="s">
        <v>589</v>
      </c>
      <c r="E111" s="76">
        <v>1</v>
      </c>
      <c r="F111" s="51">
        <v>10</v>
      </c>
      <c r="G111" s="51">
        <f t="shared" si="1"/>
        <v>10</v>
      </c>
      <c r="H111" s="22" t="s">
        <v>1083</v>
      </c>
      <c r="I111" s="23" t="s">
        <v>1150</v>
      </c>
      <c r="J111" s="14">
        <v>1</v>
      </c>
      <c r="K111" s="22" t="s">
        <v>942</v>
      </c>
    </row>
    <row r="112" spans="2:11" s="22" customFormat="1" ht="12.75" customHeight="1">
      <c r="B112" s="22" t="s">
        <v>590</v>
      </c>
      <c r="C112" s="22" t="s">
        <v>1106</v>
      </c>
      <c r="D112" s="22" t="s">
        <v>589</v>
      </c>
      <c r="E112" s="76">
        <v>1</v>
      </c>
      <c r="F112" s="51">
        <v>10</v>
      </c>
      <c r="G112" s="51">
        <f t="shared" si="1"/>
        <v>10</v>
      </c>
      <c r="H112" s="22" t="s">
        <v>1083</v>
      </c>
      <c r="I112" s="23" t="s">
        <v>1107</v>
      </c>
      <c r="J112" s="14">
        <v>1</v>
      </c>
      <c r="K112" s="22" t="s">
        <v>942</v>
      </c>
    </row>
    <row r="113" spans="2:11" s="22" customFormat="1" ht="12.75" customHeight="1">
      <c r="B113" s="22" t="s">
        <v>590</v>
      </c>
      <c r="C113" s="22" t="s">
        <v>1093</v>
      </c>
      <c r="D113" s="22" t="s">
        <v>589</v>
      </c>
      <c r="E113" s="76">
        <v>1</v>
      </c>
      <c r="F113" s="51">
        <v>10</v>
      </c>
      <c r="G113" s="51">
        <f t="shared" si="1"/>
        <v>10</v>
      </c>
      <c r="H113" s="22" t="s">
        <v>1031</v>
      </c>
      <c r="I113" s="23" t="s">
        <v>173</v>
      </c>
      <c r="J113" s="14">
        <v>1</v>
      </c>
      <c r="K113" s="22" t="s">
        <v>1032</v>
      </c>
    </row>
    <row r="114" spans="2:11" s="22" customFormat="1" ht="12.75" customHeight="1">
      <c r="B114" s="22" t="s">
        <v>590</v>
      </c>
      <c r="C114" s="22" t="s">
        <v>1108</v>
      </c>
      <c r="D114" s="22" t="s">
        <v>589</v>
      </c>
      <c r="E114" s="76">
        <v>1</v>
      </c>
      <c r="F114" s="51">
        <v>10</v>
      </c>
      <c r="G114" s="51">
        <f t="shared" si="1"/>
        <v>10</v>
      </c>
      <c r="H114" s="22" t="s">
        <v>1109</v>
      </c>
      <c r="I114" s="61" t="s">
        <v>1110</v>
      </c>
      <c r="J114" s="14">
        <v>1</v>
      </c>
      <c r="K114" s="22" t="s">
        <v>1111</v>
      </c>
    </row>
    <row r="115" spans="2:11" s="22" customFormat="1" ht="12.75" customHeight="1">
      <c r="B115" s="22" t="s">
        <v>590</v>
      </c>
      <c r="C115" s="22" t="s">
        <v>1151</v>
      </c>
      <c r="D115" s="22" t="s">
        <v>589</v>
      </c>
      <c r="E115" s="76">
        <v>1</v>
      </c>
      <c r="F115" s="51">
        <v>10</v>
      </c>
      <c r="G115" s="51">
        <f t="shared" si="1"/>
        <v>10</v>
      </c>
      <c r="H115" s="22" t="s">
        <v>1083</v>
      </c>
      <c r="I115" s="23" t="s">
        <v>1152</v>
      </c>
      <c r="J115" s="14">
        <v>1</v>
      </c>
      <c r="K115" s="22" t="s">
        <v>942</v>
      </c>
    </row>
    <row r="116" spans="2:11" s="22" customFormat="1" ht="12.75" customHeight="1">
      <c r="B116" s="22" t="s">
        <v>590</v>
      </c>
      <c r="C116" s="22" t="s">
        <v>287</v>
      </c>
      <c r="D116" s="22" t="s">
        <v>589</v>
      </c>
      <c r="E116" s="76">
        <v>1</v>
      </c>
      <c r="F116" s="51">
        <v>10</v>
      </c>
      <c r="G116" s="51">
        <f t="shared" si="1"/>
        <v>10</v>
      </c>
      <c r="H116" s="22" t="s">
        <v>999</v>
      </c>
      <c r="I116" s="23" t="s">
        <v>288</v>
      </c>
      <c r="J116" s="14">
        <v>1</v>
      </c>
      <c r="K116" s="22" t="s">
        <v>1014</v>
      </c>
    </row>
    <row r="117" spans="2:11" s="22" customFormat="1" ht="12.75" customHeight="1">
      <c r="B117" s="22" t="s">
        <v>590</v>
      </c>
      <c r="C117" s="22" t="s">
        <v>1112</v>
      </c>
      <c r="D117" s="22" t="s">
        <v>589</v>
      </c>
      <c r="E117" s="76">
        <v>1</v>
      </c>
      <c r="F117" s="51">
        <v>10</v>
      </c>
      <c r="G117" s="51">
        <f t="shared" si="1"/>
        <v>10</v>
      </c>
      <c r="H117" s="22" t="s">
        <v>999</v>
      </c>
      <c r="I117" s="23" t="s">
        <v>1140</v>
      </c>
      <c r="J117" s="14">
        <v>1</v>
      </c>
      <c r="K117" s="22" t="s">
        <v>1000</v>
      </c>
    </row>
    <row r="118" spans="2:11" s="22" customFormat="1" ht="12.75" customHeight="1">
      <c r="B118" s="22" t="s">
        <v>590</v>
      </c>
      <c r="C118" s="22" t="s">
        <v>1141</v>
      </c>
      <c r="D118" s="22" t="s">
        <v>589</v>
      </c>
      <c r="E118" s="76">
        <v>1</v>
      </c>
      <c r="F118" s="51">
        <v>10</v>
      </c>
      <c r="G118" s="51">
        <f t="shared" si="1"/>
        <v>10</v>
      </c>
      <c r="H118" s="22" t="s">
        <v>999</v>
      </c>
      <c r="I118" s="23" t="s">
        <v>1142</v>
      </c>
      <c r="J118" s="14">
        <v>1</v>
      </c>
      <c r="K118" s="22" t="s">
        <v>1000</v>
      </c>
    </row>
    <row r="119" spans="2:11" s="22" customFormat="1" ht="12.75" customHeight="1">
      <c r="B119" s="22" t="s">
        <v>590</v>
      </c>
      <c r="C119" s="22" t="s">
        <v>1143</v>
      </c>
      <c r="D119" s="22" t="s">
        <v>589</v>
      </c>
      <c r="E119" s="76">
        <v>1</v>
      </c>
      <c r="F119" s="51">
        <v>10</v>
      </c>
      <c r="G119" s="51">
        <f t="shared" si="1"/>
        <v>10</v>
      </c>
      <c r="H119" s="22" t="s">
        <v>999</v>
      </c>
      <c r="I119" s="23" t="s">
        <v>1144</v>
      </c>
      <c r="J119" s="14">
        <v>1</v>
      </c>
      <c r="K119" s="22" t="s">
        <v>1000</v>
      </c>
    </row>
    <row r="120" spans="2:11" s="22" customFormat="1" ht="12.75" customHeight="1">
      <c r="B120" s="22" t="s">
        <v>590</v>
      </c>
      <c r="C120" s="22" t="s">
        <v>1145</v>
      </c>
      <c r="D120" s="22" t="s">
        <v>589</v>
      </c>
      <c r="E120" s="76">
        <v>1</v>
      </c>
      <c r="F120" s="51">
        <v>10</v>
      </c>
      <c r="G120" s="51">
        <f t="shared" si="1"/>
        <v>10</v>
      </c>
      <c r="H120" s="22" t="s">
        <v>999</v>
      </c>
      <c r="I120" s="23" t="s">
        <v>1146</v>
      </c>
      <c r="J120" s="14">
        <v>1</v>
      </c>
      <c r="K120" s="22" t="s">
        <v>1000</v>
      </c>
    </row>
    <row r="121" spans="2:11" s="22" customFormat="1" ht="12.75" customHeight="1">
      <c r="B121" s="22" t="s">
        <v>590</v>
      </c>
      <c r="C121" s="22" t="s">
        <v>1147</v>
      </c>
      <c r="D121" s="22" t="s">
        <v>589</v>
      </c>
      <c r="E121" s="76">
        <v>1</v>
      </c>
      <c r="F121" s="51">
        <v>10</v>
      </c>
      <c r="G121" s="51">
        <f t="shared" si="1"/>
        <v>10</v>
      </c>
      <c r="H121" s="22" t="s">
        <v>1004</v>
      </c>
      <c r="I121" s="23">
        <v>150902</v>
      </c>
      <c r="J121" s="14">
        <v>1</v>
      </c>
      <c r="K121" s="22" t="s">
        <v>1005</v>
      </c>
    </row>
    <row r="122" spans="2:11" s="22" customFormat="1" ht="12.75" customHeight="1">
      <c r="B122" s="22" t="s">
        <v>590</v>
      </c>
      <c r="C122" s="22" t="s">
        <v>1148</v>
      </c>
      <c r="D122" s="22" t="s">
        <v>589</v>
      </c>
      <c r="E122" s="76">
        <v>1</v>
      </c>
      <c r="F122" s="51">
        <v>10</v>
      </c>
      <c r="G122" s="51">
        <f t="shared" si="1"/>
        <v>10</v>
      </c>
      <c r="H122" s="22" t="s">
        <v>1004</v>
      </c>
      <c r="I122" s="23">
        <v>150904</v>
      </c>
      <c r="J122" s="14">
        <v>1</v>
      </c>
      <c r="K122" s="22" t="s">
        <v>1005</v>
      </c>
    </row>
    <row r="123" spans="1:11" ht="12.75" customHeight="1">
      <c r="A123" s="9" t="s">
        <v>592</v>
      </c>
      <c r="B123" s="22" t="s">
        <v>590</v>
      </c>
      <c r="C123" s="8" t="s">
        <v>733</v>
      </c>
      <c r="D123" s="8" t="s">
        <v>589</v>
      </c>
      <c r="E123" s="79">
        <v>1</v>
      </c>
      <c r="F123" s="51">
        <v>17</v>
      </c>
      <c r="G123" s="51">
        <f t="shared" si="1"/>
        <v>17</v>
      </c>
      <c r="H123" s="8" t="s">
        <v>755</v>
      </c>
      <c r="I123" s="40" t="s">
        <v>167</v>
      </c>
      <c r="J123" s="14">
        <v>1</v>
      </c>
      <c r="K123" s="8" t="s">
        <v>1155</v>
      </c>
    </row>
    <row r="124" spans="1:11" ht="12.75" customHeight="1">
      <c r="A124" s="9" t="s">
        <v>592</v>
      </c>
      <c r="B124" s="22" t="s">
        <v>590</v>
      </c>
      <c r="C124" s="8" t="s">
        <v>734</v>
      </c>
      <c r="D124" s="8" t="s">
        <v>589</v>
      </c>
      <c r="E124" s="79">
        <v>1</v>
      </c>
      <c r="F124" s="51">
        <v>17</v>
      </c>
      <c r="G124" s="51">
        <f t="shared" si="1"/>
        <v>17</v>
      </c>
      <c r="H124" s="8" t="s">
        <v>1154</v>
      </c>
      <c r="I124" s="40" t="s">
        <v>756</v>
      </c>
      <c r="J124" s="14">
        <v>1</v>
      </c>
      <c r="K124" s="8" t="s">
        <v>1155</v>
      </c>
    </row>
    <row r="125" spans="1:11" ht="12.75" customHeight="1">
      <c r="A125" s="9" t="s">
        <v>592</v>
      </c>
      <c r="B125" s="22" t="s">
        <v>590</v>
      </c>
      <c r="C125" s="8" t="s">
        <v>735</v>
      </c>
      <c r="D125" s="8" t="s">
        <v>589</v>
      </c>
      <c r="E125" s="79">
        <v>1</v>
      </c>
      <c r="F125" s="51">
        <v>17</v>
      </c>
      <c r="G125" s="51">
        <f t="shared" si="1"/>
        <v>17</v>
      </c>
      <c r="H125" s="8" t="s">
        <v>1154</v>
      </c>
      <c r="I125" s="40" t="s">
        <v>1162</v>
      </c>
      <c r="J125" s="14">
        <v>1</v>
      </c>
      <c r="K125" s="8" t="s">
        <v>1155</v>
      </c>
    </row>
    <row r="126" spans="2:11" s="22" customFormat="1" ht="12.75" customHeight="1">
      <c r="B126" s="22" t="s">
        <v>590</v>
      </c>
      <c r="C126" s="22" t="s">
        <v>1157</v>
      </c>
      <c r="D126" s="22" t="s">
        <v>589</v>
      </c>
      <c r="E126" s="76">
        <v>1</v>
      </c>
      <c r="F126" s="51">
        <v>35</v>
      </c>
      <c r="G126" s="51">
        <f t="shared" si="1"/>
        <v>35</v>
      </c>
      <c r="H126" s="22" t="s">
        <v>999</v>
      </c>
      <c r="I126" s="23" t="s">
        <v>1158</v>
      </c>
      <c r="J126" s="14">
        <v>1</v>
      </c>
      <c r="K126" s="22" t="s">
        <v>1155</v>
      </c>
    </row>
    <row r="127" spans="2:11" s="22" customFormat="1" ht="12.75" customHeight="1">
      <c r="B127" s="22" t="s">
        <v>590</v>
      </c>
      <c r="C127" s="22" t="s">
        <v>1161</v>
      </c>
      <c r="D127" s="22" t="s">
        <v>589</v>
      </c>
      <c r="E127" s="76">
        <v>1</v>
      </c>
      <c r="F127" s="51">
        <v>35</v>
      </c>
      <c r="G127" s="51">
        <f t="shared" si="1"/>
        <v>35</v>
      </c>
      <c r="H127" s="22" t="s">
        <v>1154</v>
      </c>
      <c r="I127" s="23" t="s">
        <v>103</v>
      </c>
      <c r="J127" s="14">
        <v>1</v>
      </c>
      <c r="K127" s="22" t="s">
        <v>1155</v>
      </c>
    </row>
    <row r="128" spans="2:11" s="22" customFormat="1" ht="12.75" customHeight="1">
      <c r="B128" s="22" t="s">
        <v>590</v>
      </c>
      <c r="C128" s="22" t="s">
        <v>1166</v>
      </c>
      <c r="D128" s="22" t="s">
        <v>589</v>
      </c>
      <c r="E128" s="76">
        <v>1</v>
      </c>
      <c r="F128" s="51">
        <v>17</v>
      </c>
      <c r="G128" s="51">
        <f t="shared" si="1"/>
        <v>17</v>
      </c>
      <c r="H128" s="22" t="s">
        <v>999</v>
      </c>
      <c r="I128" s="23" t="s">
        <v>1167</v>
      </c>
      <c r="J128" s="14">
        <v>1</v>
      </c>
      <c r="K128" s="22" t="s">
        <v>1014</v>
      </c>
    </row>
    <row r="129" spans="2:11" s="22" customFormat="1" ht="12.75" customHeight="1">
      <c r="B129" s="22" t="s">
        <v>590</v>
      </c>
      <c r="C129" s="22" t="s">
        <v>1168</v>
      </c>
      <c r="D129" s="22" t="s">
        <v>589</v>
      </c>
      <c r="E129" s="76">
        <v>1</v>
      </c>
      <c r="F129" s="51">
        <v>17</v>
      </c>
      <c r="G129" s="51">
        <f t="shared" si="1"/>
        <v>17</v>
      </c>
      <c r="H129" s="22" t="s">
        <v>999</v>
      </c>
      <c r="I129" s="23" t="s">
        <v>1169</v>
      </c>
      <c r="J129" s="14">
        <v>1</v>
      </c>
      <c r="K129" s="22" t="s">
        <v>1014</v>
      </c>
    </row>
    <row r="130" spans="2:11" s="22" customFormat="1" ht="12.75" customHeight="1">
      <c r="B130" s="22" t="s">
        <v>590</v>
      </c>
      <c r="C130" s="22" t="s">
        <v>1170</v>
      </c>
      <c r="D130" s="22" t="s">
        <v>589</v>
      </c>
      <c r="E130" s="76">
        <v>1</v>
      </c>
      <c r="F130" s="51">
        <v>17</v>
      </c>
      <c r="G130" s="51">
        <f aca="true" t="shared" si="2" ref="G130:G193">SUM(E130*F130)</f>
        <v>17</v>
      </c>
      <c r="H130" s="22" t="s">
        <v>999</v>
      </c>
      <c r="I130" s="23" t="s">
        <v>1171</v>
      </c>
      <c r="J130" s="14">
        <v>1</v>
      </c>
      <c r="K130" s="22" t="s">
        <v>1000</v>
      </c>
    </row>
    <row r="131" spans="2:11" s="22" customFormat="1" ht="12.75" customHeight="1">
      <c r="B131" s="22" t="s">
        <v>590</v>
      </c>
      <c r="C131" s="22" t="s">
        <v>1172</v>
      </c>
      <c r="D131" s="22" t="s">
        <v>589</v>
      </c>
      <c r="E131" s="76">
        <v>1</v>
      </c>
      <c r="F131" s="51">
        <v>17</v>
      </c>
      <c r="G131" s="51">
        <f t="shared" si="2"/>
        <v>17</v>
      </c>
      <c r="H131" s="22" t="s">
        <v>999</v>
      </c>
      <c r="I131" s="23" t="s">
        <v>1173</v>
      </c>
      <c r="J131" s="14">
        <v>1</v>
      </c>
      <c r="K131" s="22" t="s">
        <v>1014</v>
      </c>
    </row>
    <row r="132" spans="2:11" s="22" customFormat="1" ht="12.75" customHeight="1">
      <c r="B132" s="22" t="s">
        <v>590</v>
      </c>
      <c r="C132" s="22" t="s">
        <v>1174</v>
      </c>
      <c r="D132" s="22" t="s">
        <v>589</v>
      </c>
      <c r="E132" s="76">
        <v>1</v>
      </c>
      <c r="F132" s="51">
        <v>17</v>
      </c>
      <c r="G132" s="51">
        <f t="shared" si="2"/>
        <v>17</v>
      </c>
      <c r="H132" s="22" t="s">
        <v>999</v>
      </c>
      <c r="I132" s="23" t="s">
        <v>1175</v>
      </c>
      <c r="J132" s="14">
        <v>1</v>
      </c>
      <c r="K132" s="22" t="s">
        <v>1000</v>
      </c>
    </row>
    <row r="133" spans="2:11" s="22" customFormat="1" ht="12.75" customHeight="1">
      <c r="B133" s="22" t="s">
        <v>590</v>
      </c>
      <c r="C133" s="22" t="s">
        <v>1176</v>
      </c>
      <c r="D133" s="22" t="s">
        <v>589</v>
      </c>
      <c r="E133" s="76">
        <v>1</v>
      </c>
      <c r="F133" s="51">
        <v>17</v>
      </c>
      <c r="G133" s="51">
        <f t="shared" si="2"/>
        <v>17</v>
      </c>
      <c r="H133" s="22" t="s">
        <v>999</v>
      </c>
      <c r="I133" s="23" t="s">
        <v>1177</v>
      </c>
      <c r="J133" s="14">
        <v>1</v>
      </c>
      <c r="K133" s="22" t="s">
        <v>1000</v>
      </c>
    </row>
    <row r="134" spans="2:11" s="22" customFormat="1" ht="12.75" customHeight="1">
      <c r="B134" s="22" t="s">
        <v>590</v>
      </c>
      <c r="C134" s="22" t="s">
        <v>1178</v>
      </c>
      <c r="D134" s="22" t="s">
        <v>589</v>
      </c>
      <c r="E134" s="76">
        <v>1</v>
      </c>
      <c r="F134" s="51">
        <v>17</v>
      </c>
      <c r="G134" s="51">
        <f t="shared" si="2"/>
        <v>17</v>
      </c>
      <c r="H134" s="22" t="s">
        <v>999</v>
      </c>
      <c r="I134" s="23" t="s">
        <v>1179</v>
      </c>
      <c r="J134" s="14">
        <v>1</v>
      </c>
      <c r="K134" s="22" t="s">
        <v>1000</v>
      </c>
    </row>
    <row r="135" spans="2:11" s="22" customFormat="1" ht="12.75" customHeight="1">
      <c r="B135" s="22" t="s">
        <v>590</v>
      </c>
      <c r="C135" s="22" t="s">
        <v>1180</v>
      </c>
      <c r="D135" s="22" t="s">
        <v>589</v>
      </c>
      <c r="E135" s="76">
        <v>1</v>
      </c>
      <c r="F135" s="51">
        <v>17</v>
      </c>
      <c r="G135" s="51">
        <f t="shared" si="2"/>
        <v>17</v>
      </c>
      <c r="H135" s="22" t="s">
        <v>999</v>
      </c>
      <c r="I135" s="23" t="s">
        <v>1181</v>
      </c>
      <c r="J135" s="14">
        <v>1</v>
      </c>
      <c r="K135" s="22" t="s">
        <v>1014</v>
      </c>
    </row>
    <row r="136" spans="2:11" s="22" customFormat="1" ht="12.75" customHeight="1">
      <c r="B136" s="22" t="s">
        <v>590</v>
      </c>
      <c r="C136" s="22" t="s">
        <v>1182</v>
      </c>
      <c r="D136" s="22" t="s">
        <v>589</v>
      </c>
      <c r="E136" s="76">
        <v>1</v>
      </c>
      <c r="F136" s="51">
        <v>17</v>
      </c>
      <c r="G136" s="51">
        <f t="shared" si="2"/>
        <v>17</v>
      </c>
      <c r="H136" s="22" t="s">
        <v>999</v>
      </c>
      <c r="I136" s="23" t="s">
        <v>1183</v>
      </c>
      <c r="J136" s="14">
        <v>1</v>
      </c>
      <c r="K136" s="22" t="s">
        <v>1000</v>
      </c>
    </row>
    <row r="137" spans="2:11" s="22" customFormat="1" ht="12.75" customHeight="1">
      <c r="B137" s="22" t="s">
        <v>590</v>
      </c>
      <c r="C137" s="22" t="s">
        <v>1184</v>
      </c>
      <c r="D137" s="22" t="s">
        <v>589</v>
      </c>
      <c r="E137" s="76">
        <v>1</v>
      </c>
      <c r="F137" s="51">
        <v>17</v>
      </c>
      <c r="G137" s="51">
        <f t="shared" si="2"/>
        <v>17</v>
      </c>
      <c r="H137" s="22" t="s">
        <v>999</v>
      </c>
      <c r="I137" s="23" t="s">
        <v>1185</v>
      </c>
      <c r="J137" s="14">
        <v>1</v>
      </c>
      <c r="K137" s="22" t="s">
        <v>1014</v>
      </c>
    </row>
    <row r="138" spans="2:11" s="22" customFormat="1" ht="12.75" customHeight="1">
      <c r="B138" s="22" t="s">
        <v>590</v>
      </c>
      <c r="C138" s="22" t="s">
        <v>1186</v>
      </c>
      <c r="D138" s="22" t="s">
        <v>589</v>
      </c>
      <c r="E138" s="76">
        <v>1</v>
      </c>
      <c r="F138" s="51">
        <v>17</v>
      </c>
      <c r="G138" s="51">
        <f t="shared" si="2"/>
        <v>17</v>
      </c>
      <c r="H138" s="22" t="s">
        <v>999</v>
      </c>
      <c r="I138" s="23" t="s">
        <v>1187</v>
      </c>
      <c r="J138" s="14">
        <v>1</v>
      </c>
      <c r="K138" s="22" t="s">
        <v>1000</v>
      </c>
    </row>
    <row r="139" spans="2:11" s="22" customFormat="1" ht="12.75" customHeight="1">
      <c r="B139" s="22" t="s">
        <v>590</v>
      </c>
      <c r="C139" s="22" t="s">
        <v>1188</v>
      </c>
      <c r="D139" s="22" t="s">
        <v>589</v>
      </c>
      <c r="E139" s="76">
        <v>1</v>
      </c>
      <c r="F139" s="51">
        <v>17</v>
      </c>
      <c r="G139" s="51">
        <f t="shared" si="2"/>
        <v>17</v>
      </c>
      <c r="H139" s="22" t="s">
        <v>999</v>
      </c>
      <c r="I139" s="23" t="s">
        <v>1189</v>
      </c>
      <c r="J139" s="14">
        <v>1</v>
      </c>
      <c r="K139" s="22" t="s">
        <v>1014</v>
      </c>
    </row>
    <row r="140" spans="2:11" s="22" customFormat="1" ht="12.75" customHeight="1">
      <c r="B140" s="22" t="s">
        <v>590</v>
      </c>
      <c r="C140" s="22" t="s">
        <v>1190</v>
      </c>
      <c r="D140" s="22" t="s">
        <v>589</v>
      </c>
      <c r="E140" s="76">
        <v>1</v>
      </c>
      <c r="F140" s="51">
        <v>17</v>
      </c>
      <c r="G140" s="51">
        <f t="shared" si="2"/>
        <v>17</v>
      </c>
      <c r="H140" s="22" t="s">
        <v>999</v>
      </c>
      <c r="I140" s="23" t="s">
        <v>1191</v>
      </c>
      <c r="J140" s="14">
        <v>1</v>
      </c>
      <c r="K140" s="22" t="s">
        <v>1000</v>
      </c>
    </row>
    <row r="141" spans="2:11" s="22" customFormat="1" ht="12.75" customHeight="1">
      <c r="B141" s="22" t="s">
        <v>590</v>
      </c>
      <c r="C141" s="22" t="s">
        <v>1192</v>
      </c>
      <c r="D141" s="22" t="s">
        <v>589</v>
      </c>
      <c r="E141" s="76">
        <v>2</v>
      </c>
      <c r="F141" s="51">
        <v>17</v>
      </c>
      <c r="G141" s="51">
        <f t="shared" si="2"/>
        <v>34</v>
      </c>
      <c r="H141" s="22" t="s">
        <v>1193</v>
      </c>
      <c r="I141" s="23" t="s">
        <v>1235</v>
      </c>
      <c r="J141" s="14">
        <v>1</v>
      </c>
      <c r="K141" s="22" t="s">
        <v>1236</v>
      </c>
    </row>
    <row r="142" spans="2:11" s="22" customFormat="1" ht="12.75" customHeight="1">
      <c r="B142" s="22" t="s">
        <v>590</v>
      </c>
      <c r="C142" s="22" t="s">
        <v>289</v>
      </c>
      <c r="D142" s="22" t="s">
        <v>589</v>
      </c>
      <c r="E142" s="76">
        <v>1</v>
      </c>
      <c r="F142" s="51">
        <v>17</v>
      </c>
      <c r="G142" s="51">
        <f t="shared" si="2"/>
        <v>17</v>
      </c>
      <c r="H142" s="22" t="s">
        <v>999</v>
      </c>
      <c r="I142" s="23">
        <v>26501</v>
      </c>
      <c r="J142" s="14">
        <v>1</v>
      </c>
      <c r="K142" s="22" t="s">
        <v>1014</v>
      </c>
    </row>
    <row r="143" spans="2:11" s="22" customFormat="1" ht="12.75" customHeight="1">
      <c r="B143" s="22" t="s">
        <v>590</v>
      </c>
      <c r="C143" s="22" t="s">
        <v>1194</v>
      </c>
      <c r="D143" s="22" t="s">
        <v>589</v>
      </c>
      <c r="E143" s="76">
        <v>1</v>
      </c>
      <c r="F143" s="51">
        <v>17</v>
      </c>
      <c r="G143" s="51">
        <f t="shared" si="2"/>
        <v>17</v>
      </c>
      <c r="H143" s="22" t="s">
        <v>999</v>
      </c>
      <c r="I143" s="23" t="s">
        <v>1195</v>
      </c>
      <c r="J143" s="14">
        <v>1</v>
      </c>
      <c r="K143" s="22" t="s">
        <v>1000</v>
      </c>
    </row>
    <row r="144" spans="2:11" s="22" customFormat="1" ht="12.75" customHeight="1">
      <c r="B144" s="22" t="s">
        <v>590</v>
      </c>
      <c r="C144" s="22" t="s">
        <v>1196</v>
      </c>
      <c r="D144" s="22" t="s">
        <v>589</v>
      </c>
      <c r="E144" s="76">
        <v>1</v>
      </c>
      <c r="F144" s="51">
        <v>17</v>
      </c>
      <c r="G144" s="51">
        <f t="shared" si="2"/>
        <v>17</v>
      </c>
      <c r="H144" s="22" t="s">
        <v>999</v>
      </c>
      <c r="I144" s="23" t="s">
        <v>1197</v>
      </c>
      <c r="J144" s="14">
        <v>1</v>
      </c>
      <c r="K144" s="22" t="s">
        <v>1000</v>
      </c>
    </row>
    <row r="145" spans="2:11" s="22" customFormat="1" ht="12.75" customHeight="1">
      <c r="B145" s="22" t="s">
        <v>590</v>
      </c>
      <c r="C145" s="22" t="s">
        <v>1198</v>
      </c>
      <c r="D145" s="22" t="s">
        <v>589</v>
      </c>
      <c r="E145" s="76">
        <v>1</v>
      </c>
      <c r="F145" s="51">
        <v>17</v>
      </c>
      <c r="G145" s="51">
        <f t="shared" si="2"/>
        <v>17</v>
      </c>
      <c r="H145" s="22" t="s">
        <v>999</v>
      </c>
      <c r="I145" s="23" t="s">
        <v>1199</v>
      </c>
      <c r="J145" s="14">
        <v>1</v>
      </c>
      <c r="K145" s="22" t="s">
        <v>1000</v>
      </c>
    </row>
    <row r="146" spans="2:11" s="22" customFormat="1" ht="12.75" customHeight="1">
      <c r="B146" s="22" t="s">
        <v>590</v>
      </c>
      <c r="C146" s="22" t="s">
        <v>1200</v>
      </c>
      <c r="D146" s="22" t="s">
        <v>589</v>
      </c>
      <c r="E146" s="76">
        <v>1</v>
      </c>
      <c r="F146" s="51">
        <v>17</v>
      </c>
      <c r="G146" s="51">
        <f t="shared" si="2"/>
        <v>17</v>
      </c>
      <c r="H146" s="22" t="s">
        <v>999</v>
      </c>
      <c r="I146" s="23" t="s">
        <v>1201</v>
      </c>
      <c r="J146" s="14">
        <v>1</v>
      </c>
      <c r="K146" s="22" t="s">
        <v>1202</v>
      </c>
    </row>
    <row r="147" spans="2:11" s="22" customFormat="1" ht="12.75" customHeight="1">
      <c r="B147" s="22" t="s">
        <v>590</v>
      </c>
      <c r="C147" s="22" t="s">
        <v>1203</v>
      </c>
      <c r="D147" s="22" t="s">
        <v>589</v>
      </c>
      <c r="E147" s="76">
        <v>1</v>
      </c>
      <c r="F147" s="51">
        <v>17</v>
      </c>
      <c r="G147" s="51">
        <f t="shared" si="2"/>
        <v>17</v>
      </c>
      <c r="H147" s="22" t="s">
        <v>1036</v>
      </c>
      <c r="I147" s="61" t="s">
        <v>1204</v>
      </c>
      <c r="J147" s="14">
        <v>1</v>
      </c>
      <c r="K147" s="22" t="s">
        <v>1205</v>
      </c>
    </row>
    <row r="148" spans="2:11" s="22" customFormat="1" ht="12.75" customHeight="1">
      <c r="B148" s="22" t="s">
        <v>590</v>
      </c>
      <c r="C148" s="22" t="s">
        <v>1206</v>
      </c>
      <c r="D148" s="22" t="s">
        <v>589</v>
      </c>
      <c r="E148" s="76">
        <v>1</v>
      </c>
      <c r="F148" s="51">
        <v>17</v>
      </c>
      <c r="G148" s="51">
        <f t="shared" si="2"/>
        <v>17</v>
      </c>
      <c r="H148" s="22" t="s">
        <v>1036</v>
      </c>
      <c r="I148" s="61" t="s">
        <v>1207</v>
      </c>
      <c r="J148" s="14">
        <v>1</v>
      </c>
      <c r="K148" s="22" t="s">
        <v>1205</v>
      </c>
    </row>
    <row r="149" spans="2:11" s="22" customFormat="1" ht="12.75" customHeight="1">
      <c r="B149" s="22" t="s">
        <v>590</v>
      </c>
      <c r="C149" s="22" t="s">
        <v>1208</v>
      </c>
      <c r="D149" s="22" t="s">
        <v>589</v>
      </c>
      <c r="E149" s="76">
        <v>1</v>
      </c>
      <c r="F149" s="51">
        <v>17</v>
      </c>
      <c r="G149" s="51">
        <f t="shared" si="2"/>
        <v>17</v>
      </c>
      <c r="H149" s="22" t="s">
        <v>1004</v>
      </c>
      <c r="I149" s="23">
        <v>150343</v>
      </c>
      <c r="J149" s="14">
        <v>1</v>
      </c>
      <c r="K149" s="22" t="s">
        <v>1005</v>
      </c>
    </row>
    <row r="150" spans="2:11" s="22" customFormat="1" ht="12.75" customHeight="1">
      <c r="B150" s="22" t="s">
        <v>590</v>
      </c>
      <c r="C150" s="22" t="s">
        <v>1209</v>
      </c>
      <c r="D150" s="22" t="s">
        <v>589</v>
      </c>
      <c r="E150" s="76">
        <v>1</v>
      </c>
      <c r="F150" s="51">
        <v>17</v>
      </c>
      <c r="G150" s="51">
        <f t="shared" si="2"/>
        <v>17</v>
      </c>
      <c r="H150" s="22" t="s">
        <v>1004</v>
      </c>
      <c r="I150" s="23">
        <v>150302</v>
      </c>
      <c r="J150" s="14">
        <v>1</v>
      </c>
      <c r="K150" s="22" t="s">
        <v>1005</v>
      </c>
    </row>
    <row r="151" spans="2:11" s="22" customFormat="1" ht="12.75" customHeight="1">
      <c r="B151" s="22" t="s">
        <v>590</v>
      </c>
      <c r="C151" s="22" t="s">
        <v>1213</v>
      </c>
      <c r="D151" s="22" t="s">
        <v>589</v>
      </c>
      <c r="E151" s="76">
        <v>1</v>
      </c>
      <c r="F151" s="51">
        <v>10</v>
      </c>
      <c r="G151" s="51">
        <f t="shared" si="2"/>
        <v>10</v>
      </c>
      <c r="H151" s="22" t="s">
        <v>999</v>
      </c>
      <c r="I151" s="23" t="s">
        <v>1214</v>
      </c>
      <c r="J151" s="14">
        <v>1</v>
      </c>
      <c r="K151" s="22" t="s">
        <v>1000</v>
      </c>
    </row>
    <row r="152" spans="2:11" ht="12.75" customHeight="1">
      <c r="B152" s="11" t="s">
        <v>590</v>
      </c>
      <c r="C152" s="11" t="s">
        <v>285</v>
      </c>
      <c r="D152" s="11" t="s">
        <v>589</v>
      </c>
      <c r="E152" s="74">
        <v>1</v>
      </c>
      <c r="F152" s="51">
        <v>10</v>
      </c>
      <c r="G152" s="51">
        <f t="shared" si="2"/>
        <v>10</v>
      </c>
      <c r="H152" s="11" t="s">
        <v>999</v>
      </c>
      <c r="I152" s="13" t="s">
        <v>1164</v>
      </c>
      <c r="J152" s="14">
        <v>1</v>
      </c>
      <c r="K152" s="11" t="s">
        <v>626</v>
      </c>
    </row>
    <row r="153" spans="2:11" s="22" customFormat="1" ht="12.75" customHeight="1">
      <c r="B153" s="22" t="s">
        <v>590</v>
      </c>
      <c r="C153" s="22" t="s">
        <v>1215</v>
      </c>
      <c r="D153" s="22" t="s">
        <v>589</v>
      </c>
      <c r="E153" s="76">
        <v>1</v>
      </c>
      <c r="F153" s="51">
        <v>10</v>
      </c>
      <c r="G153" s="51">
        <f t="shared" si="2"/>
        <v>10</v>
      </c>
      <c r="H153" s="22" t="s">
        <v>999</v>
      </c>
      <c r="I153" s="23" t="s">
        <v>1216</v>
      </c>
      <c r="J153" s="14">
        <v>1</v>
      </c>
      <c r="K153" s="22" t="s">
        <v>1000</v>
      </c>
    </row>
    <row r="154" spans="2:11" s="22" customFormat="1" ht="12.75" customHeight="1">
      <c r="B154" s="22" t="s">
        <v>590</v>
      </c>
      <c r="C154" s="22" t="s">
        <v>1217</v>
      </c>
      <c r="D154" s="22" t="s">
        <v>589</v>
      </c>
      <c r="E154" s="76">
        <v>1</v>
      </c>
      <c r="F154" s="51">
        <v>10</v>
      </c>
      <c r="G154" s="51">
        <f t="shared" si="2"/>
        <v>10</v>
      </c>
      <c r="H154" s="22" t="s">
        <v>999</v>
      </c>
      <c r="I154" s="23" t="s">
        <v>1218</v>
      </c>
      <c r="J154" s="14">
        <v>1</v>
      </c>
      <c r="K154" s="22" t="s">
        <v>1000</v>
      </c>
    </row>
    <row r="155" spans="2:11" ht="12.75" customHeight="1">
      <c r="B155" s="11" t="s">
        <v>590</v>
      </c>
      <c r="C155" s="11" t="s">
        <v>286</v>
      </c>
      <c r="D155" s="11" t="s">
        <v>589</v>
      </c>
      <c r="E155" s="74">
        <v>1</v>
      </c>
      <c r="F155" s="51">
        <v>10</v>
      </c>
      <c r="G155" s="51">
        <f t="shared" si="2"/>
        <v>10</v>
      </c>
      <c r="H155" s="11" t="s">
        <v>627</v>
      </c>
      <c r="I155" s="13" t="s">
        <v>58</v>
      </c>
      <c r="J155" s="14">
        <v>1</v>
      </c>
      <c r="K155" s="11" t="s">
        <v>889</v>
      </c>
    </row>
    <row r="156" spans="2:11" ht="12.75" customHeight="1">
      <c r="B156" s="11" t="s">
        <v>590</v>
      </c>
      <c r="C156" s="11" t="s">
        <v>286</v>
      </c>
      <c r="D156" s="11" t="s">
        <v>589</v>
      </c>
      <c r="E156" s="74">
        <v>1</v>
      </c>
      <c r="F156" s="51">
        <v>10</v>
      </c>
      <c r="G156" s="51">
        <f t="shared" si="2"/>
        <v>10</v>
      </c>
      <c r="H156" s="11" t="s">
        <v>999</v>
      </c>
      <c r="I156" s="13" t="s">
        <v>1165</v>
      </c>
      <c r="J156" s="14">
        <v>1</v>
      </c>
      <c r="K156" s="11" t="s">
        <v>626</v>
      </c>
    </row>
    <row r="157" spans="2:11" ht="12.75" customHeight="1">
      <c r="B157" s="11" t="s">
        <v>590</v>
      </c>
      <c r="C157" s="11" t="s">
        <v>286</v>
      </c>
      <c r="D157" s="11" t="s">
        <v>589</v>
      </c>
      <c r="E157" s="74">
        <v>1</v>
      </c>
      <c r="F157" s="51">
        <v>10</v>
      </c>
      <c r="G157" s="51">
        <f t="shared" si="2"/>
        <v>10</v>
      </c>
      <c r="H157" s="11" t="s">
        <v>999</v>
      </c>
      <c r="I157" s="13" t="s">
        <v>1163</v>
      </c>
      <c r="J157" s="14">
        <v>1</v>
      </c>
      <c r="K157" s="11" t="s">
        <v>626</v>
      </c>
    </row>
    <row r="158" spans="2:11" ht="12.75" customHeight="1">
      <c r="B158" s="11" t="s">
        <v>590</v>
      </c>
      <c r="C158" s="11" t="s">
        <v>284</v>
      </c>
      <c r="D158" s="11" t="s">
        <v>589</v>
      </c>
      <c r="E158" s="74">
        <v>1</v>
      </c>
      <c r="F158" s="51">
        <v>10</v>
      </c>
      <c r="G158" s="51">
        <f t="shared" si="2"/>
        <v>10</v>
      </c>
      <c r="H158" s="11" t="s">
        <v>999</v>
      </c>
      <c r="I158" s="13" t="s">
        <v>276</v>
      </c>
      <c r="J158" s="14">
        <v>1</v>
      </c>
      <c r="K158" s="11" t="s">
        <v>626</v>
      </c>
    </row>
    <row r="159" spans="2:11" s="22" customFormat="1" ht="12.75" customHeight="1">
      <c r="B159" s="22" t="s">
        <v>590</v>
      </c>
      <c r="C159" s="22" t="s">
        <v>1210</v>
      </c>
      <c r="D159" s="22" t="s">
        <v>589</v>
      </c>
      <c r="E159" s="76">
        <v>1</v>
      </c>
      <c r="F159" s="51">
        <v>10</v>
      </c>
      <c r="G159" s="51">
        <f t="shared" si="2"/>
        <v>10</v>
      </c>
      <c r="H159" s="22" t="s">
        <v>1031</v>
      </c>
      <c r="I159" s="23" t="s">
        <v>174</v>
      </c>
      <c r="J159" s="14">
        <v>1</v>
      </c>
      <c r="K159" s="22" t="s">
        <v>1032</v>
      </c>
    </row>
    <row r="160" spans="2:11" s="22" customFormat="1" ht="12.75" customHeight="1">
      <c r="B160" s="22" t="s">
        <v>590</v>
      </c>
      <c r="C160" s="22" t="s">
        <v>1219</v>
      </c>
      <c r="D160" s="22" t="s">
        <v>589</v>
      </c>
      <c r="E160" s="76">
        <v>1</v>
      </c>
      <c r="F160" s="51">
        <v>10</v>
      </c>
      <c r="G160" s="51">
        <f t="shared" si="2"/>
        <v>10</v>
      </c>
      <c r="H160" s="22" t="s">
        <v>1083</v>
      </c>
      <c r="I160" s="23" t="s">
        <v>1220</v>
      </c>
      <c r="J160" s="14">
        <v>1</v>
      </c>
      <c r="K160" s="22" t="s">
        <v>942</v>
      </c>
    </row>
    <row r="161" spans="2:11" s="22" customFormat="1" ht="12.75" customHeight="1">
      <c r="B161" s="22" t="s">
        <v>590</v>
      </c>
      <c r="C161" s="22" t="s">
        <v>1221</v>
      </c>
      <c r="D161" s="22" t="s">
        <v>589</v>
      </c>
      <c r="E161" s="76">
        <v>1</v>
      </c>
      <c r="F161" s="51">
        <v>10</v>
      </c>
      <c r="G161" s="51">
        <f t="shared" si="2"/>
        <v>10</v>
      </c>
      <c r="H161" s="22" t="s">
        <v>999</v>
      </c>
      <c r="I161" s="23" t="s">
        <v>1222</v>
      </c>
      <c r="J161" s="14">
        <v>1</v>
      </c>
      <c r="K161" s="22" t="s">
        <v>1000</v>
      </c>
    </row>
    <row r="162" spans="2:11" s="22" customFormat="1" ht="12.75" customHeight="1">
      <c r="B162" s="22" t="s">
        <v>590</v>
      </c>
      <c r="C162" s="22" t="s">
        <v>1211</v>
      </c>
      <c r="D162" s="22" t="s">
        <v>589</v>
      </c>
      <c r="E162" s="76">
        <v>1</v>
      </c>
      <c r="F162" s="51">
        <v>10</v>
      </c>
      <c r="G162" s="51">
        <f t="shared" si="2"/>
        <v>10</v>
      </c>
      <c r="H162" s="22" t="s">
        <v>999</v>
      </c>
      <c r="I162" s="23" t="s">
        <v>1212</v>
      </c>
      <c r="J162" s="14">
        <v>1</v>
      </c>
      <c r="K162" s="22" t="s">
        <v>1000</v>
      </c>
    </row>
    <row r="163" spans="2:11" s="22" customFormat="1" ht="12.75" customHeight="1">
      <c r="B163" s="22" t="s">
        <v>590</v>
      </c>
      <c r="C163" s="22" t="s">
        <v>403</v>
      </c>
      <c r="D163" s="22" t="s">
        <v>589</v>
      </c>
      <c r="E163" s="76">
        <v>1</v>
      </c>
      <c r="F163" s="51">
        <v>10</v>
      </c>
      <c r="G163" s="51">
        <f t="shared" si="2"/>
        <v>10</v>
      </c>
      <c r="H163" s="22" t="s">
        <v>1031</v>
      </c>
      <c r="I163" s="23" t="s">
        <v>175</v>
      </c>
      <c r="J163" s="14">
        <v>1</v>
      </c>
      <c r="K163" s="22" t="s">
        <v>1032</v>
      </c>
    </row>
    <row r="164" spans="2:11" s="22" customFormat="1" ht="12.75" customHeight="1">
      <c r="B164" s="22" t="s">
        <v>590</v>
      </c>
      <c r="C164" s="22" t="s">
        <v>680</v>
      </c>
      <c r="D164" s="22" t="s">
        <v>589</v>
      </c>
      <c r="E164" s="76">
        <v>1</v>
      </c>
      <c r="F164" s="51">
        <v>10</v>
      </c>
      <c r="G164" s="51">
        <f t="shared" si="2"/>
        <v>10</v>
      </c>
      <c r="H164" s="22" t="s">
        <v>1004</v>
      </c>
      <c r="I164" s="23">
        <v>150701</v>
      </c>
      <c r="J164" s="14">
        <v>1</v>
      </c>
      <c r="K164" s="22" t="s">
        <v>1005</v>
      </c>
    </row>
    <row r="165" spans="2:11" s="22" customFormat="1" ht="12.75" customHeight="1">
      <c r="B165" s="22" t="s">
        <v>590</v>
      </c>
      <c r="C165" s="22" t="s">
        <v>1223</v>
      </c>
      <c r="D165" s="22" t="s">
        <v>589</v>
      </c>
      <c r="E165" s="76">
        <v>1</v>
      </c>
      <c r="F165" s="51">
        <v>10</v>
      </c>
      <c r="G165" s="51">
        <f t="shared" si="2"/>
        <v>10</v>
      </c>
      <c r="H165" s="22" t="s">
        <v>1004</v>
      </c>
      <c r="I165" s="23">
        <v>150700</v>
      </c>
      <c r="J165" s="14">
        <v>1</v>
      </c>
      <c r="K165" s="22" t="s">
        <v>1005</v>
      </c>
    </row>
    <row r="166" spans="2:11" s="22" customFormat="1" ht="12.75" customHeight="1">
      <c r="B166" s="22" t="s">
        <v>590</v>
      </c>
      <c r="C166" s="22" t="s">
        <v>1224</v>
      </c>
      <c r="D166" s="22" t="s">
        <v>589</v>
      </c>
      <c r="E166" s="76">
        <v>1</v>
      </c>
      <c r="F166" s="51">
        <v>10</v>
      </c>
      <c r="G166" s="51">
        <f t="shared" si="2"/>
        <v>10</v>
      </c>
      <c r="H166" s="22" t="s">
        <v>1031</v>
      </c>
      <c r="I166" s="23" t="s">
        <v>176</v>
      </c>
      <c r="J166" s="14">
        <v>1</v>
      </c>
      <c r="K166" s="22" t="s">
        <v>1032</v>
      </c>
    </row>
    <row r="167" spans="2:11" s="22" customFormat="1" ht="12.75" customHeight="1">
      <c r="B167" s="22" t="s">
        <v>590</v>
      </c>
      <c r="C167" s="22" t="s">
        <v>268</v>
      </c>
      <c r="D167" s="22" t="s">
        <v>589</v>
      </c>
      <c r="E167" s="76">
        <v>1</v>
      </c>
      <c r="F167" s="51">
        <v>10</v>
      </c>
      <c r="G167" s="51">
        <f t="shared" si="2"/>
        <v>10</v>
      </c>
      <c r="H167" s="22" t="s">
        <v>1090</v>
      </c>
      <c r="I167" s="23" t="s">
        <v>265</v>
      </c>
      <c r="J167" s="14">
        <v>1</v>
      </c>
      <c r="K167" s="22" t="s">
        <v>1091</v>
      </c>
    </row>
    <row r="168" spans="2:11" s="22" customFormat="1" ht="12.75" customHeight="1">
      <c r="B168" s="22" t="s">
        <v>590</v>
      </c>
      <c r="C168" s="22" t="s">
        <v>267</v>
      </c>
      <c r="D168" s="22" t="s">
        <v>589</v>
      </c>
      <c r="E168" s="76">
        <v>1</v>
      </c>
      <c r="F168" s="51">
        <v>10</v>
      </c>
      <c r="G168" s="51">
        <f t="shared" si="2"/>
        <v>10</v>
      </c>
      <c r="H168" s="22" t="s">
        <v>1090</v>
      </c>
      <c r="I168" s="23" t="s">
        <v>266</v>
      </c>
      <c r="J168" s="14">
        <v>1</v>
      </c>
      <c r="K168" s="22" t="s">
        <v>1091</v>
      </c>
    </row>
    <row r="169" spans="2:11" s="22" customFormat="1" ht="12.75" customHeight="1">
      <c r="B169" s="22" t="s">
        <v>590</v>
      </c>
      <c r="C169" s="22" t="s">
        <v>350</v>
      </c>
      <c r="D169" s="22" t="s">
        <v>589</v>
      </c>
      <c r="E169" s="76">
        <v>1</v>
      </c>
      <c r="F169" s="51">
        <v>10</v>
      </c>
      <c r="G169" s="51">
        <f t="shared" si="2"/>
        <v>10</v>
      </c>
      <c r="H169" s="22" t="s">
        <v>1072</v>
      </c>
      <c r="I169" s="23" t="s">
        <v>222</v>
      </c>
      <c r="J169" s="14">
        <v>1</v>
      </c>
      <c r="K169" s="22" t="s">
        <v>1073</v>
      </c>
    </row>
    <row r="170" spans="2:11" s="22" customFormat="1" ht="12.75" customHeight="1">
      <c r="B170" s="22" t="s">
        <v>590</v>
      </c>
      <c r="C170" s="22" t="s">
        <v>0</v>
      </c>
      <c r="D170" s="22" t="s">
        <v>589</v>
      </c>
      <c r="E170" s="76">
        <v>1</v>
      </c>
      <c r="F170" s="51">
        <v>10</v>
      </c>
      <c r="G170" s="51">
        <f t="shared" si="2"/>
        <v>10</v>
      </c>
      <c r="H170" s="22" t="s">
        <v>1072</v>
      </c>
      <c r="I170" s="23" t="s">
        <v>223</v>
      </c>
      <c r="J170" s="14">
        <v>1</v>
      </c>
      <c r="K170" s="22" t="s">
        <v>1073</v>
      </c>
    </row>
    <row r="171" spans="2:11" s="22" customFormat="1" ht="12.75" customHeight="1">
      <c r="B171" s="22" t="s">
        <v>590</v>
      </c>
      <c r="C171" s="22" t="s">
        <v>348</v>
      </c>
      <c r="D171" s="22" t="s">
        <v>589</v>
      </c>
      <c r="E171" s="76">
        <v>1</v>
      </c>
      <c r="F171" s="51">
        <v>10</v>
      </c>
      <c r="G171" s="51">
        <f t="shared" si="2"/>
        <v>10</v>
      </c>
      <c r="H171" s="22" t="s">
        <v>1072</v>
      </c>
      <c r="I171" s="23" t="s">
        <v>351</v>
      </c>
      <c r="J171" s="14">
        <v>1</v>
      </c>
      <c r="K171" s="22" t="s">
        <v>1073</v>
      </c>
    </row>
    <row r="172" spans="2:11" s="22" customFormat="1" ht="12.75" customHeight="1">
      <c r="B172" s="22" t="s">
        <v>590</v>
      </c>
      <c r="C172" s="22" t="s">
        <v>349</v>
      </c>
      <c r="D172" s="22" t="s">
        <v>589</v>
      </c>
      <c r="E172" s="76">
        <v>1</v>
      </c>
      <c r="F172" s="51">
        <v>10</v>
      </c>
      <c r="G172" s="51">
        <f t="shared" si="2"/>
        <v>10</v>
      </c>
      <c r="H172" s="22" t="s">
        <v>1072</v>
      </c>
      <c r="I172" s="23" t="s">
        <v>352</v>
      </c>
      <c r="J172" s="14">
        <v>1</v>
      </c>
      <c r="K172" s="22" t="s">
        <v>1073</v>
      </c>
    </row>
    <row r="173" spans="2:11" s="22" customFormat="1" ht="12.75" customHeight="1">
      <c r="B173" s="22" t="s">
        <v>590</v>
      </c>
      <c r="C173" s="22" t="s">
        <v>1225</v>
      </c>
      <c r="D173" s="22" t="s">
        <v>589</v>
      </c>
      <c r="E173" s="76">
        <v>1</v>
      </c>
      <c r="F173" s="51">
        <v>13</v>
      </c>
      <c r="G173" s="51">
        <f t="shared" si="2"/>
        <v>13</v>
      </c>
      <c r="H173" s="22" t="s">
        <v>999</v>
      </c>
      <c r="I173" s="23" t="s">
        <v>1226</v>
      </c>
      <c r="J173" s="14">
        <v>1</v>
      </c>
      <c r="K173" s="22" t="s">
        <v>1000</v>
      </c>
    </row>
    <row r="174" spans="2:11" s="22" customFormat="1" ht="12.75" customHeight="1">
      <c r="B174" s="22" t="s">
        <v>590</v>
      </c>
      <c r="C174" s="22" t="s">
        <v>1227</v>
      </c>
      <c r="D174" s="22" t="s">
        <v>589</v>
      </c>
      <c r="E174" s="76">
        <v>1</v>
      </c>
      <c r="F174" s="51">
        <v>13</v>
      </c>
      <c r="G174" s="51">
        <f t="shared" si="2"/>
        <v>13</v>
      </c>
      <c r="H174" s="22" t="s">
        <v>999</v>
      </c>
      <c r="I174" s="23" t="s">
        <v>1228</v>
      </c>
      <c r="J174" s="14">
        <v>1</v>
      </c>
      <c r="K174" s="22" t="s">
        <v>1014</v>
      </c>
    </row>
    <row r="175" spans="2:11" ht="12.75" customHeight="1">
      <c r="B175" s="22" t="s">
        <v>590</v>
      </c>
      <c r="C175" s="11" t="s">
        <v>269</v>
      </c>
      <c r="D175" s="11" t="s">
        <v>589</v>
      </c>
      <c r="E175" s="74">
        <v>1</v>
      </c>
      <c r="F175" s="51">
        <v>10</v>
      </c>
      <c r="G175" s="51">
        <f t="shared" si="2"/>
        <v>10</v>
      </c>
      <c r="H175" s="11" t="s">
        <v>270</v>
      </c>
      <c r="I175" s="63" t="s">
        <v>271</v>
      </c>
      <c r="J175" s="14">
        <v>1</v>
      </c>
      <c r="K175" s="11" t="s">
        <v>272</v>
      </c>
    </row>
    <row r="176" spans="2:11" s="22" customFormat="1" ht="12.75" customHeight="1">
      <c r="B176" s="22" t="s">
        <v>590</v>
      </c>
      <c r="C176" s="8" t="s">
        <v>156</v>
      </c>
      <c r="D176" s="22" t="s">
        <v>589</v>
      </c>
      <c r="E176" s="76">
        <v>4</v>
      </c>
      <c r="F176" s="51">
        <v>18</v>
      </c>
      <c r="G176" s="51">
        <f t="shared" si="2"/>
        <v>72</v>
      </c>
      <c r="H176" s="22" t="s">
        <v>1246</v>
      </c>
      <c r="I176" s="23" t="s">
        <v>157</v>
      </c>
      <c r="J176" s="14">
        <v>1</v>
      </c>
      <c r="K176" s="22" t="s">
        <v>158</v>
      </c>
    </row>
    <row r="177" spans="2:11" s="22" customFormat="1" ht="12.75" customHeight="1">
      <c r="B177" s="22" t="s">
        <v>590</v>
      </c>
      <c r="C177" s="8" t="s">
        <v>259</v>
      </c>
      <c r="D177" s="22" t="s">
        <v>589</v>
      </c>
      <c r="E177" s="76">
        <v>6</v>
      </c>
      <c r="F177" s="51">
        <v>18</v>
      </c>
      <c r="G177" s="51">
        <f t="shared" si="2"/>
        <v>108</v>
      </c>
      <c r="H177" s="22" t="s">
        <v>1246</v>
      </c>
      <c r="I177" s="23">
        <v>8934</v>
      </c>
      <c r="J177" s="14">
        <v>1</v>
      </c>
      <c r="K177" s="22" t="s">
        <v>890</v>
      </c>
    </row>
    <row r="178" spans="2:12" ht="12.75" customHeight="1">
      <c r="B178" s="22" t="s">
        <v>590</v>
      </c>
      <c r="C178" s="8" t="s">
        <v>1318</v>
      </c>
      <c r="D178" s="8" t="s">
        <v>589</v>
      </c>
      <c r="E178" s="79">
        <f>3-1</f>
        <v>2</v>
      </c>
      <c r="F178" s="53">
        <v>50</v>
      </c>
      <c r="G178" s="51">
        <f t="shared" si="2"/>
        <v>100</v>
      </c>
      <c r="H178" s="8" t="s">
        <v>1246</v>
      </c>
      <c r="I178" s="40">
        <v>8938</v>
      </c>
      <c r="J178" s="14">
        <v>1</v>
      </c>
      <c r="K178" s="8" t="s">
        <v>1335</v>
      </c>
      <c r="L178" s="8" t="s">
        <v>413</v>
      </c>
    </row>
    <row r="179" spans="2:12" ht="12.75" customHeight="1">
      <c r="B179" s="22" t="s">
        <v>590</v>
      </c>
      <c r="C179" s="8" t="s">
        <v>1318</v>
      </c>
      <c r="D179" s="8" t="s">
        <v>589</v>
      </c>
      <c r="E179" s="79">
        <v>1</v>
      </c>
      <c r="F179" s="53">
        <v>32</v>
      </c>
      <c r="G179" s="51">
        <f t="shared" si="2"/>
        <v>32</v>
      </c>
      <c r="H179" s="8" t="s">
        <v>1246</v>
      </c>
      <c r="I179" s="40">
        <v>31143665</v>
      </c>
      <c r="J179" s="14">
        <v>1</v>
      </c>
      <c r="K179" s="8" t="s">
        <v>1335</v>
      </c>
      <c r="L179" s="8" t="s">
        <v>413</v>
      </c>
    </row>
    <row r="180" spans="1:12" ht="12.75" customHeight="1">
      <c r="A180" s="15"/>
      <c r="B180" s="22" t="s">
        <v>590</v>
      </c>
      <c r="C180" s="8" t="s">
        <v>401</v>
      </c>
      <c r="D180" s="8" t="s">
        <v>589</v>
      </c>
      <c r="E180" s="79">
        <v>2</v>
      </c>
      <c r="F180" s="53">
        <v>4</v>
      </c>
      <c r="G180" s="51">
        <f t="shared" si="2"/>
        <v>8</v>
      </c>
      <c r="H180" s="8" t="s">
        <v>1246</v>
      </c>
      <c r="I180" s="40">
        <v>85321</v>
      </c>
      <c r="J180" s="14">
        <v>1</v>
      </c>
      <c r="K180" s="8" t="s">
        <v>861</v>
      </c>
      <c r="L180" s="8" t="s">
        <v>413</v>
      </c>
    </row>
    <row r="181" spans="1:12" ht="12.75" customHeight="1">
      <c r="A181" s="15"/>
      <c r="B181" s="22" t="s">
        <v>590</v>
      </c>
      <c r="C181" s="8" t="s">
        <v>401</v>
      </c>
      <c r="D181" s="8" t="s">
        <v>589</v>
      </c>
      <c r="E181" s="79">
        <v>2</v>
      </c>
      <c r="F181" s="53">
        <v>4</v>
      </c>
      <c r="G181" s="51">
        <f t="shared" si="2"/>
        <v>8</v>
      </c>
      <c r="H181" s="8" t="s">
        <v>1267</v>
      </c>
      <c r="I181" s="40">
        <v>85321</v>
      </c>
      <c r="J181" s="14">
        <v>1</v>
      </c>
      <c r="K181" s="8" t="s">
        <v>923</v>
      </c>
      <c r="L181" s="8" t="s">
        <v>413</v>
      </c>
    </row>
    <row r="182" spans="2:13" ht="12.75" customHeight="1">
      <c r="B182" s="22" t="s">
        <v>590</v>
      </c>
      <c r="C182" s="8" t="s">
        <v>169</v>
      </c>
      <c r="D182" s="8" t="s">
        <v>589</v>
      </c>
      <c r="E182" s="79">
        <v>2</v>
      </c>
      <c r="F182" s="53">
        <v>10</v>
      </c>
      <c r="G182" s="51">
        <f t="shared" si="2"/>
        <v>20</v>
      </c>
      <c r="H182" s="8" t="s">
        <v>1246</v>
      </c>
      <c r="I182" s="40" t="s">
        <v>1268</v>
      </c>
      <c r="J182" s="14">
        <v>1</v>
      </c>
      <c r="K182" s="8" t="s">
        <v>119</v>
      </c>
      <c r="M182" s="11"/>
    </row>
    <row r="183" spans="2:12" ht="12.75" customHeight="1">
      <c r="B183" s="22" t="s">
        <v>590</v>
      </c>
      <c r="C183" s="8" t="s">
        <v>81</v>
      </c>
      <c r="D183" s="8" t="s">
        <v>589</v>
      </c>
      <c r="E183" s="79">
        <v>1</v>
      </c>
      <c r="F183" s="53">
        <v>8</v>
      </c>
      <c r="G183" s="51">
        <f t="shared" si="2"/>
        <v>8</v>
      </c>
      <c r="H183" s="8" t="s">
        <v>1246</v>
      </c>
      <c r="I183" s="40">
        <v>31143657</v>
      </c>
      <c r="J183" s="14">
        <v>1</v>
      </c>
      <c r="K183" s="8" t="s">
        <v>871</v>
      </c>
      <c r="L183" s="8" t="s">
        <v>413</v>
      </c>
    </row>
    <row r="184" spans="2:12" ht="12.75" customHeight="1">
      <c r="B184" s="22" t="s">
        <v>590</v>
      </c>
      <c r="C184" s="8" t="s">
        <v>1284</v>
      </c>
      <c r="D184" s="8" t="s">
        <v>589</v>
      </c>
      <c r="E184" s="79">
        <v>2</v>
      </c>
      <c r="F184" s="53">
        <v>5</v>
      </c>
      <c r="G184" s="51">
        <f t="shared" si="2"/>
        <v>10</v>
      </c>
      <c r="H184" s="8" t="s">
        <v>1246</v>
      </c>
      <c r="I184" s="40">
        <v>31353595</v>
      </c>
      <c r="J184" s="14">
        <v>1</v>
      </c>
      <c r="K184" s="8" t="s">
        <v>402</v>
      </c>
      <c r="L184" s="8" t="s">
        <v>413</v>
      </c>
    </row>
    <row r="185" spans="2:12" ht="12.75" customHeight="1">
      <c r="B185" s="22" t="s">
        <v>590</v>
      </c>
      <c r="C185" s="8" t="s">
        <v>1319</v>
      </c>
      <c r="D185" s="8" t="s">
        <v>589</v>
      </c>
      <c r="E185" s="79">
        <v>1</v>
      </c>
      <c r="F185" s="53">
        <v>6</v>
      </c>
      <c r="G185" s="51">
        <f t="shared" si="2"/>
        <v>6</v>
      </c>
      <c r="H185" s="8" t="s">
        <v>1246</v>
      </c>
      <c r="I185" s="40" t="s">
        <v>263</v>
      </c>
      <c r="J185" s="14">
        <v>1</v>
      </c>
      <c r="K185" s="8" t="s">
        <v>264</v>
      </c>
      <c r="L185" s="8" t="s">
        <v>413</v>
      </c>
    </row>
    <row r="186" spans="1:11" ht="12.75" customHeight="1">
      <c r="A186" s="9" t="s">
        <v>592</v>
      </c>
      <c r="B186" s="22" t="s">
        <v>590</v>
      </c>
      <c r="C186" s="8" t="s">
        <v>89</v>
      </c>
      <c r="D186" s="8" t="s">
        <v>589</v>
      </c>
      <c r="E186" s="79">
        <v>4</v>
      </c>
      <c r="F186" s="83">
        <v>6</v>
      </c>
      <c r="G186" s="51">
        <f t="shared" si="2"/>
        <v>24</v>
      </c>
      <c r="H186" s="8" t="s">
        <v>1246</v>
      </c>
      <c r="I186" s="40" t="s">
        <v>715</v>
      </c>
      <c r="J186" s="14">
        <v>1</v>
      </c>
      <c r="K186" s="8" t="s">
        <v>714</v>
      </c>
    </row>
    <row r="187" spans="2:11" s="22" customFormat="1" ht="12.75" customHeight="1">
      <c r="B187" s="22" t="s">
        <v>590</v>
      </c>
      <c r="C187" s="8" t="s">
        <v>165</v>
      </c>
      <c r="D187" s="22" t="s">
        <v>589</v>
      </c>
      <c r="E187" s="76">
        <v>2</v>
      </c>
      <c r="F187" s="51">
        <v>3</v>
      </c>
      <c r="G187" s="51">
        <f t="shared" si="2"/>
        <v>6</v>
      </c>
      <c r="H187" s="22" t="s">
        <v>1246</v>
      </c>
      <c r="I187" s="23">
        <v>31314886</v>
      </c>
      <c r="J187" s="14">
        <v>1</v>
      </c>
      <c r="K187" s="22" t="s">
        <v>166</v>
      </c>
    </row>
    <row r="188" spans="2:12" ht="12.75" customHeight="1">
      <c r="B188" s="22" t="s">
        <v>590</v>
      </c>
      <c r="C188" s="8" t="s">
        <v>242</v>
      </c>
      <c r="D188" s="8" t="s">
        <v>589</v>
      </c>
      <c r="E188" s="79">
        <v>1</v>
      </c>
      <c r="F188" s="53">
        <v>6</v>
      </c>
      <c r="G188" s="51">
        <f t="shared" si="2"/>
        <v>6</v>
      </c>
      <c r="H188" s="8" t="s">
        <v>1246</v>
      </c>
      <c r="I188" s="40">
        <v>8527</v>
      </c>
      <c r="J188" s="14">
        <v>1</v>
      </c>
      <c r="K188" s="8" t="s">
        <v>241</v>
      </c>
      <c r="L188" s="8" t="s">
        <v>413</v>
      </c>
    </row>
    <row r="189" spans="2:12" ht="12.75" customHeight="1">
      <c r="B189" s="22" t="s">
        <v>590</v>
      </c>
      <c r="C189" s="8" t="s">
        <v>1291</v>
      </c>
      <c r="D189" s="8" t="s">
        <v>589</v>
      </c>
      <c r="E189" s="79">
        <v>2</v>
      </c>
      <c r="F189" s="53">
        <v>3</v>
      </c>
      <c r="G189" s="51">
        <f t="shared" si="2"/>
        <v>6</v>
      </c>
      <c r="H189" s="8" t="s">
        <v>1246</v>
      </c>
      <c r="I189" s="40" t="s">
        <v>1256</v>
      </c>
      <c r="J189" s="14">
        <v>1</v>
      </c>
      <c r="K189" s="8" t="s">
        <v>860</v>
      </c>
      <c r="L189" s="8" t="s">
        <v>413</v>
      </c>
    </row>
    <row r="190" spans="2:12" ht="12.75" customHeight="1">
      <c r="B190" s="22" t="s">
        <v>590</v>
      </c>
      <c r="C190" s="8" t="s">
        <v>1291</v>
      </c>
      <c r="D190" s="8" t="s">
        <v>589</v>
      </c>
      <c r="E190" s="79">
        <v>2</v>
      </c>
      <c r="F190" s="53">
        <v>3</v>
      </c>
      <c r="G190" s="51">
        <f t="shared" si="2"/>
        <v>6</v>
      </c>
      <c r="H190" s="8" t="s">
        <v>1246</v>
      </c>
      <c r="I190" s="40" t="s">
        <v>1256</v>
      </c>
      <c r="J190" s="14">
        <v>1</v>
      </c>
      <c r="K190" s="8" t="s">
        <v>116</v>
      </c>
      <c r="L190" s="8" t="s">
        <v>413</v>
      </c>
    </row>
    <row r="191" spans="2:12" ht="12.75" customHeight="1">
      <c r="B191" s="22" t="s">
        <v>590</v>
      </c>
      <c r="C191" s="8" t="s">
        <v>1290</v>
      </c>
      <c r="D191" s="8" t="s">
        <v>589</v>
      </c>
      <c r="E191" s="79">
        <v>2</v>
      </c>
      <c r="F191" s="53">
        <v>8</v>
      </c>
      <c r="G191" s="51">
        <f t="shared" si="2"/>
        <v>16</v>
      </c>
      <c r="H191" s="8" t="s">
        <v>1246</v>
      </c>
      <c r="I191" s="40" t="s">
        <v>1258</v>
      </c>
      <c r="J191" s="14">
        <v>1</v>
      </c>
      <c r="K191" s="8" t="s">
        <v>864</v>
      </c>
      <c r="L191" s="8" t="s">
        <v>413</v>
      </c>
    </row>
    <row r="192" spans="2:12" ht="12.75" customHeight="1">
      <c r="B192" s="22" t="s">
        <v>590</v>
      </c>
      <c r="C192" s="8" t="s">
        <v>1290</v>
      </c>
      <c r="D192" s="8" t="s">
        <v>589</v>
      </c>
      <c r="E192" s="79">
        <v>2</v>
      </c>
      <c r="F192" s="53">
        <v>8</v>
      </c>
      <c r="G192" s="51">
        <f t="shared" si="2"/>
        <v>16</v>
      </c>
      <c r="H192" s="8" t="s">
        <v>1246</v>
      </c>
      <c r="I192" s="40" t="s">
        <v>1321</v>
      </c>
      <c r="J192" s="14">
        <v>1</v>
      </c>
      <c r="K192" s="8" t="s">
        <v>863</v>
      </c>
      <c r="L192" s="8" t="s">
        <v>413</v>
      </c>
    </row>
    <row r="193" spans="2:12" ht="12.75" customHeight="1">
      <c r="B193" s="22" t="s">
        <v>590</v>
      </c>
      <c r="C193" s="8" t="s">
        <v>1290</v>
      </c>
      <c r="D193" s="8" t="s">
        <v>589</v>
      </c>
      <c r="E193" s="79">
        <v>2</v>
      </c>
      <c r="F193" s="53">
        <v>8</v>
      </c>
      <c r="G193" s="51">
        <f t="shared" si="2"/>
        <v>16</v>
      </c>
      <c r="H193" s="8" t="s">
        <v>1246</v>
      </c>
      <c r="I193" s="40" t="s">
        <v>1259</v>
      </c>
      <c r="J193" s="14">
        <v>1</v>
      </c>
      <c r="K193" s="8" t="s">
        <v>866</v>
      </c>
      <c r="L193" s="8" t="s">
        <v>413</v>
      </c>
    </row>
    <row r="194" spans="2:12" ht="12.75" customHeight="1">
      <c r="B194" s="22" t="s">
        <v>590</v>
      </c>
      <c r="C194" s="8" t="s">
        <v>1290</v>
      </c>
      <c r="D194" s="8" t="s">
        <v>589</v>
      </c>
      <c r="E194" s="79">
        <v>2</v>
      </c>
      <c r="F194" s="53">
        <v>8</v>
      </c>
      <c r="G194" s="51">
        <f aca="true" t="shared" si="3" ref="G194:G257">SUM(E194*F194)</f>
        <v>16</v>
      </c>
      <c r="H194" s="8" t="s">
        <v>1246</v>
      </c>
      <c r="I194" s="40" t="s">
        <v>1264</v>
      </c>
      <c r="J194" s="14">
        <v>1</v>
      </c>
      <c r="K194" s="8" t="s">
        <v>888</v>
      </c>
      <c r="L194" s="8" t="s">
        <v>413</v>
      </c>
    </row>
    <row r="195" spans="2:12" ht="12.75" customHeight="1">
      <c r="B195" s="22" t="s">
        <v>590</v>
      </c>
      <c r="C195" s="8" t="s">
        <v>1290</v>
      </c>
      <c r="D195" s="8" t="s">
        <v>589</v>
      </c>
      <c r="E195" s="79">
        <v>2</v>
      </c>
      <c r="F195" s="53">
        <v>6</v>
      </c>
      <c r="G195" s="51">
        <f t="shared" si="3"/>
        <v>12</v>
      </c>
      <c r="H195" s="8" t="s">
        <v>1246</v>
      </c>
      <c r="I195" s="40">
        <v>31317475</v>
      </c>
      <c r="J195" s="14">
        <v>1</v>
      </c>
      <c r="K195" s="8" t="s">
        <v>862</v>
      </c>
      <c r="L195" s="8" t="s">
        <v>413</v>
      </c>
    </row>
    <row r="196" spans="1:12" ht="12.75" customHeight="1">
      <c r="A196" s="15"/>
      <c r="B196" s="22" t="s">
        <v>590</v>
      </c>
      <c r="C196" s="8" t="s">
        <v>1290</v>
      </c>
      <c r="D196" s="8" t="s">
        <v>589</v>
      </c>
      <c r="E196" s="79">
        <v>4</v>
      </c>
      <c r="F196" s="53">
        <v>8</v>
      </c>
      <c r="G196" s="51">
        <f t="shared" si="3"/>
        <v>32</v>
      </c>
      <c r="H196" s="8" t="s">
        <v>1246</v>
      </c>
      <c r="I196" s="40" t="s">
        <v>1261</v>
      </c>
      <c r="J196" s="14">
        <v>1</v>
      </c>
      <c r="K196" s="8" t="s">
        <v>865</v>
      </c>
      <c r="L196" s="8" t="s">
        <v>413</v>
      </c>
    </row>
    <row r="197" spans="2:12" ht="12.75" customHeight="1">
      <c r="B197" s="22" t="s">
        <v>590</v>
      </c>
      <c r="C197" s="8" t="s">
        <v>1286</v>
      </c>
      <c r="D197" s="8" t="s">
        <v>589</v>
      </c>
      <c r="E197" s="79">
        <v>2</v>
      </c>
      <c r="F197" s="53">
        <v>8</v>
      </c>
      <c r="G197" s="51">
        <f t="shared" si="3"/>
        <v>16</v>
      </c>
      <c r="H197" s="8" t="s">
        <v>1246</v>
      </c>
      <c r="I197" s="40" t="s">
        <v>1257</v>
      </c>
      <c r="J197" s="14">
        <v>1</v>
      </c>
      <c r="K197" s="8" t="s">
        <v>1016</v>
      </c>
      <c r="L197" s="8" t="s">
        <v>413</v>
      </c>
    </row>
    <row r="198" spans="2:12" ht="12.75" customHeight="1">
      <c r="B198" s="22" t="s">
        <v>590</v>
      </c>
      <c r="C198" s="8" t="s">
        <v>1286</v>
      </c>
      <c r="D198" s="8" t="s">
        <v>589</v>
      </c>
      <c r="E198" s="79">
        <v>4</v>
      </c>
      <c r="F198" s="53">
        <v>8</v>
      </c>
      <c r="G198" s="51">
        <f t="shared" si="3"/>
        <v>32</v>
      </c>
      <c r="H198" s="8" t="s">
        <v>1246</v>
      </c>
      <c r="I198" s="40">
        <v>31323333</v>
      </c>
      <c r="J198" s="14">
        <v>1</v>
      </c>
      <c r="K198" s="8" t="s">
        <v>867</v>
      </c>
      <c r="L198" s="8" t="s">
        <v>413</v>
      </c>
    </row>
    <row r="199" spans="1:12" ht="12.75" customHeight="1">
      <c r="A199" s="15"/>
      <c r="B199" s="22" t="s">
        <v>590</v>
      </c>
      <c r="C199" s="8" t="s">
        <v>1286</v>
      </c>
      <c r="D199" s="8" t="s">
        <v>589</v>
      </c>
      <c r="E199" s="79">
        <v>2</v>
      </c>
      <c r="F199" s="53">
        <v>8</v>
      </c>
      <c r="G199" s="51">
        <f t="shared" si="3"/>
        <v>16</v>
      </c>
      <c r="H199" s="8" t="s">
        <v>1246</v>
      </c>
      <c r="I199" s="40" t="s">
        <v>1262</v>
      </c>
      <c r="J199" s="14">
        <v>1</v>
      </c>
      <c r="K199" s="8" t="s">
        <v>869</v>
      </c>
      <c r="L199" s="8" t="s">
        <v>413</v>
      </c>
    </row>
    <row r="200" spans="1:12" ht="12.75" customHeight="1">
      <c r="A200" s="15"/>
      <c r="B200" s="22" t="s">
        <v>590</v>
      </c>
      <c r="C200" s="8" t="s">
        <v>1286</v>
      </c>
      <c r="D200" s="8" t="s">
        <v>589</v>
      </c>
      <c r="E200" s="79">
        <v>4</v>
      </c>
      <c r="F200" s="53">
        <v>6</v>
      </c>
      <c r="G200" s="51">
        <f t="shared" si="3"/>
        <v>24</v>
      </c>
      <c r="H200" s="8" t="s">
        <v>1246</v>
      </c>
      <c r="I200" s="40" t="s">
        <v>1260</v>
      </c>
      <c r="J200" s="14">
        <v>1</v>
      </c>
      <c r="K200" s="8" t="s">
        <v>868</v>
      </c>
      <c r="L200" s="8" t="s">
        <v>413</v>
      </c>
    </row>
    <row r="201" spans="2:12" ht="12.75" customHeight="1">
      <c r="B201" s="22" t="s">
        <v>590</v>
      </c>
      <c r="C201" s="8" t="s">
        <v>1315</v>
      </c>
      <c r="D201" s="8" t="s">
        <v>589</v>
      </c>
      <c r="E201" s="79">
        <v>2</v>
      </c>
      <c r="F201" s="53">
        <v>4</v>
      </c>
      <c r="G201" s="51">
        <f t="shared" si="3"/>
        <v>8</v>
      </c>
      <c r="H201" s="8" t="s">
        <v>1246</v>
      </c>
      <c r="I201" s="40">
        <v>851201</v>
      </c>
      <c r="J201" s="14">
        <v>1</v>
      </c>
      <c r="K201" s="8" t="s">
        <v>870</v>
      </c>
      <c r="L201" s="8" t="s">
        <v>413</v>
      </c>
    </row>
    <row r="202" spans="2:12" ht="12.75" customHeight="1">
      <c r="B202" s="22" t="s">
        <v>590</v>
      </c>
      <c r="C202" s="8" t="s">
        <v>1315</v>
      </c>
      <c r="D202" s="8" t="s">
        <v>589</v>
      </c>
      <c r="E202" s="79">
        <v>2</v>
      </c>
      <c r="F202" s="53">
        <v>4</v>
      </c>
      <c r="G202" s="51">
        <f t="shared" si="3"/>
        <v>8</v>
      </c>
      <c r="H202" s="8" t="s">
        <v>1246</v>
      </c>
      <c r="I202" s="40">
        <v>851201</v>
      </c>
      <c r="J202" s="14">
        <v>1</v>
      </c>
      <c r="K202" s="8" t="s">
        <v>402</v>
      </c>
      <c r="L202" s="8" t="s">
        <v>413</v>
      </c>
    </row>
    <row r="203" spans="2:11" s="22" customFormat="1" ht="12.75" customHeight="1">
      <c r="B203" s="22" t="s">
        <v>590</v>
      </c>
      <c r="C203" s="8" t="s">
        <v>153</v>
      </c>
      <c r="D203" s="22" t="s">
        <v>589</v>
      </c>
      <c r="E203" s="76">
        <v>2</v>
      </c>
      <c r="F203" s="51">
        <v>6</v>
      </c>
      <c r="G203" s="51">
        <f t="shared" si="3"/>
        <v>12</v>
      </c>
      <c r="H203" s="22" t="s">
        <v>1246</v>
      </c>
      <c r="I203" s="23" t="s">
        <v>154</v>
      </c>
      <c r="J203" s="14">
        <v>1</v>
      </c>
      <c r="K203" s="22" t="s">
        <v>155</v>
      </c>
    </row>
    <row r="204" spans="2:12" ht="12.75" customHeight="1">
      <c r="B204" s="22" t="s">
        <v>590</v>
      </c>
      <c r="C204" s="8" t="s">
        <v>1325</v>
      </c>
      <c r="D204" s="8" t="s">
        <v>589</v>
      </c>
      <c r="E204" s="79">
        <v>1</v>
      </c>
      <c r="F204" s="53">
        <v>6</v>
      </c>
      <c r="G204" s="51">
        <f t="shared" si="3"/>
        <v>6</v>
      </c>
      <c r="H204" s="8" t="s">
        <v>1246</v>
      </c>
      <c r="I204" s="40" t="s">
        <v>1250</v>
      </c>
      <c r="J204" s="14">
        <v>1</v>
      </c>
      <c r="K204" s="8" t="s">
        <v>1018</v>
      </c>
      <c r="L204" s="8" t="s">
        <v>413</v>
      </c>
    </row>
    <row r="205" spans="2:12" ht="12.75" customHeight="1">
      <c r="B205" s="22" t="s">
        <v>590</v>
      </c>
      <c r="C205" s="8" t="s">
        <v>1287</v>
      </c>
      <c r="D205" s="8" t="s">
        <v>589</v>
      </c>
      <c r="E205" s="79">
        <v>2</v>
      </c>
      <c r="F205" s="53">
        <v>6</v>
      </c>
      <c r="G205" s="51">
        <f t="shared" si="3"/>
        <v>12</v>
      </c>
      <c r="H205" s="8" t="s">
        <v>1246</v>
      </c>
      <c r="I205" s="40">
        <v>8980</v>
      </c>
      <c r="J205" s="14">
        <v>1</v>
      </c>
      <c r="K205" s="8" t="s">
        <v>1017</v>
      </c>
      <c r="L205" s="8" t="s">
        <v>413</v>
      </c>
    </row>
    <row r="206" spans="2:12" ht="12.75" customHeight="1">
      <c r="B206" s="22" t="s">
        <v>590</v>
      </c>
      <c r="C206" s="8" t="s">
        <v>1285</v>
      </c>
      <c r="D206" s="8" t="s">
        <v>589</v>
      </c>
      <c r="E206" s="79">
        <v>4</v>
      </c>
      <c r="F206" s="53">
        <v>15</v>
      </c>
      <c r="G206" s="51">
        <f t="shared" si="3"/>
        <v>60</v>
      </c>
      <c r="H206" s="8" t="s">
        <v>1246</v>
      </c>
      <c r="I206" s="40">
        <v>8931</v>
      </c>
      <c r="J206" s="14">
        <v>1</v>
      </c>
      <c r="K206" s="8" t="s">
        <v>872</v>
      </c>
      <c r="L206" s="8" t="s">
        <v>413</v>
      </c>
    </row>
    <row r="207" spans="2:12" ht="12.75" customHeight="1">
      <c r="B207" s="22" t="s">
        <v>590</v>
      </c>
      <c r="C207" s="8" t="s">
        <v>1288</v>
      </c>
      <c r="D207" s="8" t="s">
        <v>589</v>
      </c>
      <c r="E207" s="79">
        <v>2</v>
      </c>
      <c r="F207" s="53">
        <v>8</v>
      </c>
      <c r="G207" s="51">
        <f t="shared" si="3"/>
        <v>16</v>
      </c>
      <c r="H207" s="8" t="s">
        <v>1246</v>
      </c>
      <c r="I207" s="40">
        <v>8982</v>
      </c>
      <c r="J207" s="14">
        <v>1</v>
      </c>
      <c r="K207" s="8" t="s">
        <v>873</v>
      </c>
      <c r="L207" s="8" t="s">
        <v>413</v>
      </c>
    </row>
    <row r="208" spans="2:12" ht="12.75" customHeight="1">
      <c r="B208" s="22" t="s">
        <v>590</v>
      </c>
      <c r="C208" s="8" t="s">
        <v>1289</v>
      </c>
      <c r="D208" s="8" t="s">
        <v>589</v>
      </c>
      <c r="E208" s="79">
        <v>3</v>
      </c>
      <c r="F208" s="53">
        <v>10</v>
      </c>
      <c r="G208" s="51">
        <f t="shared" si="3"/>
        <v>30</v>
      </c>
      <c r="H208" s="8" t="s">
        <v>1246</v>
      </c>
      <c r="I208" s="40" t="s">
        <v>257</v>
      </c>
      <c r="J208" s="14">
        <v>1</v>
      </c>
      <c r="K208" s="8" t="s">
        <v>258</v>
      </c>
      <c r="L208" s="8" t="s">
        <v>413</v>
      </c>
    </row>
    <row r="209" spans="2:12" ht="12.75" customHeight="1">
      <c r="B209" s="22" t="s">
        <v>590</v>
      </c>
      <c r="C209" s="8" t="s">
        <v>1289</v>
      </c>
      <c r="D209" s="8" t="s">
        <v>589</v>
      </c>
      <c r="E209" s="79">
        <v>4</v>
      </c>
      <c r="F209" s="53">
        <v>10</v>
      </c>
      <c r="G209" s="51">
        <f t="shared" si="3"/>
        <v>40</v>
      </c>
      <c r="H209" s="8" t="s">
        <v>1246</v>
      </c>
      <c r="I209" s="40">
        <v>8985</v>
      </c>
      <c r="J209" s="14">
        <v>1</v>
      </c>
      <c r="K209" s="8" t="s">
        <v>1019</v>
      </c>
      <c r="L209" s="8" t="s">
        <v>413</v>
      </c>
    </row>
    <row r="210" spans="2:12" ht="12.75" customHeight="1">
      <c r="B210" s="22" t="s">
        <v>590</v>
      </c>
      <c r="C210" s="8" t="s">
        <v>1316</v>
      </c>
      <c r="D210" s="8" t="s">
        <v>589</v>
      </c>
      <c r="E210" s="79">
        <v>1</v>
      </c>
      <c r="F210" s="53">
        <v>20</v>
      </c>
      <c r="G210" s="51">
        <f t="shared" si="3"/>
        <v>20</v>
      </c>
      <c r="H210" s="8" t="s">
        <v>1246</v>
      </c>
      <c r="I210" s="40">
        <v>31140042</v>
      </c>
      <c r="J210" s="14">
        <v>1</v>
      </c>
      <c r="K210" s="8" t="s">
        <v>874</v>
      </c>
      <c r="L210" s="8" t="s">
        <v>413</v>
      </c>
    </row>
    <row r="211" spans="2:12" ht="12.75" customHeight="1">
      <c r="B211" s="22" t="s">
        <v>590</v>
      </c>
      <c r="C211" s="8" t="s">
        <v>1324</v>
      </c>
      <c r="D211" s="8" t="s">
        <v>589</v>
      </c>
      <c r="E211" s="79">
        <v>1</v>
      </c>
      <c r="F211" s="53">
        <v>8</v>
      </c>
      <c r="G211" s="51">
        <f t="shared" si="3"/>
        <v>8</v>
      </c>
      <c r="H211" s="8" t="s">
        <v>1246</v>
      </c>
      <c r="I211" s="40" t="s">
        <v>1247</v>
      </c>
      <c r="J211" s="14">
        <v>1</v>
      </c>
      <c r="K211" s="8" t="s">
        <v>1020</v>
      </c>
      <c r="L211" s="8" t="s">
        <v>413</v>
      </c>
    </row>
    <row r="212" spans="2:12" ht="12.75" customHeight="1">
      <c r="B212" s="22" t="s">
        <v>590</v>
      </c>
      <c r="C212" s="8" t="s">
        <v>1324</v>
      </c>
      <c r="D212" s="8" t="s">
        <v>589</v>
      </c>
      <c r="E212" s="79">
        <v>1</v>
      </c>
      <c r="F212" s="53">
        <v>5</v>
      </c>
      <c r="G212" s="51">
        <f t="shared" si="3"/>
        <v>5</v>
      </c>
      <c r="H212" s="8" t="s">
        <v>1246</v>
      </c>
      <c r="I212" s="40" t="s">
        <v>1248</v>
      </c>
      <c r="J212" s="14">
        <v>1</v>
      </c>
      <c r="K212" s="8" t="s">
        <v>1020</v>
      </c>
      <c r="L212" s="8" t="s">
        <v>413</v>
      </c>
    </row>
    <row r="213" spans="2:12" ht="12.75" customHeight="1">
      <c r="B213" s="22" t="s">
        <v>590</v>
      </c>
      <c r="C213" s="8" t="s">
        <v>117</v>
      </c>
      <c r="D213" s="8" t="s">
        <v>589</v>
      </c>
      <c r="E213" s="79">
        <v>3</v>
      </c>
      <c r="F213" s="53">
        <v>12</v>
      </c>
      <c r="G213" s="51">
        <f t="shared" si="3"/>
        <v>36</v>
      </c>
      <c r="H213" s="8" t="s">
        <v>1246</v>
      </c>
      <c r="I213" s="40" t="s">
        <v>666</v>
      </c>
      <c r="J213" s="14">
        <v>1</v>
      </c>
      <c r="K213" s="8" t="s">
        <v>221</v>
      </c>
      <c r="L213" s="8" t="s">
        <v>413</v>
      </c>
    </row>
    <row r="214" spans="2:12" ht="12.75" customHeight="1">
      <c r="B214" s="22" t="s">
        <v>590</v>
      </c>
      <c r="C214" s="8" t="s">
        <v>1326</v>
      </c>
      <c r="D214" s="8" t="s">
        <v>589</v>
      </c>
      <c r="E214" s="79">
        <v>2</v>
      </c>
      <c r="F214" s="53">
        <v>12</v>
      </c>
      <c r="G214" s="51">
        <f t="shared" si="3"/>
        <v>24</v>
      </c>
      <c r="H214" s="8" t="s">
        <v>1246</v>
      </c>
      <c r="I214" s="40" t="s">
        <v>1269</v>
      </c>
      <c r="J214" s="14">
        <v>1</v>
      </c>
      <c r="K214" s="8" t="s">
        <v>876</v>
      </c>
      <c r="L214" s="8" t="s">
        <v>413</v>
      </c>
    </row>
    <row r="215" spans="2:12" ht="12.75" customHeight="1">
      <c r="B215" s="22" t="s">
        <v>590</v>
      </c>
      <c r="C215" s="8" t="s">
        <v>412</v>
      </c>
      <c r="D215" s="8" t="s">
        <v>589</v>
      </c>
      <c r="E215" s="79">
        <v>2</v>
      </c>
      <c r="F215" s="53">
        <v>3</v>
      </c>
      <c r="G215" s="51">
        <f t="shared" si="3"/>
        <v>6</v>
      </c>
      <c r="H215" s="8" t="s">
        <v>1267</v>
      </c>
      <c r="I215" s="40" t="s">
        <v>1268</v>
      </c>
      <c r="J215" s="14">
        <v>1</v>
      </c>
      <c r="K215" s="8" t="s">
        <v>877</v>
      </c>
      <c r="L215" s="8" t="s">
        <v>413</v>
      </c>
    </row>
    <row r="216" spans="2:12" ht="12.75" customHeight="1">
      <c r="B216" s="22" t="s">
        <v>590</v>
      </c>
      <c r="C216" s="8" t="s">
        <v>1283</v>
      </c>
      <c r="D216" s="8" t="s">
        <v>589</v>
      </c>
      <c r="E216" s="79">
        <v>2</v>
      </c>
      <c r="F216" s="53">
        <v>10</v>
      </c>
      <c r="G216" s="51">
        <f t="shared" si="3"/>
        <v>20</v>
      </c>
      <c r="H216" s="8" t="s">
        <v>1246</v>
      </c>
      <c r="I216" s="40" t="s">
        <v>88</v>
      </c>
      <c r="J216" s="14">
        <v>1</v>
      </c>
      <c r="K216" s="8" t="s">
        <v>875</v>
      </c>
      <c r="L216" s="8" t="s">
        <v>413</v>
      </c>
    </row>
    <row r="217" spans="2:11" ht="12.75" customHeight="1">
      <c r="B217" s="16" t="s">
        <v>590</v>
      </c>
      <c r="C217" s="11" t="s">
        <v>705</v>
      </c>
      <c r="D217" s="11" t="s">
        <v>589</v>
      </c>
      <c r="E217" s="73">
        <v>4</v>
      </c>
      <c r="F217" s="53">
        <v>2.5</v>
      </c>
      <c r="G217" s="51">
        <f t="shared" si="3"/>
        <v>10</v>
      </c>
      <c r="H217" s="11" t="s">
        <v>1246</v>
      </c>
      <c r="I217" s="13" t="s">
        <v>85</v>
      </c>
      <c r="J217" s="14">
        <v>1</v>
      </c>
      <c r="K217" s="26" t="s">
        <v>35</v>
      </c>
    </row>
    <row r="218" spans="1:12" ht="12.75" customHeight="1">
      <c r="A218" s="9" t="s">
        <v>592</v>
      </c>
      <c r="B218" s="22" t="s">
        <v>590</v>
      </c>
      <c r="C218" s="8" t="s">
        <v>1282</v>
      </c>
      <c r="D218" s="8" t="s">
        <v>589</v>
      </c>
      <c r="E218" s="79">
        <v>6</v>
      </c>
      <c r="F218" s="53">
        <v>30</v>
      </c>
      <c r="G218" s="51">
        <f t="shared" si="3"/>
        <v>180</v>
      </c>
      <c r="H218" s="8" t="s">
        <v>1270</v>
      </c>
      <c r="I218" s="40" t="s">
        <v>1271</v>
      </c>
      <c r="J218" s="14">
        <v>1</v>
      </c>
      <c r="K218" s="8" t="s">
        <v>878</v>
      </c>
      <c r="L218" s="8" t="s">
        <v>413</v>
      </c>
    </row>
    <row r="219" spans="2:12" ht="12.75" customHeight="1">
      <c r="B219" s="22" t="s">
        <v>590</v>
      </c>
      <c r="C219" s="8" t="s">
        <v>1327</v>
      </c>
      <c r="D219" s="8" t="s">
        <v>589</v>
      </c>
      <c r="E219" s="79">
        <v>2</v>
      </c>
      <c r="F219" s="53">
        <v>16</v>
      </c>
      <c r="G219" s="51">
        <f t="shared" si="3"/>
        <v>32</v>
      </c>
      <c r="H219" s="8" t="s">
        <v>1266</v>
      </c>
      <c r="I219" s="40">
        <v>8716</v>
      </c>
      <c r="J219" s="14">
        <v>1</v>
      </c>
      <c r="K219" s="8" t="s">
        <v>923</v>
      </c>
      <c r="L219" s="8" t="s">
        <v>413</v>
      </c>
    </row>
    <row r="220" spans="1:12" s="67" customFormat="1" ht="12.75" customHeight="1">
      <c r="A220" s="9"/>
      <c r="B220" s="22" t="s">
        <v>590</v>
      </c>
      <c r="C220" s="8" t="s">
        <v>421</v>
      </c>
      <c r="D220" s="8" t="s">
        <v>589</v>
      </c>
      <c r="E220" s="79">
        <v>7</v>
      </c>
      <c r="F220" s="53">
        <v>2</v>
      </c>
      <c r="G220" s="51">
        <f t="shared" si="3"/>
        <v>14</v>
      </c>
      <c r="H220" s="8" t="s">
        <v>1270</v>
      </c>
      <c r="I220" s="40" t="s">
        <v>1278</v>
      </c>
      <c r="J220" s="14">
        <v>1</v>
      </c>
      <c r="K220" s="8" t="s">
        <v>29</v>
      </c>
      <c r="L220" s="8" t="s">
        <v>413</v>
      </c>
    </row>
    <row r="221" spans="2:12" ht="12.75" customHeight="1">
      <c r="B221" s="22" t="s">
        <v>590</v>
      </c>
      <c r="C221" s="8" t="s">
        <v>1320</v>
      </c>
      <c r="D221" s="8" t="s">
        <v>589</v>
      </c>
      <c r="E221" s="79">
        <v>2</v>
      </c>
      <c r="F221" s="53">
        <v>2</v>
      </c>
      <c r="G221" s="51">
        <f t="shared" si="3"/>
        <v>4</v>
      </c>
      <c r="H221" s="8" t="s">
        <v>1246</v>
      </c>
      <c r="I221" s="40" t="s">
        <v>1255</v>
      </c>
      <c r="J221" s="14">
        <v>1</v>
      </c>
      <c r="K221" s="8" t="s">
        <v>879</v>
      </c>
      <c r="L221" s="8" t="s">
        <v>413</v>
      </c>
    </row>
    <row r="222" spans="2:12" ht="12.75" customHeight="1">
      <c r="B222" s="22" t="s">
        <v>590</v>
      </c>
      <c r="C222" s="8" t="s">
        <v>1320</v>
      </c>
      <c r="D222" s="8" t="s">
        <v>589</v>
      </c>
      <c r="E222" s="79">
        <v>2</v>
      </c>
      <c r="F222" s="53">
        <v>2</v>
      </c>
      <c r="G222" s="51">
        <f t="shared" si="3"/>
        <v>4</v>
      </c>
      <c r="H222" s="8" t="s">
        <v>1246</v>
      </c>
      <c r="I222" s="40" t="s">
        <v>1255</v>
      </c>
      <c r="J222" s="14">
        <v>1</v>
      </c>
      <c r="K222" s="8" t="s">
        <v>120</v>
      </c>
      <c r="L222" s="8" t="s">
        <v>413</v>
      </c>
    </row>
    <row r="223" spans="1:11" ht="12.75" customHeight="1">
      <c r="A223" s="9" t="s">
        <v>592</v>
      </c>
      <c r="B223" s="22" t="s">
        <v>590</v>
      </c>
      <c r="C223" s="8" t="s">
        <v>694</v>
      </c>
      <c r="D223" s="8" t="s">
        <v>589</v>
      </c>
      <c r="E223" s="79">
        <v>2</v>
      </c>
      <c r="F223" s="83">
        <v>5</v>
      </c>
      <c r="G223" s="51">
        <f t="shared" si="3"/>
        <v>10</v>
      </c>
      <c r="H223" s="8" t="s">
        <v>1246</v>
      </c>
      <c r="I223" s="40">
        <v>89671</v>
      </c>
      <c r="J223" s="14">
        <v>1</v>
      </c>
      <c r="K223" s="8" t="s">
        <v>706</v>
      </c>
    </row>
    <row r="224" spans="2:12" s="22" customFormat="1" ht="12.75" customHeight="1">
      <c r="B224" s="22" t="s">
        <v>590</v>
      </c>
      <c r="C224" s="22" t="s">
        <v>37</v>
      </c>
      <c r="D224" s="22" t="s">
        <v>589</v>
      </c>
      <c r="E224" s="76">
        <v>2</v>
      </c>
      <c r="F224" s="51">
        <v>5</v>
      </c>
      <c r="G224" s="51">
        <f t="shared" si="3"/>
        <v>10</v>
      </c>
      <c r="H224" s="22" t="s">
        <v>1246</v>
      </c>
      <c r="I224" s="23" t="s">
        <v>1259</v>
      </c>
      <c r="J224" s="14">
        <v>1</v>
      </c>
      <c r="K224" s="22" t="s">
        <v>38</v>
      </c>
      <c r="L224" s="8"/>
    </row>
    <row r="225" spans="1:11" ht="12.75" customHeight="1">
      <c r="A225" s="9" t="s">
        <v>592</v>
      </c>
      <c r="B225" s="22" t="s">
        <v>590</v>
      </c>
      <c r="C225" s="8" t="s">
        <v>240</v>
      </c>
      <c r="D225" s="8" t="s">
        <v>589</v>
      </c>
      <c r="E225" s="79">
        <v>1</v>
      </c>
      <c r="F225" s="83">
        <v>5</v>
      </c>
      <c r="G225" s="51">
        <f t="shared" si="3"/>
        <v>5</v>
      </c>
      <c r="H225" s="8" t="s">
        <v>1263</v>
      </c>
      <c r="I225" s="40" t="s">
        <v>695</v>
      </c>
      <c r="J225" s="14">
        <v>1</v>
      </c>
      <c r="K225" s="8" t="s">
        <v>239</v>
      </c>
    </row>
    <row r="226" spans="2:12" s="22" customFormat="1" ht="12.75" customHeight="1">
      <c r="B226" s="22" t="s">
        <v>590</v>
      </c>
      <c r="C226" s="22" t="s">
        <v>399</v>
      </c>
      <c r="D226" s="22" t="s">
        <v>589</v>
      </c>
      <c r="E226" s="76">
        <v>2</v>
      </c>
      <c r="F226" s="51">
        <v>5</v>
      </c>
      <c r="G226" s="51">
        <f t="shared" si="3"/>
        <v>10</v>
      </c>
      <c r="H226" s="22" t="s">
        <v>1246</v>
      </c>
      <c r="I226" s="23" t="s">
        <v>1254</v>
      </c>
      <c r="J226" s="14">
        <v>1</v>
      </c>
      <c r="K226" s="22" t="s">
        <v>400</v>
      </c>
      <c r="L226" s="8"/>
    </row>
    <row r="227" spans="2:12" ht="12.75" customHeight="1">
      <c r="B227" s="22" t="s">
        <v>590</v>
      </c>
      <c r="C227" s="8" t="s">
        <v>420</v>
      </c>
      <c r="D227" s="8" t="s">
        <v>589</v>
      </c>
      <c r="E227" s="79">
        <v>4</v>
      </c>
      <c r="F227" s="53">
        <v>5</v>
      </c>
      <c r="G227" s="51">
        <f t="shared" si="3"/>
        <v>20</v>
      </c>
      <c r="H227" s="8" t="s">
        <v>1270</v>
      </c>
      <c r="I227" s="40" t="s">
        <v>1277</v>
      </c>
      <c r="J227" s="14">
        <v>1</v>
      </c>
      <c r="K227" s="8" t="s">
        <v>880</v>
      </c>
      <c r="L227" s="8" t="s">
        <v>413</v>
      </c>
    </row>
    <row r="228" spans="2:12" ht="12.75" customHeight="1">
      <c r="B228" s="22" t="s">
        <v>590</v>
      </c>
      <c r="C228" s="8" t="s">
        <v>420</v>
      </c>
      <c r="D228" s="8" t="s">
        <v>589</v>
      </c>
      <c r="E228" s="79">
        <v>1</v>
      </c>
      <c r="F228" s="53">
        <v>8</v>
      </c>
      <c r="G228" s="51">
        <f t="shared" si="3"/>
        <v>8</v>
      </c>
      <c r="H228" s="8" t="s">
        <v>1246</v>
      </c>
      <c r="I228" s="40">
        <v>31140075</v>
      </c>
      <c r="J228" s="14">
        <v>1</v>
      </c>
      <c r="K228" s="8" t="s">
        <v>168</v>
      </c>
      <c r="L228" s="8" t="s">
        <v>592</v>
      </c>
    </row>
    <row r="229" spans="1:11" ht="12.75" customHeight="1">
      <c r="A229" s="9" t="s">
        <v>592</v>
      </c>
      <c r="B229" s="22" t="s">
        <v>590</v>
      </c>
      <c r="C229" s="8" t="s">
        <v>84</v>
      </c>
      <c r="D229" s="8" t="s">
        <v>589</v>
      </c>
      <c r="E229" s="79">
        <v>7</v>
      </c>
      <c r="F229" s="83">
        <v>6</v>
      </c>
      <c r="G229" s="51">
        <f t="shared" si="3"/>
        <v>42</v>
      </c>
      <c r="H229" s="8" t="s">
        <v>692</v>
      </c>
      <c r="I229" s="40" t="s">
        <v>691</v>
      </c>
      <c r="J229" s="14">
        <v>1</v>
      </c>
      <c r="K229" s="8" t="s">
        <v>693</v>
      </c>
    </row>
    <row r="230" spans="1:12" s="67" customFormat="1" ht="12.75" customHeight="1">
      <c r="A230" s="9"/>
      <c r="B230" s="22" t="s">
        <v>590</v>
      </c>
      <c r="C230" s="8" t="s">
        <v>419</v>
      </c>
      <c r="D230" s="8" t="s">
        <v>589</v>
      </c>
      <c r="E230" s="79">
        <v>4</v>
      </c>
      <c r="F230" s="53">
        <v>6</v>
      </c>
      <c r="G230" s="51">
        <f t="shared" si="3"/>
        <v>24</v>
      </c>
      <c r="H230" s="8" t="s">
        <v>1270</v>
      </c>
      <c r="I230" s="40" t="s">
        <v>1275</v>
      </c>
      <c r="J230" s="14">
        <v>1</v>
      </c>
      <c r="K230" s="8" t="s">
        <v>881</v>
      </c>
      <c r="L230" s="8" t="s">
        <v>413</v>
      </c>
    </row>
    <row r="231" spans="2:12" ht="12.75" customHeight="1">
      <c r="B231" s="22" t="s">
        <v>590</v>
      </c>
      <c r="C231" s="8" t="s">
        <v>418</v>
      </c>
      <c r="D231" s="8" t="s">
        <v>589</v>
      </c>
      <c r="E231" s="79">
        <v>11</v>
      </c>
      <c r="F231" s="53">
        <v>6</v>
      </c>
      <c r="G231" s="51">
        <f t="shared" si="3"/>
        <v>66</v>
      </c>
      <c r="H231" s="8" t="s">
        <v>1270</v>
      </c>
      <c r="I231" s="40" t="s">
        <v>1273</v>
      </c>
      <c r="J231" s="14">
        <v>1</v>
      </c>
      <c r="K231" s="8" t="s">
        <v>882</v>
      </c>
      <c r="L231" s="8" t="s">
        <v>413</v>
      </c>
    </row>
    <row r="232" spans="2:12" ht="12.75" customHeight="1">
      <c r="B232" s="22" t="s">
        <v>590</v>
      </c>
      <c r="C232" s="8" t="s">
        <v>1317</v>
      </c>
      <c r="D232" s="8" t="s">
        <v>589</v>
      </c>
      <c r="E232" s="79">
        <v>2</v>
      </c>
      <c r="F232" s="53">
        <v>15</v>
      </c>
      <c r="G232" s="51">
        <f t="shared" si="3"/>
        <v>30</v>
      </c>
      <c r="H232" s="8" t="s">
        <v>1246</v>
      </c>
      <c r="I232" s="40">
        <v>31143541</v>
      </c>
      <c r="J232" s="14">
        <v>1</v>
      </c>
      <c r="K232" s="8" t="s">
        <v>883</v>
      </c>
      <c r="L232" s="8" t="s">
        <v>413</v>
      </c>
    </row>
    <row r="233" spans="1:12" s="67" customFormat="1" ht="12.75" customHeight="1">
      <c r="A233" s="9"/>
      <c r="B233" s="22" t="s">
        <v>590</v>
      </c>
      <c r="C233" s="8" t="s">
        <v>417</v>
      </c>
      <c r="D233" s="8" t="s">
        <v>589</v>
      </c>
      <c r="E233" s="79">
        <v>10</v>
      </c>
      <c r="F233" s="53">
        <v>5</v>
      </c>
      <c r="G233" s="51">
        <f t="shared" si="3"/>
        <v>50</v>
      </c>
      <c r="H233" s="8" t="s">
        <v>1270</v>
      </c>
      <c r="I233" s="40" t="s">
        <v>1276</v>
      </c>
      <c r="J233" s="14">
        <v>1</v>
      </c>
      <c r="K233" s="8" t="s">
        <v>1021</v>
      </c>
      <c r="L233" s="8" t="s">
        <v>413</v>
      </c>
    </row>
    <row r="234" spans="2:12" ht="12.75" customHeight="1">
      <c r="B234" s="22" t="s">
        <v>590</v>
      </c>
      <c r="C234" s="8" t="s">
        <v>416</v>
      </c>
      <c r="D234" s="8" t="s">
        <v>589</v>
      </c>
      <c r="E234" s="79">
        <v>6</v>
      </c>
      <c r="F234" s="53">
        <v>8</v>
      </c>
      <c r="G234" s="51">
        <f t="shared" si="3"/>
        <v>48</v>
      </c>
      <c r="H234" s="8" t="s">
        <v>1270</v>
      </c>
      <c r="I234" s="40" t="s">
        <v>1274</v>
      </c>
      <c r="J234" s="14">
        <v>1</v>
      </c>
      <c r="K234" s="8" t="s">
        <v>1023</v>
      </c>
      <c r="L234" s="8" t="s">
        <v>413</v>
      </c>
    </row>
    <row r="235" spans="2:12" ht="12.75" customHeight="1">
      <c r="B235" s="22" t="s">
        <v>590</v>
      </c>
      <c r="C235" s="8" t="s">
        <v>415</v>
      </c>
      <c r="D235" s="8" t="s">
        <v>589</v>
      </c>
      <c r="E235" s="79">
        <v>6</v>
      </c>
      <c r="F235" s="53">
        <v>8</v>
      </c>
      <c r="G235" s="51">
        <f t="shared" si="3"/>
        <v>48</v>
      </c>
      <c r="H235" s="8" t="s">
        <v>1270</v>
      </c>
      <c r="I235" s="40" t="s">
        <v>1272</v>
      </c>
      <c r="J235" s="14">
        <v>1</v>
      </c>
      <c r="K235" s="8" t="s">
        <v>1022</v>
      </c>
      <c r="L235" s="8" t="s">
        <v>413</v>
      </c>
    </row>
    <row r="236" spans="2:12" ht="12.75" customHeight="1">
      <c r="B236" s="22" t="s">
        <v>590</v>
      </c>
      <c r="C236" s="8" t="s">
        <v>411</v>
      </c>
      <c r="D236" s="8" t="s">
        <v>589</v>
      </c>
      <c r="E236" s="79">
        <v>2</v>
      </c>
      <c r="F236" s="53">
        <v>8</v>
      </c>
      <c r="G236" s="51">
        <f t="shared" si="3"/>
        <v>16</v>
      </c>
      <c r="H236" s="8" t="s">
        <v>1263</v>
      </c>
      <c r="I236" s="40" t="s">
        <v>228</v>
      </c>
      <c r="J236" s="14">
        <v>1</v>
      </c>
      <c r="K236" s="8" t="s">
        <v>884</v>
      </c>
      <c r="L236" s="8" t="s">
        <v>413</v>
      </c>
    </row>
    <row r="237" spans="2:12" ht="12.75" customHeight="1">
      <c r="B237" s="22" t="s">
        <v>590</v>
      </c>
      <c r="C237" s="8" t="s">
        <v>225</v>
      </c>
      <c r="D237" s="8" t="s">
        <v>589</v>
      </c>
      <c r="E237" s="79">
        <v>1</v>
      </c>
      <c r="F237" s="53">
        <v>9</v>
      </c>
      <c r="G237" s="51">
        <f t="shared" si="3"/>
        <v>9</v>
      </c>
      <c r="H237" s="8" t="s">
        <v>1246</v>
      </c>
      <c r="I237" s="40" t="s">
        <v>1265</v>
      </c>
      <c r="J237" s="14">
        <v>1</v>
      </c>
      <c r="K237" s="8" t="s">
        <v>119</v>
      </c>
      <c r="L237" s="8" t="s">
        <v>413</v>
      </c>
    </row>
    <row r="238" spans="2:12" ht="12.75" customHeight="1">
      <c r="B238" s="22" t="s">
        <v>590</v>
      </c>
      <c r="C238" s="8" t="s">
        <v>118</v>
      </c>
      <c r="D238" s="8" t="s">
        <v>603</v>
      </c>
      <c r="E238" s="79">
        <v>1</v>
      </c>
      <c r="F238" s="53">
        <v>14</v>
      </c>
      <c r="G238" s="51">
        <f t="shared" si="3"/>
        <v>14</v>
      </c>
      <c r="H238" s="8" t="s">
        <v>1246</v>
      </c>
      <c r="I238" s="40">
        <v>31143731</v>
      </c>
      <c r="J238" s="14">
        <v>1</v>
      </c>
      <c r="K238" s="8" t="s">
        <v>1024</v>
      </c>
      <c r="L238" s="8" t="s">
        <v>413</v>
      </c>
    </row>
    <row r="239" spans="1:11" ht="12.75" customHeight="1">
      <c r="A239" s="9" t="s">
        <v>592</v>
      </c>
      <c r="B239" s="48" t="s">
        <v>590</v>
      </c>
      <c r="C239" s="8" t="s">
        <v>373</v>
      </c>
      <c r="D239" s="8" t="s">
        <v>589</v>
      </c>
      <c r="E239" s="79">
        <v>1</v>
      </c>
      <c r="F239" s="53">
        <v>25</v>
      </c>
      <c r="G239" s="51">
        <f t="shared" si="3"/>
        <v>25</v>
      </c>
      <c r="H239" s="8" t="s">
        <v>1246</v>
      </c>
      <c r="I239" s="40">
        <v>31157178</v>
      </c>
      <c r="J239" s="14">
        <v>1</v>
      </c>
      <c r="K239" s="8" t="s">
        <v>1335</v>
      </c>
    </row>
    <row r="240" spans="1:11" ht="12.75" customHeight="1">
      <c r="A240" s="9" t="s">
        <v>592</v>
      </c>
      <c r="B240" s="48" t="s">
        <v>590</v>
      </c>
      <c r="C240" s="8" t="s">
        <v>373</v>
      </c>
      <c r="D240" s="8" t="s">
        <v>589</v>
      </c>
      <c r="E240" s="79">
        <v>1</v>
      </c>
      <c r="F240" s="53">
        <v>25</v>
      </c>
      <c r="G240" s="51">
        <f t="shared" si="3"/>
        <v>25</v>
      </c>
      <c r="H240" s="8" t="s">
        <v>1246</v>
      </c>
      <c r="I240" s="40">
        <v>8935</v>
      </c>
      <c r="J240" s="14">
        <v>1</v>
      </c>
      <c r="K240" s="8" t="s">
        <v>1335</v>
      </c>
    </row>
    <row r="241" spans="1:11" ht="12.75" customHeight="1">
      <c r="A241" s="9" t="s">
        <v>592</v>
      </c>
      <c r="B241" s="48" t="s">
        <v>590</v>
      </c>
      <c r="C241" s="8" t="s">
        <v>373</v>
      </c>
      <c r="D241" s="8" t="s">
        <v>589</v>
      </c>
      <c r="E241" s="79">
        <v>4</v>
      </c>
      <c r="F241" s="53">
        <v>25</v>
      </c>
      <c r="G241" s="51">
        <f t="shared" si="3"/>
        <v>100</v>
      </c>
      <c r="H241" s="8" t="s">
        <v>1246</v>
      </c>
      <c r="I241" s="40">
        <v>8935</v>
      </c>
      <c r="J241" s="14">
        <v>1</v>
      </c>
      <c r="K241" s="8" t="s">
        <v>374</v>
      </c>
    </row>
    <row r="242" spans="1:11" ht="12.75" customHeight="1">
      <c r="A242" s="9" t="s">
        <v>592</v>
      </c>
      <c r="B242" s="48" t="s">
        <v>590</v>
      </c>
      <c r="C242" s="8" t="s">
        <v>729</v>
      </c>
      <c r="D242" s="8" t="s">
        <v>589</v>
      </c>
      <c r="E242" s="79">
        <v>1</v>
      </c>
      <c r="F242" s="53">
        <v>25</v>
      </c>
      <c r="G242" s="51">
        <f t="shared" si="3"/>
        <v>25</v>
      </c>
      <c r="H242" s="8" t="s">
        <v>730</v>
      </c>
      <c r="I242" s="40" t="s">
        <v>731</v>
      </c>
      <c r="J242" s="14">
        <v>1</v>
      </c>
      <c r="K242" s="8" t="s">
        <v>1335</v>
      </c>
    </row>
    <row r="243" spans="1:11" ht="12.75" customHeight="1">
      <c r="A243" s="9" t="s">
        <v>592</v>
      </c>
      <c r="B243" s="48" t="s">
        <v>590</v>
      </c>
      <c r="C243" s="8" t="s">
        <v>729</v>
      </c>
      <c r="D243" s="8" t="s">
        <v>589</v>
      </c>
      <c r="E243" s="79">
        <v>1</v>
      </c>
      <c r="F243" s="53">
        <v>25</v>
      </c>
      <c r="G243" s="51">
        <f t="shared" si="3"/>
        <v>25</v>
      </c>
      <c r="H243" s="8" t="s">
        <v>1246</v>
      </c>
      <c r="I243" s="40">
        <v>8933</v>
      </c>
      <c r="J243" s="14">
        <v>1</v>
      </c>
      <c r="K243" s="8" t="s">
        <v>1335</v>
      </c>
    </row>
    <row r="244" spans="1:11" ht="12.75" customHeight="1">
      <c r="A244" s="9" t="s">
        <v>739</v>
      </c>
      <c r="B244" s="48" t="s">
        <v>590</v>
      </c>
      <c r="C244" s="8" t="s">
        <v>729</v>
      </c>
      <c r="D244" s="8" t="s">
        <v>589</v>
      </c>
      <c r="E244" s="79">
        <v>1</v>
      </c>
      <c r="F244" s="53">
        <v>25</v>
      </c>
      <c r="G244" s="51">
        <f t="shared" si="3"/>
        <v>25</v>
      </c>
      <c r="H244" s="8" t="s">
        <v>730</v>
      </c>
      <c r="I244" s="40" t="s">
        <v>77</v>
      </c>
      <c r="J244" s="14">
        <v>1</v>
      </c>
      <c r="K244" s="8" t="s">
        <v>1335</v>
      </c>
    </row>
    <row r="245" spans="1:11" ht="12.75" customHeight="1">
      <c r="A245" s="9" t="s">
        <v>739</v>
      </c>
      <c r="B245" s="48" t="s">
        <v>590</v>
      </c>
      <c r="C245" s="8" t="s">
        <v>732</v>
      </c>
      <c r="D245" s="8" t="s">
        <v>589</v>
      </c>
      <c r="E245" s="79">
        <v>1</v>
      </c>
      <c r="F245" s="53">
        <v>25</v>
      </c>
      <c r="G245" s="51">
        <f t="shared" si="3"/>
        <v>25</v>
      </c>
      <c r="H245" s="8" t="s">
        <v>1246</v>
      </c>
      <c r="I245" s="40" t="s">
        <v>1249</v>
      </c>
      <c r="J245" s="14">
        <v>1</v>
      </c>
      <c r="K245" s="8" t="s">
        <v>1335</v>
      </c>
    </row>
    <row r="246" spans="1:11" ht="12.75" customHeight="1">
      <c r="A246" s="9" t="s">
        <v>592</v>
      </c>
      <c r="B246" s="48" t="s">
        <v>590</v>
      </c>
      <c r="C246" s="8" t="s">
        <v>736</v>
      </c>
      <c r="D246" s="8" t="s">
        <v>589</v>
      </c>
      <c r="E246" s="79">
        <v>6</v>
      </c>
      <c r="F246" s="53">
        <v>25</v>
      </c>
      <c r="G246" s="51">
        <f t="shared" si="3"/>
        <v>150</v>
      </c>
      <c r="H246" s="8" t="s">
        <v>1270</v>
      </c>
      <c r="I246" s="40">
        <v>430</v>
      </c>
      <c r="J246" s="14">
        <v>1</v>
      </c>
      <c r="K246" s="8" t="s">
        <v>107</v>
      </c>
    </row>
    <row r="247" spans="2:12" ht="12.75" customHeight="1">
      <c r="B247" s="22" t="s">
        <v>590</v>
      </c>
      <c r="C247" s="8" t="s">
        <v>1322</v>
      </c>
      <c r="D247" s="8" t="s">
        <v>589</v>
      </c>
      <c r="E247" s="79">
        <v>6</v>
      </c>
      <c r="F247" s="53">
        <v>76.59</v>
      </c>
      <c r="G247" s="51">
        <f t="shared" si="3"/>
        <v>459.54</v>
      </c>
      <c r="H247" s="8" t="s">
        <v>1246</v>
      </c>
      <c r="I247" s="40" t="s">
        <v>1251</v>
      </c>
      <c r="J247" s="14">
        <v>1</v>
      </c>
      <c r="K247" s="8" t="s">
        <v>885</v>
      </c>
      <c r="L247" s="8" t="s">
        <v>413</v>
      </c>
    </row>
    <row r="248" spans="2:12" ht="12.75" customHeight="1">
      <c r="B248" s="22" t="s">
        <v>590</v>
      </c>
      <c r="C248" s="8" t="s">
        <v>1322</v>
      </c>
      <c r="D248" s="8" t="s">
        <v>589</v>
      </c>
      <c r="E248" s="79">
        <v>2</v>
      </c>
      <c r="F248" s="53">
        <v>35</v>
      </c>
      <c r="G248" s="51">
        <f t="shared" si="3"/>
        <v>70</v>
      </c>
      <c r="H248" s="8" t="s">
        <v>1246</v>
      </c>
      <c r="I248" s="40" t="s">
        <v>1252</v>
      </c>
      <c r="J248" s="14">
        <v>1</v>
      </c>
      <c r="K248" s="8" t="s">
        <v>886</v>
      </c>
      <c r="L248" s="8" t="s">
        <v>413</v>
      </c>
    </row>
    <row r="249" spans="2:12" ht="12.75" customHeight="1">
      <c r="B249" s="22" t="s">
        <v>590</v>
      </c>
      <c r="C249" s="8" t="s">
        <v>1323</v>
      </c>
      <c r="D249" s="8" t="s">
        <v>589</v>
      </c>
      <c r="E249" s="79">
        <v>2</v>
      </c>
      <c r="F249" s="53">
        <v>48</v>
      </c>
      <c r="G249" s="51">
        <f t="shared" si="3"/>
        <v>96</v>
      </c>
      <c r="H249" s="8" t="s">
        <v>1246</v>
      </c>
      <c r="I249" s="40" t="s">
        <v>1253</v>
      </c>
      <c r="J249" s="14">
        <v>1</v>
      </c>
      <c r="K249" s="8" t="s">
        <v>1025</v>
      </c>
      <c r="L249" s="8" t="s">
        <v>413</v>
      </c>
    </row>
    <row r="250" spans="1:11" ht="12.75" customHeight="1">
      <c r="A250" s="1"/>
      <c r="B250" s="44" t="s">
        <v>608</v>
      </c>
      <c r="C250" s="45" t="s">
        <v>12</v>
      </c>
      <c r="D250" s="21" t="s">
        <v>589</v>
      </c>
      <c r="E250" s="73">
        <v>13</v>
      </c>
      <c r="F250" s="53">
        <v>5.5</v>
      </c>
      <c r="G250" s="51">
        <f t="shared" si="3"/>
        <v>71.5</v>
      </c>
      <c r="H250" s="14" t="s">
        <v>71</v>
      </c>
      <c r="I250" s="14" t="s">
        <v>13</v>
      </c>
      <c r="J250" s="14">
        <v>1</v>
      </c>
      <c r="K250" s="26" t="s">
        <v>9</v>
      </c>
    </row>
    <row r="251" spans="1:11" ht="12.75" customHeight="1">
      <c r="A251" s="9" t="s">
        <v>592</v>
      </c>
      <c r="B251" s="48" t="s">
        <v>590</v>
      </c>
      <c r="C251" s="8" t="s">
        <v>708</v>
      </c>
      <c r="D251" s="8" t="s">
        <v>589</v>
      </c>
      <c r="E251" s="79">
        <v>7</v>
      </c>
      <c r="F251" s="83">
        <v>3</v>
      </c>
      <c r="G251" s="51">
        <f t="shared" si="3"/>
        <v>21</v>
      </c>
      <c r="H251" s="8" t="s">
        <v>709</v>
      </c>
      <c r="I251" s="40">
        <v>8650</v>
      </c>
      <c r="J251" s="14">
        <v>1</v>
      </c>
      <c r="K251" s="8" t="s">
        <v>707</v>
      </c>
    </row>
    <row r="252" spans="2:11" ht="12.75" customHeight="1">
      <c r="B252" s="22" t="s">
        <v>590</v>
      </c>
      <c r="C252" s="22" t="s">
        <v>101</v>
      </c>
      <c r="D252" s="11" t="s">
        <v>589</v>
      </c>
      <c r="E252" s="73">
        <v>1</v>
      </c>
      <c r="F252" s="53">
        <v>3</v>
      </c>
      <c r="G252" s="51">
        <f t="shared" si="3"/>
        <v>3</v>
      </c>
      <c r="H252" s="11" t="s">
        <v>1246</v>
      </c>
      <c r="I252" s="13">
        <v>311593151</v>
      </c>
      <c r="J252" s="14">
        <v>1</v>
      </c>
      <c r="K252" s="26" t="s">
        <v>42</v>
      </c>
    </row>
    <row r="253" spans="1:11" ht="12.75" customHeight="1">
      <c r="A253" s="15"/>
      <c r="B253" s="18" t="s">
        <v>10</v>
      </c>
      <c r="C253" s="17" t="s">
        <v>11</v>
      </c>
      <c r="D253" s="21" t="s">
        <v>589</v>
      </c>
      <c r="E253" s="73">
        <v>60</v>
      </c>
      <c r="F253" s="53">
        <v>22.17</v>
      </c>
      <c r="G253" s="51">
        <f t="shared" si="3"/>
        <v>1330.2</v>
      </c>
      <c r="H253" s="14"/>
      <c r="I253" s="14"/>
      <c r="J253" s="14">
        <v>1</v>
      </c>
      <c r="K253" s="20" t="s">
        <v>9</v>
      </c>
    </row>
    <row r="254" spans="1:13" s="67" customFormat="1" ht="12.75" customHeight="1">
      <c r="A254" s="15"/>
      <c r="B254" s="44" t="s">
        <v>630</v>
      </c>
      <c r="C254" s="45" t="s">
        <v>123</v>
      </c>
      <c r="D254" s="21" t="s">
        <v>589</v>
      </c>
      <c r="E254" s="73">
        <v>19</v>
      </c>
      <c r="F254" s="53">
        <v>71.54</v>
      </c>
      <c r="G254" s="51">
        <f t="shared" si="3"/>
        <v>1359.2600000000002</v>
      </c>
      <c r="H254" s="14"/>
      <c r="I254" s="14"/>
      <c r="J254" s="14">
        <v>1</v>
      </c>
      <c r="K254" s="25" t="s">
        <v>122</v>
      </c>
      <c r="L254" s="8"/>
      <c r="M254" s="69"/>
    </row>
    <row r="255" spans="2:11" ht="12.75" customHeight="1">
      <c r="B255" s="11" t="s">
        <v>542</v>
      </c>
      <c r="C255" s="11" t="s">
        <v>27</v>
      </c>
      <c r="D255" s="11" t="s">
        <v>928</v>
      </c>
      <c r="E255" s="74">
        <v>12</v>
      </c>
      <c r="F255" s="62">
        <v>35.3</v>
      </c>
      <c r="G255" s="51">
        <f t="shared" si="3"/>
        <v>423.59999999999997</v>
      </c>
      <c r="H255" s="11" t="s">
        <v>74</v>
      </c>
      <c r="I255" s="13" t="s">
        <v>75</v>
      </c>
      <c r="J255" s="14">
        <v>1</v>
      </c>
      <c r="K255" s="11" t="s">
        <v>543</v>
      </c>
    </row>
    <row r="256" spans="2:11" ht="12.75" customHeight="1">
      <c r="B256" s="22" t="s">
        <v>328</v>
      </c>
      <c r="C256" s="8" t="s">
        <v>329</v>
      </c>
      <c r="D256" s="8" t="s">
        <v>928</v>
      </c>
      <c r="E256" s="79">
        <v>1</v>
      </c>
      <c r="F256" s="53">
        <v>11.38</v>
      </c>
      <c r="G256" s="51">
        <f t="shared" si="3"/>
        <v>11.38</v>
      </c>
      <c r="J256" s="14">
        <v>1</v>
      </c>
      <c r="K256" s="8" t="s">
        <v>122</v>
      </c>
    </row>
    <row r="257" spans="2:12" s="22" customFormat="1" ht="12.75" customHeight="1">
      <c r="B257" s="22" t="s">
        <v>542</v>
      </c>
      <c r="C257" s="22" t="s">
        <v>2</v>
      </c>
      <c r="D257" s="22" t="s">
        <v>928</v>
      </c>
      <c r="E257" s="76">
        <v>21</v>
      </c>
      <c r="F257" s="51">
        <v>35.3</v>
      </c>
      <c r="G257" s="51">
        <f t="shared" si="3"/>
        <v>741.3</v>
      </c>
      <c r="I257" s="23"/>
      <c r="J257" s="14">
        <v>1</v>
      </c>
      <c r="K257" s="22" t="s">
        <v>1</v>
      </c>
      <c r="L257" s="8"/>
    </row>
    <row r="258" spans="2:11" ht="12.75" customHeight="1">
      <c r="B258" s="22" t="s">
        <v>590</v>
      </c>
      <c r="C258" s="8" t="s">
        <v>347</v>
      </c>
      <c r="D258" s="8" t="s">
        <v>589</v>
      </c>
      <c r="E258" s="79">
        <v>4</v>
      </c>
      <c r="F258" s="83">
        <v>15</v>
      </c>
      <c r="G258" s="51">
        <f aca="true" t="shared" si="4" ref="G258:G321">SUM(E258*F258)</f>
        <v>60</v>
      </c>
      <c r="H258" s="8" t="s">
        <v>674</v>
      </c>
      <c r="I258" s="40" t="s">
        <v>95</v>
      </c>
      <c r="J258" s="14">
        <v>1</v>
      </c>
      <c r="K258" s="8" t="s">
        <v>36</v>
      </c>
    </row>
    <row r="259" spans="1:12" s="11" customFormat="1" ht="12.75" customHeight="1">
      <c r="A259" s="46"/>
      <c r="B259" s="70" t="s">
        <v>590</v>
      </c>
      <c r="C259" s="42" t="s">
        <v>741</v>
      </c>
      <c r="D259" s="42" t="s">
        <v>589</v>
      </c>
      <c r="E259" s="81">
        <f>88-30</f>
        <v>58</v>
      </c>
      <c r="F259" s="53">
        <v>15</v>
      </c>
      <c r="G259" s="51">
        <f t="shared" si="4"/>
        <v>870</v>
      </c>
      <c r="H259" s="42" t="s">
        <v>628</v>
      </c>
      <c r="I259" s="50">
        <v>1952</v>
      </c>
      <c r="J259" s="14">
        <v>1</v>
      </c>
      <c r="K259" s="42" t="s">
        <v>631</v>
      </c>
      <c r="L259" s="42"/>
    </row>
    <row r="260" spans="1:11" ht="12.75" customHeight="1">
      <c r="A260" s="9" t="s">
        <v>592</v>
      </c>
      <c r="B260" s="8" t="s">
        <v>770</v>
      </c>
      <c r="C260" s="8" t="s">
        <v>768</v>
      </c>
      <c r="D260" s="8" t="s">
        <v>589</v>
      </c>
      <c r="E260" s="79">
        <v>149</v>
      </c>
      <c r="F260" s="83">
        <v>12</v>
      </c>
      <c r="G260" s="51">
        <f t="shared" si="4"/>
        <v>1788</v>
      </c>
      <c r="H260" s="8" t="s">
        <v>769</v>
      </c>
      <c r="I260" s="40">
        <v>1844</v>
      </c>
      <c r="J260" s="14">
        <v>1</v>
      </c>
      <c r="K260" s="8" t="s">
        <v>767</v>
      </c>
    </row>
    <row r="261" spans="2:12" s="22" customFormat="1" ht="12.75" customHeight="1">
      <c r="B261" s="22" t="s">
        <v>590</v>
      </c>
      <c r="C261" s="22" t="s">
        <v>435</v>
      </c>
      <c r="D261" s="22" t="s">
        <v>589</v>
      </c>
      <c r="E261" s="76">
        <f>3-2</f>
        <v>1</v>
      </c>
      <c r="F261" s="51">
        <v>30</v>
      </c>
      <c r="G261" s="51">
        <f t="shared" si="4"/>
        <v>30</v>
      </c>
      <c r="H261" s="22" t="s">
        <v>434</v>
      </c>
      <c r="I261" s="23">
        <v>2798</v>
      </c>
      <c r="J261" s="14">
        <v>1</v>
      </c>
      <c r="K261" s="22" t="s">
        <v>436</v>
      </c>
      <c r="L261" s="8" t="s">
        <v>413</v>
      </c>
    </row>
    <row r="262" spans="2:13" ht="12.75" customHeight="1">
      <c r="B262" s="10" t="s">
        <v>632</v>
      </c>
      <c r="C262" s="24" t="s">
        <v>633</v>
      </c>
      <c r="D262" s="24" t="s">
        <v>589</v>
      </c>
      <c r="E262" s="75">
        <f>8-3</f>
        <v>5</v>
      </c>
      <c r="F262" s="53">
        <v>18.53</v>
      </c>
      <c r="G262" s="51">
        <f t="shared" si="4"/>
        <v>92.65</v>
      </c>
      <c r="H262" s="25"/>
      <c r="I262" s="25"/>
      <c r="J262" s="14">
        <v>1</v>
      </c>
      <c r="K262" s="8" t="s">
        <v>634</v>
      </c>
      <c r="L262" s="26"/>
      <c r="M262" s="26"/>
    </row>
    <row r="263" spans="1:12" s="67" customFormat="1" ht="12.75" customHeight="1">
      <c r="A263" s="9"/>
      <c r="B263" s="8" t="s">
        <v>635</v>
      </c>
      <c r="C263" s="26" t="s">
        <v>308</v>
      </c>
      <c r="D263" s="8" t="s">
        <v>589</v>
      </c>
      <c r="E263" s="79">
        <v>66</v>
      </c>
      <c r="F263" s="53">
        <v>39.81</v>
      </c>
      <c r="G263" s="51">
        <f t="shared" si="4"/>
        <v>2627.46</v>
      </c>
      <c r="H263" s="11" t="s">
        <v>636</v>
      </c>
      <c r="I263" s="40"/>
      <c r="J263" s="14">
        <v>1</v>
      </c>
      <c r="K263" s="11" t="s">
        <v>637</v>
      </c>
      <c r="L263" s="8"/>
    </row>
    <row r="264" spans="1:13" ht="12.75" customHeight="1">
      <c r="A264" s="22"/>
      <c r="B264" s="57" t="s">
        <v>1130</v>
      </c>
      <c r="C264" s="22" t="s">
        <v>1132</v>
      </c>
      <c r="D264" s="22" t="s">
        <v>928</v>
      </c>
      <c r="E264" s="76">
        <v>204</v>
      </c>
      <c r="F264" s="51">
        <v>2.05</v>
      </c>
      <c r="G264" s="51">
        <f t="shared" si="4"/>
        <v>418.2</v>
      </c>
      <c r="H264" s="22" t="s">
        <v>1314</v>
      </c>
      <c r="I264" s="23">
        <v>7340</v>
      </c>
      <c r="J264" s="14">
        <v>1</v>
      </c>
      <c r="K264" s="22" t="s">
        <v>236</v>
      </c>
      <c r="L264" s="22"/>
      <c r="M264" s="11"/>
    </row>
    <row r="265" spans="1:11" ht="12.75" customHeight="1">
      <c r="A265" s="15"/>
      <c r="B265" s="16" t="s">
        <v>590</v>
      </c>
      <c r="C265" s="17" t="s">
        <v>97</v>
      </c>
      <c r="D265" s="17" t="s">
        <v>589</v>
      </c>
      <c r="E265" s="73">
        <v>1</v>
      </c>
      <c r="F265" s="53">
        <v>10</v>
      </c>
      <c r="G265" s="51">
        <f t="shared" si="4"/>
        <v>10</v>
      </c>
      <c r="H265" s="41" t="s">
        <v>96</v>
      </c>
      <c r="I265" s="41">
        <v>168316</v>
      </c>
      <c r="J265" s="14">
        <v>1</v>
      </c>
      <c r="K265" s="20" t="s">
        <v>39</v>
      </c>
    </row>
    <row r="266" spans="2:11" s="22" customFormat="1" ht="12.75" customHeight="1">
      <c r="B266" s="57" t="s">
        <v>1118</v>
      </c>
      <c r="C266" s="22" t="s">
        <v>232</v>
      </c>
      <c r="D266" s="22" t="s">
        <v>589</v>
      </c>
      <c r="E266" s="76">
        <f>10-1</f>
        <v>9</v>
      </c>
      <c r="F266" s="51">
        <v>272.71</v>
      </c>
      <c r="G266" s="51">
        <f t="shared" si="4"/>
        <v>2454.39</v>
      </c>
      <c r="H266" s="22" t="s">
        <v>1298</v>
      </c>
      <c r="I266" s="23" t="s">
        <v>1299</v>
      </c>
      <c r="J266" s="14">
        <v>1</v>
      </c>
      <c r="K266" s="22" t="s">
        <v>1300</v>
      </c>
    </row>
    <row r="267" spans="2:11" s="22" customFormat="1" ht="12.75" customHeight="1">
      <c r="B267" s="57" t="s">
        <v>1117</v>
      </c>
      <c r="C267" s="22" t="s">
        <v>1119</v>
      </c>
      <c r="D267" s="22" t="s">
        <v>589</v>
      </c>
      <c r="E267" s="76">
        <f>4-1</f>
        <v>3</v>
      </c>
      <c r="F267" s="51">
        <v>50.88</v>
      </c>
      <c r="G267" s="51">
        <f t="shared" si="4"/>
        <v>152.64000000000001</v>
      </c>
      <c r="H267" s="22" t="s">
        <v>1295</v>
      </c>
      <c r="I267" s="23" t="s">
        <v>1296</v>
      </c>
      <c r="J267" s="14">
        <v>1</v>
      </c>
      <c r="K267" s="22" t="s">
        <v>1297</v>
      </c>
    </row>
    <row r="268" spans="1:11" ht="12.75" customHeight="1">
      <c r="A268" s="15"/>
      <c r="B268" s="18" t="s">
        <v>639</v>
      </c>
      <c r="C268" s="19" t="s">
        <v>640</v>
      </c>
      <c r="D268" s="19" t="s">
        <v>591</v>
      </c>
      <c r="E268" s="73">
        <v>7</v>
      </c>
      <c r="F268" s="53">
        <v>0.85</v>
      </c>
      <c r="G268" s="51">
        <f t="shared" si="4"/>
        <v>5.95</v>
      </c>
      <c r="H268" s="14" t="s">
        <v>638</v>
      </c>
      <c r="I268" s="14" t="s">
        <v>597</v>
      </c>
      <c r="J268" s="14">
        <v>1</v>
      </c>
      <c r="K268" s="20" t="s">
        <v>790</v>
      </c>
    </row>
    <row r="269" spans="1:11" ht="12.75" customHeight="1">
      <c r="A269" s="1"/>
      <c r="B269" s="16" t="s">
        <v>47</v>
      </c>
      <c r="C269" s="11" t="s">
        <v>371</v>
      </c>
      <c r="D269" s="11" t="s">
        <v>591</v>
      </c>
      <c r="E269" s="73">
        <v>8</v>
      </c>
      <c r="F269" s="53">
        <v>1.32</v>
      </c>
      <c r="G269" s="51">
        <f t="shared" si="4"/>
        <v>10.56</v>
      </c>
      <c r="H269" s="11"/>
      <c r="I269" s="13"/>
      <c r="J269" s="14">
        <v>1</v>
      </c>
      <c r="K269" s="26" t="s">
        <v>372</v>
      </c>
    </row>
    <row r="270" spans="2:11" ht="12.75" customHeight="1">
      <c r="B270" s="22" t="s">
        <v>326</v>
      </c>
      <c r="C270" s="8" t="s">
        <v>327</v>
      </c>
      <c r="D270" s="8" t="s">
        <v>589</v>
      </c>
      <c r="E270" s="79">
        <v>106</v>
      </c>
      <c r="F270" s="51">
        <v>10.1</v>
      </c>
      <c r="G270" s="51">
        <f t="shared" si="4"/>
        <v>1070.6</v>
      </c>
      <c r="H270" s="8" t="s">
        <v>214</v>
      </c>
      <c r="J270" s="14">
        <v>1</v>
      </c>
      <c r="K270" s="8" t="s">
        <v>325</v>
      </c>
    </row>
    <row r="271" spans="2:11" ht="12.75" customHeight="1">
      <c r="B271" s="22" t="s">
        <v>321</v>
      </c>
      <c r="C271" s="8" t="s">
        <v>322</v>
      </c>
      <c r="D271" s="8" t="s">
        <v>589</v>
      </c>
      <c r="E271" s="79">
        <v>58</v>
      </c>
      <c r="F271" s="51">
        <v>10.1</v>
      </c>
      <c r="G271" s="51">
        <f t="shared" si="4"/>
        <v>585.8</v>
      </c>
      <c r="H271" s="8" t="s">
        <v>214</v>
      </c>
      <c r="J271" s="14">
        <v>1</v>
      </c>
      <c r="K271" s="8" t="s">
        <v>197</v>
      </c>
    </row>
    <row r="272" spans="1:11" s="23" customFormat="1" ht="12.75" customHeight="1">
      <c r="A272" s="23" t="s">
        <v>592</v>
      </c>
      <c r="B272" s="23" t="s">
        <v>298</v>
      </c>
      <c r="C272" s="26" t="s">
        <v>301</v>
      </c>
      <c r="D272" s="23" t="s">
        <v>589</v>
      </c>
      <c r="E272" s="76">
        <v>239</v>
      </c>
      <c r="F272" s="66">
        <v>10.1</v>
      </c>
      <c r="G272" s="51">
        <f t="shared" si="4"/>
        <v>2413.9</v>
      </c>
      <c r="H272" s="23" t="s">
        <v>214</v>
      </c>
      <c r="J272" s="14">
        <v>1</v>
      </c>
      <c r="K272" s="8" t="s">
        <v>325</v>
      </c>
    </row>
    <row r="273" spans="1:13" ht="12.75" customHeight="1">
      <c r="A273" s="9" t="s">
        <v>592</v>
      </c>
      <c r="B273" s="8" t="s">
        <v>299</v>
      </c>
      <c r="C273" s="26" t="s">
        <v>300</v>
      </c>
      <c r="D273" s="8" t="s">
        <v>589</v>
      </c>
      <c r="E273" s="79">
        <v>6</v>
      </c>
      <c r="F273" s="53">
        <v>10.1</v>
      </c>
      <c r="G273" s="51">
        <f t="shared" si="4"/>
        <v>60.599999999999994</v>
      </c>
      <c r="H273" s="8" t="s">
        <v>214</v>
      </c>
      <c r="J273" s="14">
        <v>1</v>
      </c>
      <c r="K273" s="8" t="s">
        <v>197</v>
      </c>
      <c r="M273" s="26"/>
    </row>
    <row r="274" spans="1:11" s="26" customFormat="1" ht="12.75" customHeight="1">
      <c r="A274" s="60"/>
      <c r="B274" s="37" t="s">
        <v>641</v>
      </c>
      <c r="C274" s="38" t="s">
        <v>642</v>
      </c>
      <c r="D274" s="39" t="s">
        <v>589</v>
      </c>
      <c r="E274" s="75">
        <v>24</v>
      </c>
      <c r="F274" s="58">
        <v>11.84</v>
      </c>
      <c r="G274" s="51">
        <f t="shared" si="4"/>
        <v>284.15999999999997</v>
      </c>
      <c r="H274" s="25" t="s">
        <v>621</v>
      </c>
      <c r="I274" s="25"/>
      <c r="J274" s="14">
        <v>1</v>
      </c>
      <c r="K274" s="25" t="s">
        <v>643</v>
      </c>
    </row>
    <row r="275" spans="1:11" ht="12.75" customHeight="1">
      <c r="A275" s="15"/>
      <c r="B275" s="18" t="s">
        <v>644</v>
      </c>
      <c r="C275" s="17" t="s">
        <v>645</v>
      </c>
      <c r="D275" s="19" t="s">
        <v>589</v>
      </c>
      <c r="E275" s="73">
        <f>28-1-10-1</f>
        <v>16</v>
      </c>
      <c r="F275" s="53">
        <v>14</v>
      </c>
      <c r="G275" s="51">
        <f t="shared" si="4"/>
        <v>224</v>
      </c>
      <c r="H275" s="14" t="s">
        <v>597</v>
      </c>
      <c r="I275" s="14" t="s">
        <v>597</v>
      </c>
      <c r="J275" s="14">
        <v>1</v>
      </c>
      <c r="K275" s="20" t="s">
        <v>646</v>
      </c>
    </row>
    <row r="276" spans="1:11" ht="12.75" customHeight="1">
      <c r="A276" s="15"/>
      <c r="B276" s="16" t="s">
        <v>650</v>
      </c>
      <c r="C276" s="17" t="s">
        <v>686</v>
      </c>
      <c r="D276" s="17" t="s">
        <v>589</v>
      </c>
      <c r="E276" s="73">
        <f>27-10-1-5-5</f>
        <v>6</v>
      </c>
      <c r="F276" s="53">
        <v>31.78</v>
      </c>
      <c r="G276" s="51">
        <f t="shared" si="4"/>
        <v>190.68</v>
      </c>
      <c r="H276" s="41" t="s">
        <v>621</v>
      </c>
      <c r="I276" s="41"/>
      <c r="J276" s="14">
        <v>1</v>
      </c>
      <c r="K276" s="20" t="s">
        <v>651</v>
      </c>
    </row>
    <row r="277" spans="1:13" ht="12.75" customHeight="1">
      <c r="A277" s="15"/>
      <c r="B277" s="16" t="s">
        <v>647</v>
      </c>
      <c r="C277" s="17" t="s">
        <v>648</v>
      </c>
      <c r="D277" s="17" t="s">
        <v>589</v>
      </c>
      <c r="E277" s="73">
        <f>28-1-10-1-5-5</f>
        <v>6</v>
      </c>
      <c r="F277" s="53">
        <v>25.43</v>
      </c>
      <c r="G277" s="51">
        <f t="shared" si="4"/>
        <v>152.57999999999998</v>
      </c>
      <c r="H277" s="41" t="s">
        <v>621</v>
      </c>
      <c r="I277" s="41"/>
      <c r="J277" s="14">
        <v>1</v>
      </c>
      <c r="K277" s="20" t="s">
        <v>649</v>
      </c>
      <c r="M277" s="26"/>
    </row>
    <row r="278" spans="1:11" ht="12.75" customHeight="1">
      <c r="A278" s="15"/>
      <c r="B278" s="16" t="s">
        <v>652</v>
      </c>
      <c r="C278" s="17" t="s">
        <v>653</v>
      </c>
      <c r="D278" s="17" t="s">
        <v>589</v>
      </c>
      <c r="E278" s="73">
        <f>39-1-5-5</f>
        <v>28</v>
      </c>
      <c r="F278" s="53">
        <v>13.19</v>
      </c>
      <c r="G278" s="51">
        <f t="shared" si="4"/>
        <v>369.32</v>
      </c>
      <c r="H278" s="41" t="s">
        <v>654</v>
      </c>
      <c r="I278" s="41"/>
      <c r="J278" s="14">
        <v>1</v>
      </c>
      <c r="K278" s="20" t="s">
        <v>655</v>
      </c>
    </row>
    <row r="279" spans="1:12" s="67" customFormat="1" ht="12.75" customHeight="1">
      <c r="A279" s="15"/>
      <c r="B279" s="18" t="s">
        <v>656</v>
      </c>
      <c r="C279" s="17" t="s">
        <v>657</v>
      </c>
      <c r="D279" s="21" t="s">
        <v>589</v>
      </c>
      <c r="E279" s="73">
        <v>15</v>
      </c>
      <c r="F279" s="53">
        <v>10.83</v>
      </c>
      <c r="G279" s="51">
        <f t="shared" si="4"/>
        <v>162.45</v>
      </c>
      <c r="H279" s="14" t="s">
        <v>629</v>
      </c>
      <c r="I279" s="14" t="s">
        <v>658</v>
      </c>
      <c r="J279" s="14">
        <v>1</v>
      </c>
      <c r="K279" s="20" t="s">
        <v>659</v>
      </c>
      <c r="L279" s="8"/>
    </row>
    <row r="280" spans="1:13" ht="12.75" customHeight="1">
      <c r="A280" s="15"/>
      <c r="B280" s="16" t="s">
        <v>660</v>
      </c>
      <c r="C280" s="17" t="s">
        <v>661</v>
      </c>
      <c r="D280" s="17" t="s">
        <v>589</v>
      </c>
      <c r="E280" s="73">
        <v>5</v>
      </c>
      <c r="F280" s="53">
        <v>5.14</v>
      </c>
      <c r="G280" s="51">
        <f t="shared" si="4"/>
        <v>25.7</v>
      </c>
      <c r="H280" s="14" t="s">
        <v>662</v>
      </c>
      <c r="I280" s="14" t="s">
        <v>663</v>
      </c>
      <c r="J280" s="14">
        <v>1</v>
      </c>
      <c r="K280" s="25" t="s">
        <v>664</v>
      </c>
      <c r="M280" s="11"/>
    </row>
    <row r="281" spans="2:11" ht="12.75" customHeight="1">
      <c r="B281" s="8" t="s">
        <v>775</v>
      </c>
      <c r="C281" s="8" t="s">
        <v>309</v>
      </c>
      <c r="D281" s="8" t="s">
        <v>554</v>
      </c>
      <c r="E281" s="79">
        <v>2</v>
      </c>
      <c r="F281" s="83">
        <v>65.75</v>
      </c>
      <c r="G281" s="51">
        <f t="shared" si="4"/>
        <v>131.5</v>
      </c>
      <c r="H281" s="8" t="s">
        <v>408</v>
      </c>
      <c r="I281" s="40" t="s">
        <v>409</v>
      </c>
      <c r="J281" s="14">
        <v>1</v>
      </c>
      <c r="K281" s="8" t="s">
        <v>238</v>
      </c>
    </row>
    <row r="282" spans="2:11" ht="12.75" customHeight="1">
      <c r="B282" s="8" t="s">
        <v>407</v>
      </c>
      <c r="C282" s="8" t="s">
        <v>310</v>
      </c>
      <c r="D282" s="8" t="s">
        <v>554</v>
      </c>
      <c r="E282" s="79">
        <v>1</v>
      </c>
      <c r="F282" s="83">
        <v>69.95</v>
      </c>
      <c r="G282" s="51">
        <f t="shared" si="4"/>
        <v>69.95</v>
      </c>
      <c r="H282" s="8" t="s">
        <v>408</v>
      </c>
      <c r="I282" s="40" t="s">
        <v>410</v>
      </c>
      <c r="J282" s="14">
        <v>1</v>
      </c>
      <c r="K282" s="8" t="s">
        <v>238</v>
      </c>
    </row>
    <row r="283" spans="2:11" ht="12.75" customHeight="1">
      <c r="B283" s="8" t="s">
        <v>774</v>
      </c>
      <c r="C283" s="8" t="s">
        <v>311</v>
      </c>
      <c r="D283" s="8" t="s">
        <v>554</v>
      </c>
      <c r="E283" s="79">
        <v>2</v>
      </c>
      <c r="F283" s="83">
        <v>78.5</v>
      </c>
      <c r="G283" s="51">
        <f t="shared" si="4"/>
        <v>157</v>
      </c>
      <c r="H283" s="8" t="s">
        <v>408</v>
      </c>
      <c r="I283" s="40">
        <v>7168</v>
      </c>
      <c r="J283" s="14">
        <v>1</v>
      </c>
      <c r="K283" s="8" t="s">
        <v>238</v>
      </c>
    </row>
    <row r="284" spans="2:11" ht="12.75" customHeight="1">
      <c r="B284" s="8" t="s">
        <v>776</v>
      </c>
      <c r="C284" s="8" t="s">
        <v>312</v>
      </c>
      <c r="D284" s="8" t="s">
        <v>554</v>
      </c>
      <c r="E284" s="79">
        <v>4</v>
      </c>
      <c r="F284" s="83">
        <v>65.75</v>
      </c>
      <c r="G284" s="51">
        <f t="shared" si="4"/>
        <v>263</v>
      </c>
      <c r="H284" s="8" t="s">
        <v>408</v>
      </c>
      <c r="I284" s="40" t="s">
        <v>409</v>
      </c>
      <c r="J284" s="14">
        <v>1</v>
      </c>
      <c r="K284" s="8" t="s">
        <v>238</v>
      </c>
    </row>
    <row r="285" spans="1:11" ht="12.75" customHeight="1">
      <c r="A285" s="9" t="s">
        <v>592</v>
      </c>
      <c r="B285" s="8" t="s">
        <v>740</v>
      </c>
      <c r="C285" s="8" t="s">
        <v>313</v>
      </c>
      <c r="D285" s="8" t="s">
        <v>599</v>
      </c>
      <c r="E285" s="79">
        <v>1</v>
      </c>
      <c r="F285" s="83">
        <v>51.55</v>
      </c>
      <c r="G285" s="51">
        <f t="shared" si="4"/>
        <v>51.55</v>
      </c>
      <c r="H285" s="8" t="s">
        <v>747</v>
      </c>
      <c r="I285" s="40">
        <v>151200</v>
      </c>
      <c r="J285" s="14">
        <v>1</v>
      </c>
      <c r="K285" s="8" t="s">
        <v>746</v>
      </c>
    </row>
    <row r="286" spans="2:11" s="22" customFormat="1" ht="12.75" customHeight="1">
      <c r="B286" s="55" t="s">
        <v>539</v>
      </c>
      <c r="C286" s="22" t="s">
        <v>540</v>
      </c>
      <c r="D286" s="22" t="s">
        <v>620</v>
      </c>
      <c r="E286" s="22">
        <v>7</v>
      </c>
      <c r="F286" s="51">
        <v>24.99</v>
      </c>
      <c r="G286" s="51">
        <f t="shared" si="4"/>
        <v>174.92999999999998</v>
      </c>
      <c r="I286" s="23"/>
      <c r="J286" s="14">
        <v>1</v>
      </c>
      <c r="K286" s="22" t="s">
        <v>541</v>
      </c>
    </row>
    <row r="287" spans="2:11" s="23" customFormat="1" ht="12.75" customHeight="1">
      <c r="B287" s="23" t="s">
        <v>915</v>
      </c>
      <c r="C287" s="23" t="s">
        <v>76</v>
      </c>
      <c r="D287" s="23" t="s">
        <v>589</v>
      </c>
      <c r="E287" s="76">
        <v>88</v>
      </c>
      <c r="F287" s="66">
        <v>11</v>
      </c>
      <c r="G287" s="51">
        <f t="shared" si="4"/>
        <v>968</v>
      </c>
      <c r="H287" s="23" t="s">
        <v>916</v>
      </c>
      <c r="I287" s="23">
        <v>48106</v>
      </c>
      <c r="J287" s="14">
        <v>1</v>
      </c>
      <c r="K287" s="23" t="s">
        <v>1015</v>
      </c>
    </row>
    <row r="288" spans="1:12" s="22" customFormat="1" ht="12.75" customHeight="1">
      <c r="A288" s="15"/>
      <c r="B288" s="44" t="s">
        <v>679</v>
      </c>
      <c r="C288" s="45" t="s">
        <v>777</v>
      </c>
      <c r="D288" s="21" t="s">
        <v>589</v>
      </c>
      <c r="E288" s="73">
        <v>16</v>
      </c>
      <c r="F288" s="53">
        <v>19.87</v>
      </c>
      <c r="G288" s="51">
        <f t="shared" si="4"/>
        <v>317.92</v>
      </c>
      <c r="H288" s="14"/>
      <c r="I288" s="14"/>
      <c r="J288" s="14">
        <v>1</v>
      </c>
      <c r="K288" s="25" t="s">
        <v>778</v>
      </c>
      <c r="L288" s="8"/>
    </row>
    <row r="289" spans="1:12" s="67" customFormat="1" ht="12.75" customHeight="1">
      <c r="A289" s="15"/>
      <c r="B289" s="33">
        <v>6515003373900</v>
      </c>
      <c r="C289" s="13" t="s">
        <v>780</v>
      </c>
      <c r="D289" s="13" t="s">
        <v>589</v>
      </c>
      <c r="E289" s="74">
        <v>14</v>
      </c>
      <c r="F289" s="53">
        <v>17.32</v>
      </c>
      <c r="G289" s="51">
        <f t="shared" si="4"/>
        <v>242.48000000000002</v>
      </c>
      <c r="H289" s="11" t="s">
        <v>779</v>
      </c>
      <c r="I289" s="13"/>
      <c r="J289" s="14">
        <v>1</v>
      </c>
      <c r="K289" s="11" t="s">
        <v>781</v>
      </c>
      <c r="L289" s="34"/>
    </row>
    <row r="290" spans="1:12" s="67" customFormat="1" ht="12.75" customHeight="1">
      <c r="A290" s="22"/>
      <c r="B290" s="57" t="s">
        <v>1061</v>
      </c>
      <c r="C290" s="22" t="s">
        <v>1062</v>
      </c>
      <c r="D290" s="22" t="s">
        <v>589</v>
      </c>
      <c r="E290" s="76">
        <v>21</v>
      </c>
      <c r="F290" s="22">
        <v>13.99</v>
      </c>
      <c r="G290" s="51">
        <f t="shared" si="4"/>
        <v>293.79</v>
      </c>
      <c r="H290" s="22" t="s">
        <v>1047</v>
      </c>
      <c r="I290" s="23"/>
      <c r="J290" s="14">
        <v>1</v>
      </c>
      <c r="K290" s="22" t="s">
        <v>1048</v>
      </c>
      <c r="L290" s="22"/>
    </row>
    <row r="291" spans="1:12" s="22" customFormat="1" ht="12.75" customHeight="1">
      <c r="A291" s="9"/>
      <c r="B291" s="35" t="s">
        <v>782</v>
      </c>
      <c r="C291" s="27" t="s">
        <v>783</v>
      </c>
      <c r="D291" s="27" t="s">
        <v>589</v>
      </c>
      <c r="E291" s="75">
        <v>4</v>
      </c>
      <c r="F291" s="53">
        <v>43.04</v>
      </c>
      <c r="G291" s="51">
        <f t="shared" si="4"/>
        <v>172.16</v>
      </c>
      <c r="H291" s="36"/>
      <c r="I291" s="36"/>
      <c r="J291" s="14">
        <v>1</v>
      </c>
      <c r="K291" s="8" t="s">
        <v>594</v>
      </c>
      <c r="L291" s="26"/>
    </row>
    <row r="292" spans="2:11" s="23" customFormat="1" ht="12.75" customHeight="1">
      <c r="B292" s="22" t="s">
        <v>785</v>
      </c>
      <c r="C292" s="23" t="s">
        <v>1341</v>
      </c>
      <c r="D292" s="23" t="s">
        <v>589</v>
      </c>
      <c r="E292" s="76">
        <v>1</v>
      </c>
      <c r="F292" s="66">
        <v>133.85</v>
      </c>
      <c r="G292" s="51">
        <f t="shared" si="4"/>
        <v>133.85</v>
      </c>
      <c r="J292" s="14">
        <v>1</v>
      </c>
      <c r="K292" s="8" t="s">
        <v>1340</v>
      </c>
    </row>
    <row r="293" spans="1:13" ht="12.75" customHeight="1">
      <c r="A293" s="15"/>
      <c r="B293" s="44" t="s">
        <v>785</v>
      </c>
      <c r="C293" s="45" t="s">
        <v>786</v>
      </c>
      <c r="D293" s="21" t="s">
        <v>589</v>
      </c>
      <c r="E293" s="73">
        <v>13</v>
      </c>
      <c r="F293" s="53">
        <v>219.51</v>
      </c>
      <c r="G293" s="51">
        <f t="shared" si="4"/>
        <v>2853.63</v>
      </c>
      <c r="H293" s="14" t="s">
        <v>1295</v>
      </c>
      <c r="I293" s="84" t="s">
        <v>30</v>
      </c>
      <c r="J293" s="14">
        <v>1</v>
      </c>
      <c r="K293" s="25" t="s">
        <v>787</v>
      </c>
      <c r="M293" s="26"/>
    </row>
    <row r="294" spans="1:13" ht="12.75" customHeight="1">
      <c r="A294" s="15"/>
      <c r="B294" s="44" t="s">
        <v>788</v>
      </c>
      <c r="C294" s="45" t="s">
        <v>789</v>
      </c>
      <c r="D294" s="21" t="s">
        <v>589</v>
      </c>
      <c r="E294" s="73">
        <f>10-4</f>
        <v>6</v>
      </c>
      <c r="F294" s="53">
        <v>24.61</v>
      </c>
      <c r="G294" s="51">
        <f t="shared" si="4"/>
        <v>147.66</v>
      </c>
      <c r="H294" s="14" t="s">
        <v>791</v>
      </c>
      <c r="I294" s="14"/>
      <c r="J294" s="14">
        <v>1</v>
      </c>
      <c r="K294" s="25" t="s">
        <v>792</v>
      </c>
      <c r="M294" s="11"/>
    </row>
    <row r="295" spans="2:11" s="22" customFormat="1" ht="12.75" customHeight="1">
      <c r="B295" s="57" t="s">
        <v>1128</v>
      </c>
      <c r="C295" s="22" t="s">
        <v>1238</v>
      </c>
      <c r="D295" s="22" t="s">
        <v>589</v>
      </c>
      <c r="E295" s="76">
        <v>16</v>
      </c>
      <c r="F295" s="51">
        <v>13.18</v>
      </c>
      <c r="G295" s="51">
        <f t="shared" si="4"/>
        <v>210.88</v>
      </c>
      <c r="H295" s="22" t="s">
        <v>1306</v>
      </c>
      <c r="I295" s="23"/>
      <c r="J295" s="14">
        <v>1</v>
      </c>
      <c r="K295" s="22" t="s">
        <v>1311</v>
      </c>
    </row>
    <row r="296" spans="1:12" ht="12.75" customHeight="1">
      <c r="A296" s="15"/>
      <c r="B296" s="16" t="s">
        <v>534</v>
      </c>
      <c r="C296" s="17" t="s">
        <v>25</v>
      </c>
      <c r="D296" s="17" t="s">
        <v>589</v>
      </c>
      <c r="E296" s="72">
        <v>135</v>
      </c>
      <c r="F296" s="53">
        <v>9.54</v>
      </c>
      <c r="G296" s="51">
        <f t="shared" si="4"/>
        <v>1287.8999999999999</v>
      </c>
      <c r="H296" s="13" t="s">
        <v>724</v>
      </c>
      <c r="I296" s="13" t="s">
        <v>535</v>
      </c>
      <c r="J296" s="14">
        <v>1</v>
      </c>
      <c r="K296" s="22" t="s">
        <v>548</v>
      </c>
      <c r="L296" s="8" t="s">
        <v>24</v>
      </c>
    </row>
    <row r="297" spans="1:11" ht="12.75" customHeight="1">
      <c r="A297" s="15"/>
      <c r="B297" s="16" t="s">
        <v>249</v>
      </c>
      <c r="C297" s="17" t="s">
        <v>25</v>
      </c>
      <c r="D297" s="17" t="s">
        <v>589</v>
      </c>
      <c r="E297" s="72">
        <v>2</v>
      </c>
      <c r="F297" s="53">
        <v>9.54</v>
      </c>
      <c r="G297" s="51">
        <f t="shared" si="4"/>
        <v>19.08</v>
      </c>
      <c r="H297" s="13" t="s">
        <v>250</v>
      </c>
      <c r="I297" s="13">
        <v>5190400551</v>
      </c>
      <c r="J297" s="14">
        <v>1</v>
      </c>
      <c r="K297" s="22" t="s">
        <v>251</v>
      </c>
    </row>
    <row r="298" spans="2:12" s="22" customFormat="1" ht="12.75" customHeight="1">
      <c r="B298" s="22" t="s">
        <v>3</v>
      </c>
      <c r="C298" s="22" t="s">
        <v>4</v>
      </c>
      <c r="D298" s="22" t="s">
        <v>589</v>
      </c>
      <c r="E298" s="76">
        <v>5</v>
      </c>
      <c r="F298" s="51">
        <v>19.65</v>
      </c>
      <c r="G298" s="51">
        <f t="shared" si="4"/>
        <v>98.25</v>
      </c>
      <c r="H298" s="22" t="s">
        <v>23</v>
      </c>
      <c r="I298" s="23">
        <v>306805</v>
      </c>
      <c r="J298" s="14">
        <v>1</v>
      </c>
      <c r="K298" s="22" t="s">
        <v>548</v>
      </c>
      <c r="L298" s="8" t="s">
        <v>24</v>
      </c>
    </row>
    <row r="299" spans="2:11" s="22" customFormat="1" ht="12.75" customHeight="1">
      <c r="B299" s="57" t="s">
        <v>1121</v>
      </c>
      <c r="C299" s="22" t="s">
        <v>1123</v>
      </c>
      <c r="D299" s="22" t="s">
        <v>589</v>
      </c>
      <c r="E299" s="76">
        <v>8</v>
      </c>
      <c r="F299" s="51">
        <v>100.22</v>
      </c>
      <c r="G299" s="51">
        <f t="shared" si="4"/>
        <v>801.76</v>
      </c>
      <c r="H299" s="22" t="s">
        <v>375</v>
      </c>
      <c r="I299" s="23"/>
      <c r="J299" s="14">
        <v>1</v>
      </c>
      <c r="K299" s="22" t="s">
        <v>1305</v>
      </c>
    </row>
    <row r="300" spans="1:12" ht="12.75" customHeight="1">
      <c r="A300" s="23"/>
      <c r="B300" s="23" t="s">
        <v>906</v>
      </c>
      <c r="C300" s="23" t="s">
        <v>344</v>
      </c>
      <c r="D300" s="23" t="s">
        <v>589</v>
      </c>
      <c r="E300" s="76">
        <v>17</v>
      </c>
      <c r="F300" s="66">
        <v>5</v>
      </c>
      <c r="G300" s="51">
        <f t="shared" si="4"/>
        <v>85</v>
      </c>
      <c r="H300" s="23" t="s">
        <v>910</v>
      </c>
      <c r="I300" s="23" t="s">
        <v>911</v>
      </c>
      <c r="J300" s="14">
        <v>1</v>
      </c>
      <c r="K300" s="23" t="s">
        <v>683</v>
      </c>
      <c r="L300" s="23"/>
    </row>
    <row r="301" spans="2:11" s="22" customFormat="1" ht="12.75" customHeight="1">
      <c r="B301" s="23" t="s">
        <v>906</v>
      </c>
      <c r="C301" s="22" t="s">
        <v>331</v>
      </c>
      <c r="D301" s="22" t="s">
        <v>589</v>
      </c>
      <c r="E301" s="76">
        <f>1184-75</f>
        <v>1109</v>
      </c>
      <c r="F301" s="51">
        <v>6.5</v>
      </c>
      <c r="G301" s="51">
        <f t="shared" si="4"/>
        <v>7208.5</v>
      </c>
      <c r="H301" s="22" t="s">
        <v>332</v>
      </c>
      <c r="I301" s="23"/>
      <c r="J301" s="14">
        <v>1</v>
      </c>
      <c r="K301" s="22" t="s">
        <v>1338</v>
      </c>
    </row>
    <row r="302" spans="2:11" s="22" customFormat="1" ht="12.75" customHeight="1">
      <c r="B302" s="57" t="s">
        <v>590</v>
      </c>
      <c r="C302" s="22" t="s">
        <v>290</v>
      </c>
      <c r="D302" s="22" t="s">
        <v>589</v>
      </c>
      <c r="E302" s="76">
        <v>15</v>
      </c>
      <c r="F302" s="51">
        <v>2.2</v>
      </c>
      <c r="G302" s="51">
        <f t="shared" si="4"/>
        <v>33</v>
      </c>
      <c r="H302" s="22" t="s">
        <v>291</v>
      </c>
      <c r="I302" s="23">
        <v>3693</v>
      </c>
      <c r="J302" s="14">
        <v>1</v>
      </c>
      <c r="K302" s="22" t="s">
        <v>292</v>
      </c>
    </row>
    <row r="303" spans="1:11" ht="12.75" customHeight="1">
      <c r="A303" s="9" t="s">
        <v>592</v>
      </c>
      <c r="B303" s="8" t="s">
        <v>752</v>
      </c>
      <c r="C303" s="8" t="s">
        <v>753</v>
      </c>
      <c r="D303" s="8" t="s">
        <v>928</v>
      </c>
      <c r="E303" s="79">
        <v>55</v>
      </c>
      <c r="F303" s="83">
        <v>2.75</v>
      </c>
      <c r="G303" s="51">
        <f t="shared" si="4"/>
        <v>151.25</v>
      </c>
      <c r="I303" s="40" t="s">
        <v>754</v>
      </c>
      <c r="J303" s="14">
        <v>1</v>
      </c>
      <c r="K303" s="8" t="s">
        <v>751</v>
      </c>
    </row>
    <row r="304" spans="2:11" ht="12.75" customHeight="1">
      <c r="B304" s="11" t="s">
        <v>895</v>
      </c>
      <c r="C304" s="11" t="s">
        <v>1239</v>
      </c>
      <c r="D304" s="11" t="s">
        <v>589</v>
      </c>
      <c r="E304" s="74">
        <f>18-2</f>
        <v>16</v>
      </c>
      <c r="F304" s="62">
        <v>72.63</v>
      </c>
      <c r="G304" s="51">
        <f t="shared" si="4"/>
        <v>1162.08</v>
      </c>
      <c r="H304" s="11" t="s">
        <v>674</v>
      </c>
      <c r="I304" s="13">
        <v>70500</v>
      </c>
      <c r="J304" s="14">
        <v>1</v>
      </c>
      <c r="K304" s="11" t="s">
        <v>896</v>
      </c>
    </row>
    <row r="305" spans="1:12" s="22" customFormat="1" ht="12.75" customHeight="1">
      <c r="A305" s="9"/>
      <c r="B305" s="11" t="s">
        <v>897</v>
      </c>
      <c r="C305" s="11" t="s">
        <v>218</v>
      </c>
      <c r="D305" s="11" t="s">
        <v>589</v>
      </c>
      <c r="E305" s="74">
        <v>28</v>
      </c>
      <c r="F305" s="62">
        <v>8.65</v>
      </c>
      <c r="G305" s="51">
        <f t="shared" si="4"/>
        <v>242.20000000000002</v>
      </c>
      <c r="H305" s="11" t="s">
        <v>793</v>
      </c>
      <c r="I305" s="13">
        <v>8873</v>
      </c>
      <c r="J305" s="14">
        <v>1</v>
      </c>
      <c r="K305" s="11" t="s">
        <v>898</v>
      </c>
      <c r="L305" s="8"/>
    </row>
    <row r="306" spans="1:11" ht="12.75" customHeight="1">
      <c r="A306" s="9" t="s">
        <v>592</v>
      </c>
      <c r="B306" s="8" t="s">
        <v>906</v>
      </c>
      <c r="C306" s="8" t="s">
        <v>766</v>
      </c>
      <c r="D306" s="8" t="s">
        <v>603</v>
      </c>
      <c r="E306" s="79">
        <v>2</v>
      </c>
      <c r="F306" s="83">
        <v>112.5</v>
      </c>
      <c r="G306" s="51">
        <f t="shared" si="4"/>
        <v>225</v>
      </c>
      <c r="H306" s="8" t="s">
        <v>761</v>
      </c>
      <c r="I306" s="40">
        <v>5087</v>
      </c>
      <c r="J306" s="14">
        <v>1</v>
      </c>
      <c r="K306" s="8" t="s">
        <v>765</v>
      </c>
    </row>
    <row r="307" spans="1:11" ht="12.75" customHeight="1">
      <c r="A307" s="9" t="s">
        <v>592</v>
      </c>
      <c r="B307" s="8" t="s">
        <v>906</v>
      </c>
      <c r="C307" s="8" t="s">
        <v>764</v>
      </c>
      <c r="D307" s="8" t="s">
        <v>603</v>
      </c>
      <c r="E307" s="79">
        <v>2</v>
      </c>
      <c r="F307" s="83">
        <v>112.5</v>
      </c>
      <c r="G307" s="51">
        <f t="shared" si="4"/>
        <v>225</v>
      </c>
      <c r="H307" s="8" t="s">
        <v>761</v>
      </c>
      <c r="I307" s="40">
        <v>5085</v>
      </c>
      <c r="J307" s="14">
        <v>1</v>
      </c>
      <c r="K307" s="8" t="s">
        <v>763</v>
      </c>
    </row>
    <row r="308" spans="1:11" ht="12.75" customHeight="1">
      <c r="A308" s="9" t="s">
        <v>592</v>
      </c>
      <c r="B308" s="8" t="s">
        <v>906</v>
      </c>
      <c r="C308" s="8" t="s">
        <v>762</v>
      </c>
      <c r="D308" s="8" t="s">
        <v>603</v>
      </c>
      <c r="E308" s="79">
        <v>2</v>
      </c>
      <c r="F308" s="83">
        <v>112.5</v>
      </c>
      <c r="G308" s="51">
        <f t="shared" si="4"/>
        <v>225</v>
      </c>
      <c r="H308" s="8" t="s">
        <v>761</v>
      </c>
      <c r="I308" s="40">
        <v>5086</v>
      </c>
      <c r="J308" s="14">
        <v>1</v>
      </c>
      <c r="K308" s="8" t="s">
        <v>760</v>
      </c>
    </row>
    <row r="309" spans="2:11" ht="12.75" customHeight="1">
      <c r="B309" s="11" t="s">
        <v>899</v>
      </c>
      <c r="C309" s="11" t="s">
        <v>624</v>
      </c>
      <c r="D309" s="11" t="s">
        <v>589</v>
      </c>
      <c r="E309" s="74">
        <v>34</v>
      </c>
      <c r="F309" s="62">
        <v>1.43</v>
      </c>
      <c r="G309" s="51">
        <f t="shared" si="4"/>
        <v>48.62</v>
      </c>
      <c r="H309" s="11" t="s">
        <v>625</v>
      </c>
      <c r="I309" s="13"/>
      <c r="J309" s="14">
        <v>1</v>
      </c>
      <c r="K309" s="11" t="s">
        <v>900</v>
      </c>
    </row>
    <row r="310" spans="2:12" s="22" customFormat="1" ht="12.75" customHeight="1">
      <c r="B310" s="22" t="s">
        <v>608</v>
      </c>
      <c r="C310" s="22" t="s">
        <v>437</v>
      </c>
      <c r="D310" s="22" t="s">
        <v>589</v>
      </c>
      <c r="E310" s="76">
        <v>3</v>
      </c>
      <c r="F310" s="51">
        <v>20</v>
      </c>
      <c r="G310" s="51">
        <f t="shared" si="4"/>
        <v>60</v>
      </c>
      <c r="H310" s="22" t="s">
        <v>434</v>
      </c>
      <c r="I310" s="23" t="s">
        <v>438</v>
      </c>
      <c r="J310" s="14">
        <v>1</v>
      </c>
      <c r="K310" s="22" t="s">
        <v>439</v>
      </c>
      <c r="L310" s="8" t="s">
        <v>413</v>
      </c>
    </row>
    <row r="311" spans="2:12" s="22" customFormat="1" ht="12.75" customHeight="1">
      <c r="B311" s="22" t="s">
        <v>608</v>
      </c>
      <c r="C311" s="22" t="s">
        <v>440</v>
      </c>
      <c r="D311" s="22" t="s">
        <v>589</v>
      </c>
      <c r="E311" s="76">
        <v>5</v>
      </c>
      <c r="F311" s="51">
        <v>20</v>
      </c>
      <c r="G311" s="51">
        <f t="shared" si="4"/>
        <v>100</v>
      </c>
      <c r="H311" s="22" t="s">
        <v>434</v>
      </c>
      <c r="I311" s="23" t="s">
        <v>441</v>
      </c>
      <c r="J311" s="14">
        <v>1</v>
      </c>
      <c r="K311" s="22" t="s">
        <v>442</v>
      </c>
      <c r="L311" s="8" t="s">
        <v>413</v>
      </c>
    </row>
    <row r="312" spans="2:12" s="22" customFormat="1" ht="12.75" customHeight="1">
      <c r="B312" s="22" t="s">
        <v>608</v>
      </c>
      <c r="C312" s="22" t="s">
        <v>443</v>
      </c>
      <c r="D312" s="22" t="s">
        <v>589</v>
      </c>
      <c r="E312" s="76">
        <v>2</v>
      </c>
      <c r="F312" s="51">
        <v>20</v>
      </c>
      <c r="G312" s="51">
        <f t="shared" si="4"/>
        <v>40</v>
      </c>
      <c r="H312" s="22" t="s">
        <v>434</v>
      </c>
      <c r="I312" s="23" t="s">
        <v>444</v>
      </c>
      <c r="J312" s="14">
        <v>1</v>
      </c>
      <c r="K312" s="22" t="s">
        <v>445</v>
      </c>
      <c r="L312" s="8" t="s">
        <v>413</v>
      </c>
    </row>
    <row r="313" spans="2:12" s="22" customFormat="1" ht="12.75" customHeight="1">
      <c r="B313" s="22" t="s">
        <v>608</v>
      </c>
      <c r="C313" s="22" t="s">
        <v>446</v>
      </c>
      <c r="D313" s="22" t="s">
        <v>589</v>
      </c>
      <c r="E313" s="76">
        <v>1</v>
      </c>
      <c r="F313" s="51">
        <v>20</v>
      </c>
      <c r="G313" s="51">
        <f t="shared" si="4"/>
        <v>20</v>
      </c>
      <c r="H313" s="22" t="s">
        <v>434</v>
      </c>
      <c r="I313" s="23" t="s">
        <v>447</v>
      </c>
      <c r="J313" s="14">
        <v>1</v>
      </c>
      <c r="K313" s="22" t="s">
        <v>448</v>
      </c>
      <c r="L313" s="8" t="s">
        <v>413</v>
      </c>
    </row>
    <row r="314" spans="2:12" s="22" customFormat="1" ht="12.75" customHeight="1">
      <c r="B314" s="22" t="s">
        <v>608</v>
      </c>
      <c r="C314" s="22" t="s">
        <v>449</v>
      </c>
      <c r="D314" s="22" t="s">
        <v>589</v>
      </c>
      <c r="E314" s="76">
        <v>1</v>
      </c>
      <c r="F314" s="51">
        <v>20</v>
      </c>
      <c r="G314" s="51">
        <f t="shared" si="4"/>
        <v>20</v>
      </c>
      <c r="H314" s="22" t="s">
        <v>434</v>
      </c>
      <c r="I314" s="23" t="s">
        <v>450</v>
      </c>
      <c r="J314" s="14">
        <v>1</v>
      </c>
      <c r="K314" s="22" t="s">
        <v>451</v>
      </c>
      <c r="L314" s="8" t="s">
        <v>413</v>
      </c>
    </row>
    <row r="315" spans="1:12" ht="12.75" customHeight="1">
      <c r="A315" s="22"/>
      <c r="B315" s="22" t="s">
        <v>608</v>
      </c>
      <c r="C315" s="22" t="s">
        <v>453</v>
      </c>
      <c r="D315" s="22" t="s">
        <v>589</v>
      </c>
      <c r="E315" s="76">
        <v>3</v>
      </c>
      <c r="F315" s="51">
        <v>20</v>
      </c>
      <c r="G315" s="51">
        <f t="shared" si="4"/>
        <v>60</v>
      </c>
      <c r="H315" s="22" t="s">
        <v>434</v>
      </c>
      <c r="I315" s="23" t="s">
        <v>454</v>
      </c>
      <c r="J315" s="14">
        <v>1</v>
      </c>
      <c r="K315" s="22" t="s">
        <v>455</v>
      </c>
      <c r="L315" s="8" t="s">
        <v>413</v>
      </c>
    </row>
    <row r="316" spans="2:12" s="22" customFormat="1" ht="12.75" customHeight="1">
      <c r="B316" s="22" t="s">
        <v>608</v>
      </c>
      <c r="C316" s="22" t="s">
        <v>456</v>
      </c>
      <c r="D316" s="22" t="s">
        <v>589</v>
      </c>
      <c r="E316" s="76">
        <v>1</v>
      </c>
      <c r="F316" s="51">
        <v>10</v>
      </c>
      <c r="G316" s="51">
        <f t="shared" si="4"/>
        <v>10</v>
      </c>
      <c r="H316" s="22" t="s">
        <v>452</v>
      </c>
      <c r="I316" s="23">
        <v>14955</v>
      </c>
      <c r="J316" s="14">
        <v>1</v>
      </c>
      <c r="K316" s="22" t="s">
        <v>457</v>
      </c>
      <c r="L316" s="8" t="s">
        <v>413</v>
      </c>
    </row>
    <row r="317" spans="1:12" s="67" customFormat="1" ht="12.75" customHeight="1">
      <c r="A317" s="22"/>
      <c r="B317" s="22" t="s">
        <v>608</v>
      </c>
      <c r="C317" s="22" t="s">
        <v>456</v>
      </c>
      <c r="D317" s="22" t="s">
        <v>589</v>
      </c>
      <c r="E317" s="76">
        <v>2</v>
      </c>
      <c r="F317" s="51">
        <v>10</v>
      </c>
      <c r="G317" s="51">
        <f t="shared" si="4"/>
        <v>20</v>
      </c>
      <c r="H317" s="22" t="s">
        <v>434</v>
      </c>
      <c r="I317" s="23" t="s">
        <v>458</v>
      </c>
      <c r="J317" s="14">
        <v>1</v>
      </c>
      <c r="K317" s="22" t="s">
        <v>459</v>
      </c>
      <c r="L317" s="8" t="s">
        <v>413</v>
      </c>
    </row>
    <row r="318" spans="2:12" s="22" customFormat="1" ht="12.75" customHeight="1">
      <c r="B318" s="22" t="s">
        <v>608</v>
      </c>
      <c r="C318" s="22" t="s">
        <v>456</v>
      </c>
      <c r="D318" s="22" t="s">
        <v>589</v>
      </c>
      <c r="E318" s="76">
        <v>1</v>
      </c>
      <c r="F318" s="51">
        <v>10</v>
      </c>
      <c r="G318" s="51">
        <f t="shared" si="4"/>
        <v>10</v>
      </c>
      <c r="H318" s="22" t="s">
        <v>434</v>
      </c>
      <c r="I318" s="23" t="s">
        <v>460</v>
      </c>
      <c r="J318" s="14">
        <v>1</v>
      </c>
      <c r="K318" s="22" t="s">
        <v>461</v>
      </c>
      <c r="L318" s="8" t="s">
        <v>413</v>
      </c>
    </row>
    <row r="319" spans="2:12" s="22" customFormat="1" ht="12.75" customHeight="1">
      <c r="B319" s="22" t="s">
        <v>608</v>
      </c>
      <c r="C319" s="22" t="s">
        <v>462</v>
      </c>
      <c r="D319" s="22" t="s">
        <v>589</v>
      </c>
      <c r="E319" s="76">
        <v>1</v>
      </c>
      <c r="F319" s="51">
        <v>10</v>
      </c>
      <c r="G319" s="51">
        <f t="shared" si="4"/>
        <v>10</v>
      </c>
      <c r="H319" s="22" t="s">
        <v>452</v>
      </c>
      <c r="I319" s="23">
        <v>14950</v>
      </c>
      <c r="J319" s="14">
        <v>1</v>
      </c>
      <c r="K319" s="22" t="s">
        <v>463</v>
      </c>
      <c r="L319" s="8" t="s">
        <v>413</v>
      </c>
    </row>
    <row r="320" spans="2:12" s="22" customFormat="1" ht="12.75" customHeight="1">
      <c r="B320" s="22" t="s">
        <v>608</v>
      </c>
      <c r="C320" s="22" t="s">
        <v>462</v>
      </c>
      <c r="D320" s="22" t="s">
        <v>589</v>
      </c>
      <c r="E320" s="76">
        <v>1</v>
      </c>
      <c r="F320" s="51">
        <v>10</v>
      </c>
      <c r="G320" s="51">
        <f t="shared" si="4"/>
        <v>10</v>
      </c>
      <c r="H320" s="22" t="s">
        <v>434</v>
      </c>
      <c r="I320" s="23" t="s">
        <v>464</v>
      </c>
      <c r="J320" s="14">
        <v>1</v>
      </c>
      <c r="K320" s="22" t="s">
        <v>465</v>
      </c>
      <c r="L320" s="8" t="s">
        <v>413</v>
      </c>
    </row>
    <row r="321" spans="2:12" s="22" customFormat="1" ht="12.75" customHeight="1">
      <c r="B321" s="22" t="s">
        <v>608</v>
      </c>
      <c r="C321" s="22" t="s">
        <v>469</v>
      </c>
      <c r="D321" s="22" t="s">
        <v>589</v>
      </c>
      <c r="E321" s="76">
        <v>1</v>
      </c>
      <c r="F321" s="51">
        <v>8</v>
      </c>
      <c r="G321" s="51">
        <f t="shared" si="4"/>
        <v>8</v>
      </c>
      <c r="H321" s="22" t="s">
        <v>434</v>
      </c>
      <c r="I321" s="23">
        <v>2530</v>
      </c>
      <c r="J321" s="14">
        <v>1</v>
      </c>
      <c r="K321" s="22" t="s">
        <v>470</v>
      </c>
      <c r="L321" s="8" t="s">
        <v>413</v>
      </c>
    </row>
    <row r="322" spans="2:12" s="22" customFormat="1" ht="12.75" customHeight="1">
      <c r="B322" s="22" t="s">
        <v>608</v>
      </c>
      <c r="C322" s="22" t="s">
        <v>82</v>
      </c>
      <c r="D322" s="22" t="s">
        <v>589</v>
      </c>
      <c r="E322" s="76">
        <v>3</v>
      </c>
      <c r="F322" s="51">
        <v>8</v>
      </c>
      <c r="G322" s="51">
        <f aca="true" t="shared" si="5" ref="G322:G385">SUM(E322*F322)</f>
        <v>24</v>
      </c>
      <c r="H322" s="22" t="s">
        <v>434</v>
      </c>
      <c r="I322" s="23">
        <v>2533</v>
      </c>
      <c r="J322" s="14">
        <v>1</v>
      </c>
      <c r="K322" s="22" t="s">
        <v>471</v>
      </c>
      <c r="L322" s="8" t="s">
        <v>413</v>
      </c>
    </row>
    <row r="323" spans="2:12" s="22" customFormat="1" ht="12.75" customHeight="1">
      <c r="B323" s="22" t="s">
        <v>608</v>
      </c>
      <c r="C323" s="22" t="s">
        <v>472</v>
      </c>
      <c r="D323" s="22" t="s">
        <v>589</v>
      </c>
      <c r="E323" s="76">
        <v>5</v>
      </c>
      <c r="F323" s="51">
        <v>8</v>
      </c>
      <c r="G323" s="51">
        <f t="shared" si="5"/>
        <v>40</v>
      </c>
      <c r="H323" s="22" t="s">
        <v>434</v>
      </c>
      <c r="I323" s="23">
        <v>2532</v>
      </c>
      <c r="J323" s="14">
        <v>1</v>
      </c>
      <c r="K323" s="22" t="s">
        <v>473</v>
      </c>
      <c r="L323" s="8" t="s">
        <v>413</v>
      </c>
    </row>
    <row r="324" spans="2:12" s="22" customFormat="1" ht="12.75" customHeight="1">
      <c r="B324" s="22" t="s">
        <v>608</v>
      </c>
      <c r="C324" s="22" t="s">
        <v>474</v>
      </c>
      <c r="D324" s="22" t="s">
        <v>589</v>
      </c>
      <c r="E324" s="76">
        <v>3</v>
      </c>
      <c r="F324" s="51">
        <v>8</v>
      </c>
      <c r="G324" s="51">
        <f t="shared" si="5"/>
        <v>24</v>
      </c>
      <c r="H324" s="22" t="s">
        <v>434</v>
      </c>
      <c r="I324" s="23">
        <v>2552</v>
      </c>
      <c r="J324" s="14">
        <v>1</v>
      </c>
      <c r="K324" s="22" t="s">
        <v>996</v>
      </c>
      <c r="L324" s="8" t="s">
        <v>413</v>
      </c>
    </row>
    <row r="325" spans="2:12" s="22" customFormat="1" ht="12.75" customHeight="1">
      <c r="B325" s="22" t="s">
        <v>608</v>
      </c>
      <c r="C325" s="22" t="s">
        <v>474</v>
      </c>
      <c r="D325" s="22" t="s">
        <v>589</v>
      </c>
      <c r="E325" s="76">
        <v>9</v>
      </c>
      <c r="F325" s="51">
        <v>8</v>
      </c>
      <c r="G325" s="51">
        <f t="shared" si="5"/>
        <v>72</v>
      </c>
      <c r="H325" s="22" t="s">
        <v>434</v>
      </c>
      <c r="I325" s="23">
        <v>2551</v>
      </c>
      <c r="J325" s="14">
        <v>1</v>
      </c>
      <c r="K325" s="22" t="s">
        <v>475</v>
      </c>
      <c r="L325" s="8" t="s">
        <v>413</v>
      </c>
    </row>
    <row r="326" spans="1:13" s="67" customFormat="1" ht="12.75" customHeight="1">
      <c r="A326" s="22"/>
      <c r="B326" s="22" t="s">
        <v>608</v>
      </c>
      <c r="C326" s="22" t="s">
        <v>476</v>
      </c>
      <c r="D326" s="22" t="s">
        <v>589</v>
      </c>
      <c r="E326" s="76">
        <v>1</v>
      </c>
      <c r="F326" s="51">
        <v>8</v>
      </c>
      <c r="G326" s="51">
        <f t="shared" si="5"/>
        <v>8</v>
      </c>
      <c r="H326" s="22" t="s">
        <v>434</v>
      </c>
      <c r="I326" s="23">
        <v>2554</v>
      </c>
      <c r="J326" s="14">
        <v>1</v>
      </c>
      <c r="K326" s="22" t="s">
        <v>477</v>
      </c>
      <c r="L326" s="8" t="s">
        <v>413</v>
      </c>
      <c r="M326" s="68"/>
    </row>
    <row r="327" spans="2:12" s="22" customFormat="1" ht="12.75" customHeight="1">
      <c r="B327" s="22" t="s">
        <v>608</v>
      </c>
      <c r="C327" s="22" t="s">
        <v>478</v>
      </c>
      <c r="D327" s="22" t="s">
        <v>589</v>
      </c>
      <c r="E327" s="76">
        <v>7</v>
      </c>
      <c r="F327" s="51">
        <v>8</v>
      </c>
      <c r="G327" s="51">
        <f t="shared" si="5"/>
        <v>56</v>
      </c>
      <c r="H327" s="22" t="s">
        <v>434</v>
      </c>
      <c r="I327" s="23">
        <v>2531</v>
      </c>
      <c r="J327" s="14">
        <v>1</v>
      </c>
      <c r="K327" s="22" t="s">
        <v>479</v>
      </c>
      <c r="L327" s="8" t="s">
        <v>413</v>
      </c>
    </row>
    <row r="328" spans="2:12" s="22" customFormat="1" ht="12.75" customHeight="1">
      <c r="B328" s="22" t="s">
        <v>608</v>
      </c>
      <c r="C328" s="22" t="s">
        <v>480</v>
      </c>
      <c r="D328" s="22" t="s">
        <v>589</v>
      </c>
      <c r="E328" s="76">
        <v>6</v>
      </c>
      <c r="F328" s="51">
        <v>8</v>
      </c>
      <c r="G328" s="51">
        <f t="shared" si="5"/>
        <v>48</v>
      </c>
      <c r="H328" s="22" t="s">
        <v>434</v>
      </c>
      <c r="I328" s="23">
        <v>2532</v>
      </c>
      <c r="J328" s="14">
        <v>1</v>
      </c>
      <c r="K328" s="22" t="s">
        <v>481</v>
      </c>
      <c r="L328" s="8" t="s">
        <v>413</v>
      </c>
    </row>
    <row r="329" spans="2:12" s="22" customFormat="1" ht="12.75" customHeight="1">
      <c r="B329" s="22" t="s">
        <v>608</v>
      </c>
      <c r="C329" s="22" t="s">
        <v>466</v>
      </c>
      <c r="D329" s="22" t="s">
        <v>589</v>
      </c>
      <c r="E329" s="76">
        <v>3</v>
      </c>
      <c r="F329" s="51">
        <v>8</v>
      </c>
      <c r="G329" s="51">
        <f t="shared" si="5"/>
        <v>24</v>
      </c>
      <c r="H329" s="22" t="s">
        <v>434</v>
      </c>
      <c r="I329" s="23" t="s">
        <v>467</v>
      </c>
      <c r="J329" s="14">
        <v>1</v>
      </c>
      <c r="K329" s="22" t="s">
        <v>468</v>
      </c>
      <c r="L329" s="8" t="s">
        <v>413</v>
      </c>
    </row>
    <row r="330" spans="1:11" ht="12.75" customHeight="1">
      <c r="A330" s="9" t="s">
        <v>592</v>
      </c>
      <c r="B330" s="8" t="s">
        <v>703</v>
      </c>
      <c r="C330" s="8" t="s">
        <v>725</v>
      </c>
      <c r="D330" s="8" t="s">
        <v>589</v>
      </c>
      <c r="E330" s="79">
        <v>4</v>
      </c>
      <c r="F330" s="83">
        <v>35</v>
      </c>
      <c r="G330" s="51">
        <f t="shared" si="5"/>
        <v>140</v>
      </c>
      <c r="H330" s="8" t="s">
        <v>704</v>
      </c>
      <c r="J330" s="14">
        <v>1</v>
      </c>
      <c r="K330" s="8" t="s">
        <v>702</v>
      </c>
    </row>
    <row r="331" spans="2:11" ht="12.75" customHeight="1">
      <c r="B331" s="22" t="s">
        <v>590</v>
      </c>
      <c r="C331" s="11" t="s">
        <v>134</v>
      </c>
      <c r="D331" s="11" t="s">
        <v>589</v>
      </c>
      <c r="E331" s="74">
        <v>1</v>
      </c>
      <c r="F331" s="51">
        <v>20</v>
      </c>
      <c r="G331" s="12">
        <f t="shared" si="5"/>
        <v>20</v>
      </c>
      <c r="H331" s="11" t="s">
        <v>135</v>
      </c>
      <c r="I331" s="13">
        <v>188250019</v>
      </c>
      <c r="J331" s="14">
        <v>1</v>
      </c>
      <c r="K331" s="8" t="s">
        <v>136</v>
      </c>
    </row>
    <row r="332" spans="2:11" ht="12.75" customHeight="1">
      <c r="B332" s="22" t="s">
        <v>590</v>
      </c>
      <c r="C332" s="11" t="s">
        <v>134</v>
      </c>
      <c r="D332" s="11" t="s">
        <v>589</v>
      </c>
      <c r="E332" s="74">
        <v>1</v>
      </c>
      <c r="F332" s="51">
        <v>20</v>
      </c>
      <c r="G332" s="12">
        <f t="shared" si="5"/>
        <v>20</v>
      </c>
      <c r="H332" s="11" t="s">
        <v>627</v>
      </c>
      <c r="I332" s="13">
        <v>11990917</v>
      </c>
      <c r="J332" s="14">
        <v>1</v>
      </c>
      <c r="K332" s="8" t="s">
        <v>137</v>
      </c>
    </row>
    <row r="333" spans="2:11" ht="12.75" customHeight="1">
      <c r="B333" s="22" t="s">
        <v>590</v>
      </c>
      <c r="C333" s="11" t="s">
        <v>134</v>
      </c>
      <c r="D333" s="11" t="s">
        <v>589</v>
      </c>
      <c r="E333" s="74">
        <v>1</v>
      </c>
      <c r="F333" s="51">
        <v>20</v>
      </c>
      <c r="G333" s="12">
        <f t="shared" si="5"/>
        <v>20</v>
      </c>
      <c r="H333" s="11" t="s">
        <v>452</v>
      </c>
      <c r="I333" s="13">
        <v>43845120</v>
      </c>
      <c r="J333" s="14">
        <v>1</v>
      </c>
      <c r="K333" s="8" t="s">
        <v>139</v>
      </c>
    </row>
    <row r="334" spans="2:11" ht="12.75" customHeight="1">
      <c r="B334" s="22" t="s">
        <v>590</v>
      </c>
      <c r="C334" s="11" t="s">
        <v>131</v>
      </c>
      <c r="D334" s="11" t="s">
        <v>589</v>
      </c>
      <c r="E334" s="74">
        <v>1</v>
      </c>
      <c r="F334" s="51">
        <v>20</v>
      </c>
      <c r="G334" s="12">
        <f t="shared" si="5"/>
        <v>20</v>
      </c>
      <c r="H334" s="11" t="s">
        <v>132</v>
      </c>
      <c r="I334" s="13"/>
      <c r="J334" s="14">
        <v>1</v>
      </c>
      <c r="K334" s="8" t="s">
        <v>133</v>
      </c>
    </row>
    <row r="335" spans="2:11" ht="12.75" customHeight="1">
      <c r="B335" s="22" t="s">
        <v>590</v>
      </c>
      <c r="C335" s="11" t="s">
        <v>131</v>
      </c>
      <c r="D335" s="11" t="s">
        <v>589</v>
      </c>
      <c r="E335" s="74">
        <v>1</v>
      </c>
      <c r="F335" s="51">
        <v>20</v>
      </c>
      <c r="G335" s="12">
        <f t="shared" si="5"/>
        <v>20</v>
      </c>
      <c r="H335" s="11" t="s">
        <v>627</v>
      </c>
      <c r="I335" s="13">
        <v>700304</v>
      </c>
      <c r="J335" s="14">
        <v>1</v>
      </c>
      <c r="K335" s="8" t="s">
        <v>138</v>
      </c>
    </row>
    <row r="336" spans="2:11" ht="12.75" customHeight="1">
      <c r="B336" s="22" t="s">
        <v>590</v>
      </c>
      <c r="C336" s="11" t="s">
        <v>131</v>
      </c>
      <c r="D336" s="11" t="s">
        <v>589</v>
      </c>
      <c r="E336" s="74">
        <v>1</v>
      </c>
      <c r="F336" s="51">
        <v>20</v>
      </c>
      <c r="G336" s="12">
        <f t="shared" si="5"/>
        <v>20</v>
      </c>
      <c r="H336" s="11" t="s">
        <v>452</v>
      </c>
      <c r="I336" s="13">
        <v>43845124</v>
      </c>
      <c r="J336" s="14">
        <v>1</v>
      </c>
      <c r="K336" s="8" t="s">
        <v>140</v>
      </c>
    </row>
    <row r="337" spans="2:11" ht="12.75" customHeight="1">
      <c r="B337" s="22" t="s">
        <v>590</v>
      </c>
      <c r="C337" s="22" t="s">
        <v>482</v>
      </c>
      <c r="D337" s="8" t="s">
        <v>589</v>
      </c>
      <c r="E337" s="79">
        <v>54</v>
      </c>
      <c r="F337" s="83">
        <v>4</v>
      </c>
      <c r="G337" s="51">
        <f t="shared" si="5"/>
        <v>216</v>
      </c>
      <c r="H337" s="8" t="s">
        <v>429</v>
      </c>
      <c r="I337" s="40">
        <v>2301</v>
      </c>
      <c r="J337" s="14">
        <v>1</v>
      </c>
      <c r="K337" s="8" t="s">
        <v>110</v>
      </c>
    </row>
    <row r="338" spans="2:12" s="22" customFormat="1" ht="12.75" customHeight="1">
      <c r="B338" s="16" t="s">
        <v>590</v>
      </c>
      <c r="C338" s="22" t="s">
        <v>482</v>
      </c>
      <c r="D338" s="22" t="s">
        <v>589</v>
      </c>
      <c r="E338" s="76">
        <v>55</v>
      </c>
      <c r="F338" s="51">
        <v>4</v>
      </c>
      <c r="G338" s="51">
        <f t="shared" si="5"/>
        <v>220</v>
      </c>
      <c r="H338" s="22" t="s">
        <v>429</v>
      </c>
      <c r="I338" s="61">
        <v>2301</v>
      </c>
      <c r="J338" s="14">
        <v>1</v>
      </c>
      <c r="K338" s="22" t="s">
        <v>483</v>
      </c>
      <c r="L338" s="8" t="s">
        <v>413</v>
      </c>
    </row>
    <row r="339" spans="1:12" s="11" customFormat="1" ht="12.75" customHeight="1">
      <c r="A339" s="15"/>
      <c r="B339" s="44" t="s">
        <v>795</v>
      </c>
      <c r="C339" s="45" t="s">
        <v>796</v>
      </c>
      <c r="D339" s="21" t="s">
        <v>589</v>
      </c>
      <c r="E339" s="73">
        <v>21</v>
      </c>
      <c r="F339" s="53">
        <v>30.64</v>
      </c>
      <c r="G339" s="51">
        <f t="shared" si="5"/>
        <v>643.44</v>
      </c>
      <c r="H339" s="14" t="s">
        <v>794</v>
      </c>
      <c r="I339" s="14"/>
      <c r="J339" s="14">
        <v>1</v>
      </c>
      <c r="K339" s="25" t="s">
        <v>797</v>
      </c>
      <c r="L339" s="8"/>
    </row>
    <row r="340" spans="1:12" s="67" customFormat="1" ht="12.75" customHeight="1">
      <c r="A340" s="1"/>
      <c r="B340" s="44" t="s">
        <v>798</v>
      </c>
      <c r="C340" s="45" t="s">
        <v>799</v>
      </c>
      <c r="D340" s="21" t="s">
        <v>589</v>
      </c>
      <c r="E340" s="73">
        <v>8</v>
      </c>
      <c r="F340" s="53">
        <v>32.38</v>
      </c>
      <c r="G340" s="51">
        <f t="shared" si="5"/>
        <v>259.04</v>
      </c>
      <c r="H340" s="14" t="s">
        <v>800</v>
      </c>
      <c r="I340" s="14"/>
      <c r="J340" s="14">
        <v>1</v>
      </c>
      <c r="K340" s="25" t="s">
        <v>801</v>
      </c>
      <c r="L340" s="8"/>
    </row>
    <row r="341" spans="2:11" ht="12.75" customHeight="1">
      <c r="B341" s="11" t="s">
        <v>32</v>
      </c>
      <c r="C341" s="11" t="s">
        <v>90</v>
      </c>
      <c r="D341" s="11" t="s">
        <v>589</v>
      </c>
      <c r="E341" s="74">
        <v>1</v>
      </c>
      <c r="F341" s="64">
        <v>13.5</v>
      </c>
      <c r="G341" s="51">
        <f t="shared" si="5"/>
        <v>13.5</v>
      </c>
      <c r="H341" s="11" t="s">
        <v>33</v>
      </c>
      <c r="I341" s="13"/>
      <c r="J341" s="14">
        <v>1</v>
      </c>
      <c r="K341" s="22" t="s">
        <v>34</v>
      </c>
    </row>
    <row r="342" spans="2:11" s="23" customFormat="1" ht="12.75" customHeight="1">
      <c r="B342" s="23" t="s">
        <v>903</v>
      </c>
      <c r="C342" s="23" t="s">
        <v>687</v>
      </c>
      <c r="D342" s="23" t="s">
        <v>589</v>
      </c>
      <c r="E342" s="76">
        <v>13</v>
      </c>
      <c r="F342" s="66">
        <v>27.94</v>
      </c>
      <c r="G342" s="51">
        <f t="shared" si="5"/>
        <v>363.22</v>
      </c>
      <c r="I342" s="23" t="s">
        <v>904</v>
      </c>
      <c r="J342" s="14">
        <v>1</v>
      </c>
      <c r="K342" s="23" t="s">
        <v>943</v>
      </c>
    </row>
    <row r="343" spans="2:11" s="22" customFormat="1" ht="12.75" customHeight="1">
      <c r="B343" s="57" t="s">
        <v>1126</v>
      </c>
      <c r="C343" s="22" t="s">
        <v>1240</v>
      </c>
      <c r="D343" s="22" t="s">
        <v>589</v>
      </c>
      <c r="E343" s="76">
        <v>3</v>
      </c>
      <c r="F343" s="51">
        <v>80.81</v>
      </c>
      <c r="G343" s="51">
        <f t="shared" si="5"/>
        <v>242.43</v>
      </c>
      <c r="H343" s="22" t="s">
        <v>1309</v>
      </c>
      <c r="I343" s="23"/>
      <c r="J343" s="14">
        <v>1</v>
      </c>
      <c r="K343" s="22" t="s">
        <v>1310</v>
      </c>
    </row>
    <row r="344" spans="2:11" s="22" customFormat="1" ht="12.75" customHeight="1">
      <c r="B344" s="22" t="s">
        <v>590</v>
      </c>
      <c r="C344" s="22" t="s">
        <v>1229</v>
      </c>
      <c r="D344" s="22" t="s">
        <v>589</v>
      </c>
      <c r="E344" s="76">
        <v>1</v>
      </c>
      <c r="F344" s="51">
        <v>3</v>
      </c>
      <c r="G344" s="51">
        <f t="shared" si="5"/>
        <v>3</v>
      </c>
      <c r="H344" s="22" t="s">
        <v>999</v>
      </c>
      <c r="I344" s="23" t="s">
        <v>1230</v>
      </c>
      <c r="J344" s="14">
        <v>1</v>
      </c>
      <c r="K344" s="22" t="s">
        <v>1014</v>
      </c>
    </row>
    <row r="345" spans="2:12" s="22" customFormat="1" ht="12.75" customHeight="1">
      <c r="B345" s="22" t="s">
        <v>608</v>
      </c>
      <c r="C345" s="22" t="s">
        <v>106</v>
      </c>
      <c r="D345" s="22" t="s">
        <v>589</v>
      </c>
      <c r="E345" s="76">
        <v>1</v>
      </c>
      <c r="F345" s="51">
        <v>10</v>
      </c>
      <c r="G345" s="51">
        <f t="shared" si="5"/>
        <v>10</v>
      </c>
      <c r="H345" s="22" t="s">
        <v>434</v>
      </c>
      <c r="I345" s="23" t="s">
        <v>487</v>
      </c>
      <c r="J345" s="14">
        <v>1</v>
      </c>
      <c r="K345" s="22" t="s">
        <v>488</v>
      </c>
      <c r="L345" s="8" t="s">
        <v>413</v>
      </c>
    </row>
    <row r="346" spans="1:11" s="22" customFormat="1" ht="12.75" customHeight="1">
      <c r="A346" s="22" t="s">
        <v>592</v>
      </c>
      <c r="B346" s="57" t="s">
        <v>330</v>
      </c>
      <c r="C346" s="22" t="s">
        <v>333</v>
      </c>
      <c r="D346" s="22" t="s">
        <v>589</v>
      </c>
      <c r="E346" s="76">
        <v>13</v>
      </c>
      <c r="F346" s="51">
        <v>29.05</v>
      </c>
      <c r="G346" s="51">
        <f t="shared" si="5"/>
        <v>377.65000000000003</v>
      </c>
      <c r="I346" s="23"/>
      <c r="J346" s="14">
        <v>1</v>
      </c>
      <c r="K346" s="22" t="s">
        <v>334</v>
      </c>
    </row>
    <row r="347" spans="1:12" s="67" customFormat="1" ht="12.75" customHeight="1">
      <c r="A347" s="22"/>
      <c r="B347" s="57" t="s">
        <v>1133</v>
      </c>
      <c r="C347" s="22" t="s">
        <v>1134</v>
      </c>
      <c r="D347" s="22" t="s">
        <v>589</v>
      </c>
      <c r="E347" s="76">
        <f>108-12-24</f>
        <v>72</v>
      </c>
      <c r="F347" s="51">
        <v>242.27</v>
      </c>
      <c r="G347" s="51">
        <f t="shared" si="5"/>
        <v>17443.440000000002</v>
      </c>
      <c r="H347" s="22"/>
      <c r="I347" s="23"/>
      <c r="J347" s="14">
        <v>1</v>
      </c>
      <c r="K347" s="22" t="s">
        <v>682</v>
      </c>
      <c r="L347" s="22"/>
    </row>
    <row r="348" spans="1:11" ht="12.75" customHeight="1">
      <c r="A348" s="9" t="s">
        <v>592</v>
      </c>
      <c r="B348" s="8" t="s">
        <v>740</v>
      </c>
      <c r="C348" s="8" t="s">
        <v>105</v>
      </c>
      <c r="D348" s="8" t="s">
        <v>599</v>
      </c>
      <c r="E348" s="79">
        <v>2</v>
      </c>
      <c r="F348" s="83">
        <v>100</v>
      </c>
      <c r="G348" s="51">
        <f t="shared" si="5"/>
        <v>200</v>
      </c>
      <c r="H348" s="8" t="s">
        <v>758</v>
      </c>
      <c r="I348" s="40" t="s">
        <v>759</v>
      </c>
      <c r="J348" s="14">
        <v>1</v>
      </c>
      <c r="K348" s="8" t="s">
        <v>757</v>
      </c>
    </row>
    <row r="349" spans="2:11" s="22" customFormat="1" ht="12.75" customHeight="1">
      <c r="B349" s="65" t="s">
        <v>850</v>
      </c>
      <c r="C349" s="22" t="s">
        <v>688</v>
      </c>
      <c r="D349" s="22" t="s">
        <v>589</v>
      </c>
      <c r="E349" s="76">
        <f>20-2</f>
        <v>18</v>
      </c>
      <c r="F349" s="51">
        <v>16.79</v>
      </c>
      <c r="G349" s="51">
        <f t="shared" si="5"/>
        <v>302.21999999999997</v>
      </c>
      <c r="H349" s="22" t="s">
        <v>689</v>
      </c>
      <c r="I349" s="23" t="s">
        <v>690</v>
      </c>
      <c r="J349" s="14">
        <v>1</v>
      </c>
      <c r="K349" s="22" t="s">
        <v>31</v>
      </c>
    </row>
    <row r="350" spans="1:11" s="22" customFormat="1" ht="12.75" customHeight="1">
      <c r="A350" s="22" t="s">
        <v>592</v>
      </c>
      <c r="B350" s="16" t="s">
        <v>206</v>
      </c>
      <c r="C350" s="22" t="s">
        <v>282</v>
      </c>
      <c r="D350" s="22" t="s">
        <v>589</v>
      </c>
      <c r="E350" s="22">
        <v>12</v>
      </c>
      <c r="F350" s="51">
        <v>125</v>
      </c>
      <c r="G350" s="51">
        <f t="shared" si="5"/>
        <v>1500</v>
      </c>
      <c r="I350" s="23"/>
      <c r="J350" s="14">
        <v>1</v>
      </c>
      <c r="K350" s="22" t="s">
        <v>208</v>
      </c>
    </row>
    <row r="351" spans="2:12" s="22" customFormat="1" ht="12.75" customHeight="1">
      <c r="B351" s="22" t="s">
        <v>335</v>
      </c>
      <c r="C351" s="22" t="s">
        <v>336</v>
      </c>
      <c r="D351" s="22" t="s">
        <v>589</v>
      </c>
      <c r="E351" s="76">
        <v>16</v>
      </c>
      <c r="F351" s="51">
        <v>40.07</v>
      </c>
      <c r="G351" s="51">
        <f t="shared" si="5"/>
        <v>641.12</v>
      </c>
      <c r="I351" s="23"/>
      <c r="J351" s="14">
        <v>1</v>
      </c>
      <c r="K351" s="22" t="s">
        <v>337</v>
      </c>
      <c r="L351" s="8"/>
    </row>
    <row r="352" spans="1:14" s="22" customFormat="1" ht="12.75" customHeight="1">
      <c r="A352" s="1"/>
      <c r="B352" s="44" t="s">
        <v>802</v>
      </c>
      <c r="C352" s="45" t="s">
        <v>803</v>
      </c>
      <c r="D352" s="21" t="s">
        <v>589</v>
      </c>
      <c r="E352" s="73">
        <v>18</v>
      </c>
      <c r="F352" s="53">
        <v>9.36</v>
      </c>
      <c r="G352" s="51">
        <f t="shared" si="5"/>
        <v>168.48</v>
      </c>
      <c r="H352" s="14" t="s">
        <v>804</v>
      </c>
      <c r="I352" s="14"/>
      <c r="J352" s="14">
        <v>1</v>
      </c>
      <c r="K352" s="25" t="s">
        <v>805</v>
      </c>
      <c r="L352" s="8"/>
      <c r="M352" s="8"/>
      <c r="N352" s="8"/>
    </row>
    <row r="353" spans="2:12" s="22" customFormat="1" ht="12.75" customHeight="1">
      <c r="B353" s="22" t="s">
        <v>608</v>
      </c>
      <c r="C353" s="22" t="s">
        <v>492</v>
      </c>
      <c r="D353" s="22" t="s">
        <v>928</v>
      </c>
      <c r="E353" s="76">
        <v>2</v>
      </c>
      <c r="F353" s="51">
        <v>10</v>
      </c>
      <c r="G353" s="51">
        <f t="shared" si="5"/>
        <v>20</v>
      </c>
      <c r="H353" s="22" t="s">
        <v>434</v>
      </c>
      <c r="I353" s="61">
        <v>2826</v>
      </c>
      <c r="J353" s="14">
        <v>1</v>
      </c>
      <c r="K353" s="22" t="s">
        <v>493</v>
      </c>
      <c r="L353" s="8" t="s">
        <v>413</v>
      </c>
    </row>
    <row r="354" spans="2:12" s="22" customFormat="1" ht="12.75" customHeight="1">
      <c r="B354" s="22" t="s">
        <v>608</v>
      </c>
      <c r="C354" s="22" t="s">
        <v>494</v>
      </c>
      <c r="D354" s="22" t="s">
        <v>928</v>
      </c>
      <c r="E354" s="76">
        <v>1</v>
      </c>
      <c r="F354" s="51">
        <v>10</v>
      </c>
      <c r="G354" s="51">
        <f t="shared" si="5"/>
        <v>10</v>
      </c>
      <c r="H354" s="22" t="s">
        <v>495</v>
      </c>
      <c r="I354" s="23" t="s">
        <v>496</v>
      </c>
      <c r="J354" s="14">
        <v>1</v>
      </c>
      <c r="K354" s="22" t="s">
        <v>497</v>
      </c>
      <c r="L354" s="8" t="s">
        <v>413</v>
      </c>
    </row>
    <row r="355" spans="2:12" s="22" customFormat="1" ht="12.75" customHeight="1">
      <c r="B355" s="22" t="s">
        <v>608</v>
      </c>
      <c r="C355" s="22" t="s">
        <v>498</v>
      </c>
      <c r="D355" s="22" t="s">
        <v>928</v>
      </c>
      <c r="E355" s="76">
        <v>1</v>
      </c>
      <c r="F355" s="51">
        <v>10</v>
      </c>
      <c r="G355" s="51">
        <f t="shared" si="5"/>
        <v>10</v>
      </c>
      <c r="H355" s="22" t="s">
        <v>495</v>
      </c>
      <c r="I355" s="23" t="s">
        <v>499</v>
      </c>
      <c r="J355" s="14">
        <v>1</v>
      </c>
      <c r="K355" s="22" t="s">
        <v>500</v>
      </c>
      <c r="L355" s="8" t="s">
        <v>413</v>
      </c>
    </row>
    <row r="356" spans="2:12" s="22" customFormat="1" ht="12.75" customHeight="1">
      <c r="B356" s="22" t="s">
        <v>608</v>
      </c>
      <c r="C356" s="22" t="s">
        <v>501</v>
      </c>
      <c r="D356" s="22" t="s">
        <v>928</v>
      </c>
      <c r="E356" s="76">
        <v>9</v>
      </c>
      <c r="F356" s="51">
        <v>10</v>
      </c>
      <c r="G356" s="51">
        <f t="shared" si="5"/>
        <v>90</v>
      </c>
      <c r="H356" s="22" t="s">
        <v>434</v>
      </c>
      <c r="I356" s="61">
        <v>2817</v>
      </c>
      <c r="J356" s="14">
        <v>1</v>
      </c>
      <c r="K356" s="22" t="s">
        <v>79</v>
      </c>
      <c r="L356" s="8" t="s">
        <v>413</v>
      </c>
    </row>
    <row r="357" spans="2:12" s="22" customFormat="1" ht="12.75" customHeight="1">
      <c r="B357" s="22" t="s">
        <v>608</v>
      </c>
      <c r="C357" s="22" t="s">
        <v>501</v>
      </c>
      <c r="D357" s="22" t="s">
        <v>928</v>
      </c>
      <c r="E357" s="76">
        <v>9</v>
      </c>
      <c r="F357" s="51">
        <v>10</v>
      </c>
      <c r="G357" s="51">
        <f t="shared" si="5"/>
        <v>90</v>
      </c>
      <c r="H357" s="22" t="s">
        <v>434</v>
      </c>
      <c r="I357" s="61">
        <v>2813</v>
      </c>
      <c r="J357" s="14">
        <v>1</v>
      </c>
      <c r="K357" s="22" t="s">
        <v>80</v>
      </c>
      <c r="L357" s="8" t="s">
        <v>413</v>
      </c>
    </row>
    <row r="358" spans="2:12" s="22" customFormat="1" ht="12.75" customHeight="1">
      <c r="B358" s="22" t="s">
        <v>608</v>
      </c>
      <c r="C358" s="22" t="s">
        <v>501</v>
      </c>
      <c r="D358" s="22" t="s">
        <v>928</v>
      </c>
      <c r="E358" s="76">
        <v>9</v>
      </c>
      <c r="F358" s="51">
        <v>10</v>
      </c>
      <c r="G358" s="51">
        <f t="shared" si="5"/>
        <v>90</v>
      </c>
      <c r="H358" s="22" t="s">
        <v>434</v>
      </c>
      <c r="I358" s="61">
        <v>2815</v>
      </c>
      <c r="J358" s="14">
        <v>1</v>
      </c>
      <c r="K358" s="22" t="s">
        <v>216</v>
      </c>
      <c r="L358" s="8" t="s">
        <v>413</v>
      </c>
    </row>
    <row r="359" spans="2:12" s="22" customFormat="1" ht="12.75" customHeight="1">
      <c r="B359" s="22" t="s">
        <v>608</v>
      </c>
      <c r="C359" s="22" t="s">
        <v>501</v>
      </c>
      <c r="D359" s="22" t="s">
        <v>928</v>
      </c>
      <c r="E359" s="76">
        <v>3</v>
      </c>
      <c r="F359" s="51">
        <v>10</v>
      </c>
      <c r="G359" s="51">
        <f t="shared" si="5"/>
        <v>30</v>
      </c>
      <c r="H359" s="22" t="s">
        <v>434</v>
      </c>
      <c r="I359" s="61">
        <v>2819</v>
      </c>
      <c r="J359" s="14">
        <v>1</v>
      </c>
      <c r="K359" s="22" t="s">
        <v>503</v>
      </c>
      <c r="L359" s="8" t="s">
        <v>413</v>
      </c>
    </row>
    <row r="360" spans="2:12" s="22" customFormat="1" ht="12.75" customHeight="1">
      <c r="B360" s="22" t="s">
        <v>608</v>
      </c>
      <c r="C360" s="22" t="s">
        <v>501</v>
      </c>
      <c r="D360" s="22" t="s">
        <v>928</v>
      </c>
      <c r="E360" s="76">
        <v>14</v>
      </c>
      <c r="F360" s="51">
        <v>10</v>
      </c>
      <c r="G360" s="51">
        <f t="shared" si="5"/>
        <v>140</v>
      </c>
      <c r="H360" s="22" t="s">
        <v>434</v>
      </c>
      <c r="I360" s="61">
        <v>2816</v>
      </c>
      <c r="J360" s="14">
        <v>1</v>
      </c>
      <c r="K360" s="22" t="s">
        <v>502</v>
      </c>
      <c r="L360" s="8" t="s">
        <v>413</v>
      </c>
    </row>
    <row r="361" spans="1:12" s="67" customFormat="1" ht="12.75" customHeight="1">
      <c r="A361" s="22"/>
      <c r="B361" s="22" t="s">
        <v>608</v>
      </c>
      <c r="C361" s="22" t="s">
        <v>504</v>
      </c>
      <c r="D361" s="22" t="s">
        <v>589</v>
      </c>
      <c r="E361" s="76">
        <v>1</v>
      </c>
      <c r="F361" s="51">
        <v>8</v>
      </c>
      <c r="G361" s="51">
        <f t="shared" si="5"/>
        <v>8</v>
      </c>
      <c r="H361" s="22" t="s">
        <v>434</v>
      </c>
      <c r="I361" s="23">
        <v>2814</v>
      </c>
      <c r="J361" s="14">
        <v>1</v>
      </c>
      <c r="K361" s="22" t="s">
        <v>827</v>
      </c>
      <c r="L361" s="8" t="s">
        <v>413</v>
      </c>
    </row>
    <row r="362" spans="2:12" s="22" customFormat="1" ht="12.75" customHeight="1">
      <c r="B362" s="22" t="s">
        <v>608</v>
      </c>
      <c r="C362" s="22" t="s">
        <v>489</v>
      </c>
      <c r="D362" s="22" t="s">
        <v>928</v>
      </c>
      <c r="E362" s="76">
        <v>1</v>
      </c>
      <c r="F362" s="51">
        <v>10</v>
      </c>
      <c r="G362" s="51">
        <f t="shared" si="5"/>
        <v>10</v>
      </c>
      <c r="H362" s="22" t="s">
        <v>490</v>
      </c>
      <c r="I362" s="23">
        <v>306110</v>
      </c>
      <c r="J362" s="14">
        <v>1</v>
      </c>
      <c r="K362" s="22" t="s">
        <v>491</v>
      </c>
      <c r="L362" s="8" t="s">
        <v>413</v>
      </c>
    </row>
    <row r="363" spans="2:12" s="22" customFormat="1" ht="12.75" customHeight="1">
      <c r="B363" s="22" t="s">
        <v>608</v>
      </c>
      <c r="C363" s="22" t="s">
        <v>505</v>
      </c>
      <c r="D363" s="22" t="s">
        <v>928</v>
      </c>
      <c r="E363" s="76">
        <v>1</v>
      </c>
      <c r="F363" s="51">
        <v>10</v>
      </c>
      <c r="G363" s="51">
        <f t="shared" si="5"/>
        <v>10</v>
      </c>
      <c r="H363" s="22" t="s">
        <v>506</v>
      </c>
      <c r="I363" s="23" t="s">
        <v>507</v>
      </c>
      <c r="J363" s="14">
        <v>1</v>
      </c>
      <c r="K363" s="22" t="s">
        <v>508</v>
      </c>
      <c r="L363" s="8" t="s">
        <v>413</v>
      </c>
    </row>
    <row r="364" spans="2:12" s="22" customFormat="1" ht="12.75" customHeight="1">
      <c r="B364" s="22" t="s">
        <v>608</v>
      </c>
      <c r="C364" s="22" t="s">
        <v>505</v>
      </c>
      <c r="D364" s="22" t="s">
        <v>928</v>
      </c>
      <c r="E364" s="76">
        <v>1</v>
      </c>
      <c r="F364" s="51">
        <v>10</v>
      </c>
      <c r="G364" s="51">
        <f t="shared" si="5"/>
        <v>10</v>
      </c>
      <c r="H364" s="22" t="s">
        <v>490</v>
      </c>
      <c r="I364" s="23">
        <v>306130</v>
      </c>
      <c r="J364" s="14">
        <v>1</v>
      </c>
      <c r="K364" s="22" t="s">
        <v>509</v>
      </c>
      <c r="L364" s="8" t="s">
        <v>413</v>
      </c>
    </row>
    <row r="365" spans="2:11" s="22" customFormat="1" ht="12.75" customHeight="1">
      <c r="B365" s="57" t="s">
        <v>1113</v>
      </c>
      <c r="C365" s="22" t="s">
        <v>1114</v>
      </c>
      <c r="D365" s="22" t="s">
        <v>589</v>
      </c>
      <c r="E365" s="76">
        <v>42</v>
      </c>
      <c r="F365" s="51">
        <v>7.81</v>
      </c>
      <c r="G365" s="51">
        <f t="shared" si="5"/>
        <v>328.02</v>
      </c>
      <c r="I365" s="23"/>
      <c r="J365" s="14">
        <v>1</v>
      </c>
      <c r="K365" s="22" t="s">
        <v>1292</v>
      </c>
    </row>
    <row r="366" spans="1:12" s="22" customFormat="1" ht="12.75" customHeight="1">
      <c r="A366" s="9"/>
      <c r="B366" s="35" t="s">
        <v>806</v>
      </c>
      <c r="C366" s="26" t="s">
        <v>807</v>
      </c>
      <c r="D366" s="26" t="s">
        <v>589</v>
      </c>
      <c r="E366" s="80">
        <v>2</v>
      </c>
      <c r="F366" s="53">
        <v>170.3</v>
      </c>
      <c r="G366" s="51">
        <f t="shared" si="5"/>
        <v>340.6</v>
      </c>
      <c r="H366" s="26"/>
      <c r="I366" s="28"/>
      <c r="J366" s="14">
        <v>1</v>
      </c>
      <c r="K366" s="8" t="s">
        <v>808</v>
      </c>
      <c r="L366" s="26"/>
    </row>
    <row r="367" spans="2:11" s="22" customFormat="1" ht="12.75" customHeight="1">
      <c r="B367" s="57" t="s">
        <v>1049</v>
      </c>
      <c r="C367" s="22" t="s">
        <v>1058</v>
      </c>
      <c r="D367" s="22" t="s">
        <v>599</v>
      </c>
      <c r="E367" s="76">
        <v>2</v>
      </c>
      <c r="F367" s="22">
        <v>24.74</v>
      </c>
      <c r="G367" s="51">
        <f t="shared" si="5"/>
        <v>49.48</v>
      </c>
      <c r="I367" s="23"/>
      <c r="J367" s="14">
        <v>1</v>
      </c>
      <c r="K367" s="22" t="s">
        <v>547</v>
      </c>
    </row>
    <row r="368" spans="1:12" s="22" customFormat="1" ht="12.75" customHeight="1">
      <c r="A368" s="9"/>
      <c r="B368" s="35" t="s">
        <v>1049</v>
      </c>
      <c r="C368" s="27" t="s">
        <v>339</v>
      </c>
      <c r="D368" s="27" t="s">
        <v>599</v>
      </c>
      <c r="E368" s="75">
        <v>16</v>
      </c>
      <c r="F368" s="53">
        <v>24.74</v>
      </c>
      <c r="G368" s="51">
        <f t="shared" si="5"/>
        <v>395.84</v>
      </c>
      <c r="H368" s="28" t="s">
        <v>338</v>
      </c>
      <c r="I368" s="28"/>
      <c r="J368" s="14">
        <v>1</v>
      </c>
      <c r="K368" s="8" t="s">
        <v>355</v>
      </c>
      <c r="L368" s="26"/>
    </row>
    <row r="369" spans="2:12" s="22" customFormat="1" ht="12.75" customHeight="1">
      <c r="B369" s="22" t="s">
        <v>18</v>
      </c>
      <c r="C369" s="22" t="s">
        <v>19</v>
      </c>
      <c r="D369" s="22" t="s">
        <v>589</v>
      </c>
      <c r="E369" s="76">
        <v>24</v>
      </c>
      <c r="F369" s="51">
        <v>75.76</v>
      </c>
      <c r="G369" s="51">
        <f t="shared" si="5"/>
        <v>1818.2400000000002</v>
      </c>
      <c r="H369" s="22" t="s">
        <v>20</v>
      </c>
      <c r="I369" s="23" t="s">
        <v>21</v>
      </c>
      <c r="J369" s="14">
        <v>1</v>
      </c>
      <c r="K369" s="22" t="s">
        <v>1</v>
      </c>
      <c r="L369" s="8" t="s">
        <v>22</v>
      </c>
    </row>
    <row r="370" spans="2:11" s="23" customFormat="1" ht="12.75" customHeight="1">
      <c r="B370" s="23" t="s">
        <v>906</v>
      </c>
      <c r="C370" s="23" t="s">
        <v>341</v>
      </c>
      <c r="D370" s="23" t="s">
        <v>589</v>
      </c>
      <c r="E370" s="76">
        <f>21-15</f>
        <v>6</v>
      </c>
      <c r="F370" s="66">
        <v>5</v>
      </c>
      <c r="G370" s="51">
        <f t="shared" si="5"/>
        <v>30</v>
      </c>
      <c r="H370" s="23" t="s">
        <v>910</v>
      </c>
      <c r="I370" s="23" t="s">
        <v>340</v>
      </c>
      <c r="J370" s="14">
        <v>1</v>
      </c>
      <c r="K370" s="23" t="s">
        <v>683</v>
      </c>
    </row>
    <row r="371" spans="2:11" s="23" customFormat="1" ht="12.75" customHeight="1">
      <c r="B371" s="23" t="s">
        <v>906</v>
      </c>
      <c r="C371" s="23" t="s">
        <v>345</v>
      </c>
      <c r="D371" s="23" t="s">
        <v>589</v>
      </c>
      <c r="E371" s="76">
        <v>20</v>
      </c>
      <c r="F371" s="66">
        <v>5</v>
      </c>
      <c r="G371" s="51">
        <f t="shared" si="5"/>
        <v>100</v>
      </c>
      <c r="H371" s="23" t="s">
        <v>910</v>
      </c>
      <c r="I371" s="23" t="s">
        <v>346</v>
      </c>
      <c r="J371" s="14">
        <v>1</v>
      </c>
      <c r="K371" s="23" t="s">
        <v>683</v>
      </c>
    </row>
    <row r="372" spans="2:11" s="23" customFormat="1" ht="12.75" customHeight="1">
      <c r="B372" s="23" t="s">
        <v>906</v>
      </c>
      <c r="C372" s="23" t="s">
        <v>210</v>
      </c>
      <c r="D372" s="23" t="s">
        <v>589</v>
      </c>
      <c r="E372" s="76">
        <v>20</v>
      </c>
      <c r="F372" s="66">
        <v>5</v>
      </c>
      <c r="G372" s="51">
        <f t="shared" si="5"/>
        <v>100</v>
      </c>
      <c r="H372" s="23" t="s">
        <v>907</v>
      </c>
      <c r="I372" s="23" t="s">
        <v>908</v>
      </c>
      <c r="J372" s="14">
        <v>1</v>
      </c>
      <c r="K372" s="23" t="s">
        <v>683</v>
      </c>
    </row>
    <row r="373" spans="2:11" s="23" customFormat="1" ht="12.75" customHeight="1">
      <c r="B373" s="23" t="s">
        <v>906</v>
      </c>
      <c r="C373" s="23" t="s">
        <v>211</v>
      </c>
      <c r="D373" s="23" t="s">
        <v>589</v>
      </c>
      <c r="E373" s="76">
        <v>31</v>
      </c>
      <c r="F373" s="66">
        <v>5</v>
      </c>
      <c r="G373" s="51">
        <f t="shared" si="5"/>
        <v>155</v>
      </c>
      <c r="H373" s="23" t="s">
        <v>907</v>
      </c>
      <c r="I373" s="23" t="s">
        <v>914</v>
      </c>
      <c r="J373" s="14">
        <v>1</v>
      </c>
      <c r="K373" s="23" t="s">
        <v>683</v>
      </c>
    </row>
    <row r="374" spans="2:11" s="22" customFormat="1" ht="12.75" customHeight="1">
      <c r="B374" s="22" t="s">
        <v>553</v>
      </c>
      <c r="C374" s="22" t="s">
        <v>549</v>
      </c>
      <c r="D374" s="22" t="s">
        <v>589</v>
      </c>
      <c r="E374" s="22">
        <v>208</v>
      </c>
      <c r="F374" s="51">
        <v>37.1</v>
      </c>
      <c r="G374" s="51">
        <f t="shared" si="5"/>
        <v>7716.8</v>
      </c>
      <c r="H374" s="22" t="s">
        <v>545</v>
      </c>
      <c r="I374" s="23" t="s">
        <v>546</v>
      </c>
      <c r="J374" s="14">
        <v>1</v>
      </c>
      <c r="K374" s="22" t="s">
        <v>1338</v>
      </c>
    </row>
    <row r="375" spans="1:11" s="22" customFormat="1" ht="12.75" customHeight="1">
      <c r="A375" s="22" t="s">
        <v>592</v>
      </c>
      <c r="B375" s="22" t="s">
        <v>553</v>
      </c>
      <c r="C375" s="22" t="s">
        <v>549</v>
      </c>
      <c r="D375" s="22" t="s">
        <v>589</v>
      </c>
      <c r="E375" s="22">
        <v>208</v>
      </c>
      <c r="F375" s="51">
        <v>37.1</v>
      </c>
      <c r="G375" s="51">
        <f t="shared" si="5"/>
        <v>7716.8</v>
      </c>
      <c r="H375" s="22" t="s">
        <v>545</v>
      </c>
      <c r="I375" s="23" t="s">
        <v>546</v>
      </c>
      <c r="J375" s="14">
        <v>1</v>
      </c>
      <c r="K375" s="22" t="s">
        <v>406</v>
      </c>
    </row>
    <row r="376" spans="2:11" s="22" customFormat="1" ht="12.75" customHeight="1">
      <c r="B376" s="22" t="s">
        <v>553</v>
      </c>
      <c r="C376" s="22" t="s">
        <v>549</v>
      </c>
      <c r="D376" s="22" t="s">
        <v>589</v>
      </c>
      <c r="E376" s="22">
        <v>168</v>
      </c>
      <c r="F376" s="51">
        <v>37.1</v>
      </c>
      <c r="G376" s="51">
        <f t="shared" si="5"/>
        <v>6232.8</v>
      </c>
      <c r="H376" s="22" t="s">
        <v>545</v>
      </c>
      <c r="I376" s="23" t="s">
        <v>546</v>
      </c>
      <c r="J376" s="14">
        <v>1</v>
      </c>
      <c r="K376" s="22" t="s">
        <v>121</v>
      </c>
    </row>
    <row r="377" spans="2:11" s="22" customFormat="1" ht="12.75" customHeight="1">
      <c r="B377" s="22" t="s">
        <v>544</v>
      </c>
      <c r="C377" s="22" t="s">
        <v>550</v>
      </c>
      <c r="D377" s="22" t="s">
        <v>589</v>
      </c>
      <c r="E377" s="22">
        <v>25</v>
      </c>
      <c r="F377" s="51">
        <v>37.1</v>
      </c>
      <c r="G377" s="51">
        <f t="shared" si="5"/>
        <v>927.5</v>
      </c>
      <c r="H377" s="22" t="s">
        <v>545</v>
      </c>
      <c r="I377" s="23" t="s">
        <v>546</v>
      </c>
      <c r="J377" s="14">
        <v>1</v>
      </c>
      <c r="K377" s="22" t="s">
        <v>237</v>
      </c>
    </row>
    <row r="378" spans="1:13" ht="12.75" customHeight="1">
      <c r="A378" s="1"/>
      <c r="B378" s="44" t="s">
        <v>6</v>
      </c>
      <c r="C378" s="45" t="s">
        <v>7</v>
      </c>
      <c r="D378" s="21" t="s">
        <v>589</v>
      </c>
      <c r="E378" s="73">
        <v>166</v>
      </c>
      <c r="F378" s="53">
        <v>2.01</v>
      </c>
      <c r="G378" s="51">
        <f t="shared" si="5"/>
        <v>333.65999999999997</v>
      </c>
      <c r="H378" s="14" t="s">
        <v>8</v>
      </c>
      <c r="I378" s="14" t="s">
        <v>26</v>
      </c>
      <c r="J378" s="14">
        <v>1</v>
      </c>
      <c r="K378" s="25" t="s">
        <v>9</v>
      </c>
      <c r="M378" s="26"/>
    </row>
    <row r="379" spans="2:11" s="22" customFormat="1" ht="12.75" customHeight="1">
      <c r="B379" s="57" t="s">
        <v>1337</v>
      </c>
      <c r="C379" s="22" t="s">
        <v>111</v>
      </c>
      <c r="D379" s="22" t="s">
        <v>603</v>
      </c>
      <c r="E379" s="76">
        <f>5-3</f>
        <v>2</v>
      </c>
      <c r="F379" s="51">
        <v>136.06</v>
      </c>
      <c r="G379" s="51">
        <f t="shared" si="5"/>
        <v>272.12</v>
      </c>
      <c r="I379" s="23"/>
      <c r="J379" s="14">
        <v>1</v>
      </c>
      <c r="K379" s="22" t="s">
        <v>1338</v>
      </c>
    </row>
    <row r="380" spans="1:11" ht="12.75" customHeight="1">
      <c r="A380" s="15"/>
      <c r="B380" s="16" t="s">
        <v>809</v>
      </c>
      <c r="C380" s="11" t="s">
        <v>810</v>
      </c>
      <c r="D380" s="11" t="s">
        <v>599</v>
      </c>
      <c r="E380" s="73">
        <v>1</v>
      </c>
      <c r="F380" s="53">
        <v>279.72</v>
      </c>
      <c r="G380" s="51">
        <f t="shared" si="5"/>
        <v>279.72</v>
      </c>
      <c r="H380" s="11"/>
      <c r="I380" s="13"/>
      <c r="J380" s="14">
        <v>1</v>
      </c>
      <c r="K380" s="26" t="s">
        <v>811</v>
      </c>
    </row>
    <row r="381" spans="1:11" ht="12.75" customHeight="1">
      <c r="A381" s="9" t="s">
        <v>592</v>
      </c>
      <c r="B381" s="22" t="s">
        <v>296</v>
      </c>
      <c r="C381" s="8" t="s">
        <v>297</v>
      </c>
      <c r="D381" s="8" t="s">
        <v>589</v>
      </c>
      <c r="E381" s="79">
        <v>100</v>
      </c>
      <c r="F381" s="53">
        <v>24.42</v>
      </c>
      <c r="G381" s="51">
        <f t="shared" si="5"/>
        <v>2442</v>
      </c>
      <c r="J381" s="14">
        <v>1</v>
      </c>
      <c r="K381" s="8" t="s">
        <v>681</v>
      </c>
    </row>
    <row r="382" spans="2:11" s="22" customFormat="1" ht="12.75" customHeight="1">
      <c r="B382" s="57" t="s">
        <v>1116</v>
      </c>
      <c r="C382" s="22" t="s">
        <v>1115</v>
      </c>
      <c r="D382" s="22" t="s">
        <v>589</v>
      </c>
      <c r="E382" s="76">
        <f>3-1-1</f>
        <v>1</v>
      </c>
      <c r="F382" s="51">
        <v>13.18</v>
      </c>
      <c r="G382" s="51">
        <f t="shared" si="5"/>
        <v>13.18</v>
      </c>
      <c r="H382" s="22" t="s">
        <v>1293</v>
      </c>
      <c r="I382" s="23"/>
      <c r="J382" s="14">
        <v>1</v>
      </c>
      <c r="K382" s="22" t="s">
        <v>1294</v>
      </c>
    </row>
    <row r="383" spans="1:12" ht="12.75" customHeight="1">
      <c r="A383" s="1"/>
      <c r="B383" s="16" t="s">
        <v>964</v>
      </c>
      <c r="C383" s="11" t="s">
        <v>967</v>
      </c>
      <c r="D383" s="11" t="s">
        <v>589</v>
      </c>
      <c r="E383" s="73">
        <f>5-1-1</f>
        <v>3</v>
      </c>
      <c r="F383" s="53">
        <v>32.89</v>
      </c>
      <c r="G383" s="51">
        <f t="shared" si="5"/>
        <v>98.67</v>
      </c>
      <c r="H383" s="11"/>
      <c r="I383" s="13"/>
      <c r="J383" s="14">
        <v>1</v>
      </c>
      <c r="K383" s="26" t="s">
        <v>965</v>
      </c>
      <c r="L383" s="8" t="s">
        <v>960</v>
      </c>
    </row>
    <row r="384" spans="1:12" ht="12.75" customHeight="1">
      <c r="A384" s="1"/>
      <c r="B384" s="16" t="s">
        <v>961</v>
      </c>
      <c r="C384" s="11" t="s">
        <v>962</v>
      </c>
      <c r="D384" s="11" t="s">
        <v>589</v>
      </c>
      <c r="E384" s="73">
        <f>7-1</f>
        <v>6</v>
      </c>
      <c r="F384" s="53">
        <v>57.1</v>
      </c>
      <c r="G384" s="51">
        <f t="shared" si="5"/>
        <v>342.6</v>
      </c>
      <c r="H384" s="11"/>
      <c r="I384" s="13"/>
      <c r="J384" s="14">
        <v>1</v>
      </c>
      <c r="K384" s="26" t="s">
        <v>963</v>
      </c>
      <c r="L384" s="8" t="s">
        <v>960</v>
      </c>
    </row>
    <row r="385" spans="1:12" ht="12.75" customHeight="1">
      <c r="A385" s="1"/>
      <c r="B385" s="16" t="s">
        <v>959</v>
      </c>
      <c r="C385" s="11" t="s">
        <v>968</v>
      </c>
      <c r="D385" s="11" t="s">
        <v>589</v>
      </c>
      <c r="E385" s="73">
        <v>17</v>
      </c>
      <c r="F385" s="53">
        <v>43.4</v>
      </c>
      <c r="G385" s="51">
        <f t="shared" si="5"/>
        <v>737.8</v>
      </c>
      <c r="H385" s="11"/>
      <c r="I385" s="13"/>
      <c r="J385" s="14">
        <v>1</v>
      </c>
      <c r="K385" s="26" t="s">
        <v>966</v>
      </c>
      <c r="L385" s="8" t="s">
        <v>960</v>
      </c>
    </row>
    <row r="386" spans="1:12" ht="12.75" customHeight="1">
      <c r="A386" s="1"/>
      <c r="B386" s="16" t="s">
        <v>964</v>
      </c>
      <c r="C386" s="11" t="s">
        <v>970</v>
      </c>
      <c r="D386" s="11" t="s">
        <v>589</v>
      </c>
      <c r="E386" s="73">
        <f>2-1</f>
        <v>1</v>
      </c>
      <c r="F386" s="5">
        <v>32.89</v>
      </c>
      <c r="G386" s="51">
        <f aca="true" t="shared" si="6" ref="G386:G449">SUM(E386*F386)</f>
        <v>32.89</v>
      </c>
      <c r="H386" s="11"/>
      <c r="I386" s="13"/>
      <c r="J386" s="14">
        <v>1</v>
      </c>
      <c r="K386" s="26" t="s">
        <v>971</v>
      </c>
      <c r="L386" s="8" t="s">
        <v>960</v>
      </c>
    </row>
    <row r="387" spans="2:11" s="22" customFormat="1" ht="12.75" customHeight="1">
      <c r="B387" s="22" t="s">
        <v>590</v>
      </c>
      <c r="C387" s="22" t="s">
        <v>1231</v>
      </c>
      <c r="D387" s="22" t="s">
        <v>589</v>
      </c>
      <c r="E387" s="76">
        <v>1</v>
      </c>
      <c r="F387" s="51">
        <v>16</v>
      </c>
      <c r="G387" s="51">
        <f t="shared" si="6"/>
        <v>16</v>
      </c>
      <c r="H387" s="22" t="s">
        <v>1232</v>
      </c>
      <c r="I387" s="23">
        <v>8028</v>
      </c>
      <c r="J387" s="14">
        <v>1</v>
      </c>
      <c r="K387" s="22" t="s">
        <v>1233</v>
      </c>
    </row>
    <row r="388" spans="2:11" s="22" customFormat="1" ht="12.75" customHeight="1">
      <c r="B388" s="22" t="s">
        <v>590</v>
      </c>
      <c r="C388" s="22" t="s">
        <v>1231</v>
      </c>
      <c r="D388" s="22" t="s">
        <v>589</v>
      </c>
      <c r="E388" s="76">
        <v>1</v>
      </c>
      <c r="F388" s="51">
        <v>16</v>
      </c>
      <c r="G388" s="51">
        <f t="shared" si="6"/>
        <v>16</v>
      </c>
      <c r="H388" s="22" t="s">
        <v>1232</v>
      </c>
      <c r="I388" s="23">
        <v>9828</v>
      </c>
      <c r="J388" s="14">
        <v>1</v>
      </c>
      <c r="K388" s="22" t="s">
        <v>1234</v>
      </c>
    </row>
    <row r="389" spans="2:11" ht="12.75" customHeight="1">
      <c r="B389" s="22" t="s">
        <v>590</v>
      </c>
      <c r="C389" s="8" t="s">
        <v>102</v>
      </c>
      <c r="D389" s="8" t="s">
        <v>589</v>
      </c>
      <c r="E389" s="79">
        <v>2</v>
      </c>
      <c r="F389" s="83">
        <v>15</v>
      </c>
      <c r="G389" s="51">
        <f t="shared" si="6"/>
        <v>30</v>
      </c>
      <c r="H389" s="8" t="s">
        <v>40</v>
      </c>
      <c r="I389" s="40">
        <v>8815</v>
      </c>
      <c r="J389" s="14">
        <v>1</v>
      </c>
      <c r="K389" s="8" t="s">
        <v>45</v>
      </c>
    </row>
    <row r="390" spans="2:12" ht="12.75" customHeight="1">
      <c r="B390" s="22" t="s">
        <v>590</v>
      </c>
      <c r="C390" s="24" t="s">
        <v>396</v>
      </c>
      <c r="D390" s="39" t="s">
        <v>589</v>
      </c>
      <c r="E390" s="75">
        <v>2</v>
      </c>
      <c r="F390" s="53">
        <v>11</v>
      </c>
      <c r="G390" s="51">
        <f t="shared" si="6"/>
        <v>22</v>
      </c>
      <c r="H390" s="20" t="s">
        <v>390</v>
      </c>
      <c r="I390" s="20" t="s">
        <v>397</v>
      </c>
      <c r="J390" s="14">
        <v>1</v>
      </c>
      <c r="K390" s="8" t="s">
        <v>398</v>
      </c>
      <c r="L390" s="26"/>
    </row>
    <row r="391" spans="2:12" ht="12.75" customHeight="1">
      <c r="B391" s="22" t="s">
        <v>590</v>
      </c>
      <c r="C391" s="24" t="s">
        <v>395</v>
      </c>
      <c r="D391" s="39" t="s">
        <v>589</v>
      </c>
      <c r="E391" s="75">
        <v>1</v>
      </c>
      <c r="F391" s="53">
        <v>7</v>
      </c>
      <c r="G391" s="51">
        <f t="shared" si="6"/>
        <v>7</v>
      </c>
      <c r="H391" s="8" t="s">
        <v>390</v>
      </c>
      <c r="I391" s="20" t="s">
        <v>391</v>
      </c>
      <c r="J391" s="14">
        <v>1</v>
      </c>
      <c r="K391" s="8" t="s">
        <v>392</v>
      </c>
      <c r="L391" s="26"/>
    </row>
    <row r="392" spans="2:12" s="22" customFormat="1" ht="12.75" customHeight="1">
      <c r="B392" s="22" t="s">
        <v>590</v>
      </c>
      <c r="C392" s="22" t="s">
        <v>127</v>
      </c>
      <c r="D392" s="22" t="s">
        <v>599</v>
      </c>
      <c r="E392" s="76">
        <v>10</v>
      </c>
      <c r="F392" s="51">
        <v>8</v>
      </c>
      <c r="G392" s="12">
        <f t="shared" si="6"/>
        <v>80</v>
      </c>
      <c r="H392" s="22" t="s">
        <v>126</v>
      </c>
      <c r="I392" s="23">
        <v>104102</v>
      </c>
      <c r="J392" s="14">
        <v>1</v>
      </c>
      <c r="K392" s="8" t="s">
        <v>125</v>
      </c>
      <c r="L392" s="8"/>
    </row>
    <row r="393" spans="2:12" s="22" customFormat="1" ht="12.75" customHeight="1">
      <c r="B393" s="22" t="s">
        <v>590</v>
      </c>
      <c r="C393" s="22" t="s">
        <v>127</v>
      </c>
      <c r="D393" s="22" t="s">
        <v>599</v>
      </c>
      <c r="E393" s="76">
        <v>8</v>
      </c>
      <c r="F393" s="51">
        <v>8</v>
      </c>
      <c r="G393" s="12">
        <f t="shared" si="6"/>
        <v>64</v>
      </c>
      <c r="H393" s="22" t="s">
        <v>128</v>
      </c>
      <c r="I393" s="23" t="s">
        <v>129</v>
      </c>
      <c r="J393" s="14">
        <v>1</v>
      </c>
      <c r="K393" s="8" t="s">
        <v>125</v>
      </c>
      <c r="L393" s="8"/>
    </row>
    <row r="394" spans="1:11" s="22" customFormat="1" ht="12.75" customHeight="1">
      <c r="A394" s="9"/>
      <c r="B394" s="22" t="s">
        <v>590</v>
      </c>
      <c r="C394" s="22" t="s">
        <v>127</v>
      </c>
      <c r="D394" s="22" t="s">
        <v>599</v>
      </c>
      <c r="E394" s="76">
        <v>3</v>
      </c>
      <c r="F394" s="53">
        <v>8</v>
      </c>
      <c r="G394" s="12">
        <f t="shared" si="6"/>
        <v>24</v>
      </c>
      <c r="H394" s="22" t="s">
        <v>1263</v>
      </c>
      <c r="I394" s="23" t="s">
        <v>130</v>
      </c>
      <c r="J394" s="14">
        <v>1</v>
      </c>
      <c r="K394" s="8" t="s">
        <v>125</v>
      </c>
    </row>
    <row r="395" spans="2:11" s="22" customFormat="1" ht="12.75" customHeight="1">
      <c r="B395" s="22" t="s">
        <v>536</v>
      </c>
      <c r="C395" s="22" t="s">
        <v>551</v>
      </c>
      <c r="D395" s="22" t="s">
        <v>589</v>
      </c>
      <c r="E395" s="22">
        <v>133</v>
      </c>
      <c r="F395" s="51">
        <v>19.99</v>
      </c>
      <c r="G395" s="51">
        <f t="shared" si="6"/>
        <v>2658.6699999999996</v>
      </c>
      <c r="H395" s="22" t="s">
        <v>537</v>
      </c>
      <c r="I395" s="23" t="s">
        <v>538</v>
      </c>
      <c r="J395" s="14">
        <v>1</v>
      </c>
      <c r="K395" s="22" t="s">
        <v>548</v>
      </c>
    </row>
    <row r="396" spans="2:11" s="22" customFormat="1" ht="12.75" customHeight="1">
      <c r="B396" s="22" t="s">
        <v>590</v>
      </c>
      <c r="C396" s="22" t="s">
        <v>170</v>
      </c>
      <c r="D396" s="22" t="s">
        <v>589</v>
      </c>
      <c r="E396" s="76">
        <v>1</v>
      </c>
      <c r="F396" s="51">
        <v>13</v>
      </c>
      <c r="G396" s="51">
        <f t="shared" si="6"/>
        <v>13</v>
      </c>
      <c r="H396" s="22" t="s">
        <v>390</v>
      </c>
      <c r="I396" s="23">
        <v>4815</v>
      </c>
      <c r="J396" s="14">
        <v>1</v>
      </c>
      <c r="K396" s="22" t="s">
        <v>46</v>
      </c>
    </row>
    <row r="397" spans="2:11" s="22" customFormat="1" ht="12.75" customHeight="1">
      <c r="B397" s="22" t="s">
        <v>590</v>
      </c>
      <c r="C397" s="22" t="s">
        <v>1243</v>
      </c>
      <c r="D397" s="22" t="s">
        <v>928</v>
      </c>
      <c r="E397" s="76">
        <f>4-1</f>
        <v>3</v>
      </c>
      <c r="F397" s="51">
        <v>8</v>
      </c>
      <c r="G397" s="51">
        <f t="shared" si="6"/>
        <v>24</v>
      </c>
      <c r="H397" s="22" t="s">
        <v>1242</v>
      </c>
      <c r="I397" s="23" t="s">
        <v>1244</v>
      </c>
      <c r="J397" s="14">
        <v>1</v>
      </c>
      <c r="K397" s="22" t="s">
        <v>1245</v>
      </c>
    </row>
    <row r="398" spans="2:11" s="22" customFormat="1" ht="12.75" customHeight="1">
      <c r="B398" s="22" t="s">
        <v>590</v>
      </c>
      <c r="C398" s="22" t="s">
        <v>171</v>
      </c>
      <c r="D398" s="22" t="s">
        <v>589</v>
      </c>
      <c r="E398" s="76">
        <v>1</v>
      </c>
      <c r="F398" s="51">
        <v>13</v>
      </c>
      <c r="G398" s="51">
        <f t="shared" si="6"/>
        <v>13</v>
      </c>
      <c r="H398" s="22" t="s">
        <v>390</v>
      </c>
      <c r="I398" s="23">
        <v>8705</v>
      </c>
      <c r="J398" s="14">
        <v>1</v>
      </c>
      <c r="K398" s="22" t="s">
        <v>172</v>
      </c>
    </row>
    <row r="399" spans="2:14" ht="12.75" customHeight="1">
      <c r="B399" s="22" t="s">
        <v>590</v>
      </c>
      <c r="C399" s="24" t="s">
        <v>261</v>
      </c>
      <c r="D399" s="24" t="s">
        <v>589</v>
      </c>
      <c r="E399" s="75">
        <v>2</v>
      </c>
      <c r="F399" s="53">
        <v>25</v>
      </c>
      <c r="G399" s="51">
        <f t="shared" si="6"/>
        <v>50</v>
      </c>
      <c r="H399" s="20" t="s">
        <v>390</v>
      </c>
      <c r="I399" s="40" t="s">
        <v>262</v>
      </c>
      <c r="J399" s="14">
        <v>1</v>
      </c>
      <c r="K399" s="20" t="s">
        <v>1046</v>
      </c>
      <c r="L399" s="26"/>
      <c r="M399" s="22"/>
      <c r="N399" s="22"/>
    </row>
    <row r="400" spans="2:11" ht="12.75" customHeight="1">
      <c r="B400" s="22" t="s">
        <v>590</v>
      </c>
      <c r="C400" s="8" t="s">
        <v>104</v>
      </c>
      <c r="D400" s="8" t="s">
        <v>599</v>
      </c>
      <c r="E400" s="79">
        <v>1</v>
      </c>
      <c r="F400" s="83">
        <v>8</v>
      </c>
      <c r="G400" s="51">
        <f t="shared" si="6"/>
        <v>8</v>
      </c>
      <c r="H400" s="8" t="s">
        <v>40</v>
      </c>
      <c r="I400" s="40">
        <v>4816</v>
      </c>
      <c r="J400" s="14">
        <v>1</v>
      </c>
      <c r="K400" s="8" t="s">
        <v>46</v>
      </c>
    </row>
    <row r="401" spans="2:14" ht="12.75" customHeight="1">
      <c r="B401" s="22" t="s">
        <v>590</v>
      </c>
      <c r="C401" s="24" t="s">
        <v>394</v>
      </c>
      <c r="D401" s="24" t="s">
        <v>589</v>
      </c>
      <c r="E401" s="75">
        <v>2</v>
      </c>
      <c r="F401" s="53">
        <v>25</v>
      </c>
      <c r="G401" s="51">
        <f t="shared" si="6"/>
        <v>50</v>
      </c>
      <c r="H401" s="20" t="s">
        <v>390</v>
      </c>
      <c r="I401" s="40" t="s">
        <v>393</v>
      </c>
      <c r="J401" s="14">
        <v>1</v>
      </c>
      <c r="K401" s="20" t="s">
        <v>41</v>
      </c>
      <c r="L401" s="26"/>
      <c r="M401" s="22"/>
      <c r="N401" s="22"/>
    </row>
    <row r="402" spans="2:11" s="22" customFormat="1" ht="12.75" customHeight="1">
      <c r="B402" s="22" t="s">
        <v>484</v>
      </c>
      <c r="C402" s="22" t="s">
        <v>1138</v>
      </c>
      <c r="D402" s="22" t="s">
        <v>589</v>
      </c>
      <c r="E402" s="76">
        <v>27</v>
      </c>
      <c r="F402" s="51">
        <v>14</v>
      </c>
      <c r="G402" s="51">
        <f t="shared" si="6"/>
        <v>378</v>
      </c>
      <c r="H402" s="22" t="s">
        <v>1139</v>
      </c>
      <c r="I402" s="23">
        <v>74223</v>
      </c>
      <c r="J402" s="14">
        <v>1</v>
      </c>
      <c r="K402" s="22" t="s">
        <v>485</v>
      </c>
    </row>
    <row r="403" spans="2:11" s="22" customFormat="1" ht="12.75" customHeight="1">
      <c r="B403" s="22" t="s">
        <v>533</v>
      </c>
      <c r="C403" s="22" t="s">
        <v>314</v>
      </c>
      <c r="D403" s="22" t="s">
        <v>928</v>
      </c>
      <c r="E403" s="22">
        <v>10</v>
      </c>
      <c r="F403" s="51">
        <v>35.95</v>
      </c>
      <c r="G403" s="51">
        <f t="shared" si="6"/>
        <v>359.5</v>
      </c>
      <c r="H403" s="22" t="s">
        <v>532</v>
      </c>
      <c r="I403" s="23">
        <v>31860</v>
      </c>
      <c r="J403" s="14">
        <v>1</v>
      </c>
      <c r="K403" s="22" t="s">
        <v>358</v>
      </c>
    </row>
    <row r="404" spans="2:11" s="22" customFormat="1" ht="12.75" customHeight="1">
      <c r="B404" s="22" t="s">
        <v>530</v>
      </c>
      <c r="C404" s="22" t="s">
        <v>315</v>
      </c>
      <c r="D404" s="22" t="s">
        <v>928</v>
      </c>
      <c r="E404" s="22">
        <v>2</v>
      </c>
      <c r="F404" s="51">
        <v>35.95</v>
      </c>
      <c r="G404" s="51">
        <f t="shared" si="6"/>
        <v>71.9</v>
      </c>
      <c r="H404" s="22" t="s">
        <v>532</v>
      </c>
      <c r="I404" s="23">
        <v>31860</v>
      </c>
      <c r="J404" s="14">
        <v>1</v>
      </c>
      <c r="K404" s="22" t="s">
        <v>233</v>
      </c>
    </row>
    <row r="405" spans="1:13" ht="12.75" customHeight="1">
      <c r="A405" s="15"/>
      <c r="B405" s="44" t="s">
        <v>812</v>
      </c>
      <c r="C405" s="45" t="s">
        <v>813</v>
      </c>
      <c r="D405" s="21" t="s">
        <v>589</v>
      </c>
      <c r="E405" s="73">
        <v>6</v>
      </c>
      <c r="F405" s="53">
        <v>78</v>
      </c>
      <c r="G405" s="51">
        <f t="shared" si="6"/>
        <v>468</v>
      </c>
      <c r="H405" s="14"/>
      <c r="I405" s="14"/>
      <c r="J405" s="14">
        <v>1</v>
      </c>
      <c r="K405" s="25" t="s">
        <v>814</v>
      </c>
      <c r="M405" s="26"/>
    </row>
    <row r="406" spans="1:11" s="11" customFormat="1" ht="12.75" customHeight="1">
      <c r="A406" s="9"/>
      <c r="B406" s="11" t="s">
        <v>815</v>
      </c>
      <c r="C406" s="11" t="s">
        <v>816</v>
      </c>
      <c r="D406" s="11" t="s">
        <v>589</v>
      </c>
      <c r="E406" s="74">
        <v>7</v>
      </c>
      <c r="F406" s="53">
        <v>23.07</v>
      </c>
      <c r="G406" s="51">
        <f t="shared" si="6"/>
        <v>161.49</v>
      </c>
      <c r="H406" s="11" t="s">
        <v>817</v>
      </c>
      <c r="I406" s="13" t="s">
        <v>818</v>
      </c>
      <c r="J406" s="14">
        <v>1</v>
      </c>
      <c r="K406" s="11" t="s">
        <v>819</v>
      </c>
    </row>
    <row r="407" spans="1:11" ht="12.75" customHeight="1">
      <c r="A407" s="15"/>
      <c r="B407" s="18" t="s">
        <v>820</v>
      </c>
      <c r="C407" s="19" t="s">
        <v>821</v>
      </c>
      <c r="D407" s="19" t="s">
        <v>589</v>
      </c>
      <c r="E407" s="73">
        <v>57</v>
      </c>
      <c r="F407" s="53">
        <v>10</v>
      </c>
      <c r="G407" s="51">
        <f t="shared" si="6"/>
        <v>570</v>
      </c>
      <c r="H407" s="14" t="s">
        <v>822</v>
      </c>
      <c r="I407" s="14" t="s">
        <v>597</v>
      </c>
      <c r="J407" s="14">
        <v>1</v>
      </c>
      <c r="K407" s="20" t="s">
        <v>823</v>
      </c>
    </row>
    <row r="408" spans="1:12" ht="12.75" customHeight="1">
      <c r="A408" s="15"/>
      <c r="B408" s="13" t="s">
        <v>824</v>
      </c>
      <c r="C408" s="11" t="s">
        <v>825</v>
      </c>
      <c r="D408" s="11" t="s">
        <v>599</v>
      </c>
      <c r="E408" s="74">
        <f>35-20</f>
        <v>15</v>
      </c>
      <c r="F408" s="53">
        <v>10.49</v>
      </c>
      <c r="G408" s="51">
        <f t="shared" si="6"/>
        <v>157.35</v>
      </c>
      <c r="H408" s="6"/>
      <c r="I408" s="13"/>
      <c r="J408" s="14">
        <v>1</v>
      </c>
      <c r="K408" s="11" t="s">
        <v>826</v>
      </c>
      <c r="L408" s="34"/>
    </row>
    <row r="409" spans="2:12" s="22" customFormat="1" ht="12.75" customHeight="1">
      <c r="B409" s="22" t="s">
        <v>590</v>
      </c>
      <c r="C409" s="22" t="s">
        <v>354</v>
      </c>
      <c r="D409" s="22" t="s">
        <v>589</v>
      </c>
      <c r="E409" s="76">
        <v>16</v>
      </c>
      <c r="F409" s="51">
        <v>75.61</v>
      </c>
      <c r="G409" s="51">
        <f t="shared" si="6"/>
        <v>1209.76</v>
      </c>
      <c r="H409" s="22" t="s">
        <v>353</v>
      </c>
      <c r="I409" s="23">
        <v>6143</v>
      </c>
      <c r="J409" s="14">
        <v>1</v>
      </c>
      <c r="K409" s="22" t="s">
        <v>683</v>
      </c>
      <c r="L409" s="8"/>
    </row>
    <row r="410" spans="2:11" ht="12.75" customHeight="1">
      <c r="B410" s="11" t="s">
        <v>901</v>
      </c>
      <c r="C410" s="11" t="s">
        <v>672</v>
      </c>
      <c r="D410" s="11" t="s">
        <v>589</v>
      </c>
      <c r="E410" s="74">
        <v>18</v>
      </c>
      <c r="F410" s="62">
        <v>269.47</v>
      </c>
      <c r="G410" s="51">
        <f t="shared" si="6"/>
        <v>4850.460000000001</v>
      </c>
      <c r="H410" s="11" t="s">
        <v>673</v>
      </c>
      <c r="I410" s="13">
        <v>112700</v>
      </c>
      <c r="J410" s="14">
        <v>1</v>
      </c>
      <c r="K410" s="11" t="s">
        <v>902</v>
      </c>
    </row>
    <row r="411" spans="1:12" s="67" customFormat="1" ht="12.75" customHeight="1">
      <c r="A411" s="15"/>
      <c r="B411" s="16" t="s">
        <v>305</v>
      </c>
      <c r="C411" s="17" t="s">
        <v>115</v>
      </c>
      <c r="D411" s="17" t="s">
        <v>114</v>
      </c>
      <c r="E411" s="73">
        <v>2</v>
      </c>
      <c r="F411" s="53">
        <v>453.17</v>
      </c>
      <c r="G411" s="51">
        <f t="shared" si="6"/>
        <v>906.34</v>
      </c>
      <c r="H411" s="41"/>
      <c r="I411" s="14"/>
      <c r="J411" s="14">
        <v>1</v>
      </c>
      <c r="K411" s="20" t="s">
        <v>112</v>
      </c>
      <c r="L411" s="8"/>
    </row>
    <row r="412" spans="2:11" s="22" customFormat="1" ht="12.75" customHeight="1">
      <c r="B412" s="22" t="s">
        <v>590</v>
      </c>
      <c r="C412" s="22" t="s">
        <v>152</v>
      </c>
      <c r="D412" s="22" t="s">
        <v>589</v>
      </c>
      <c r="E412" s="76">
        <v>2</v>
      </c>
      <c r="F412" s="51">
        <v>14</v>
      </c>
      <c r="G412" s="51">
        <f t="shared" si="6"/>
        <v>28</v>
      </c>
      <c r="H412" s="22" t="s">
        <v>390</v>
      </c>
      <c r="I412" s="23">
        <v>550362</v>
      </c>
      <c r="J412" s="14">
        <v>1</v>
      </c>
      <c r="K412" s="22" t="s">
        <v>247</v>
      </c>
    </row>
    <row r="413" spans="2:11" s="22" customFormat="1" ht="12.75" customHeight="1">
      <c r="B413" s="22" t="s">
        <v>590</v>
      </c>
      <c r="C413" s="22" t="s">
        <v>245</v>
      </c>
      <c r="D413" s="22" t="s">
        <v>589</v>
      </c>
      <c r="E413" s="76">
        <v>1</v>
      </c>
      <c r="F413" s="51">
        <v>12</v>
      </c>
      <c r="G413" s="51">
        <f t="shared" si="6"/>
        <v>12</v>
      </c>
      <c r="H413" s="22" t="s">
        <v>390</v>
      </c>
      <c r="I413" s="23" t="s">
        <v>124</v>
      </c>
      <c r="J413" s="14">
        <v>1</v>
      </c>
      <c r="K413" s="22" t="s">
        <v>246</v>
      </c>
    </row>
    <row r="414" spans="2:11" s="22" customFormat="1" ht="12.75" customHeight="1">
      <c r="B414" s="22" t="s">
        <v>590</v>
      </c>
      <c r="C414" s="22" t="s">
        <v>162</v>
      </c>
      <c r="D414" s="22" t="s">
        <v>589</v>
      </c>
      <c r="E414" s="76">
        <v>2</v>
      </c>
      <c r="F414" s="51">
        <v>23</v>
      </c>
      <c r="G414" s="51">
        <f t="shared" si="6"/>
        <v>46</v>
      </c>
      <c r="H414" s="22" t="s">
        <v>390</v>
      </c>
      <c r="I414" s="23" t="s">
        <v>163</v>
      </c>
      <c r="J414" s="14">
        <v>1</v>
      </c>
      <c r="K414" s="11" t="s">
        <v>164</v>
      </c>
    </row>
    <row r="415" spans="2:12" s="22" customFormat="1" ht="12.75" customHeight="1">
      <c r="B415" s="22" t="s">
        <v>590</v>
      </c>
      <c r="C415" s="22" t="s">
        <v>510</v>
      </c>
      <c r="D415" s="22" t="s">
        <v>589</v>
      </c>
      <c r="E415" s="76">
        <v>3</v>
      </c>
      <c r="F415" s="51">
        <v>30</v>
      </c>
      <c r="G415" s="51">
        <f t="shared" si="6"/>
        <v>90</v>
      </c>
      <c r="H415" s="22" t="s">
        <v>434</v>
      </c>
      <c r="I415" s="23">
        <v>2205</v>
      </c>
      <c r="J415" s="14">
        <v>1</v>
      </c>
      <c r="K415" s="22" t="s">
        <v>511</v>
      </c>
      <c r="L415" s="8" t="s">
        <v>413</v>
      </c>
    </row>
    <row r="416" spans="2:12" s="22" customFormat="1" ht="12.75" customHeight="1">
      <c r="B416" s="22" t="s">
        <v>590</v>
      </c>
      <c r="C416" s="22" t="s">
        <v>512</v>
      </c>
      <c r="D416" s="22" t="s">
        <v>589</v>
      </c>
      <c r="E416" s="76">
        <v>3</v>
      </c>
      <c r="F416" s="51">
        <v>30</v>
      </c>
      <c r="G416" s="51">
        <f t="shared" si="6"/>
        <v>90</v>
      </c>
      <c r="H416" s="22" t="s">
        <v>434</v>
      </c>
      <c r="I416" s="23">
        <v>233018</v>
      </c>
      <c r="J416" s="14">
        <v>1</v>
      </c>
      <c r="K416" s="22" t="s">
        <v>513</v>
      </c>
      <c r="L416" s="8" t="s">
        <v>413</v>
      </c>
    </row>
    <row r="417" spans="2:12" s="22" customFormat="1" ht="12.75" customHeight="1">
      <c r="B417" s="22" t="s">
        <v>590</v>
      </c>
      <c r="C417" s="22" t="s">
        <v>514</v>
      </c>
      <c r="D417" s="22" t="s">
        <v>589</v>
      </c>
      <c r="E417" s="76">
        <v>3</v>
      </c>
      <c r="F417" s="51">
        <v>30</v>
      </c>
      <c r="G417" s="51">
        <f t="shared" si="6"/>
        <v>90</v>
      </c>
      <c r="H417" s="22" t="s">
        <v>434</v>
      </c>
      <c r="I417" s="23">
        <v>234518</v>
      </c>
      <c r="J417" s="14">
        <v>1</v>
      </c>
      <c r="K417" s="22" t="s">
        <v>515</v>
      </c>
      <c r="L417" s="8" t="s">
        <v>413</v>
      </c>
    </row>
    <row r="418" spans="2:12" s="22" customFormat="1" ht="12.75" customHeight="1">
      <c r="B418" s="22" t="s">
        <v>590</v>
      </c>
      <c r="C418" s="22" t="s">
        <v>516</v>
      </c>
      <c r="D418" s="22" t="s">
        <v>589</v>
      </c>
      <c r="E418" s="76">
        <v>3</v>
      </c>
      <c r="F418" s="51">
        <v>30</v>
      </c>
      <c r="G418" s="51">
        <f t="shared" si="6"/>
        <v>90</v>
      </c>
      <c r="H418" s="22" t="s">
        <v>434</v>
      </c>
      <c r="I418" s="23">
        <v>235518</v>
      </c>
      <c r="J418" s="14">
        <v>1</v>
      </c>
      <c r="K418" s="22" t="s">
        <v>517</v>
      </c>
      <c r="L418" s="8" t="s">
        <v>413</v>
      </c>
    </row>
    <row r="419" spans="2:12" s="22" customFormat="1" ht="12.75" customHeight="1">
      <c r="B419" s="22" t="s">
        <v>590</v>
      </c>
      <c r="C419" s="22" t="s">
        <v>518</v>
      </c>
      <c r="D419" s="22" t="s">
        <v>589</v>
      </c>
      <c r="E419" s="76">
        <v>3</v>
      </c>
      <c r="F419" s="51">
        <v>40</v>
      </c>
      <c r="G419" s="51">
        <f t="shared" si="6"/>
        <v>120</v>
      </c>
      <c r="H419" s="22" t="s">
        <v>434</v>
      </c>
      <c r="I419" s="23">
        <v>2204</v>
      </c>
      <c r="J419" s="14">
        <v>1</v>
      </c>
      <c r="K419" s="22" t="s">
        <v>519</v>
      </c>
      <c r="L419" s="8" t="s">
        <v>413</v>
      </c>
    </row>
    <row r="420" spans="2:12" s="22" customFormat="1" ht="12.75" customHeight="1">
      <c r="B420" s="22" t="s">
        <v>590</v>
      </c>
      <c r="C420" s="22" t="s">
        <v>520</v>
      </c>
      <c r="D420" s="22" t="s">
        <v>589</v>
      </c>
      <c r="E420" s="76">
        <v>3</v>
      </c>
      <c r="F420" s="51">
        <v>40</v>
      </c>
      <c r="G420" s="51">
        <f t="shared" si="6"/>
        <v>120</v>
      </c>
      <c r="H420" s="22" t="s">
        <v>434</v>
      </c>
      <c r="I420" s="23">
        <v>236018</v>
      </c>
      <c r="J420" s="14">
        <v>1</v>
      </c>
      <c r="K420" s="22" t="s">
        <v>521</v>
      </c>
      <c r="L420" s="8" t="s">
        <v>413</v>
      </c>
    </row>
    <row r="421" spans="2:12" s="22" customFormat="1" ht="12.75" customHeight="1">
      <c r="B421" s="22" t="s">
        <v>590</v>
      </c>
      <c r="C421" s="22" t="s">
        <v>522</v>
      </c>
      <c r="D421" s="22" t="s">
        <v>589</v>
      </c>
      <c r="E421" s="76">
        <v>2</v>
      </c>
      <c r="F421" s="51">
        <v>40</v>
      </c>
      <c r="G421" s="51">
        <f t="shared" si="6"/>
        <v>80</v>
      </c>
      <c r="H421" s="22" t="s">
        <v>434</v>
      </c>
      <c r="I421" s="23">
        <v>235018</v>
      </c>
      <c r="J421" s="14">
        <v>1</v>
      </c>
      <c r="K421" s="22" t="s">
        <v>523</v>
      </c>
      <c r="L421" s="8" t="s">
        <v>413</v>
      </c>
    </row>
    <row r="422" spans="2:12" s="22" customFormat="1" ht="12.75" customHeight="1">
      <c r="B422" s="22" t="s">
        <v>590</v>
      </c>
      <c r="C422" s="22" t="s">
        <v>522</v>
      </c>
      <c r="D422" s="22" t="s">
        <v>589</v>
      </c>
      <c r="E422" s="76">
        <v>3</v>
      </c>
      <c r="F422" s="51">
        <v>40</v>
      </c>
      <c r="G422" s="51">
        <f t="shared" si="6"/>
        <v>120</v>
      </c>
      <c r="H422" s="22" t="s">
        <v>434</v>
      </c>
      <c r="I422" s="23">
        <v>232018</v>
      </c>
      <c r="J422" s="14">
        <v>1</v>
      </c>
      <c r="K422" s="22" t="s">
        <v>524</v>
      </c>
      <c r="L422" s="8" t="s">
        <v>413</v>
      </c>
    </row>
    <row r="423" spans="2:11" s="22" customFormat="1" ht="12.75" customHeight="1">
      <c r="B423" s="57" t="s">
        <v>1120</v>
      </c>
      <c r="C423" s="22" t="s">
        <v>1137</v>
      </c>
      <c r="D423" s="22" t="s">
        <v>589</v>
      </c>
      <c r="E423" s="76">
        <v>8</v>
      </c>
      <c r="F423" s="51">
        <v>120</v>
      </c>
      <c r="G423" s="51">
        <f t="shared" si="6"/>
        <v>960</v>
      </c>
      <c r="H423" s="22" t="s">
        <v>1303</v>
      </c>
      <c r="I423" s="23">
        <v>421611000</v>
      </c>
      <c r="J423" s="14">
        <v>1</v>
      </c>
      <c r="K423" s="22" t="s">
        <v>1304</v>
      </c>
    </row>
    <row r="424" spans="2:20" s="22" customFormat="1" ht="12.75" customHeight="1">
      <c r="B424" s="54" t="s">
        <v>982</v>
      </c>
      <c r="C424" s="22" t="s">
        <v>93</v>
      </c>
      <c r="D424" s="22" t="s">
        <v>589</v>
      </c>
      <c r="E424" s="76">
        <v>26</v>
      </c>
      <c r="F424" s="22">
        <v>147.22</v>
      </c>
      <c r="G424" s="51">
        <f t="shared" si="6"/>
        <v>3827.72</v>
      </c>
      <c r="H424" s="22" t="s">
        <v>979</v>
      </c>
      <c r="I424" s="61" t="s">
        <v>986</v>
      </c>
      <c r="J424" s="14">
        <v>1</v>
      </c>
      <c r="K424" s="22" t="s">
        <v>980</v>
      </c>
      <c r="L424" s="22" t="s">
        <v>974</v>
      </c>
      <c r="T424" s="22">
        <v>2006</v>
      </c>
    </row>
    <row r="425" spans="1:11" ht="12.75" customHeight="1">
      <c r="A425" s="22"/>
      <c r="B425" s="16" t="s">
        <v>608</v>
      </c>
      <c r="C425" s="11" t="s">
        <v>947</v>
      </c>
      <c r="D425" s="11" t="s">
        <v>589</v>
      </c>
      <c r="E425" s="73">
        <v>1</v>
      </c>
      <c r="F425" s="53">
        <v>18</v>
      </c>
      <c r="G425" s="51">
        <f t="shared" si="6"/>
        <v>18</v>
      </c>
      <c r="H425" s="11" t="s">
        <v>948</v>
      </c>
      <c r="I425" s="13" t="s">
        <v>952</v>
      </c>
      <c r="J425" s="14">
        <v>1</v>
      </c>
      <c r="K425" s="26" t="s">
        <v>953</v>
      </c>
    </row>
    <row r="426" spans="1:11" s="26" customFormat="1" ht="12.75" customHeight="1">
      <c r="A426" s="22"/>
      <c r="B426" s="35" t="s">
        <v>608</v>
      </c>
      <c r="C426" s="26" t="s">
        <v>947</v>
      </c>
      <c r="D426" s="26" t="s">
        <v>589</v>
      </c>
      <c r="E426" s="75">
        <v>1</v>
      </c>
      <c r="F426" s="58">
        <v>18</v>
      </c>
      <c r="G426" s="51">
        <f t="shared" si="6"/>
        <v>18</v>
      </c>
      <c r="H426" s="26" t="s">
        <v>948</v>
      </c>
      <c r="I426" s="28" t="s">
        <v>950</v>
      </c>
      <c r="J426" s="14">
        <v>1</v>
      </c>
      <c r="K426" s="26" t="s">
        <v>951</v>
      </c>
    </row>
    <row r="427" spans="1:11" ht="12.75" customHeight="1">
      <c r="A427" s="22"/>
      <c r="B427" s="16" t="s">
        <v>608</v>
      </c>
      <c r="C427" s="11" t="s">
        <v>947</v>
      </c>
      <c r="D427" s="11" t="s">
        <v>589</v>
      </c>
      <c r="E427" s="73">
        <v>2</v>
      </c>
      <c r="F427" s="53">
        <v>18</v>
      </c>
      <c r="G427" s="51">
        <f t="shared" si="6"/>
        <v>36</v>
      </c>
      <c r="H427" s="11" t="s">
        <v>948</v>
      </c>
      <c r="I427" s="13" t="s">
        <v>957</v>
      </c>
      <c r="J427" s="14">
        <v>1</v>
      </c>
      <c r="K427" s="26" t="s">
        <v>958</v>
      </c>
    </row>
    <row r="428" spans="1:11" ht="12.75" customHeight="1">
      <c r="A428" s="22"/>
      <c r="B428" s="16" t="s">
        <v>608</v>
      </c>
      <c r="C428" s="11" t="s">
        <v>947</v>
      </c>
      <c r="D428" s="11" t="s">
        <v>589</v>
      </c>
      <c r="E428" s="73">
        <v>2</v>
      </c>
      <c r="F428" s="53">
        <v>18</v>
      </c>
      <c r="G428" s="51">
        <f t="shared" si="6"/>
        <v>36</v>
      </c>
      <c r="H428" s="11" t="s">
        <v>948</v>
      </c>
      <c r="I428" s="13" t="s">
        <v>187</v>
      </c>
      <c r="J428" s="14">
        <v>1</v>
      </c>
      <c r="K428" s="26" t="s">
        <v>949</v>
      </c>
    </row>
    <row r="429" spans="1:11" ht="12.75" customHeight="1">
      <c r="A429" s="1"/>
      <c r="B429" s="16" t="s">
        <v>608</v>
      </c>
      <c r="C429" s="11" t="s">
        <v>947</v>
      </c>
      <c r="D429" s="11" t="s">
        <v>589</v>
      </c>
      <c r="E429" s="73">
        <v>1</v>
      </c>
      <c r="F429" s="53">
        <v>18</v>
      </c>
      <c r="G429" s="51">
        <f t="shared" si="6"/>
        <v>18</v>
      </c>
      <c r="H429" s="11" t="s">
        <v>948</v>
      </c>
      <c r="I429" s="13" t="s">
        <v>186</v>
      </c>
      <c r="J429" s="14">
        <v>1</v>
      </c>
      <c r="K429" s="26" t="s">
        <v>956</v>
      </c>
    </row>
    <row r="430" spans="1:11" ht="12.75" customHeight="1">
      <c r="A430" s="1"/>
      <c r="B430" s="16" t="s">
        <v>608</v>
      </c>
      <c r="C430" s="11" t="s">
        <v>947</v>
      </c>
      <c r="D430" s="11" t="s">
        <v>589</v>
      </c>
      <c r="E430" s="73">
        <v>1</v>
      </c>
      <c r="F430" s="53">
        <v>18</v>
      </c>
      <c r="G430" s="51">
        <f t="shared" si="6"/>
        <v>18</v>
      </c>
      <c r="H430" s="11" t="s">
        <v>948</v>
      </c>
      <c r="I430" s="13" t="s">
        <v>954</v>
      </c>
      <c r="J430" s="14">
        <v>1</v>
      </c>
      <c r="K430" s="26" t="s">
        <v>955</v>
      </c>
    </row>
    <row r="431" spans="2:11" s="23" customFormat="1" ht="12.75" customHeight="1">
      <c r="B431" s="23" t="s">
        <v>906</v>
      </c>
      <c r="C431" s="23" t="s">
        <v>343</v>
      </c>
      <c r="D431" s="23" t="s">
        <v>589</v>
      </c>
      <c r="E431" s="76">
        <f>138-50</f>
        <v>88</v>
      </c>
      <c r="F431" s="66">
        <v>5</v>
      </c>
      <c r="G431" s="51">
        <f t="shared" si="6"/>
        <v>440</v>
      </c>
      <c r="H431" s="23" t="s">
        <v>910</v>
      </c>
      <c r="I431" s="23" t="s">
        <v>342</v>
      </c>
      <c r="J431" s="14">
        <v>1</v>
      </c>
      <c r="K431" s="23" t="s">
        <v>683</v>
      </c>
    </row>
    <row r="432" spans="2:12" s="22" customFormat="1" ht="12.75" customHeight="1">
      <c r="B432" s="22" t="s">
        <v>906</v>
      </c>
      <c r="C432" s="22" t="s">
        <v>5</v>
      </c>
      <c r="D432" s="22" t="s">
        <v>589</v>
      </c>
      <c r="E432" s="76">
        <f>203-100</f>
        <v>103</v>
      </c>
      <c r="F432" s="51">
        <v>38.6</v>
      </c>
      <c r="G432" s="51">
        <f t="shared" si="6"/>
        <v>3975.8</v>
      </c>
      <c r="H432" s="22" t="s">
        <v>70</v>
      </c>
      <c r="I432" s="23" t="s">
        <v>209</v>
      </c>
      <c r="J432" s="14">
        <v>1</v>
      </c>
      <c r="K432" s="22" t="s">
        <v>548</v>
      </c>
      <c r="L432" s="8"/>
    </row>
    <row r="433" spans="1:12" s="22" customFormat="1" ht="12.75" customHeight="1">
      <c r="A433" s="15"/>
      <c r="B433" s="18" t="s">
        <v>829</v>
      </c>
      <c r="C433" s="19" t="s">
        <v>830</v>
      </c>
      <c r="D433" s="19" t="s">
        <v>589</v>
      </c>
      <c r="E433" s="73">
        <v>3</v>
      </c>
      <c r="F433" s="53">
        <v>84.24</v>
      </c>
      <c r="G433" s="51">
        <f t="shared" si="6"/>
        <v>252.71999999999997</v>
      </c>
      <c r="H433" s="7"/>
      <c r="I433" s="7"/>
      <c r="J433" s="14">
        <v>1</v>
      </c>
      <c r="K433" s="20" t="s">
        <v>831</v>
      </c>
      <c r="L433" s="8"/>
    </row>
    <row r="434" spans="2:11" s="22" customFormat="1" ht="12.75" customHeight="1">
      <c r="B434" s="22" t="s">
        <v>534</v>
      </c>
      <c r="C434" s="22" t="s">
        <v>552</v>
      </c>
      <c r="D434" s="22" t="s">
        <v>928</v>
      </c>
      <c r="E434" s="22">
        <v>200</v>
      </c>
      <c r="F434" s="51">
        <v>9.54</v>
      </c>
      <c r="G434" s="51">
        <f t="shared" si="6"/>
        <v>1907.9999999999998</v>
      </c>
      <c r="H434" s="22" t="s">
        <v>724</v>
      </c>
      <c r="I434" s="23" t="s">
        <v>535</v>
      </c>
      <c r="J434" s="14">
        <v>1</v>
      </c>
      <c r="K434" s="22" t="s">
        <v>547</v>
      </c>
    </row>
    <row r="435" spans="2:12" s="22" customFormat="1" ht="12.75" customHeight="1">
      <c r="B435" s="22" t="s">
        <v>525</v>
      </c>
      <c r="C435" s="22" t="s">
        <v>527</v>
      </c>
      <c r="D435" s="22" t="s">
        <v>589</v>
      </c>
      <c r="E435" s="76">
        <f>3-1</f>
        <v>2</v>
      </c>
      <c r="F435" s="51">
        <v>4</v>
      </c>
      <c r="G435" s="51">
        <f t="shared" si="6"/>
        <v>8</v>
      </c>
      <c r="H435" s="22" t="s">
        <v>526</v>
      </c>
      <c r="I435" s="23" t="s">
        <v>528</v>
      </c>
      <c r="J435" s="14">
        <v>1</v>
      </c>
      <c r="K435" s="22" t="s">
        <v>529</v>
      </c>
      <c r="L435" s="8" t="s">
        <v>413</v>
      </c>
    </row>
    <row r="436" spans="1:11" ht="12.75" customHeight="1">
      <c r="A436" s="9" t="s">
        <v>592</v>
      </c>
      <c r="B436" s="8" t="s">
        <v>906</v>
      </c>
      <c r="C436" s="8" t="s">
        <v>728</v>
      </c>
      <c r="D436" s="8" t="s">
        <v>589</v>
      </c>
      <c r="E436" s="79">
        <f>4-2</f>
        <v>2</v>
      </c>
      <c r="F436" s="83">
        <v>225.09</v>
      </c>
      <c r="G436" s="51">
        <f t="shared" si="6"/>
        <v>450.18</v>
      </c>
      <c r="H436" s="8" t="s">
        <v>721</v>
      </c>
      <c r="J436" s="14">
        <v>1</v>
      </c>
      <c r="K436" s="8" t="s">
        <v>720</v>
      </c>
    </row>
    <row r="437" spans="2:11" ht="12.75" customHeight="1">
      <c r="B437" s="11" t="s">
        <v>669</v>
      </c>
      <c r="C437" s="11" t="s">
        <v>671</v>
      </c>
      <c r="D437" s="11" t="s">
        <v>589</v>
      </c>
      <c r="E437" s="74">
        <f>4-1</f>
        <v>3</v>
      </c>
      <c r="F437" s="62">
        <v>85.81</v>
      </c>
      <c r="G437" s="51">
        <f t="shared" si="6"/>
        <v>257.43</v>
      </c>
      <c r="H437" s="11" t="s">
        <v>670</v>
      </c>
      <c r="I437" s="13"/>
      <c r="J437" s="14">
        <v>1</v>
      </c>
      <c r="K437" s="11" t="s">
        <v>83</v>
      </c>
    </row>
    <row r="438" spans="1:12" s="67" customFormat="1" ht="12.75" customHeight="1">
      <c r="A438" s="22" t="s">
        <v>592</v>
      </c>
      <c r="B438" s="22" t="s">
        <v>842</v>
      </c>
      <c r="C438" s="22" t="s">
        <v>685</v>
      </c>
      <c r="D438" s="22" t="s">
        <v>589</v>
      </c>
      <c r="E438" s="76">
        <v>104</v>
      </c>
      <c r="F438" s="51">
        <v>5.02</v>
      </c>
      <c r="G438" s="51">
        <f t="shared" si="6"/>
        <v>522.0799999999999</v>
      </c>
      <c r="H438" s="22"/>
      <c r="I438" s="23"/>
      <c r="J438" s="14">
        <v>1</v>
      </c>
      <c r="K438" s="22" t="s">
        <v>843</v>
      </c>
      <c r="L438" s="22"/>
    </row>
    <row r="439" spans="2:11" s="22" customFormat="1" ht="12.75" customHeight="1">
      <c r="B439" s="57" t="s">
        <v>383</v>
      </c>
      <c r="C439" s="22" t="s">
        <v>384</v>
      </c>
      <c r="D439" s="22" t="s">
        <v>589</v>
      </c>
      <c r="E439" s="76">
        <v>4</v>
      </c>
      <c r="F439" s="51">
        <v>3.9</v>
      </c>
      <c r="G439" s="51">
        <f t="shared" si="6"/>
        <v>15.6</v>
      </c>
      <c r="I439" s="23"/>
      <c r="J439" s="14">
        <v>1</v>
      </c>
      <c r="K439" s="22" t="s">
        <v>894</v>
      </c>
    </row>
    <row r="440" spans="1:11" ht="12.75" customHeight="1">
      <c r="A440" s="9" t="s">
        <v>592</v>
      </c>
      <c r="B440" s="8" t="s">
        <v>525</v>
      </c>
      <c r="C440" s="8" t="s">
        <v>723</v>
      </c>
      <c r="D440" s="8" t="s">
        <v>589</v>
      </c>
      <c r="E440" s="79">
        <v>1</v>
      </c>
      <c r="F440" s="83">
        <v>20</v>
      </c>
      <c r="G440" s="51">
        <f t="shared" si="6"/>
        <v>20</v>
      </c>
      <c r="H440" s="8" t="s">
        <v>724</v>
      </c>
      <c r="J440" s="14">
        <v>1</v>
      </c>
      <c r="K440" s="8" t="s">
        <v>722</v>
      </c>
    </row>
    <row r="441" spans="2:11" ht="12.75">
      <c r="B441" s="22" t="s">
        <v>590</v>
      </c>
      <c r="C441" s="8" t="s">
        <v>150</v>
      </c>
      <c r="D441" s="8" t="s">
        <v>928</v>
      </c>
      <c r="E441" s="79">
        <v>1</v>
      </c>
      <c r="F441" s="87">
        <v>35</v>
      </c>
      <c r="G441" s="52">
        <f t="shared" si="6"/>
        <v>35</v>
      </c>
      <c r="H441" s="8" t="s">
        <v>148</v>
      </c>
      <c r="J441" s="40">
        <v>1</v>
      </c>
      <c r="K441" s="8" t="s">
        <v>149</v>
      </c>
    </row>
    <row r="442" spans="2:11" ht="12.75">
      <c r="B442" s="22" t="s">
        <v>590</v>
      </c>
      <c r="C442" s="8" t="s">
        <v>151</v>
      </c>
      <c r="D442" s="8" t="s">
        <v>928</v>
      </c>
      <c r="E442" s="79">
        <v>1</v>
      </c>
      <c r="F442" s="87">
        <v>35</v>
      </c>
      <c r="G442" s="52">
        <f t="shared" si="6"/>
        <v>35</v>
      </c>
      <c r="H442" s="8" t="s">
        <v>148</v>
      </c>
      <c r="J442" s="40">
        <v>1</v>
      </c>
      <c r="K442" s="8" t="s">
        <v>133</v>
      </c>
    </row>
    <row r="443" spans="2:11" s="22" customFormat="1" ht="12.75" customHeight="1">
      <c r="B443" s="22" t="s">
        <v>590</v>
      </c>
      <c r="C443" s="22" t="s">
        <v>141</v>
      </c>
      <c r="D443" s="22" t="s">
        <v>928</v>
      </c>
      <c r="E443" s="76">
        <v>1</v>
      </c>
      <c r="F443" s="51">
        <v>35</v>
      </c>
      <c r="G443" s="12">
        <f t="shared" si="6"/>
        <v>35</v>
      </c>
      <c r="H443" s="22" t="s">
        <v>668</v>
      </c>
      <c r="I443" s="23"/>
      <c r="J443" s="14">
        <v>1</v>
      </c>
      <c r="K443" s="22" t="s">
        <v>142</v>
      </c>
    </row>
    <row r="444" spans="2:11" s="22" customFormat="1" ht="12.75" customHeight="1">
      <c r="B444" s="22" t="s">
        <v>590</v>
      </c>
      <c r="C444" s="22" t="s">
        <v>147</v>
      </c>
      <c r="D444" s="22" t="s">
        <v>928</v>
      </c>
      <c r="E444" s="76">
        <v>1</v>
      </c>
      <c r="F444" s="51">
        <v>40</v>
      </c>
      <c r="G444" s="12">
        <f t="shared" si="6"/>
        <v>40</v>
      </c>
      <c r="H444" s="22" t="s">
        <v>143</v>
      </c>
      <c r="I444" s="23"/>
      <c r="J444" s="14">
        <v>1</v>
      </c>
      <c r="K444" s="22" t="s">
        <v>144</v>
      </c>
    </row>
    <row r="445" spans="1:11" s="26" customFormat="1" ht="12.75" customHeight="1">
      <c r="A445" s="43"/>
      <c r="B445" s="22" t="s">
        <v>590</v>
      </c>
      <c r="C445" s="22" t="s">
        <v>146</v>
      </c>
      <c r="D445" s="26" t="s">
        <v>928</v>
      </c>
      <c r="E445" s="80">
        <v>2</v>
      </c>
      <c r="F445" s="58">
        <v>40</v>
      </c>
      <c r="G445" s="12">
        <f t="shared" si="6"/>
        <v>80</v>
      </c>
      <c r="H445" s="26" t="s">
        <v>143</v>
      </c>
      <c r="I445" s="28"/>
      <c r="J445" s="14">
        <v>1</v>
      </c>
      <c r="K445" s="26" t="s">
        <v>145</v>
      </c>
    </row>
    <row r="446" spans="2:20" s="48" customFormat="1" ht="12.75" customHeight="1">
      <c r="B446" s="30" t="s">
        <v>988</v>
      </c>
      <c r="C446" s="48" t="s">
        <v>217</v>
      </c>
      <c r="D446" s="48" t="s">
        <v>599</v>
      </c>
      <c r="E446" s="31">
        <v>6</v>
      </c>
      <c r="F446" s="59">
        <v>9.6</v>
      </c>
      <c r="G446" s="51">
        <f t="shared" si="6"/>
        <v>57.599999999999994</v>
      </c>
      <c r="H446" s="48" t="s">
        <v>987</v>
      </c>
      <c r="I446" s="85"/>
      <c r="J446" s="14">
        <v>1</v>
      </c>
      <c r="K446" s="48" t="s">
        <v>976</v>
      </c>
      <c r="L446" s="48" t="s">
        <v>978</v>
      </c>
      <c r="T446" s="48">
        <v>2006</v>
      </c>
    </row>
    <row r="447" spans="1:12" s="67" customFormat="1" ht="12.75" customHeight="1">
      <c r="A447" s="22"/>
      <c r="B447" s="22" t="s">
        <v>590</v>
      </c>
      <c r="C447" s="22" t="s">
        <v>43</v>
      </c>
      <c r="D447" s="22" t="s">
        <v>589</v>
      </c>
      <c r="E447" s="76">
        <v>2</v>
      </c>
      <c r="F447" s="53">
        <v>5</v>
      </c>
      <c r="G447" s="51">
        <f t="shared" si="6"/>
        <v>10</v>
      </c>
      <c r="H447" s="22" t="s">
        <v>40</v>
      </c>
      <c r="I447" s="23">
        <v>8809</v>
      </c>
      <c r="J447" s="14">
        <v>1</v>
      </c>
      <c r="K447" s="22" t="s">
        <v>44</v>
      </c>
      <c r="L447" s="22"/>
    </row>
    <row r="448" spans="1:11" s="22" customFormat="1" ht="12.75" customHeight="1">
      <c r="A448" s="22" t="s">
        <v>592</v>
      </c>
      <c r="B448" s="22" t="s">
        <v>50</v>
      </c>
      <c r="C448" s="22" t="s">
        <v>53</v>
      </c>
      <c r="D448" s="22" t="s">
        <v>589</v>
      </c>
      <c r="E448" s="76">
        <v>29</v>
      </c>
      <c r="F448" s="51">
        <v>11.2</v>
      </c>
      <c r="G448" s="51">
        <f t="shared" si="6"/>
        <v>324.79999999999995</v>
      </c>
      <c r="H448" s="22" t="s">
        <v>794</v>
      </c>
      <c r="I448" s="23"/>
      <c r="J448" s="14">
        <v>1</v>
      </c>
      <c r="K448" s="22" t="s">
        <v>51</v>
      </c>
    </row>
    <row r="449" spans="2:11" s="22" customFormat="1" ht="12.75" customHeight="1">
      <c r="B449" s="57" t="s">
        <v>1129</v>
      </c>
      <c r="C449" s="22" t="s">
        <v>1131</v>
      </c>
      <c r="D449" s="22" t="s">
        <v>589</v>
      </c>
      <c r="E449" s="76">
        <v>14</v>
      </c>
      <c r="F449" s="51">
        <v>64.85</v>
      </c>
      <c r="G449" s="51">
        <f t="shared" si="6"/>
        <v>907.8999999999999</v>
      </c>
      <c r="H449" s="22" t="s">
        <v>794</v>
      </c>
      <c r="I449" s="23" t="s">
        <v>1312</v>
      </c>
      <c r="J449" s="14">
        <v>1</v>
      </c>
      <c r="K449" s="22" t="s">
        <v>1313</v>
      </c>
    </row>
    <row r="450" spans="2:11" ht="12.75" customHeight="1">
      <c r="B450" s="22" t="s">
        <v>590</v>
      </c>
      <c r="C450" s="8" t="s">
        <v>369</v>
      </c>
      <c r="D450" s="8" t="s">
        <v>603</v>
      </c>
      <c r="E450" s="79">
        <v>1</v>
      </c>
      <c r="F450" s="53">
        <v>24</v>
      </c>
      <c r="G450" s="51">
        <f aca="true" t="shared" si="7" ref="G450:G500">SUM(E450*F450)</f>
        <v>24</v>
      </c>
      <c r="H450" s="8" t="s">
        <v>361</v>
      </c>
      <c r="I450" s="40" t="s">
        <v>370</v>
      </c>
      <c r="J450" s="14">
        <v>1</v>
      </c>
      <c r="K450" s="8" t="s">
        <v>368</v>
      </c>
    </row>
    <row r="451" spans="2:11" ht="12.75" customHeight="1">
      <c r="B451" s="22" t="s">
        <v>590</v>
      </c>
      <c r="C451" s="8" t="s">
        <v>369</v>
      </c>
      <c r="D451" s="8" t="s">
        <v>603</v>
      </c>
      <c r="E451" s="79">
        <v>1</v>
      </c>
      <c r="F451" s="53">
        <v>24</v>
      </c>
      <c r="G451" s="51">
        <f t="shared" si="7"/>
        <v>24</v>
      </c>
      <c r="H451" s="8" t="s">
        <v>361</v>
      </c>
      <c r="I451" s="40" t="s">
        <v>370</v>
      </c>
      <c r="J451" s="14">
        <v>1</v>
      </c>
      <c r="K451" s="8" t="s">
        <v>367</v>
      </c>
    </row>
    <row r="452" spans="2:11" ht="12.75" customHeight="1">
      <c r="B452" s="22" t="s">
        <v>590</v>
      </c>
      <c r="C452" s="8" t="s">
        <v>364</v>
      </c>
      <c r="D452" s="8" t="s">
        <v>603</v>
      </c>
      <c r="E452" s="79">
        <v>2</v>
      </c>
      <c r="F452" s="53">
        <v>26</v>
      </c>
      <c r="G452" s="51">
        <f t="shared" si="7"/>
        <v>52</v>
      </c>
      <c r="H452" s="8" t="s">
        <v>361</v>
      </c>
      <c r="I452" s="40" t="s">
        <v>362</v>
      </c>
      <c r="J452" s="14">
        <v>1</v>
      </c>
      <c r="K452" s="8" t="s">
        <v>363</v>
      </c>
    </row>
    <row r="453" spans="2:11" ht="12.75" customHeight="1">
      <c r="B453" s="22" t="s">
        <v>590</v>
      </c>
      <c r="C453" s="8" t="s">
        <v>365</v>
      </c>
      <c r="D453" s="8" t="s">
        <v>603</v>
      </c>
      <c r="E453" s="79">
        <v>1</v>
      </c>
      <c r="F453" s="53">
        <v>27</v>
      </c>
      <c r="G453" s="51">
        <f t="shared" si="7"/>
        <v>27</v>
      </c>
      <c r="H453" s="8" t="s">
        <v>361</v>
      </c>
      <c r="I453" s="40" t="s">
        <v>359</v>
      </c>
      <c r="J453" s="14">
        <v>1</v>
      </c>
      <c r="K453" s="8" t="s">
        <v>360</v>
      </c>
    </row>
    <row r="454" spans="2:11" ht="12.75" customHeight="1">
      <c r="B454" s="22" t="s">
        <v>590</v>
      </c>
      <c r="C454" s="8" t="s">
        <v>316</v>
      </c>
      <c r="D454" s="8" t="s">
        <v>603</v>
      </c>
      <c r="E454" s="79">
        <v>2</v>
      </c>
      <c r="F454" s="53">
        <v>15</v>
      </c>
      <c r="G454" s="51">
        <f t="shared" si="7"/>
        <v>30</v>
      </c>
      <c r="H454" s="8" t="s">
        <v>366</v>
      </c>
      <c r="J454" s="14">
        <v>1</v>
      </c>
      <c r="K454" s="8" t="s">
        <v>887</v>
      </c>
    </row>
    <row r="455" spans="1:11" ht="12.75" customHeight="1">
      <c r="A455" s="9" t="s">
        <v>592</v>
      </c>
      <c r="B455" s="8" t="s">
        <v>743</v>
      </c>
      <c r="C455" s="8" t="s">
        <v>744</v>
      </c>
      <c r="D455" s="8" t="s">
        <v>599</v>
      </c>
      <c r="E455" s="79">
        <v>13</v>
      </c>
      <c r="F455" s="83">
        <v>9.88</v>
      </c>
      <c r="G455" s="51">
        <f t="shared" si="7"/>
        <v>128.44</v>
      </c>
      <c r="H455" s="8" t="s">
        <v>745</v>
      </c>
      <c r="J455" s="14">
        <v>1</v>
      </c>
      <c r="K455" s="8" t="s">
        <v>742</v>
      </c>
    </row>
    <row r="456" spans="1:13" ht="12.75" customHeight="1">
      <c r="A456" s="22"/>
      <c r="B456" s="22" t="s">
        <v>590</v>
      </c>
      <c r="C456" s="22" t="s">
        <v>576</v>
      </c>
      <c r="D456" s="22" t="s">
        <v>599</v>
      </c>
      <c r="E456" s="77">
        <v>5</v>
      </c>
      <c r="F456" s="53">
        <v>15</v>
      </c>
      <c r="G456" s="51">
        <f t="shared" si="7"/>
        <v>75</v>
      </c>
      <c r="H456" s="22" t="s">
        <v>486</v>
      </c>
      <c r="I456" s="23" t="s">
        <v>584</v>
      </c>
      <c r="J456" s="14">
        <v>1</v>
      </c>
      <c r="K456" s="22" t="s">
        <v>585</v>
      </c>
      <c r="L456" s="8" t="s">
        <v>413</v>
      </c>
      <c r="M456" s="26"/>
    </row>
    <row r="457" spans="2:12" ht="12.75" customHeight="1">
      <c r="B457" s="22" t="s">
        <v>590</v>
      </c>
      <c r="C457" s="22" t="s">
        <v>91</v>
      </c>
      <c r="D457" s="22" t="s">
        <v>599</v>
      </c>
      <c r="E457" s="79">
        <v>1</v>
      </c>
      <c r="F457" s="53">
        <v>7.5</v>
      </c>
      <c r="G457" s="51">
        <f t="shared" si="7"/>
        <v>7.5</v>
      </c>
      <c r="H457" s="8" t="s">
        <v>577</v>
      </c>
      <c r="I457" s="40">
        <v>4913</v>
      </c>
      <c r="J457" s="14">
        <v>1</v>
      </c>
      <c r="K457" s="8" t="s">
        <v>578</v>
      </c>
      <c r="L457" s="8" t="s">
        <v>413</v>
      </c>
    </row>
    <row r="458" spans="2:12" ht="12.75" customHeight="1">
      <c r="B458" s="22" t="s">
        <v>590</v>
      </c>
      <c r="C458" s="22" t="s">
        <v>91</v>
      </c>
      <c r="D458" s="27" t="s">
        <v>599</v>
      </c>
      <c r="E458" s="75">
        <v>2</v>
      </c>
      <c r="F458" s="53">
        <v>7.5</v>
      </c>
      <c r="G458" s="51">
        <f t="shared" si="7"/>
        <v>15</v>
      </c>
      <c r="H458" s="36" t="s">
        <v>579</v>
      </c>
      <c r="I458" s="36">
        <v>797</v>
      </c>
      <c r="J458" s="14">
        <v>1</v>
      </c>
      <c r="K458" s="8" t="s">
        <v>580</v>
      </c>
      <c r="L458" s="8" t="s">
        <v>413</v>
      </c>
    </row>
    <row r="459" spans="1:13" ht="12.75" customHeight="1">
      <c r="A459" s="15"/>
      <c r="B459" s="22" t="s">
        <v>590</v>
      </c>
      <c r="C459" s="22" t="s">
        <v>92</v>
      </c>
      <c r="D459" s="11" t="s">
        <v>599</v>
      </c>
      <c r="E459" s="74">
        <v>2</v>
      </c>
      <c r="F459" s="53">
        <v>7.5</v>
      </c>
      <c r="G459" s="51">
        <f t="shared" si="7"/>
        <v>15</v>
      </c>
      <c r="H459" s="11" t="s">
        <v>579</v>
      </c>
      <c r="I459" s="13" t="s">
        <v>587</v>
      </c>
      <c r="J459" s="14">
        <v>1</v>
      </c>
      <c r="K459" s="11" t="s">
        <v>588</v>
      </c>
      <c r="L459" s="8" t="s">
        <v>413</v>
      </c>
      <c r="M459" s="11"/>
    </row>
    <row r="460" spans="2:12" s="22" customFormat="1" ht="12.75" customHeight="1">
      <c r="B460" s="22" t="s">
        <v>590</v>
      </c>
      <c r="C460" s="22" t="s">
        <v>581</v>
      </c>
      <c r="D460" s="22" t="s">
        <v>599</v>
      </c>
      <c r="E460" s="76">
        <v>5</v>
      </c>
      <c r="F460" s="51">
        <v>15</v>
      </c>
      <c r="G460" s="51">
        <f t="shared" si="7"/>
        <v>75</v>
      </c>
      <c r="H460" s="22" t="s">
        <v>486</v>
      </c>
      <c r="I460" s="23" t="s">
        <v>582</v>
      </c>
      <c r="J460" s="14">
        <v>1</v>
      </c>
      <c r="K460" s="22" t="s">
        <v>583</v>
      </c>
      <c r="L460" s="8" t="s">
        <v>413</v>
      </c>
    </row>
    <row r="461" spans="1:13" ht="12.75" customHeight="1">
      <c r="A461" s="29"/>
      <c r="B461" s="22" t="s">
        <v>590</v>
      </c>
      <c r="C461" s="22" t="s">
        <v>581</v>
      </c>
      <c r="D461" s="31" t="s">
        <v>599</v>
      </c>
      <c r="E461" s="78">
        <v>1</v>
      </c>
      <c r="F461" s="53">
        <v>7.5</v>
      </c>
      <c r="G461" s="51">
        <f t="shared" si="7"/>
        <v>7.5</v>
      </c>
      <c r="H461" s="32" t="s">
        <v>577</v>
      </c>
      <c r="I461" s="32">
        <v>4912</v>
      </c>
      <c r="J461" s="14">
        <v>1</v>
      </c>
      <c r="K461" s="22" t="s">
        <v>586</v>
      </c>
      <c r="L461" s="8" t="s">
        <v>413</v>
      </c>
      <c r="M461" s="26"/>
    </row>
    <row r="462" spans="2:11" ht="12.75" customHeight="1">
      <c r="B462" s="11" t="s">
        <v>921</v>
      </c>
      <c r="C462" s="11" t="s">
        <v>667</v>
      </c>
      <c r="D462" s="11" t="s">
        <v>589</v>
      </c>
      <c r="E462" s="74">
        <v>2</v>
      </c>
      <c r="F462" s="62">
        <v>53.87</v>
      </c>
      <c r="G462" s="51">
        <f t="shared" si="7"/>
        <v>107.74</v>
      </c>
      <c r="H462" s="11" t="s">
        <v>668</v>
      </c>
      <c r="I462" s="13"/>
      <c r="J462" s="14">
        <v>1</v>
      </c>
      <c r="K462" s="11" t="s">
        <v>922</v>
      </c>
    </row>
    <row r="463" spans="2:11" s="22" customFormat="1" ht="12.75" customHeight="1">
      <c r="B463" s="22" t="s">
        <v>944</v>
      </c>
      <c r="C463" s="22" t="s">
        <v>945</v>
      </c>
      <c r="D463" s="22" t="s">
        <v>589</v>
      </c>
      <c r="E463" s="76">
        <v>1</v>
      </c>
      <c r="F463" s="53">
        <v>33.89</v>
      </c>
      <c r="G463" s="51">
        <f t="shared" si="7"/>
        <v>33.89</v>
      </c>
      <c r="I463" s="23"/>
      <c r="J463" s="14">
        <v>1</v>
      </c>
      <c r="K463" s="11" t="s">
        <v>990</v>
      </c>
    </row>
    <row r="464" spans="1:11" ht="12.75" customHeight="1">
      <c r="A464" s="9" t="s">
        <v>592</v>
      </c>
      <c r="B464" s="8" t="s">
        <v>771</v>
      </c>
      <c r="C464" s="8" t="s">
        <v>772</v>
      </c>
      <c r="D464" s="8" t="s">
        <v>589</v>
      </c>
      <c r="E464" s="79">
        <v>22</v>
      </c>
      <c r="F464" s="83">
        <v>12.41</v>
      </c>
      <c r="G464" s="51">
        <f t="shared" si="7"/>
        <v>273.02</v>
      </c>
      <c r="H464" s="8" t="s">
        <v>773</v>
      </c>
      <c r="J464" s="14">
        <v>1</v>
      </c>
      <c r="K464" s="8" t="s">
        <v>234</v>
      </c>
    </row>
    <row r="465" spans="2:11" ht="12.75" customHeight="1">
      <c r="B465" s="22" t="s">
        <v>1331</v>
      </c>
      <c r="C465" s="8" t="s">
        <v>317</v>
      </c>
      <c r="D465" s="8" t="s">
        <v>589</v>
      </c>
      <c r="E465" s="79">
        <v>17</v>
      </c>
      <c r="F465" s="53">
        <v>337.5</v>
      </c>
      <c r="G465" s="51">
        <f t="shared" si="7"/>
        <v>5737.5</v>
      </c>
      <c r="H465" s="8" t="s">
        <v>1332</v>
      </c>
      <c r="I465" s="40" t="s">
        <v>1333</v>
      </c>
      <c r="J465" s="14">
        <v>1</v>
      </c>
      <c r="K465" s="11" t="s">
        <v>72</v>
      </c>
    </row>
    <row r="466" spans="1:13" ht="12.75" customHeight="1">
      <c r="A466" s="22"/>
      <c r="B466" s="16" t="s">
        <v>206</v>
      </c>
      <c r="C466" s="11" t="s">
        <v>215</v>
      </c>
      <c r="D466" s="11" t="s">
        <v>589</v>
      </c>
      <c r="E466" s="73">
        <v>100</v>
      </c>
      <c r="F466" s="5">
        <v>138.69</v>
      </c>
      <c r="G466" s="51">
        <f t="shared" si="7"/>
        <v>13869</v>
      </c>
      <c r="H466" s="11" t="s">
        <v>207</v>
      </c>
      <c r="I466" s="13">
        <v>125</v>
      </c>
      <c r="J466" s="14">
        <v>1</v>
      </c>
      <c r="K466" s="26" t="s">
        <v>208</v>
      </c>
      <c r="L466" s="8" t="s">
        <v>22</v>
      </c>
      <c r="M466" s="8">
        <v>990181883</v>
      </c>
    </row>
    <row r="467" spans="1:11" ht="12.75" customHeight="1">
      <c r="A467" s="15"/>
      <c r="B467" s="16" t="s">
        <v>590</v>
      </c>
      <c r="C467" s="17" t="s">
        <v>94</v>
      </c>
      <c r="D467" s="17" t="s">
        <v>591</v>
      </c>
      <c r="E467" s="72">
        <v>32</v>
      </c>
      <c r="F467" s="53">
        <v>5</v>
      </c>
      <c r="G467" s="51">
        <f t="shared" si="7"/>
        <v>160</v>
      </c>
      <c r="H467" s="22"/>
      <c r="I467" s="13">
        <v>761194</v>
      </c>
      <c r="J467" s="14">
        <v>1</v>
      </c>
      <c r="K467" s="8" t="s">
        <v>1339</v>
      </c>
    </row>
    <row r="468" spans="2:11" s="23" customFormat="1" ht="12.75" customHeight="1">
      <c r="B468" s="23" t="s">
        <v>983</v>
      </c>
      <c r="C468" s="22" t="s">
        <v>985</v>
      </c>
      <c r="D468" s="23" t="s">
        <v>589</v>
      </c>
      <c r="E468" s="76">
        <v>1</v>
      </c>
      <c r="F468" s="66">
        <v>95.9</v>
      </c>
      <c r="G468" s="51">
        <f t="shared" si="7"/>
        <v>95.9</v>
      </c>
      <c r="H468" s="23" t="s">
        <v>905</v>
      </c>
      <c r="I468" s="23" t="s">
        <v>224</v>
      </c>
      <c r="J468" s="14">
        <v>1</v>
      </c>
      <c r="K468" s="23" t="s">
        <v>619</v>
      </c>
    </row>
    <row r="469" spans="2:11" s="22" customFormat="1" ht="12.75" customHeight="1">
      <c r="B469" s="65" t="s">
        <v>1328</v>
      </c>
      <c r="C469" s="22" t="s">
        <v>1330</v>
      </c>
      <c r="D469" s="22" t="s">
        <v>589</v>
      </c>
      <c r="E469" s="76">
        <v>7</v>
      </c>
      <c r="F469" s="51">
        <v>613.26</v>
      </c>
      <c r="G469" s="51">
        <f t="shared" si="7"/>
        <v>4292.82</v>
      </c>
      <c r="H469" s="22" t="s">
        <v>1329</v>
      </c>
      <c r="I469" s="23"/>
      <c r="J469" s="14">
        <v>1</v>
      </c>
      <c r="K469" s="11" t="s">
        <v>72</v>
      </c>
    </row>
    <row r="470" spans="2:11" s="22" customFormat="1" ht="12.75" customHeight="1">
      <c r="B470" s="65" t="s">
        <v>851</v>
      </c>
      <c r="C470" s="22" t="s">
        <v>784</v>
      </c>
      <c r="D470" s="22" t="s">
        <v>599</v>
      </c>
      <c r="E470" s="76">
        <v>11</v>
      </c>
      <c r="F470" s="51">
        <v>48.78</v>
      </c>
      <c r="G470" s="51">
        <f t="shared" si="7"/>
        <v>536.58</v>
      </c>
      <c r="H470" s="22" t="s">
        <v>852</v>
      </c>
      <c r="I470" s="23"/>
      <c r="J470" s="14">
        <v>1</v>
      </c>
      <c r="K470" s="22" t="s">
        <v>684</v>
      </c>
    </row>
    <row r="471" spans="1:11" ht="12.75" customHeight="1">
      <c r="A471" s="15"/>
      <c r="B471" s="18" t="s">
        <v>832</v>
      </c>
      <c r="C471" s="19" t="s">
        <v>833</v>
      </c>
      <c r="D471" s="19" t="s">
        <v>589</v>
      </c>
      <c r="E471" s="73">
        <f>74-12-12</f>
        <v>50</v>
      </c>
      <c r="F471" s="53">
        <v>3.73</v>
      </c>
      <c r="G471" s="51">
        <f t="shared" si="7"/>
        <v>186.5</v>
      </c>
      <c r="H471" s="14" t="s">
        <v>597</v>
      </c>
      <c r="I471" s="14" t="s">
        <v>597</v>
      </c>
      <c r="J471" s="14">
        <v>1</v>
      </c>
      <c r="K471" s="20" t="s">
        <v>834</v>
      </c>
    </row>
    <row r="472" spans="1:12" s="22" customFormat="1" ht="12.75" customHeight="1">
      <c r="A472" s="49"/>
      <c r="B472" s="47" t="s">
        <v>835</v>
      </c>
      <c r="C472" s="42" t="s">
        <v>836</v>
      </c>
      <c r="D472" s="42" t="s">
        <v>603</v>
      </c>
      <c r="E472" s="72">
        <v>12</v>
      </c>
      <c r="F472" s="53">
        <v>109.84</v>
      </c>
      <c r="G472" s="51">
        <f t="shared" si="7"/>
        <v>1318.08</v>
      </c>
      <c r="H472" s="42" t="s">
        <v>600</v>
      </c>
      <c r="I472" s="50">
        <v>2436</v>
      </c>
      <c r="J472" s="14">
        <v>1</v>
      </c>
      <c r="K472" s="48" t="s">
        <v>122</v>
      </c>
      <c r="L472" s="22" t="s">
        <v>592</v>
      </c>
    </row>
    <row r="473" spans="1:12" s="22" customFormat="1" ht="12.75" customHeight="1">
      <c r="A473" s="49"/>
      <c r="B473" s="47" t="s">
        <v>835</v>
      </c>
      <c r="C473" s="42" t="s">
        <v>836</v>
      </c>
      <c r="D473" s="42" t="s">
        <v>603</v>
      </c>
      <c r="E473" s="72">
        <v>23</v>
      </c>
      <c r="F473" s="53">
        <v>109.84</v>
      </c>
      <c r="G473" s="51">
        <f t="shared" si="7"/>
        <v>2526.32</v>
      </c>
      <c r="H473" s="42" t="s">
        <v>600</v>
      </c>
      <c r="I473" s="50">
        <v>2436</v>
      </c>
      <c r="J473" s="14">
        <v>1</v>
      </c>
      <c r="K473" s="48" t="s">
        <v>414</v>
      </c>
      <c r="L473" s="22" t="s">
        <v>604</v>
      </c>
    </row>
    <row r="474" spans="1:11" s="22" customFormat="1" ht="12.75" customHeight="1">
      <c r="A474" s="23" t="s">
        <v>592</v>
      </c>
      <c r="B474" s="22" t="s">
        <v>293</v>
      </c>
      <c r="C474" s="22" t="s">
        <v>229</v>
      </c>
      <c r="D474" s="22" t="s">
        <v>603</v>
      </c>
      <c r="E474" s="76">
        <v>3</v>
      </c>
      <c r="F474" s="53">
        <v>19</v>
      </c>
      <c r="G474" s="51">
        <f t="shared" si="7"/>
        <v>57</v>
      </c>
      <c r="H474" s="22" t="s">
        <v>294</v>
      </c>
      <c r="I474" s="23">
        <v>310125</v>
      </c>
      <c r="J474" s="14">
        <v>1</v>
      </c>
      <c r="K474" s="22" t="s">
        <v>295</v>
      </c>
    </row>
    <row r="475" spans="2:12" ht="12.75" customHeight="1">
      <c r="B475" s="16" t="s">
        <v>14</v>
      </c>
      <c r="C475" s="11" t="s">
        <v>15</v>
      </c>
      <c r="D475" s="17" t="s">
        <v>589</v>
      </c>
      <c r="E475" s="72">
        <v>35</v>
      </c>
      <c r="F475" s="53">
        <v>85.5</v>
      </c>
      <c r="G475" s="51">
        <f t="shared" si="7"/>
        <v>2992.5</v>
      </c>
      <c r="H475" s="13" t="s">
        <v>16</v>
      </c>
      <c r="I475" s="14"/>
      <c r="J475" s="14">
        <v>1</v>
      </c>
      <c r="K475" s="7" t="s">
        <v>543</v>
      </c>
      <c r="L475" s="11"/>
    </row>
    <row r="476" spans="1:12" s="67" customFormat="1" ht="12.75" customHeight="1">
      <c r="A476" s="22"/>
      <c r="B476" s="57" t="s">
        <v>422</v>
      </c>
      <c r="C476" s="22" t="s">
        <v>73</v>
      </c>
      <c r="D476" s="22" t="s">
        <v>589</v>
      </c>
      <c r="E476" s="76">
        <v>186</v>
      </c>
      <c r="F476" s="51">
        <v>7.7</v>
      </c>
      <c r="G476" s="51">
        <f t="shared" si="7"/>
        <v>1432.2</v>
      </c>
      <c r="H476" s="22" t="s">
        <v>837</v>
      </c>
      <c r="I476" s="23" t="s">
        <v>1045</v>
      </c>
      <c r="J476" s="14">
        <v>1</v>
      </c>
      <c r="K476" s="22" t="s">
        <v>1336</v>
      </c>
      <c r="L476" s="22"/>
    </row>
    <row r="477" spans="2:11" s="22" customFormat="1" ht="12.75" customHeight="1">
      <c r="B477" s="57" t="s">
        <v>422</v>
      </c>
      <c r="C477" s="22" t="s">
        <v>17</v>
      </c>
      <c r="D477" s="22" t="s">
        <v>589</v>
      </c>
      <c r="E477" s="76">
        <v>7</v>
      </c>
      <c r="F477" s="51">
        <v>7.7</v>
      </c>
      <c r="G477" s="51">
        <f t="shared" si="7"/>
        <v>53.9</v>
      </c>
      <c r="I477" s="23">
        <v>1250</v>
      </c>
      <c r="J477" s="14">
        <v>1</v>
      </c>
      <c r="K477" s="22" t="s">
        <v>543</v>
      </c>
    </row>
    <row r="478" spans="1:12" s="67" customFormat="1" ht="12.75" customHeight="1">
      <c r="A478" s="9"/>
      <c r="B478" s="13" t="s">
        <v>972</v>
      </c>
      <c r="C478" s="8" t="s">
        <v>973</v>
      </c>
      <c r="D478" s="8" t="s">
        <v>589</v>
      </c>
      <c r="E478" s="79">
        <v>90</v>
      </c>
      <c r="F478" s="5">
        <v>5.72</v>
      </c>
      <c r="G478" s="51">
        <f t="shared" si="7"/>
        <v>514.8</v>
      </c>
      <c r="H478" s="8" t="s">
        <v>108</v>
      </c>
      <c r="I478" s="40" t="s">
        <v>109</v>
      </c>
      <c r="J478" s="14">
        <v>1</v>
      </c>
      <c r="K478" s="26" t="s">
        <v>991</v>
      </c>
      <c r="L478" s="8" t="s">
        <v>960</v>
      </c>
    </row>
    <row r="479" spans="2:11" s="22" customFormat="1" ht="12.75" customHeight="1">
      <c r="B479" s="57" t="s">
        <v>1125</v>
      </c>
      <c r="C479" s="22" t="s">
        <v>1136</v>
      </c>
      <c r="D479" s="22" t="s">
        <v>589</v>
      </c>
      <c r="E479" s="76">
        <v>20</v>
      </c>
      <c r="F479" s="51">
        <v>16.28</v>
      </c>
      <c r="G479" s="51">
        <f t="shared" si="7"/>
        <v>325.6</v>
      </c>
      <c r="H479" s="22" t="s">
        <v>1307</v>
      </c>
      <c r="I479" s="23"/>
      <c r="J479" s="14">
        <v>1</v>
      </c>
      <c r="K479" s="22" t="s">
        <v>1308</v>
      </c>
    </row>
    <row r="480" spans="2:20" s="22" customFormat="1" ht="12.75" customHeight="1">
      <c r="B480" s="54" t="s">
        <v>981</v>
      </c>
      <c r="C480" s="22" t="s">
        <v>984</v>
      </c>
      <c r="D480" s="22" t="s">
        <v>589</v>
      </c>
      <c r="E480" s="76">
        <v>1</v>
      </c>
      <c r="F480" s="22">
        <v>6.54</v>
      </c>
      <c r="G480" s="51">
        <f t="shared" si="7"/>
        <v>6.54</v>
      </c>
      <c r="H480" s="22" t="s">
        <v>975</v>
      </c>
      <c r="I480" s="23"/>
      <c r="J480" s="14">
        <v>1</v>
      </c>
      <c r="K480" s="22" t="s">
        <v>989</v>
      </c>
      <c r="L480" s="22" t="s">
        <v>977</v>
      </c>
      <c r="T480" s="22">
        <v>2006</v>
      </c>
    </row>
    <row r="481" spans="2:11" s="22" customFormat="1" ht="12.75" customHeight="1">
      <c r="B481" s="57" t="s">
        <v>972</v>
      </c>
      <c r="C481" s="22" t="s">
        <v>1135</v>
      </c>
      <c r="D481" s="22" t="s">
        <v>589</v>
      </c>
      <c r="E481" s="76">
        <v>21</v>
      </c>
      <c r="F481" s="51">
        <v>8.13</v>
      </c>
      <c r="G481" s="51">
        <f t="shared" si="7"/>
        <v>170.73000000000002</v>
      </c>
      <c r="H481" s="22" t="s">
        <v>1301</v>
      </c>
      <c r="I481" s="23"/>
      <c r="J481" s="14">
        <v>1</v>
      </c>
      <c r="K481" s="22" t="s">
        <v>1302</v>
      </c>
    </row>
    <row r="482" spans="2:13" ht="12.75" customHeight="1">
      <c r="B482" s="35" t="s">
        <v>838</v>
      </c>
      <c r="C482" s="24" t="s">
        <v>845</v>
      </c>
      <c r="D482" s="24" t="s">
        <v>589</v>
      </c>
      <c r="E482" s="75">
        <v>11</v>
      </c>
      <c r="F482" s="53">
        <v>4</v>
      </c>
      <c r="G482" s="51">
        <f t="shared" si="7"/>
        <v>44</v>
      </c>
      <c r="H482" s="25" t="s">
        <v>846</v>
      </c>
      <c r="I482" s="25">
        <v>10</v>
      </c>
      <c r="J482" s="14">
        <v>1</v>
      </c>
      <c r="K482" s="11" t="s">
        <v>847</v>
      </c>
      <c r="L482" s="26"/>
      <c r="M482" s="26"/>
    </row>
    <row r="483" spans="2:13" ht="12.75" customHeight="1">
      <c r="B483" s="35" t="s">
        <v>838</v>
      </c>
      <c r="C483" s="27" t="s">
        <v>848</v>
      </c>
      <c r="D483" s="27" t="s">
        <v>589</v>
      </c>
      <c r="E483" s="75">
        <v>4</v>
      </c>
      <c r="F483" s="53">
        <v>4</v>
      </c>
      <c r="G483" s="51">
        <f t="shared" si="7"/>
        <v>16</v>
      </c>
      <c r="H483" s="36" t="s">
        <v>846</v>
      </c>
      <c r="I483" s="36">
        <v>10</v>
      </c>
      <c r="J483" s="14">
        <v>1</v>
      </c>
      <c r="K483" s="11" t="s">
        <v>847</v>
      </c>
      <c r="L483" s="26"/>
      <c r="M483" s="26"/>
    </row>
    <row r="484" spans="2:13" ht="12.75" customHeight="1">
      <c r="B484" s="22" t="s">
        <v>203</v>
      </c>
      <c r="C484" s="8" t="s">
        <v>201</v>
      </c>
      <c r="D484" s="8" t="s">
        <v>589</v>
      </c>
      <c r="E484" s="79">
        <v>30</v>
      </c>
      <c r="F484" s="51">
        <v>30</v>
      </c>
      <c r="G484" s="51">
        <f t="shared" si="7"/>
        <v>900</v>
      </c>
      <c r="J484" s="14">
        <v>1</v>
      </c>
      <c r="K484" s="8" t="s">
        <v>208</v>
      </c>
      <c r="L484" s="8" t="s">
        <v>202</v>
      </c>
      <c r="M484" s="8">
        <v>990179483</v>
      </c>
    </row>
    <row r="485" spans="1:12" s="67" customFormat="1" ht="12.75" customHeight="1">
      <c r="A485" s="15"/>
      <c r="B485" s="47" t="s">
        <v>849</v>
      </c>
      <c r="C485" s="42" t="s">
        <v>248</v>
      </c>
      <c r="D485" s="42" t="s">
        <v>599</v>
      </c>
      <c r="E485" s="72">
        <v>91</v>
      </c>
      <c r="F485" s="53">
        <v>8.28</v>
      </c>
      <c r="G485" s="51">
        <f t="shared" si="7"/>
        <v>753.4799999999999</v>
      </c>
      <c r="H485" s="42" t="s">
        <v>600</v>
      </c>
      <c r="I485" s="50">
        <v>5135</v>
      </c>
      <c r="J485" s="14">
        <v>1</v>
      </c>
      <c r="K485" s="48" t="s">
        <v>828</v>
      </c>
      <c r="L485" s="22" t="s">
        <v>604</v>
      </c>
    </row>
    <row r="486" spans="1:11" s="22" customFormat="1" ht="12.75" customHeight="1">
      <c r="A486" s="22" t="s">
        <v>592</v>
      </c>
      <c r="B486" s="22" t="s">
        <v>48</v>
      </c>
      <c r="C486" s="22" t="s">
        <v>52</v>
      </c>
      <c r="D486" s="22" t="s">
        <v>589</v>
      </c>
      <c r="E486" s="76">
        <v>48</v>
      </c>
      <c r="F486" s="51">
        <v>0.5</v>
      </c>
      <c r="G486" s="51">
        <f t="shared" si="7"/>
        <v>24</v>
      </c>
      <c r="I486" s="23"/>
      <c r="J486" s="14">
        <v>1</v>
      </c>
      <c r="K486" s="22" t="s">
        <v>49</v>
      </c>
    </row>
    <row r="487" spans="1:12" s="67" customFormat="1" ht="12.75" customHeight="1">
      <c r="A487" s="22"/>
      <c r="B487" s="22" t="s">
        <v>839</v>
      </c>
      <c r="C487" s="22" t="s">
        <v>844</v>
      </c>
      <c r="D487" s="22" t="s">
        <v>589</v>
      </c>
      <c r="E487" s="76">
        <f>32-20</f>
        <v>12</v>
      </c>
      <c r="F487" s="51">
        <v>38.75</v>
      </c>
      <c r="G487" s="51">
        <f t="shared" si="7"/>
        <v>465</v>
      </c>
      <c r="H487" s="22" t="s">
        <v>840</v>
      </c>
      <c r="I487" s="23"/>
      <c r="J487" s="14">
        <v>1</v>
      </c>
      <c r="K487" s="22" t="s">
        <v>841</v>
      </c>
      <c r="L487" s="22"/>
    </row>
    <row r="488" spans="1:12" s="67" customFormat="1" ht="12.75" customHeight="1">
      <c r="A488" s="23"/>
      <c r="B488" s="23" t="s">
        <v>906</v>
      </c>
      <c r="C488" s="23" t="s">
        <v>212</v>
      </c>
      <c r="D488" s="23" t="s">
        <v>589</v>
      </c>
      <c r="E488" s="76">
        <f>23-20</f>
        <v>3</v>
      </c>
      <c r="F488" s="66">
        <v>115</v>
      </c>
      <c r="G488" s="51">
        <f t="shared" si="7"/>
        <v>345</v>
      </c>
      <c r="H488" s="23">
        <v>115</v>
      </c>
      <c r="I488" s="23" t="s">
        <v>909</v>
      </c>
      <c r="J488" s="14">
        <v>1</v>
      </c>
      <c r="K488" s="23" t="s">
        <v>683</v>
      </c>
      <c r="L488" s="23"/>
    </row>
    <row r="489" spans="2:11" s="23" customFormat="1" ht="12.75" customHeight="1">
      <c r="B489" s="23" t="s">
        <v>906</v>
      </c>
      <c r="C489" s="23" t="s">
        <v>912</v>
      </c>
      <c r="D489" s="23" t="s">
        <v>589</v>
      </c>
      <c r="E489" s="76">
        <f>29-20</f>
        <v>9</v>
      </c>
      <c r="F489" s="66">
        <v>5</v>
      </c>
      <c r="G489" s="51">
        <f t="shared" si="7"/>
        <v>45</v>
      </c>
      <c r="H489" s="23" t="s">
        <v>907</v>
      </c>
      <c r="I489" s="23" t="s">
        <v>913</v>
      </c>
      <c r="J489" s="14">
        <v>1</v>
      </c>
      <c r="K489" s="23" t="s">
        <v>683</v>
      </c>
    </row>
    <row r="490" spans="2:13" ht="12.75" customHeight="1">
      <c r="B490" s="37" t="s">
        <v>940</v>
      </c>
      <c r="C490" s="38" t="s">
        <v>1241</v>
      </c>
      <c r="D490" s="39" t="s">
        <v>589</v>
      </c>
      <c r="E490" s="75">
        <v>1</v>
      </c>
      <c r="F490" s="53">
        <v>50</v>
      </c>
      <c r="G490" s="51">
        <f t="shared" si="7"/>
        <v>50</v>
      </c>
      <c r="H490" s="25"/>
      <c r="I490" s="25"/>
      <c r="J490" s="14">
        <v>1</v>
      </c>
      <c r="K490" s="20" t="s">
        <v>941</v>
      </c>
      <c r="L490" s="26"/>
      <c r="M490" s="26"/>
    </row>
    <row r="491" spans="2:11" ht="12.75" customHeight="1">
      <c r="B491" s="11" t="s">
        <v>891</v>
      </c>
      <c r="C491" s="11" t="s">
        <v>318</v>
      </c>
      <c r="D491" s="11" t="s">
        <v>589</v>
      </c>
      <c r="E491" s="74">
        <v>2</v>
      </c>
      <c r="F491" s="62">
        <v>11.78</v>
      </c>
      <c r="G491" s="51">
        <f t="shared" si="7"/>
        <v>23.56</v>
      </c>
      <c r="H491" s="11" t="s">
        <v>677</v>
      </c>
      <c r="I491" s="63" t="s">
        <v>678</v>
      </c>
      <c r="J491" s="14">
        <v>1</v>
      </c>
      <c r="K491" s="11" t="s">
        <v>892</v>
      </c>
    </row>
    <row r="492" spans="1:11" ht="12.75" customHeight="1">
      <c r="A492" s="15"/>
      <c r="B492" s="16" t="s">
        <v>853</v>
      </c>
      <c r="C492" s="17" t="s">
        <v>946</v>
      </c>
      <c r="D492" s="17" t="s">
        <v>589</v>
      </c>
      <c r="E492" s="73">
        <v>7</v>
      </c>
      <c r="F492" s="53">
        <v>9.6</v>
      </c>
      <c r="G492" s="51">
        <f t="shared" si="7"/>
        <v>67.2</v>
      </c>
      <c r="H492" s="13"/>
      <c r="I492" s="13"/>
      <c r="J492" s="14">
        <v>1</v>
      </c>
      <c r="K492" s="11" t="s">
        <v>854</v>
      </c>
    </row>
    <row r="493" spans="1:13" ht="12.75" customHeight="1">
      <c r="A493" s="22"/>
      <c r="B493" s="11" t="s">
        <v>917</v>
      </c>
      <c r="C493" s="11" t="s">
        <v>918</v>
      </c>
      <c r="D493" s="11" t="s">
        <v>620</v>
      </c>
      <c r="E493" s="74">
        <v>36</v>
      </c>
      <c r="F493" s="62">
        <v>61.13</v>
      </c>
      <c r="G493" s="51">
        <f t="shared" si="7"/>
        <v>2200.6800000000003</v>
      </c>
      <c r="H493" s="11" t="s">
        <v>1295</v>
      </c>
      <c r="I493" s="13"/>
      <c r="J493" s="14">
        <v>1</v>
      </c>
      <c r="K493" s="11" t="s">
        <v>919</v>
      </c>
      <c r="M493" s="11"/>
    </row>
    <row r="494" spans="2:11" ht="12.75" customHeight="1">
      <c r="B494" s="11" t="s">
        <v>590</v>
      </c>
      <c r="C494" s="11" t="s">
        <v>920</v>
      </c>
      <c r="D494" s="11" t="s">
        <v>589</v>
      </c>
      <c r="E494" s="74">
        <v>7</v>
      </c>
      <c r="F494" s="62">
        <v>8.85</v>
      </c>
      <c r="G494" s="51">
        <f t="shared" si="7"/>
        <v>61.949999999999996</v>
      </c>
      <c r="H494" s="11" t="s">
        <v>675</v>
      </c>
      <c r="I494" s="13" t="s">
        <v>676</v>
      </c>
      <c r="J494" s="14">
        <v>1</v>
      </c>
      <c r="K494" s="11" t="s">
        <v>593</v>
      </c>
    </row>
    <row r="495" spans="1:11" ht="12.75" customHeight="1">
      <c r="A495" s="9" t="s">
        <v>592</v>
      </c>
      <c r="B495" s="22" t="s">
        <v>323</v>
      </c>
      <c r="C495" s="8" t="s">
        <v>324</v>
      </c>
      <c r="D495" s="8" t="s">
        <v>589</v>
      </c>
      <c r="E495" s="79">
        <v>92</v>
      </c>
      <c r="F495" s="51">
        <v>6.25</v>
      </c>
      <c r="G495" s="51">
        <f t="shared" si="7"/>
        <v>575</v>
      </c>
      <c r="H495" s="8" t="s">
        <v>214</v>
      </c>
      <c r="J495" s="14">
        <v>1</v>
      </c>
      <c r="K495" s="8" t="s">
        <v>325</v>
      </c>
    </row>
    <row r="496" spans="1:11" ht="12.75" customHeight="1">
      <c r="A496" s="9" t="s">
        <v>592</v>
      </c>
      <c r="B496" s="22" t="s">
        <v>195</v>
      </c>
      <c r="C496" s="8" t="s">
        <v>196</v>
      </c>
      <c r="D496" s="8" t="s">
        <v>589</v>
      </c>
      <c r="E496" s="79">
        <v>55</v>
      </c>
      <c r="F496" s="83">
        <v>6.25</v>
      </c>
      <c r="G496" s="51">
        <f t="shared" si="7"/>
        <v>343.75</v>
      </c>
      <c r="H496" s="8" t="s">
        <v>214</v>
      </c>
      <c r="J496" s="14">
        <v>1</v>
      </c>
      <c r="K496" s="8" t="s">
        <v>197</v>
      </c>
    </row>
    <row r="497" spans="2:11" ht="12.75" customHeight="1">
      <c r="B497" s="22" t="s">
        <v>319</v>
      </c>
      <c r="C497" s="8" t="s">
        <v>320</v>
      </c>
      <c r="D497" s="8" t="s">
        <v>589</v>
      </c>
      <c r="E497" s="79">
        <v>5</v>
      </c>
      <c r="F497" s="51">
        <v>6.25</v>
      </c>
      <c r="G497" s="51">
        <f t="shared" si="7"/>
        <v>31.25</v>
      </c>
      <c r="H497" s="8" t="s">
        <v>214</v>
      </c>
      <c r="J497" s="14">
        <v>1</v>
      </c>
      <c r="K497" s="8" t="s">
        <v>197</v>
      </c>
    </row>
    <row r="498" spans="1:11" s="22" customFormat="1" ht="12.75" customHeight="1">
      <c r="A498" s="22" t="s">
        <v>592</v>
      </c>
      <c r="B498" s="22" t="s">
        <v>993</v>
      </c>
      <c r="C498" s="22" t="s">
        <v>995</v>
      </c>
      <c r="D498" s="22" t="s">
        <v>599</v>
      </c>
      <c r="E498" s="76">
        <v>10</v>
      </c>
      <c r="F498" s="56">
        <v>61.3</v>
      </c>
      <c r="G498" s="51">
        <f t="shared" si="7"/>
        <v>613</v>
      </c>
      <c r="H498" s="22" t="s">
        <v>994</v>
      </c>
      <c r="I498" s="23"/>
      <c r="J498" s="14">
        <v>1</v>
      </c>
      <c r="K498" s="22" t="s">
        <v>681</v>
      </c>
    </row>
    <row r="499" spans="1:11" ht="12.75" customHeight="1">
      <c r="A499" s="15"/>
      <c r="B499" s="10" t="s">
        <v>590</v>
      </c>
      <c r="C499" s="17" t="s">
        <v>855</v>
      </c>
      <c r="D499" s="17" t="s">
        <v>589</v>
      </c>
      <c r="E499" s="73">
        <v>28</v>
      </c>
      <c r="F499" s="53">
        <v>3</v>
      </c>
      <c r="G499" s="51">
        <f t="shared" si="7"/>
        <v>84</v>
      </c>
      <c r="H499" s="11" t="s">
        <v>610</v>
      </c>
      <c r="I499" s="7">
        <v>1431</v>
      </c>
      <c r="J499" s="14">
        <v>1</v>
      </c>
      <c r="K499" s="11" t="s">
        <v>665</v>
      </c>
    </row>
    <row r="500" spans="2:12" ht="12.75" customHeight="1">
      <c r="B500" s="35" t="s">
        <v>856</v>
      </c>
      <c r="C500" s="27" t="s">
        <v>87</v>
      </c>
      <c r="D500" s="27" t="s">
        <v>599</v>
      </c>
      <c r="E500" s="75">
        <v>27</v>
      </c>
      <c r="F500" s="53">
        <v>5.31</v>
      </c>
      <c r="G500" s="51">
        <f t="shared" si="7"/>
        <v>143.36999999999998</v>
      </c>
      <c r="H500" s="36"/>
      <c r="I500" s="36"/>
      <c r="J500" s="14">
        <v>1</v>
      </c>
      <c r="K500" s="8" t="s">
        <v>857</v>
      </c>
      <c r="L500" s="26"/>
    </row>
  </sheetData>
  <printOptions gridLines="1" horizontalCentered="1"/>
  <pageMargins left="0" right="0" top="1" bottom="1" header="0.5" footer="0.5"/>
  <pageSetup horizontalDpi="600" verticalDpi="600" orientation="landscape" scale="80" r:id="rId1"/>
  <headerFooter alignWithMargins="0">
    <oddHeader>&amp;C&amp;"Arial,Bold"&amp;12TRANSAM 2009 REMAINING SUPPLY
09/30/2008
</oddHeader>
    <oddFooter>&amp;R&amp;"Arial,Bold"&amp;12PAGE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 HEALTH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clbegay</dc:creator>
  <cp:keywords/>
  <dc:description/>
  <cp:lastModifiedBy> </cp:lastModifiedBy>
  <cp:lastPrinted>2008-09-30T17:27:48Z</cp:lastPrinted>
  <dcterms:created xsi:type="dcterms:W3CDTF">2005-06-15T14:24:38Z</dcterms:created>
  <dcterms:modified xsi:type="dcterms:W3CDTF">2008-09-30T17:28:02Z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