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210" windowWidth="10230" windowHeight="12450" tabRatio="971" activeTab="1"/>
  </bookViews>
  <sheets>
    <sheet name="Maps &amp; Links" sheetId="1" r:id="rId1"/>
    <sheet name="Climate Summary" sheetId="2" r:id="rId2"/>
    <sheet name="Climate Comparison" sheetId="3" r:id="rId3"/>
    <sheet name="Avg Max Temp" sheetId="4" r:id="rId4"/>
    <sheet name="Avg Min Temp" sheetId="5" r:id="rId5"/>
    <sheet name="Avg Month Temp" sheetId="6" r:id="rId6"/>
    <sheet name="Avg Month Precip" sheetId="7" r:id="rId7"/>
    <sheet name="Avg Month Snowfall" sheetId="8" r:id="rId8"/>
    <sheet name="Avg Month Snow Depth" sheetId="9" r:id="rId9"/>
    <sheet name="Frost Free Days" sheetId="10" r:id="rId10"/>
    <sheet name="Spring Fall Min Temp's" sheetId="11" r:id="rId11"/>
    <sheet name="Avg Days &lt;32" sheetId="12" r:id="rId12"/>
    <sheet name="Avg Days &gt;90" sheetId="13" r:id="rId13"/>
    <sheet name="GDD (40)" sheetId="14" r:id="rId14"/>
    <sheet name="GDD (50)" sheetId="15" r:id="rId15"/>
  </sheets>
  <definedNames>
    <definedName name="_xlnm.Print_Area" localSheetId="2">'Climate Comparison'!$A$1:$M$39</definedName>
    <definedName name="_xlnm.Print_Area" localSheetId="1">'Climate Summary'!$A$1:$O$41</definedName>
    <definedName name="_xlnm.Print_Titles" localSheetId="11">'Avg Days &lt;32'!$1:$2</definedName>
    <definedName name="_xlnm.Print_Titles" localSheetId="12">'Avg Days &gt;90'!$1:$2</definedName>
    <definedName name="_xlnm.Print_Titles" localSheetId="3">'Avg Max Temp'!$1:$2</definedName>
    <definedName name="_xlnm.Print_Titles" localSheetId="4">'Avg Min Temp'!$1:$2</definedName>
    <definedName name="_xlnm.Print_Titles" localSheetId="6">'Avg Month Precip'!$1:$2</definedName>
    <definedName name="_xlnm.Print_Titles" localSheetId="8">'Avg Month Snow Depth'!$1:$2</definedName>
    <definedName name="_xlnm.Print_Titles" localSheetId="7">'Avg Month Snowfall'!$1:$2</definedName>
    <definedName name="_xlnm.Print_Titles" localSheetId="5">'Avg Month Temp'!$1:$2</definedName>
    <definedName name="_xlnm.Print_Titles" localSheetId="13">'GDD (40)'!$1:$2</definedName>
    <definedName name="_xlnm.Print_Titles" localSheetId="14">'GDD (50)'!$1:$2</definedName>
    <definedName name="_xlnm.Print_Titles" localSheetId="10">'Spring Fall Min Temp''s'!$1:$3</definedName>
  </definedNames>
  <calcPr fullCalcOnLoad="1"/>
</workbook>
</file>

<file path=xl/comments2.xml><?xml version="1.0" encoding="utf-8"?>
<comments xmlns="http://schemas.openxmlformats.org/spreadsheetml/2006/main">
  <authors>
    <author>HP Authorized Customer</author>
    <author>Kerry Goodrich</author>
  </authors>
  <commentList>
    <comment ref="L7" authorId="0">
      <text>
        <r>
          <rPr>
            <b/>
            <sz val="8"/>
            <rFont val="Tahoma"/>
            <family val="0"/>
          </rPr>
          <t>Max Temp</t>
        </r>
      </text>
    </comment>
    <comment ref="L8" authorId="0">
      <text>
        <r>
          <rPr>
            <b/>
            <sz val="8"/>
            <rFont val="Tahoma"/>
            <family val="0"/>
          </rPr>
          <t>Min Temp</t>
        </r>
      </text>
    </comment>
    <comment ref="L10" authorId="0">
      <text>
        <r>
          <rPr>
            <b/>
            <sz val="8"/>
            <rFont val="Tahoma"/>
            <family val="0"/>
          </rPr>
          <t>Avg Temp</t>
        </r>
      </text>
    </comment>
    <comment ref="L12" authorId="0">
      <text>
        <r>
          <rPr>
            <b/>
            <sz val="8"/>
            <rFont val="Tahoma"/>
            <family val="0"/>
          </rPr>
          <t>Snowfall or
Snow Depth</t>
        </r>
      </text>
    </comment>
    <comment ref="M5" authorId="1">
      <text>
        <r>
          <rPr>
            <b/>
            <sz val="8"/>
            <rFont val="Tahoma"/>
            <family val="0"/>
          </rPr>
          <t>On</t>
        </r>
        <r>
          <rPr>
            <sz val="8"/>
            <rFont val="Tahoma"/>
            <family val="0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0"/>
          </rPr>
          <t>Off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<sst xmlns="http://schemas.openxmlformats.org/spreadsheetml/2006/main" count="9101" uniqueCount="341">
  <si>
    <t>Weather Station</t>
  </si>
  <si>
    <t>May</t>
  </si>
  <si>
    <t>Total</t>
  </si>
  <si>
    <t>ALLEN'S RANCH</t>
  </si>
  <si>
    <t>ALPINE</t>
  </si>
  <si>
    <t>ALTA</t>
  </si>
  <si>
    <t>ALTAMONT</t>
  </si>
  <si>
    <t>ALTON</t>
  </si>
  <si>
    <t>ANETH PLANT</t>
  </si>
  <si>
    <t>ANGLE</t>
  </si>
  <si>
    <t>ANTELOPE ISLAND</t>
  </si>
  <si>
    <t>ARCHES NATL PARK HQ</t>
  </si>
  <si>
    <t>BEAR RIVER BAY</t>
  </si>
  <si>
    <t>BEAR RIVER REFUGE</t>
  </si>
  <si>
    <t>BEAVER</t>
  </si>
  <si>
    <t>BEAVER CANYON P H</t>
  </si>
  <si>
    <t>BIG WATER</t>
  </si>
  <si>
    <t>BINGHAM CANYON</t>
  </si>
  <si>
    <t>BINGHAM CANYON 2 NE</t>
  </si>
  <si>
    <t>BIRDSEYE</t>
  </si>
  <si>
    <t>BLACK ROCK</t>
  </si>
  <si>
    <t>BLANDING</t>
  </si>
  <si>
    <t>BLOWHARD MTN RADAR</t>
  </si>
  <si>
    <t>BLUFF</t>
  </si>
  <si>
    <t>BONANZA</t>
  </si>
  <si>
    <t>BOUNTIFUL-VAL VERDA</t>
  </si>
  <si>
    <t>BOULDER</t>
  </si>
  <si>
    <t>BRIAN HEAD</t>
  </si>
  <si>
    <t>BRIGHAM CITY</t>
  </si>
  <si>
    <t>BRIGHAM CITY WASTE PLT</t>
  </si>
  <si>
    <t>BRYCE CANYON FAA AIRPOR</t>
  </si>
  <si>
    <t>BRYCE CANYON NATL PK HD</t>
  </si>
  <si>
    <t>BULLFROG BASIN</t>
  </si>
  <si>
    <t>CALLAO</t>
  </si>
  <si>
    <t>CALLISTER RANCH</t>
  </si>
  <si>
    <t>CANYONLANDS THE NECK</t>
  </si>
  <si>
    <t>CANYONLANDS THE NEEDLE</t>
  </si>
  <si>
    <t>CAPITOL REEF NATL PARK</t>
  </si>
  <si>
    <t>CASTLE VALLEY INST</t>
  </si>
  <si>
    <t>CEDAR CITY 5 E</t>
  </si>
  <si>
    <t>CEDAR CITY FAA AIRPORT</t>
  </si>
  <si>
    <t>CEDAR CITY POWERHOUSE</t>
  </si>
  <si>
    <t>CEDAR CITY STEAM PLANT</t>
  </si>
  <si>
    <t>CEDAR POINT</t>
  </si>
  <si>
    <t>CHURCH WELLS</t>
  </si>
  <si>
    <t>CIRCLEVILLE</t>
  </si>
  <si>
    <t>CISCO</t>
  </si>
  <si>
    <t>CLEAR CREEK</t>
  </si>
  <si>
    <t>CLEAR LAKE REFUGE</t>
  </si>
  <si>
    <t>COALVILLE</t>
  </si>
  <si>
    <t>COALVILLE 13 E</t>
  </si>
  <si>
    <t>CORINNE</t>
  </si>
  <si>
    <t>COTTONWOOD WEIR</t>
  </si>
  <si>
    <t>COVE FORT</t>
  </si>
  <si>
    <t>DEER CREEK DAM</t>
  </si>
  <si>
    <t>DELTA</t>
  </si>
  <si>
    <t>DESERET</t>
  </si>
  <si>
    <t>DESERT EXP RANGE</t>
  </si>
  <si>
    <t>DEWEY</t>
  </si>
  <si>
    <t>DINOSAUR NM QUARRY AREA</t>
  </si>
  <si>
    <t>DRAPER POINT OF THE MTN</t>
  </si>
  <si>
    <t>DUCHESNE AIRPORT</t>
  </si>
  <si>
    <t>DUCHESNE</t>
  </si>
  <si>
    <t>DUGWAY</t>
  </si>
  <si>
    <t>ECHO DAM</t>
  </si>
  <si>
    <t>ELBERTA</t>
  </si>
  <si>
    <t>ELECTRIC LAKE U P &amp; L</t>
  </si>
  <si>
    <t>EMERY</t>
  </si>
  <si>
    <t>EMERY 15 SW</t>
  </si>
  <si>
    <t>ENTERPRISE BERYL JCT</t>
  </si>
  <si>
    <t>EPHRAIM SORENSENS FLD</t>
  </si>
  <si>
    <t>ESCALANTE</t>
  </si>
  <si>
    <t>ESKDALE</t>
  </si>
  <si>
    <t>EUREKA</t>
  </si>
  <si>
    <t>FAIRFIELD</t>
  </si>
  <si>
    <t>FARMINGTON</t>
  </si>
  <si>
    <t>FARMINGTON USU FLD STN</t>
  </si>
  <si>
    <t>FERRON</t>
  </si>
  <si>
    <t>FILLMORE</t>
  </si>
  <si>
    <t>FISH SPRINGS REFUGE</t>
  </si>
  <si>
    <t>FLAMING GORGE</t>
  </si>
  <si>
    <t>FORT DUCHESNE</t>
  </si>
  <si>
    <t>FREMONT INDIAN S P</t>
  </si>
  <si>
    <t>FRUITA</t>
  </si>
  <si>
    <t>GARFIELD</t>
  </si>
  <si>
    <t>GARLAND 1 NE</t>
  </si>
  <si>
    <t>GARRISON</t>
  </si>
  <si>
    <t>GENEVA STEEL</t>
  </si>
  <si>
    <t>GENEVA STEEL 2</t>
  </si>
  <si>
    <t>GLEN CANYON CITY</t>
  </si>
  <si>
    <t>GOLD HILL</t>
  </si>
  <si>
    <t>GREEN RIVER AVIATION</t>
  </si>
  <si>
    <t>GROUSE CREEK</t>
  </si>
  <si>
    <t>GUNNISON</t>
  </si>
  <si>
    <t>HANS FLAT RANGER STN</t>
  </si>
  <si>
    <t>HANKSVILLE</t>
  </si>
  <si>
    <t>HANNA</t>
  </si>
  <si>
    <t>HARDWARE RANCH</t>
  </si>
  <si>
    <t>HEBER</t>
  </si>
  <si>
    <t>HIAWATHA</t>
  </si>
  <si>
    <t>HITE RANGER STN</t>
  </si>
  <si>
    <t>HOVENWEEP NM</t>
  </si>
  <si>
    <t>HUNTSVILLE MONASTERY</t>
  </si>
  <si>
    <t>IBAPAH</t>
  </si>
  <si>
    <t>JENSEN</t>
  </si>
  <si>
    <t>JOHNSON PASS</t>
  </si>
  <si>
    <t>KAMAS 3 NW</t>
  </si>
  <si>
    <t>KANAB</t>
  </si>
  <si>
    <t>KANOSH</t>
  </si>
  <si>
    <t>KNOLLS 10 NE</t>
  </si>
  <si>
    <t>KODACHROME BASIN PARK</t>
  </si>
  <si>
    <t>KOOSHAREM</t>
  </si>
  <si>
    <t>LAKETOWN</t>
  </si>
  <si>
    <t>LA SAL</t>
  </si>
  <si>
    <t>LA SAL 2 SE</t>
  </si>
  <si>
    <t>LA VERKIN</t>
  </si>
  <si>
    <t>LEVAN</t>
  </si>
  <si>
    <t>LEWISTON</t>
  </si>
  <si>
    <t>LITTLE SAHARA DUNES</t>
  </si>
  <si>
    <t>LOA</t>
  </si>
  <si>
    <t>LOGAN RADIO KVNU</t>
  </si>
  <si>
    <t>LOGAN UTAH STATE UNIV</t>
  </si>
  <si>
    <t>LOGAN USU EXP STN</t>
  </si>
  <si>
    <t>LOGAN 5 SW EXP FARM</t>
  </si>
  <si>
    <t>LOWER AMERICAN FORK POW</t>
  </si>
  <si>
    <t>LUCIN</t>
  </si>
  <si>
    <t>LUND</t>
  </si>
  <si>
    <t>LYTLE RANCH</t>
  </si>
  <si>
    <t>MAESER 9 NW</t>
  </si>
  <si>
    <t>MANILA</t>
  </si>
  <si>
    <t>MANTI</t>
  </si>
  <si>
    <t>MARYSVALE</t>
  </si>
  <si>
    <t>MEXICAN HAT</t>
  </si>
  <si>
    <t>MIDVALE</t>
  </si>
  <si>
    <t>MILFORD</t>
  </si>
  <si>
    <t>MOAB</t>
  </si>
  <si>
    <t>MODENA</t>
  </si>
  <si>
    <t>MONTEZUMA CREEK</t>
  </si>
  <si>
    <t>MONTICELLO</t>
  </si>
  <si>
    <t>MONUMENT VLY MISSION</t>
  </si>
  <si>
    <t>MORGAN</t>
  </si>
  <si>
    <t>MORONI</t>
  </si>
  <si>
    <t>MOUNTAIN DELL DAM</t>
  </si>
  <si>
    <t>MYTON</t>
  </si>
  <si>
    <t>NATURAL BRIDGES NATL MO</t>
  </si>
  <si>
    <t>NAVAJO MOUNTAIN</t>
  </si>
  <si>
    <t>NEOLA</t>
  </si>
  <si>
    <t>NEPHI</t>
  </si>
  <si>
    <t>NEW HARMONY</t>
  </si>
  <si>
    <t>NUTTERS RANCH</t>
  </si>
  <si>
    <t>OAK CITY</t>
  </si>
  <si>
    <t>OGDEN PIONEER P H</t>
  </si>
  <si>
    <t>OGDEN SUGAR FACTORY</t>
  </si>
  <si>
    <t>OLMSTEAD POWERHOUSE</t>
  </si>
  <si>
    <t>ORDERVILLE</t>
  </si>
  <si>
    <t>OREM TREATMENT PLANT</t>
  </si>
  <si>
    <t>OURAY 4 NE</t>
  </si>
  <si>
    <t>PANGUITCH</t>
  </si>
  <si>
    <t>PARK CITY SUMMIT HOUSE</t>
  </si>
  <si>
    <t>PARK VALLEY</t>
  </si>
  <si>
    <t>PAROWAN POWER PLANT</t>
  </si>
  <si>
    <t>PARTOUN</t>
  </si>
  <si>
    <t>PINE VIEW DAM</t>
  </si>
  <si>
    <t>PIUTE DAM</t>
  </si>
  <si>
    <t>PLEASANT GROVE</t>
  </si>
  <si>
    <t>PRICE GAME FARM</t>
  </si>
  <si>
    <t>PRICE WAREHOUSES</t>
  </si>
  <si>
    <t>PROVO AIRPORT</t>
  </si>
  <si>
    <t>PROVO BYU</t>
  </si>
  <si>
    <t>PROVO RADIO KAYK</t>
  </si>
  <si>
    <t>RANDOLPH</t>
  </si>
  <si>
    <t>RICHFIELD RADIO KSVC</t>
  </si>
  <si>
    <t>RICHMOND</t>
  </si>
  <si>
    <t>RIVERDALE</t>
  </si>
  <si>
    <t>ROOSEVELT RADIO</t>
  </si>
  <si>
    <t>ROSETTE</t>
  </si>
  <si>
    <t>ST GEORGE CAA AIRPORT</t>
  </si>
  <si>
    <t>ST GEORGE</t>
  </si>
  <si>
    <t>SALINA</t>
  </si>
  <si>
    <t>SALINA 24 E</t>
  </si>
  <si>
    <t>SALTAIR SALT PLANT</t>
  </si>
  <si>
    <t>SALT LAKE CITY NWSFO</t>
  </si>
  <si>
    <t>SALT LAKE CITY</t>
  </si>
  <si>
    <t>SALT LAKE TRIAD CENTER</t>
  </si>
  <si>
    <t>SALT LAKE CITY ZOO</t>
  </si>
  <si>
    <t>SANDY RANCH</t>
  </si>
  <si>
    <t>SANTAQUIN CHLORINATOR</t>
  </si>
  <si>
    <t>SCIPIO</t>
  </si>
  <si>
    <t>SCOFIELD</t>
  </si>
  <si>
    <t>SCOFIELD DAM</t>
  </si>
  <si>
    <t>SCOFIELD-SKYLAND MINE</t>
  </si>
  <si>
    <t>SIGURD U P &amp; L</t>
  </si>
  <si>
    <t>SILVER LAKE BRIGHTON</t>
  </si>
  <si>
    <t>SNAKE CREEK POWERHOUSE</t>
  </si>
  <si>
    <t>SNOWVILLE</t>
  </si>
  <si>
    <t>SOLDIER SUMMIT</t>
  </si>
  <si>
    <t>SPANISH FORK 1 S</t>
  </si>
  <si>
    <t>SPANISH FORK PWR HOUSE</t>
  </si>
  <si>
    <t>SUNNYSIDE</t>
  </si>
  <si>
    <t>SUNNYSIDE CITY CENTER</t>
  </si>
  <si>
    <t>THIOKOL PLANT 78</t>
  </si>
  <si>
    <t>THOMPSON</t>
  </si>
  <si>
    <t>TIMPANOGOS CAVE</t>
  </si>
  <si>
    <t>TOOELE</t>
  </si>
  <si>
    <t>TREMONTON</t>
  </si>
  <si>
    <t>TRENTON</t>
  </si>
  <si>
    <t>TROPIC</t>
  </si>
  <si>
    <t>UINTALANDS</t>
  </si>
  <si>
    <t>UNIV OF UTAH</t>
  </si>
  <si>
    <t>UTAH LAKE LEHI</t>
  </si>
  <si>
    <t>VERNAL ARPT</t>
  </si>
  <si>
    <t>VERNON</t>
  </si>
  <si>
    <t>VEYO POWERHOUSE</t>
  </si>
  <si>
    <t>WAH WAH RANCH</t>
  </si>
  <si>
    <t>WANSHIP DAM</t>
  </si>
  <si>
    <t>WENDOVER WSO AIRPORT</t>
  </si>
  <si>
    <t>WOODRUFF</t>
  </si>
  <si>
    <t>ZION NATIONAL PARK</t>
  </si>
  <si>
    <t>A S R RESEARCH LAB</t>
  </si>
  <si>
    <t>HITE</t>
  </si>
  <si>
    <t>ANTIMONY</t>
  </si>
  <si>
    <t>BARTHOLOMEW POWERHOUSE</t>
  </si>
  <si>
    <t>BAUER</t>
  </si>
  <si>
    <t>BONANZA PUMPING STN</t>
  </si>
  <si>
    <t>BOTHWELL</t>
  </si>
  <si>
    <t>CASTLEDALE HUNTER UP&amp;L</t>
  </si>
  <si>
    <t>CASTLETON</t>
  </si>
  <si>
    <t>CITY CREEK WATER PLANT</t>
  </si>
  <si>
    <t>CONRAD RANCH</t>
  </si>
  <si>
    <t>DINOSAUR NATIONAL MONUM</t>
  </si>
  <si>
    <t>EAST CANYON</t>
  </si>
  <si>
    <t>ELKHORN ASHLEY RNGR STN</t>
  </si>
  <si>
    <t>ENTERPRISE</t>
  </si>
  <si>
    <t>FAIRVIEW</t>
  </si>
  <si>
    <t>FAIRVIEW 8 N</t>
  </si>
  <si>
    <t>GRANTSVILLE</t>
  </si>
  <si>
    <t>GUNLOCK POWERHOUSE</t>
  </si>
  <si>
    <t>HATCH</t>
  </si>
  <si>
    <t>HELPER CARBON U P &amp; L</t>
  </si>
  <si>
    <t>HENRIEVILLE</t>
  </si>
  <si>
    <t>HITE MARINA</t>
  </si>
  <si>
    <t>IOSEPA SOUTH RANCH</t>
  </si>
  <si>
    <t>MIDLAKE</t>
  </si>
  <si>
    <t>MINERSVILLE</t>
  </si>
  <si>
    <t>PARK VALLEY MUDDY RANCH</t>
  </si>
  <si>
    <t>PAYSON</t>
  </si>
  <si>
    <t>PAYSON 1 SE</t>
  </si>
  <si>
    <t>PLEASANT CREEK POWERHOU</t>
  </si>
  <si>
    <t>PLYMOUTH</t>
  </si>
  <si>
    <t>PROMONTORY</t>
  </si>
  <si>
    <t>SUMMIT</t>
  </si>
  <si>
    <t>TERMINAL</t>
  </si>
  <si>
    <t>UINTAH</t>
  </si>
  <si>
    <t>UPPER AMERICAN FORK PH</t>
  </si>
  <si>
    <t>WEBER BASIN PUMP PL 3</t>
  </si>
  <si>
    <t>WIDTSOE 3 NNE</t>
  </si>
  <si>
    <t>WOODSIDE</t>
  </si>
  <si>
    <t>Jan</t>
  </si>
  <si>
    <t>WEATHER STATIONS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</si>
  <si>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</si>
  <si>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</si>
  <si>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</si>
  <si>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</si>
  <si>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</si>
  <si>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</si>
  <si>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</si>
  <si>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</si>
  <si>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</si>
  <si>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</si>
  <si>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Max Temp</t>
  </si>
  <si>
    <t>Min Temp</t>
  </si>
  <si>
    <t>Avg Temp</t>
  </si>
  <si>
    <t>Avg Snowfall</t>
  </si>
  <si>
    <t>Avg Snow Depth</t>
  </si>
  <si>
    <t>Avg GDD (40)</t>
  </si>
  <si>
    <t>Avg GDD (50)</t>
  </si>
  <si>
    <t xml:space="preserve">Climate Summary for:  </t>
  </si>
  <si>
    <t>Average</t>
  </si>
  <si>
    <t>&lt;=24</t>
  </si>
  <si>
    <t>&lt;=32</t>
  </si>
  <si>
    <t>&lt;=28</t>
  </si>
  <si>
    <t>&lt;=36</t>
  </si>
  <si>
    <t>First Fall Minimum Temperature</t>
  </si>
  <si>
    <t>Last Spring Minimum Temperature</t>
  </si>
  <si>
    <t>Number of Days Between Dates</t>
  </si>
  <si>
    <t>Last Spring Freeze</t>
  </si>
  <si>
    <t>First Fall Freeze</t>
  </si>
  <si>
    <t>Freeze Free Days</t>
  </si>
  <si>
    <t>Station Name</t>
  </si>
  <si>
    <t>Early</t>
  </si>
  <si>
    <t>Avg</t>
  </si>
  <si>
    <t>Late</t>
  </si>
  <si>
    <t>Short</t>
  </si>
  <si>
    <t>Long</t>
  </si>
  <si>
    <t>ALUNITE</t>
  </si>
  <si>
    <t>CEDAR BREAKS STORAGE</t>
  </si>
  <si>
    <t>FRUITLAND</t>
  </si>
  <si>
    <t>MOON LAKE</t>
  </si>
  <si>
    <t>PARK CITY RADIO</t>
  </si>
  <si>
    <t>STRAWBERRY RESERVOIR EA</t>
  </si>
  <si>
    <t>Last Spring Min. Temperature</t>
  </si>
  <si>
    <t>First Fall Min. Temperature</t>
  </si>
  <si>
    <t>Spring/Fall Min. Temperature</t>
  </si>
  <si>
    <t>% Precip</t>
  </si>
  <si>
    <t>Avg Precip</t>
  </si>
  <si>
    <t>Average Annual ppt</t>
  </si>
  <si>
    <t>Climate Diagram for</t>
  </si>
  <si>
    <t>" avg. annual ppt</t>
  </si>
  <si>
    <t>http://www.wrcc.dri.edu/summary/climsmut.html</t>
  </si>
  <si>
    <t>BEAR LAKE S P</t>
  </si>
  <si>
    <t>BIRDSEYE PINES R</t>
  </si>
  <si>
    <t>DRAPER</t>
  </si>
  <si>
    <t>GREEN RIVER</t>
  </si>
  <si>
    <t>HARLEY DOME</t>
  </si>
  <si>
    <t>LAKESIDE</t>
  </si>
  <si>
    <t>LOWER MILL CREEK PH</t>
  </si>
  <si>
    <t>MAGNA ASARCO</t>
  </si>
  <si>
    <t>MONUMENT VLY GLDG</t>
  </si>
  <si>
    <t>OGDEN CAA</t>
  </si>
  <si>
    <t>OTTER CREEK DAM</t>
  </si>
  <si>
    <t>RIVERTON</t>
  </si>
  <si>
    <t>SEVIER DRY LAKE</t>
  </si>
  <si>
    <t>SHIFTING SANDS R</t>
  </si>
  <si>
    <t>SOLDIER CREEK</t>
  </si>
  <si>
    <t>STRAWBERRY HWY S</t>
  </si>
  <si>
    <t>THISTLE 2 SW</t>
  </si>
  <si>
    <t xml:space="preserve">ENTERPRISE </t>
  </si>
  <si>
    <t>FAIRIVIEW</t>
  </si>
  <si>
    <t xml:space="preserve">WELLINGTON 3 E </t>
  </si>
  <si>
    <t xml:space="preserve">BEAR LAKE S P </t>
  </si>
  <si>
    <t xml:space="preserve"> </t>
  </si>
  <si>
    <t>BRYCE CANYON NATL PRK</t>
  </si>
  <si>
    <t xml:space="preserve">BRYCE CANYON NATL PRK </t>
  </si>
  <si>
    <t>BRYCE CANYON NATL PRK 1 S</t>
  </si>
  <si>
    <t>CASTLEDALE</t>
  </si>
  <si>
    <t>CUTLER DAM UP&amp;L</t>
  </si>
  <si>
    <t>LAPOINT</t>
  </si>
  <si>
    <t>1..8</t>
  </si>
  <si>
    <t>Additional data can be found at:</t>
  </si>
  <si>
    <t>http://www.wcc.nrcs.usda.gov/cgibin/state.pl?state=ut</t>
  </si>
  <si>
    <t>To access the data below click on this link: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</si>
</sst>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mm/dd/yy;@"/>
    <numFmt numFmtId="171" formatCode="m/d;@"/>
    <numFmt numFmtId="172" formatCode="[$-1009]d\-mmm\-yy;@"/>
    <numFmt numFmtId="173" formatCode="[$-409]mmmmm;@"/>
    <numFmt numFmtId="174" formatCode="mmm\-yyyy"/>
    <numFmt numFmtId="175" formatCode="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2"/>
      <name val="Arial"/>
      <family val="0"/>
    </font>
    <font>
      <b/>
      <sz val="9"/>
      <name val="Arial"/>
      <family val="2"/>
    </font>
    <font>
      <sz val="3.75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9" fontId="0" fillId="0" borderId="5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2" borderId="16" xfId="0" applyNumberFormat="1" applyFill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3" xfId="22" applyFont="1" applyFill="1" applyBorder="1">
      <alignment/>
      <protection/>
    </xf>
    <xf numFmtId="0" fontId="0" fillId="0" borderId="2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4" xfId="22" applyFont="1" applyFill="1" applyBorder="1">
      <alignment/>
      <protection/>
    </xf>
    <xf numFmtId="0" fontId="0" fillId="0" borderId="19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169" fontId="0" fillId="0" borderId="2" xfId="23" applyNumberFormat="1" applyFont="1" applyFill="1" applyBorder="1" applyAlignment="1">
      <alignment horizontal="center"/>
      <protection/>
    </xf>
    <xf numFmtId="16" fontId="0" fillId="0" borderId="2" xfId="23" applyNumberFormat="1" applyFont="1" applyFill="1" applyBorder="1" applyAlignment="1">
      <alignment horizontal="center"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5" xfId="23" applyFont="1" applyFill="1" applyBorder="1" applyAlignment="1">
      <alignment horizontal="center"/>
      <protection/>
    </xf>
    <xf numFmtId="0" fontId="0" fillId="0" borderId="0" xfId="24" applyFont="1" applyFill="1">
      <alignment/>
      <protection/>
    </xf>
    <xf numFmtId="16" fontId="0" fillId="0" borderId="19" xfId="23" applyNumberFormat="1" applyFont="1" applyFill="1" applyBorder="1" applyAlignment="1">
      <alignment horizontal="center"/>
      <protection/>
    </xf>
    <xf numFmtId="0" fontId="0" fillId="0" borderId="19" xfId="23" applyFont="1" applyFill="1" applyBorder="1" applyAlignment="1">
      <alignment horizontal="center"/>
      <protection/>
    </xf>
    <xf numFmtId="0" fontId="0" fillId="0" borderId="6" xfId="23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9" fontId="0" fillId="0" borderId="19" xfId="0" applyNumberForma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8" xfId="0" applyBorder="1" applyAlignment="1">
      <alignment horizontal="center"/>
    </xf>
    <xf numFmtId="169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" fontId="0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2" xfId="23" applyNumberFormat="1" applyFont="1" applyFill="1" applyBorder="1" applyAlignment="1">
      <alignment horizontal="center"/>
      <protection/>
    </xf>
    <xf numFmtId="1" fontId="0" fillId="0" borderId="5" xfId="23" applyNumberFormat="1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24" applyNumberFormat="1" applyFont="1" applyFill="1">
      <alignment/>
      <protection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13" fillId="3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3" borderId="0" xfId="20" applyFill="1" applyAlignment="1">
      <alignment horizontal="left"/>
    </xf>
    <xf numFmtId="0" fontId="12" fillId="3" borderId="0" xfId="0" applyFont="1" applyFill="1" applyAlignment="1">
      <alignment horizontal="left"/>
    </xf>
    <xf numFmtId="0" fontId="2" fillId="3" borderId="0" xfId="2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vg Days &lt;32" xfId="21"/>
    <cellStyle name="Normal_Avg Days &gt;90" xfId="22"/>
    <cellStyle name="Normal_Frost Free Dates" xfId="23"/>
    <cellStyle name="Normal_Last Spring Freez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'Climate Summary'!$Y$4</c:f>
        </c:strRef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0945"/>
          <c:w val="0.96775"/>
          <c:h val="0.837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'Climate Summary'!$V$24</c:f>
              <c:strCache>
                <c:ptCount val="1"/>
                <c:pt idx="0">
                  <c:v>Avg Snow Depth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'Climate Summary'!$B$25:$M$25</c:f>
              <c:strCache/>
            </c:strRef>
          </c:cat>
          <c:val>
            <c:numRef>
              <c:f>'Climate Summary'!$W$24:$AH$24</c:f>
              <c:numCache/>
            </c:numRef>
          </c:val>
        </c:ser>
        <c:axId val="2034940"/>
        <c:axId val="18314461"/>
      </c:barChart>
      <c:lineChart>
        <c:grouping val="standard"/>
        <c:varyColors val="0"/>
        <c:ser>
          <c:idx val="0"/>
          <c:order val="2"/>
          <c:tx>
            <c:strRef>
              <c:f>'Climate Summary'!$A$26</c:f>
              <c:strCache>
                <c:ptCount val="1"/>
                <c:pt idx="0">
                  <c:v>Max Temp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Summary'!$B$26:$M$26</c:f>
              <c:numCache/>
            </c:numRef>
          </c:val>
          <c:smooth val="1"/>
        </c:ser>
        <c:ser>
          <c:idx val="1"/>
          <c:order val="3"/>
          <c:tx>
            <c:strRef>
              <c:f>'Climate Summary'!$A$27</c:f>
              <c:strCache>
                <c:ptCount val="1"/>
                <c:pt idx="0">
                  <c:v>Min Temp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Summary'!$B$27:$M$27</c:f>
              <c:numCache/>
            </c:numRef>
          </c:val>
          <c:smooth val="1"/>
        </c:ser>
        <c:ser>
          <c:idx val="2"/>
          <c:order val="4"/>
          <c:tx>
            <c:strRef>
              <c:f>'Climate Summary'!$A$30</c:f>
              <c:strCache>
                <c:ptCount val="1"/>
                <c:pt idx="0">
                  <c:v>Avg Temp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Summary'!$B$30:$M$30</c:f>
              <c:numCache/>
            </c:numRef>
          </c:val>
          <c:smooth val="1"/>
        </c:ser>
        <c:marker val="1"/>
        <c:axId val="2034940"/>
        <c:axId val="18314461"/>
      </c:lineChart>
      <c:lineChart>
        <c:grouping val="standard"/>
        <c:varyColors val="0"/>
        <c:ser>
          <c:idx val="4"/>
          <c:order val="0"/>
          <c:tx>
            <c:strRef>
              <c:f>'Climate Summary'!$A$28</c:f>
              <c:strCache>
                <c:ptCount val="1"/>
                <c:pt idx="0">
                  <c:v>% Precip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'Climate Summary'!$B$25:$N$25</c:f>
              <c:strCache/>
            </c:strRef>
          </c:cat>
          <c:val>
            <c:numRef>
              <c:f>'Climate Summary'!$B$28:$M$28</c:f>
              <c:numCache/>
            </c:numRef>
          </c:val>
          <c:smooth val="1"/>
        </c:ser>
        <c:marker val="1"/>
        <c:axId val="30612422"/>
        <c:axId val="7076343"/>
      </c:lineChart>
      <c:catAx>
        <c:axId val="30612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76343"/>
        <c:crosses val="autoZero"/>
        <c:auto val="0"/>
        <c:lblOffset val="100"/>
        <c:tickLblSkip val="1"/>
        <c:noMultiLvlLbl val="0"/>
      </c:catAx>
      <c:valAx>
        <c:axId val="707634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Farenheit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12422"/>
        <c:crossesAt val="1"/>
        <c:crossBetween val="between"/>
        <c:dispUnits/>
      </c:valAx>
      <c:catAx>
        <c:axId val="203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314461"/>
        <c:crosses val="autoZero"/>
        <c:auto val="1"/>
        <c:lblOffset val="100"/>
        <c:tickLblSkip val="1"/>
        <c:noMultiLvlLbl val="0"/>
      </c:catAx>
      <c:valAx>
        <c:axId val="183144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ppt distribution</a:t>
                </a:r>
              </a:p>
            </c:rich>
          </c:tx>
          <c:layout>
            <c:manualLayout>
              <c:xMode val="factor"/>
              <c:yMode val="factor"/>
              <c:x val="0.25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49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5"/>
          <c:y val="0.937"/>
          <c:w val="0.96625"/>
          <c:h val="0.0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Frost Free 
Season</a:t>
            </a:r>
          </a:p>
        </c:rich>
      </c:tx>
      <c:layout>
        <c:manualLayout>
          <c:xMode val="factor"/>
          <c:yMode val="factor"/>
          <c:x val="0.082"/>
          <c:y val="0.3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32625"/>
          <c:w val="0.95"/>
          <c:h val="0.471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Comparison'!$AE$8</c:f>
              <c:numCache/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Comparison'!$AF$8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Comparison'!$AG$8</c:f>
              <c:numCache/>
            </c:numRef>
          </c:val>
        </c:ser>
        <c:ser>
          <c:idx val="3"/>
          <c:order val="3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Comparison'!$AH$8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Comparison'!$AI$8</c:f>
              <c:numCache/>
            </c:numRef>
          </c:val>
        </c:ser>
        <c:overlap val="100"/>
        <c:gapWidth val="0"/>
        <c:axId val="33293416"/>
        <c:axId val="31205289"/>
      </c:barChart>
      <c:catAx>
        <c:axId val="3329341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05289"/>
        <c:crosses val="autoZero"/>
        <c:auto val="1"/>
        <c:lblOffset val="100"/>
        <c:noMultiLvlLbl val="0"/>
      </c:catAx>
      <c:valAx>
        <c:axId val="3120528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9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Frost Free 
Season</a:t>
            </a:r>
          </a:p>
        </c:rich>
      </c:tx>
      <c:layout>
        <c:manualLayout>
          <c:xMode val="factor"/>
          <c:yMode val="factor"/>
          <c:x val="0.06875"/>
          <c:y val="0.3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405"/>
          <c:w val="0.9625"/>
          <c:h val="0.364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Summary'!$X$11</c:f>
              <c:numCache/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Summary'!$Y$11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Summary'!$Z$11</c:f>
              <c:numCache/>
            </c:numRef>
          </c:val>
        </c:ser>
        <c:ser>
          <c:idx val="3"/>
          <c:order val="3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Summary'!$AA$11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Summary'!$AB$11</c:f>
              <c:numCache/>
            </c:numRef>
          </c:val>
        </c:ser>
        <c:overlap val="100"/>
        <c:gapWidth val="0"/>
        <c:axId val="63687088"/>
        <c:axId val="36312881"/>
      </c:barChart>
      <c:catAx>
        <c:axId val="6368708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312881"/>
        <c:crosses val="autoZero"/>
        <c:auto val="1"/>
        <c:lblOffset val="100"/>
        <c:noMultiLvlLbl val="0"/>
      </c:catAx>
      <c:valAx>
        <c:axId val="3631288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68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'Climate Comparison'!$AE$23</c:f>
        </c:strRef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08"/>
          <c:w val="0.95875"/>
          <c:h val="0.818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'Climate Comparison'!$O$29</c:f>
              <c:strCache>
                <c:ptCount val="1"/>
                <c:pt idx="0">
                  <c:v>Avg Snow Depth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'Climate Comparison'!$P$3:$AA$3</c:f>
              <c:strCache/>
            </c:strRef>
          </c:cat>
          <c:val>
            <c:numRef>
              <c:f>'Climate Comparison'!$P$29:$AA$29</c:f>
              <c:numCache/>
            </c:numRef>
          </c:val>
        </c:ser>
        <c:axId val="58380474"/>
        <c:axId val="55662219"/>
      </c:barChart>
      <c:lineChart>
        <c:grouping val="standard"/>
        <c:varyColors val="0"/>
        <c:ser>
          <c:idx val="2"/>
          <c:order val="1"/>
          <c:tx>
            <c:strRef>
              <c:f>'Climate Comparison'!$O$8</c:f>
              <c:strCache>
                <c:ptCount val="1"/>
                <c:pt idx="0">
                  <c:v>Avg Temp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'Climate Comparison'!$P$3:$AA$3</c:f>
              <c:strCache/>
            </c:strRef>
          </c:cat>
          <c:val>
            <c:numRef>
              <c:f>'Climate Comparison'!$P$27:$AA$27</c:f>
              <c:numCache/>
            </c:numRef>
          </c:val>
          <c:smooth val="1"/>
        </c:ser>
        <c:marker val="1"/>
        <c:axId val="58380474"/>
        <c:axId val="55662219"/>
      </c:lineChart>
      <c:lineChart>
        <c:grouping val="standard"/>
        <c:varyColors val="0"/>
        <c:ser>
          <c:idx val="4"/>
          <c:order val="0"/>
          <c:tx>
            <c:strRef>
              <c:f>'Climate Comparison'!$O$6</c:f>
              <c:strCache>
                <c:ptCount val="1"/>
                <c:pt idx="0">
                  <c:v>% Precip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'Climate Comparison'!$P$3:$AA$3</c:f>
              <c:strCache/>
            </c:strRef>
          </c:cat>
          <c:val>
            <c:numRef>
              <c:f>'Climate Comparison'!$P$25:$AA$25</c:f>
              <c:numCache/>
            </c:numRef>
          </c:val>
          <c:smooth val="1"/>
        </c:ser>
        <c:marker val="1"/>
        <c:axId val="31197924"/>
        <c:axId val="12345861"/>
      </c:lineChart>
      <c:catAx>
        <c:axId val="311979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45861"/>
        <c:crosses val="autoZero"/>
        <c:auto val="0"/>
        <c:lblOffset val="100"/>
        <c:tickLblSkip val="1"/>
        <c:noMultiLvlLbl val="0"/>
      </c:catAx>
      <c:valAx>
        <c:axId val="1234586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Farenheit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7924"/>
        <c:crossesAt val="1"/>
        <c:crossBetween val="between"/>
        <c:dispUnits/>
      </c:valAx>
      <c:catAx>
        <c:axId val="583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662219"/>
        <c:crosses val="autoZero"/>
        <c:auto val="1"/>
        <c:lblOffset val="100"/>
        <c:tickLblSkip val="1"/>
        <c:noMultiLvlLbl val="0"/>
      </c:catAx>
      <c:valAx>
        <c:axId val="556622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ppt distribution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04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135"/>
          <c:w val="0.83575"/>
          <c:h val="0.075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Frost Free 
Season</a:t>
            </a:r>
          </a:p>
        </c:rich>
      </c:tx>
      <c:layout>
        <c:manualLayout>
          <c:xMode val="factor"/>
          <c:yMode val="factor"/>
          <c:x val="0.082"/>
          <c:y val="0.3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325"/>
          <c:w val="0.951"/>
          <c:h val="0.47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Comparison'!$AE$27</c:f>
              <c:numCache/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Comparison'!$AF$27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Comparison'!$AG$27</c:f>
              <c:numCache/>
            </c:numRef>
          </c:val>
        </c:ser>
        <c:ser>
          <c:idx val="3"/>
          <c:order val="3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Comparison'!$AH$27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Comparison'!$AI$27</c:f>
              <c:numCache/>
            </c:numRef>
          </c:val>
        </c:ser>
        <c:overlap val="100"/>
        <c:gapWidth val="0"/>
        <c:axId val="44003886"/>
        <c:axId val="60490655"/>
      </c:barChart>
      <c:catAx>
        <c:axId val="4400388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90655"/>
        <c:crosses val="autoZero"/>
        <c:auto val="1"/>
        <c:lblOffset val="100"/>
        <c:noMultiLvlLbl val="0"/>
      </c:catAx>
      <c:valAx>
        <c:axId val="6049065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0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'Climate Comparison'!$AE$44</c:f>
        </c:strRef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1025"/>
          <c:w val="0.959"/>
          <c:h val="0.81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'Climate Comparison'!$O$50</c:f>
              <c:strCache>
                <c:ptCount val="1"/>
                <c:pt idx="0">
                  <c:v>Avg Snow Depth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'Climate Comparison'!$P$3:$AA$3</c:f>
              <c:strCache/>
            </c:strRef>
          </c:cat>
          <c:val>
            <c:numRef>
              <c:f>'Climate Comparison'!$P$50:$AA$50</c:f>
              <c:numCache/>
            </c:numRef>
          </c:val>
        </c:ser>
        <c:axId val="7544984"/>
        <c:axId val="795993"/>
      </c:barChart>
      <c:lineChart>
        <c:grouping val="standard"/>
        <c:varyColors val="0"/>
        <c:ser>
          <c:idx val="2"/>
          <c:order val="1"/>
          <c:tx>
            <c:strRef>
              <c:f>'Climate Comparison'!$O$8</c:f>
              <c:strCache>
                <c:ptCount val="1"/>
                <c:pt idx="0">
                  <c:v>Avg Temp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'Climate Comparison'!$P$3:$AA$3</c:f>
              <c:strCache/>
            </c:strRef>
          </c:cat>
          <c:val>
            <c:numRef>
              <c:f>'Climate Comparison'!$P$48:$AA$48</c:f>
              <c:numCache/>
            </c:numRef>
          </c:val>
          <c:smooth val="1"/>
        </c:ser>
        <c:marker val="1"/>
        <c:axId val="7544984"/>
        <c:axId val="795993"/>
      </c:lineChart>
      <c:lineChart>
        <c:grouping val="standard"/>
        <c:varyColors val="0"/>
        <c:ser>
          <c:idx val="4"/>
          <c:order val="0"/>
          <c:tx>
            <c:strRef>
              <c:f>'Climate Comparison'!$O$6</c:f>
              <c:strCache>
                <c:ptCount val="1"/>
                <c:pt idx="0">
                  <c:v>% Precip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'Climate Comparison'!$P$3:$AA$3</c:f>
              <c:strCache/>
            </c:strRef>
          </c:cat>
          <c:val>
            <c:numRef>
              <c:f>'Climate Comparison'!$P$46:$AA$46</c:f>
              <c:numCache/>
            </c:numRef>
          </c:val>
          <c:smooth val="1"/>
        </c:ser>
        <c:marker val="1"/>
        <c:axId val="7163938"/>
        <c:axId val="64475443"/>
      </c:lineChart>
      <c:catAx>
        <c:axId val="7163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75443"/>
        <c:crosses val="autoZero"/>
        <c:auto val="0"/>
        <c:lblOffset val="100"/>
        <c:tickLblSkip val="1"/>
        <c:noMultiLvlLbl val="0"/>
      </c:catAx>
      <c:valAx>
        <c:axId val="64475443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Farenheit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63938"/>
        <c:crossesAt val="1"/>
        <c:crossBetween val="between"/>
        <c:dispUnits/>
      </c:valAx>
      <c:catAx>
        <c:axId val="7544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95993"/>
        <c:crosses val="autoZero"/>
        <c:auto val="1"/>
        <c:lblOffset val="100"/>
        <c:tickLblSkip val="1"/>
        <c:noMultiLvlLbl val="0"/>
      </c:catAx>
      <c:valAx>
        <c:axId val="7959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ppt distribution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44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135"/>
          <c:w val="0.83875"/>
          <c:h val="0.075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Frost Free 
Season</a:t>
            </a:r>
          </a:p>
        </c:rich>
      </c:tx>
      <c:layout>
        <c:manualLayout>
          <c:xMode val="factor"/>
          <c:yMode val="factor"/>
          <c:x val="0.082"/>
          <c:y val="0.3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25"/>
          <c:w val="0.95075"/>
          <c:h val="0.47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Comparison'!$AE$48</c:f>
              <c:numCache/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Comparison'!$AF$48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Comparison'!$AG$48</c:f>
              <c:numCache/>
            </c:numRef>
          </c:val>
        </c:ser>
        <c:ser>
          <c:idx val="3"/>
          <c:order val="3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Comparison'!$AH$48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Comparison'!$AI$48</c:f>
              <c:numCache/>
            </c:numRef>
          </c:val>
        </c:ser>
        <c:overlap val="100"/>
        <c:gapWidth val="0"/>
        <c:axId val="43408076"/>
        <c:axId val="55128365"/>
      </c:barChart>
      <c:catAx>
        <c:axId val="4340807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128365"/>
        <c:crosses val="autoZero"/>
        <c:auto val="1"/>
        <c:lblOffset val="100"/>
        <c:noMultiLvlLbl val="0"/>
      </c:catAx>
      <c:valAx>
        <c:axId val="551283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408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'Climate Comparison'!$AE$63</c:f>
        </c:strRef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1075"/>
          <c:w val="0.959"/>
          <c:h val="0.81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'Climate Comparison'!$O$69</c:f>
              <c:strCache>
                <c:ptCount val="1"/>
                <c:pt idx="0">
                  <c:v>Avg Snow Depth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'Climate Comparison'!$P$3:$AA$3</c:f>
              <c:strCache/>
            </c:strRef>
          </c:cat>
          <c:val>
            <c:numRef>
              <c:f>'Climate Comparison'!$P$69:$AA$69</c:f>
              <c:numCache/>
            </c:numRef>
          </c:val>
        </c:ser>
        <c:axId val="26393238"/>
        <c:axId val="36212551"/>
      </c:barChart>
      <c:lineChart>
        <c:grouping val="standard"/>
        <c:varyColors val="0"/>
        <c:ser>
          <c:idx val="2"/>
          <c:order val="1"/>
          <c:tx>
            <c:strRef>
              <c:f>'Climate Comparison'!$O$8</c:f>
              <c:strCache>
                <c:ptCount val="1"/>
                <c:pt idx="0">
                  <c:v>Avg Temp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'Climate Comparison'!$P$3:$AA$3</c:f>
              <c:strCache/>
            </c:strRef>
          </c:cat>
          <c:val>
            <c:numRef>
              <c:f>'Climate Comparison'!$P$67:$AA$67</c:f>
              <c:numCache/>
            </c:numRef>
          </c:val>
          <c:smooth val="1"/>
        </c:ser>
        <c:marker val="1"/>
        <c:axId val="26393238"/>
        <c:axId val="36212551"/>
      </c:lineChart>
      <c:lineChart>
        <c:grouping val="standard"/>
        <c:varyColors val="0"/>
        <c:ser>
          <c:idx val="4"/>
          <c:order val="0"/>
          <c:tx>
            <c:strRef>
              <c:f>'Climate Comparison'!$O$6</c:f>
              <c:strCache>
                <c:ptCount val="1"/>
                <c:pt idx="0">
                  <c:v>% Precip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'Climate Comparison'!$P$3:$AA$3</c:f>
              <c:strCache/>
            </c:strRef>
          </c:cat>
          <c:val>
            <c:numRef>
              <c:f>'Climate Comparison'!$P$65:$AA$65</c:f>
              <c:numCache/>
            </c:numRef>
          </c:val>
          <c:smooth val="1"/>
        </c:ser>
        <c:marker val="1"/>
        <c:axId val="57477504"/>
        <c:axId val="47535489"/>
      </c:lineChart>
      <c:catAx>
        <c:axId val="57477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35489"/>
        <c:crosses val="autoZero"/>
        <c:auto val="0"/>
        <c:lblOffset val="100"/>
        <c:tickLblSkip val="1"/>
        <c:noMultiLvlLbl val="0"/>
      </c:catAx>
      <c:valAx>
        <c:axId val="47535489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Farenheit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7504"/>
        <c:crossesAt val="1"/>
        <c:crossBetween val="between"/>
        <c:dispUnits/>
      </c:valAx>
      <c:catAx>
        <c:axId val="26393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212551"/>
        <c:crosses val="autoZero"/>
        <c:auto val="1"/>
        <c:lblOffset val="100"/>
        <c:tickLblSkip val="1"/>
        <c:noMultiLvlLbl val="0"/>
      </c:catAx>
      <c:valAx>
        <c:axId val="362125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ppt distribution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135"/>
          <c:w val="0.83575"/>
          <c:h val="0.075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Frost Free 
Season</a:t>
            </a:r>
          </a:p>
        </c:rich>
      </c:tx>
      <c:layout>
        <c:manualLayout>
          <c:xMode val="factor"/>
          <c:yMode val="factor"/>
          <c:x val="0.082"/>
          <c:y val="0.3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32675"/>
          <c:w val="0.951"/>
          <c:h val="0.470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Comparison'!$AE$67</c:f>
              <c:numCache/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Comparison'!$AF$67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Comparison'!$AG$67</c:f>
              <c:numCache/>
            </c:numRef>
          </c:val>
        </c:ser>
        <c:ser>
          <c:idx val="3"/>
          <c:order val="3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Comparison'!$AH$67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'Climate Comparison'!$AI$67</c:f>
              <c:numCache/>
            </c:numRef>
          </c:val>
        </c:ser>
        <c:overlap val="100"/>
        <c:gapWidth val="0"/>
        <c:axId val="25166218"/>
        <c:axId val="25169371"/>
      </c:barChart>
      <c:catAx>
        <c:axId val="2516621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169371"/>
        <c:crosses val="autoZero"/>
        <c:auto val="1"/>
        <c:lblOffset val="100"/>
        <c:noMultiLvlLbl val="0"/>
      </c:catAx>
      <c:valAx>
        <c:axId val="2516937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16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'Climate Comparison'!$AE$4</c:f>
        </c:strRef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0875"/>
          <c:w val="0.95875"/>
          <c:h val="0.818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'Climate Comparison'!$O$10</c:f>
              <c:strCache>
                <c:ptCount val="1"/>
                <c:pt idx="0">
                  <c:v>Avg Snow Depth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'Climate Comparison'!$P$3:$AA$3</c:f>
              <c:strCache/>
            </c:strRef>
          </c:cat>
          <c:val>
            <c:numRef>
              <c:f>'Climate Comparison'!$P$10:$AA$10</c:f>
              <c:numCache/>
            </c:numRef>
          </c:val>
        </c:ser>
        <c:axId val="25197748"/>
        <c:axId val="25453141"/>
      </c:barChart>
      <c:lineChart>
        <c:grouping val="standard"/>
        <c:varyColors val="0"/>
        <c:ser>
          <c:idx val="2"/>
          <c:order val="1"/>
          <c:tx>
            <c:strRef>
              <c:f>'Climate Comparison'!$O$8</c:f>
              <c:strCache>
                <c:ptCount val="1"/>
                <c:pt idx="0">
                  <c:v>Avg Temp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'Climate Comparison'!$P$3:$AA$3</c:f>
              <c:strCache/>
            </c:strRef>
          </c:cat>
          <c:val>
            <c:numRef>
              <c:f>'Climate Comparison'!$P$8:$AA$8</c:f>
              <c:numCache/>
            </c:numRef>
          </c:val>
          <c:smooth val="1"/>
        </c:ser>
        <c:marker val="1"/>
        <c:axId val="25197748"/>
        <c:axId val="25453141"/>
      </c:lineChart>
      <c:lineChart>
        <c:grouping val="standard"/>
        <c:varyColors val="0"/>
        <c:ser>
          <c:idx val="4"/>
          <c:order val="0"/>
          <c:tx>
            <c:strRef>
              <c:f>'Climate Comparison'!$O$6</c:f>
              <c:strCache>
                <c:ptCount val="1"/>
                <c:pt idx="0">
                  <c:v>% Precip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'Climate Comparison'!$P$3:$AA$3</c:f>
              <c:strCache/>
            </c:strRef>
          </c:cat>
          <c:val>
            <c:numRef>
              <c:f>'Climate Comparison'!$P$6:$AA$6</c:f>
              <c:numCache/>
            </c:numRef>
          </c:val>
          <c:smooth val="1"/>
        </c:ser>
        <c:marker val="1"/>
        <c:axId val="27751678"/>
        <c:axId val="48438511"/>
      </c:lineChart>
      <c:catAx>
        <c:axId val="277516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38511"/>
        <c:crosses val="autoZero"/>
        <c:auto val="0"/>
        <c:lblOffset val="100"/>
        <c:tickLblSkip val="1"/>
        <c:noMultiLvlLbl val="0"/>
      </c:catAx>
      <c:valAx>
        <c:axId val="4843851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Degrees Farenheit</a:t>
                </a:r>
              </a:p>
            </c:rich>
          </c:tx>
          <c:layout>
            <c:manualLayout>
              <c:xMode val="factor"/>
              <c:yMode val="factor"/>
              <c:x val="0.2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1678"/>
        <c:crossesAt val="1"/>
        <c:crossBetween val="between"/>
        <c:dispUnits/>
      </c:valAx>
      <c:catAx>
        <c:axId val="2519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453141"/>
        <c:crosses val="autoZero"/>
        <c:auto val="1"/>
        <c:lblOffset val="100"/>
        <c:tickLblSkip val="1"/>
        <c:noMultiLvlLbl val="0"/>
      </c:catAx>
      <c:valAx>
        <c:axId val="254531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ppt distribution</a:t>
                </a:r>
              </a:p>
            </c:rich>
          </c:tx>
          <c:layout>
            <c:manualLayout>
              <c:xMode val="factor"/>
              <c:yMode val="factor"/>
              <c:x val="0.263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977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913"/>
          <c:w val="0.83875"/>
          <c:h val="0.076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10</xdr:col>
      <xdr:colOff>142875</xdr:colOff>
      <xdr:row>38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238875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7</xdr:col>
      <xdr:colOff>495300</xdr:colOff>
      <xdr:row>59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47625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</xdr:row>
      <xdr:rowOff>104775</xdr:rowOff>
    </xdr:from>
    <xdr:to>
      <xdr:col>14</xdr:col>
      <xdr:colOff>361950</xdr:colOff>
      <xdr:row>14</xdr:row>
      <xdr:rowOff>38100</xdr:rowOff>
    </xdr:to>
    <xdr:sp>
      <xdr:nvSpPr>
        <xdr:cNvPr id="1" name="Rectangle 191"/>
        <xdr:cNvSpPr>
          <a:spLocks/>
        </xdr:cNvSpPr>
      </xdr:nvSpPr>
      <xdr:spPr>
        <a:xfrm>
          <a:off x="6096000" y="428625"/>
          <a:ext cx="2028825" cy="1876425"/>
        </a:xfrm>
        <a:prstGeom prst="rect">
          <a:avLst/>
        </a:prstGeom>
        <a:solidFill>
          <a:srgbClr val="EEEEEE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485775</xdr:colOff>
      <xdr:row>9</xdr:row>
      <xdr:rowOff>0</xdr:rowOff>
    </xdr:from>
    <xdr:to>
      <xdr:col>14</xdr:col>
      <xdr:colOff>180975</xdr:colOff>
      <xdr:row>10</xdr:row>
      <xdr:rowOff>104775</xdr:rowOff>
    </xdr:to>
    <xdr:sp>
      <xdr:nvSpPr>
        <xdr:cNvPr id="2" name="Rectangle 190"/>
        <xdr:cNvSpPr>
          <a:spLocks/>
        </xdr:cNvSpPr>
      </xdr:nvSpPr>
      <xdr:spPr>
        <a:xfrm>
          <a:off x="7219950" y="1457325"/>
          <a:ext cx="723900" cy="266700"/>
        </a:xfrm>
        <a:prstGeom prst="rect">
          <a:avLst/>
        </a:prstGeom>
        <a:solidFill>
          <a:srgbClr val="EEEE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542925</xdr:colOff>
      <xdr:row>2</xdr:row>
      <xdr:rowOff>0</xdr:rowOff>
    </xdr:from>
    <xdr:to>
      <xdr:col>10</xdr:col>
      <xdr:colOff>0</xdr:colOff>
      <xdr:row>23</xdr:row>
      <xdr:rowOff>9525</xdr:rowOff>
    </xdr:to>
    <xdr:grpSp>
      <xdr:nvGrpSpPr>
        <xdr:cNvPr id="3" name="Group 201"/>
        <xdr:cNvGrpSpPr>
          <a:grpSpLocks/>
        </xdr:cNvGrpSpPr>
      </xdr:nvGrpSpPr>
      <xdr:grpSpPr>
        <a:xfrm>
          <a:off x="542925" y="323850"/>
          <a:ext cx="5162550" cy="3409950"/>
          <a:chOff x="57" y="34"/>
          <a:chExt cx="542" cy="358"/>
        </a:xfrm>
        <a:solidFill>
          <a:srgbClr val="FFFFFF"/>
        </a:solidFill>
      </xdr:grpSpPr>
      <xdr:graphicFrame>
        <xdr:nvGraphicFramePr>
          <xdr:cNvPr id="4" name="Chart 7"/>
          <xdr:cNvGraphicFramePr/>
        </xdr:nvGraphicFramePr>
        <xdr:xfrm>
          <a:off x="57" y="34"/>
          <a:ext cx="542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Chart 35"/>
          <xdr:cNvGraphicFramePr/>
        </xdr:nvGraphicFramePr>
        <xdr:xfrm>
          <a:off x="96" y="51"/>
          <a:ext cx="471" cy="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13</xdr:col>
      <xdr:colOff>47625</xdr:colOff>
      <xdr:row>4</xdr:row>
      <xdr:rowOff>47625</xdr:rowOff>
    </xdr:from>
    <xdr:to>
      <xdr:col>15</xdr:col>
      <xdr:colOff>266700</xdr:colOff>
      <xdr:row>4</xdr:row>
      <xdr:rowOff>47625</xdr:rowOff>
    </xdr:to>
    <xdr:sp>
      <xdr:nvSpPr>
        <xdr:cNvPr id="6" name="Line 148"/>
        <xdr:cNvSpPr>
          <a:spLocks/>
        </xdr:cNvSpPr>
      </xdr:nvSpPr>
      <xdr:spPr>
        <a:xfrm>
          <a:off x="7296150" y="695325"/>
          <a:ext cx="1247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38100</xdr:rowOff>
    </xdr:from>
    <xdr:to>
      <xdr:col>15</xdr:col>
      <xdr:colOff>361950</xdr:colOff>
      <xdr:row>4</xdr:row>
      <xdr:rowOff>38100</xdr:rowOff>
    </xdr:to>
    <xdr:sp>
      <xdr:nvSpPr>
        <xdr:cNvPr id="7" name="Line 149"/>
        <xdr:cNvSpPr>
          <a:spLocks/>
        </xdr:cNvSpPr>
      </xdr:nvSpPr>
      <xdr:spPr>
        <a:xfrm>
          <a:off x="7115175" y="685800"/>
          <a:ext cx="1524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47625</xdr:rowOff>
    </xdr:from>
    <xdr:to>
      <xdr:col>12</xdr:col>
      <xdr:colOff>581025</xdr:colOff>
      <xdr:row>18</xdr:row>
      <xdr:rowOff>85725</xdr:rowOff>
    </xdr:to>
    <xdr:grpSp>
      <xdr:nvGrpSpPr>
        <xdr:cNvPr id="1" name="Group 50"/>
        <xdr:cNvGrpSpPr>
          <a:grpSpLocks/>
        </xdr:cNvGrpSpPr>
      </xdr:nvGrpSpPr>
      <xdr:grpSpPr>
        <a:xfrm>
          <a:off x="4686300" y="219075"/>
          <a:ext cx="4143375" cy="2790825"/>
          <a:chOff x="492" y="23"/>
          <a:chExt cx="435" cy="293"/>
        </a:xfrm>
        <a:solidFill>
          <a:srgbClr val="FFFFFF"/>
        </a:solidFill>
      </xdr:grpSpPr>
      <xdr:graphicFrame>
        <xdr:nvGraphicFramePr>
          <xdr:cNvPr id="2" name="Chart 25"/>
          <xdr:cNvGraphicFramePr/>
        </xdr:nvGraphicFramePr>
        <xdr:xfrm>
          <a:off x="492" y="23"/>
          <a:ext cx="435" cy="2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6"/>
          <xdr:cNvGraphicFramePr/>
        </xdr:nvGraphicFramePr>
        <xdr:xfrm>
          <a:off x="530" y="39"/>
          <a:ext cx="366" cy="5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85725</xdr:colOff>
      <xdr:row>20</xdr:row>
      <xdr:rowOff>47625</xdr:rowOff>
    </xdr:from>
    <xdr:to>
      <xdr:col>6</xdr:col>
      <xdr:colOff>85725</xdr:colOff>
      <xdr:row>37</xdr:row>
      <xdr:rowOff>85725</xdr:rowOff>
    </xdr:to>
    <xdr:grpSp>
      <xdr:nvGrpSpPr>
        <xdr:cNvPr id="4" name="Group 51"/>
        <xdr:cNvGrpSpPr>
          <a:grpSpLocks/>
        </xdr:cNvGrpSpPr>
      </xdr:nvGrpSpPr>
      <xdr:grpSpPr>
        <a:xfrm>
          <a:off x="85725" y="3314700"/>
          <a:ext cx="4133850" cy="2790825"/>
          <a:chOff x="9" y="348"/>
          <a:chExt cx="434" cy="293"/>
        </a:xfrm>
        <a:solidFill>
          <a:srgbClr val="FFFFFF"/>
        </a:solidFill>
      </xdr:grpSpPr>
      <xdr:graphicFrame>
        <xdr:nvGraphicFramePr>
          <xdr:cNvPr id="5" name="Chart 28"/>
          <xdr:cNvGraphicFramePr/>
        </xdr:nvGraphicFramePr>
        <xdr:xfrm>
          <a:off x="9" y="348"/>
          <a:ext cx="434" cy="29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29"/>
          <xdr:cNvGraphicFramePr/>
        </xdr:nvGraphicFramePr>
        <xdr:xfrm>
          <a:off x="47" y="364"/>
          <a:ext cx="365" cy="5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6</xdr:col>
      <xdr:colOff>552450</xdr:colOff>
      <xdr:row>20</xdr:row>
      <xdr:rowOff>104775</xdr:rowOff>
    </xdr:from>
    <xdr:to>
      <xdr:col>12</xdr:col>
      <xdr:colOff>581025</xdr:colOff>
      <xdr:row>37</xdr:row>
      <xdr:rowOff>142875</xdr:rowOff>
    </xdr:to>
    <xdr:grpSp>
      <xdr:nvGrpSpPr>
        <xdr:cNvPr id="7" name="Group 52"/>
        <xdr:cNvGrpSpPr>
          <a:grpSpLocks/>
        </xdr:cNvGrpSpPr>
      </xdr:nvGrpSpPr>
      <xdr:grpSpPr>
        <a:xfrm>
          <a:off x="4686300" y="3371850"/>
          <a:ext cx="4143375" cy="2790825"/>
          <a:chOff x="492" y="354"/>
          <a:chExt cx="435" cy="293"/>
        </a:xfrm>
        <a:solidFill>
          <a:srgbClr val="FFFFFF"/>
        </a:solidFill>
      </xdr:grpSpPr>
      <xdr:graphicFrame>
        <xdr:nvGraphicFramePr>
          <xdr:cNvPr id="8" name="Chart 31"/>
          <xdr:cNvGraphicFramePr/>
        </xdr:nvGraphicFramePr>
        <xdr:xfrm>
          <a:off x="492" y="354"/>
          <a:ext cx="435" cy="29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32"/>
          <xdr:cNvGraphicFramePr/>
        </xdr:nvGraphicFramePr>
        <xdr:xfrm>
          <a:off x="530" y="370"/>
          <a:ext cx="366" cy="5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0</xdr:col>
      <xdr:colOff>57150</xdr:colOff>
      <xdr:row>1</xdr:row>
      <xdr:rowOff>66675</xdr:rowOff>
    </xdr:from>
    <xdr:to>
      <xdr:col>6</xdr:col>
      <xdr:colOff>57150</xdr:colOff>
      <xdr:row>18</xdr:row>
      <xdr:rowOff>104775</xdr:rowOff>
    </xdr:to>
    <xdr:grpSp>
      <xdr:nvGrpSpPr>
        <xdr:cNvPr id="10" name="Group 49"/>
        <xdr:cNvGrpSpPr>
          <a:grpSpLocks/>
        </xdr:cNvGrpSpPr>
      </xdr:nvGrpSpPr>
      <xdr:grpSpPr>
        <a:xfrm>
          <a:off x="57150" y="238125"/>
          <a:ext cx="4133850" cy="2790825"/>
          <a:chOff x="6" y="25"/>
          <a:chExt cx="434" cy="293"/>
        </a:xfrm>
        <a:solidFill>
          <a:srgbClr val="FFFFFF"/>
        </a:solidFill>
      </xdr:grpSpPr>
      <xdr:graphicFrame>
        <xdr:nvGraphicFramePr>
          <xdr:cNvPr id="11" name="Chart 16"/>
          <xdr:cNvGraphicFramePr/>
        </xdr:nvGraphicFramePr>
        <xdr:xfrm>
          <a:off x="6" y="25"/>
          <a:ext cx="434" cy="29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Chart 17"/>
          <xdr:cNvGraphicFramePr/>
        </xdr:nvGraphicFramePr>
        <xdr:xfrm>
          <a:off x="44" y="41"/>
          <a:ext cx="365" cy="5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rcc.dri.edu/summary/climsmut.html" TargetMode="External" /><Relationship Id="rId2" Type="http://schemas.openxmlformats.org/officeDocument/2006/relationships/hyperlink" Target="http://www.wcc.nrcs.usda.gov/cgibin/state.pl?state=u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60"/>
  <sheetViews>
    <sheetView workbookViewId="0" topLeftCell="A1">
      <selection activeCell="A1" sqref="A1:D1"/>
    </sheetView>
  </sheetViews>
  <sheetFormatPr defaultColWidth="9.140625" defaultRowHeight="12.75"/>
  <cols>
    <col min="11" max="11" width="3.57421875" style="0" customWidth="1"/>
  </cols>
  <sheetData>
    <row r="1" spans="1:11" ht="12.75">
      <c r="A1" s="117" t="s">
        <v>340</v>
      </c>
      <c r="B1" s="117"/>
      <c r="C1" s="117"/>
      <c r="D1" s="117"/>
      <c r="E1" s="116" t="s">
        <v>308</v>
      </c>
      <c r="F1" s="116"/>
      <c r="G1" s="116"/>
      <c r="H1" s="116"/>
      <c r="I1" s="116"/>
      <c r="J1" s="111"/>
      <c r="K1" s="109"/>
    </row>
    <row r="2" spans="1:11" ht="12.75">
      <c r="A2" s="112" t="s">
        <v>338</v>
      </c>
      <c r="B2" s="110"/>
      <c r="C2" s="110"/>
      <c r="D2" s="109"/>
      <c r="E2" s="118" t="s">
        <v>339</v>
      </c>
      <c r="F2" s="118"/>
      <c r="G2" s="118"/>
      <c r="H2" s="118"/>
      <c r="I2" s="118"/>
      <c r="J2" s="111"/>
      <c r="K2" s="109"/>
    </row>
    <row r="3" spans="1:11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ht="12.75">
      <c r="K5" s="109"/>
    </row>
    <row r="6" ht="12.75">
      <c r="K6" s="109"/>
    </row>
    <row r="7" ht="12.75">
      <c r="K7" s="109"/>
    </row>
    <row r="8" ht="12.75">
      <c r="K8" s="109"/>
    </row>
    <row r="9" ht="12.75">
      <c r="K9" s="109"/>
    </row>
    <row r="10" ht="12.75">
      <c r="K10" s="109"/>
    </row>
    <row r="11" ht="12.75">
      <c r="K11" s="109"/>
    </row>
    <row r="12" ht="12.75">
      <c r="K12" s="109"/>
    </row>
    <row r="13" ht="12.75">
      <c r="K13" s="109"/>
    </row>
    <row r="14" ht="12.75">
      <c r="K14" s="109"/>
    </row>
    <row r="15" ht="12.75">
      <c r="K15" s="109"/>
    </row>
    <row r="16" ht="12.75">
      <c r="K16" s="109"/>
    </row>
    <row r="17" ht="12.75">
      <c r="K17" s="109"/>
    </row>
    <row r="18" ht="12.75">
      <c r="K18" s="109"/>
    </row>
    <row r="19" ht="12.75">
      <c r="K19" s="109"/>
    </row>
    <row r="20" ht="12.75">
      <c r="K20" s="109"/>
    </row>
    <row r="21" ht="12.75">
      <c r="K21" s="109"/>
    </row>
    <row r="22" ht="12.75">
      <c r="K22" s="109"/>
    </row>
    <row r="23" ht="12.75">
      <c r="K23" s="109"/>
    </row>
    <row r="24" ht="12.75">
      <c r="K24" s="109"/>
    </row>
    <row r="25" ht="12.75">
      <c r="K25" s="109"/>
    </row>
    <row r="26" ht="12.75">
      <c r="K26" s="109"/>
    </row>
    <row r="27" ht="12.75">
      <c r="K27" s="109"/>
    </row>
    <row r="28" ht="12.75">
      <c r="K28" s="109"/>
    </row>
    <row r="29" ht="12.75">
      <c r="K29" s="109"/>
    </row>
    <row r="30" ht="12.75">
      <c r="K30" s="109"/>
    </row>
    <row r="31" ht="12.75">
      <c r="K31" s="109"/>
    </row>
    <row r="32" ht="12.75">
      <c r="K32" s="109"/>
    </row>
    <row r="33" ht="12.75">
      <c r="K33" s="109"/>
    </row>
    <row r="34" ht="12.75">
      <c r="K34" s="109"/>
    </row>
    <row r="35" ht="12.75">
      <c r="K35" s="109"/>
    </row>
    <row r="36" ht="12.75">
      <c r="K36" s="109"/>
    </row>
    <row r="37" ht="12.75">
      <c r="K37" s="109"/>
    </row>
    <row r="38" ht="12.75">
      <c r="K38" s="109"/>
    </row>
    <row r="39" spans="1:11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mergeCells count="3">
    <mergeCell ref="E1:I1"/>
    <mergeCell ref="A1:D1"/>
    <mergeCell ref="E2:I2"/>
  </mergeCells>
  <hyperlinks>
    <hyperlink ref="E1" r:id="rId1" display="http://www.wrcc.dri.edu/summary/climsmut.html"/>
    <hyperlink ref="E2" r:id="rId2" display="http://www.wcc.nrcs.usda.gov/cgibin/state.pl?state=ut"/>
  </hyperlinks>
  <printOptions horizontalCentered="1"/>
  <pageMargins left="0.75" right="0.5" top="0.5" bottom="0.5" header="0.5" footer="0.5"/>
  <pageSetup orientation="portrait" scale="9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286"/>
  <sheetViews>
    <sheetView workbookViewId="0" topLeftCell="A1">
      <pane ySplit="2" topLeftCell="BM3" activePane="bottomLeft" state="frozen"/>
      <selection pane="topLeft" activeCell="E43" sqref="E43:E44"/>
      <selection pane="bottomLeft" activeCell="A1" sqref="A1:A2"/>
    </sheetView>
  </sheetViews>
  <sheetFormatPr defaultColWidth="9.140625" defaultRowHeight="12.75"/>
  <cols>
    <col min="1" max="1" width="31.421875" style="44" customWidth="1"/>
    <col min="2" max="4" width="9.140625" style="53" customWidth="1"/>
    <col min="5" max="5" width="10.140625" style="53" bestFit="1" customWidth="1"/>
    <col min="6" max="7" width="11.28125" style="53" customWidth="1"/>
    <col min="8" max="10" width="9.140625" style="53" customWidth="1"/>
    <col min="11" max="16384" width="9.140625" style="44" customWidth="1"/>
  </cols>
  <sheetData>
    <row r="1" spans="1:10" ht="12.75">
      <c r="A1" s="114" t="s">
        <v>288</v>
      </c>
      <c r="B1" s="113" t="s">
        <v>285</v>
      </c>
      <c r="C1" s="113"/>
      <c r="D1" s="113"/>
      <c r="E1" s="113" t="s">
        <v>286</v>
      </c>
      <c r="F1" s="113"/>
      <c r="G1" s="113"/>
      <c r="H1" s="113" t="s">
        <v>287</v>
      </c>
      <c r="I1" s="113"/>
      <c r="J1" s="113"/>
    </row>
    <row r="2" spans="1:10" ht="12.75" customHeight="1">
      <c r="A2" s="115"/>
      <c r="B2" s="81" t="s">
        <v>289</v>
      </c>
      <c r="C2" s="81" t="s">
        <v>290</v>
      </c>
      <c r="D2" s="81" t="s">
        <v>291</v>
      </c>
      <c r="E2" s="81" t="s">
        <v>289</v>
      </c>
      <c r="F2" s="81" t="s">
        <v>290</v>
      </c>
      <c r="G2" s="81" t="s">
        <v>291</v>
      </c>
      <c r="H2" s="81" t="s">
        <v>292</v>
      </c>
      <c r="I2" s="81" t="s">
        <v>290</v>
      </c>
      <c r="J2" s="81" t="s">
        <v>293</v>
      </c>
    </row>
    <row r="3" spans="1:10" ht="12.7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2.75" customHeight="1">
      <c r="A4" s="37" t="s">
        <v>218</v>
      </c>
      <c r="B4" s="85">
        <v>37358</v>
      </c>
      <c r="C4" s="85">
        <v>37389</v>
      </c>
      <c r="D4" s="85">
        <v>37409</v>
      </c>
      <c r="E4" s="85">
        <v>37516</v>
      </c>
      <c r="F4" s="85">
        <v>37529</v>
      </c>
      <c r="G4" s="85">
        <v>37543</v>
      </c>
      <c r="H4" s="86">
        <v>121</v>
      </c>
      <c r="I4" s="86">
        <v>141</v>
      </c>
      <c r="J4" s="87">
        <v>188</v>
      </c>
    </row>
    <row r="5" spans="1:10" ht="12.75" customHeight="1">
      <c r="A5" s="37" t="s">
        <v>3</v>
      </c>
      <c r="B5" s="85">
        <v>37377</v>
      </c>
      <c r="C5" s="85">
        <v>37399</v>
      </c>
      <c r="D5" s="85">
        <v>37420</v>
      </c>
      <c r="E5" s="85">
        <v>37493</v>
      </c>
      <c r="F5" s="85">
        <v>37516</v>
      </c>
      <c r="G5" s="85">
        <v>37543</v>
      </c>
      <c r="H5" s="86">
        <v>77</v>
      </c>
      <c r="I5" s="86">
        <v>118</v>
      </c>
      <c r="J5" s="87">
        <v>156</v>
      </c>
    </row>
    <row r="6" spans="1:10" ht="12.75" customHeight="1">
      <c r="A6" s="37" t="s">
        <v>4</v>
      </c>
      <c r="B6" s="85">
        <v>37364</v>
      </c>
      <c r="C6" s="85">
        <v>37393</v>
      </c>
      <c r="D6" s="85">
        <v>37424</v>
      </c>
      <c r="E6" s="85">
        <v>37513</v>
      </c>
      <c r="F6" s="85">
        <v>37528</v>
      </c>
      <c r="G6" s="85">
        <v>37550</v>
      </c>
      <c r="H6" s="86">
        <v>110</v>
      </c>
      <c r="I6" s="86">
        <v>136</v>
      </c>
      <c r="J6" s="87">
        <v>178</v>
      </c>
    </row>
    <row r="7" spans="1:10" ht="12.75" customHeight="1">
      <c r="A7" s="37" t="s">
        <v>5</v>
      </c>
      <c r="B7" s="85">
        <v>37399</v>
      </c>
      <c r="C7" s="85">
        <v>37422</v>
      </c>
      <c r="D7" s="85">
        <v>37443</v>
      </c>
      <c r="E7" s="85">
        <v>37488</v>
      </c>
      <c r="F7" s="85">
        <v>37510</v>
      </c>
      <c r="G7" s="85">
        <v>37545</v>
      </c>
      <c r="H7" s="86">
        <v>56</v>
      </c>
      <c r="I7" s="86">
        <v>89</v>
      </c>
      <c r="J7" s="87">
        <v>125</v>
      </c>
    </row>
    <row r="8" spans="1:10" ht="12.75" customHeight="1">
      <c r="A8" s="37" t="s">
        <v>6</v>
      </c>
      <c r="B8" s="85">
        <v>37385</v>
      </c>
      <c r="C8" s="85">
        <v>37409</v>
      </c>
      <c r="D8" s="85">
        <v>37437</v>
      </c>
      <c r="E8" s="85">
        <v>37485</v>
      </c>
      <c r="F8" s="85">
        <v>37519</v>
      </c>
      <c r="G8" s="85">
        <v>37550</v>
      </c>
      <c r="H8" s="86">
        <v>58</v>
      </c>
      <c r="I8" s="86">
        <v>111</v>
      </c>
      <c r="J8" s="87">
        <v>156</v>
      </c>
    </row>
    <row r="9" spans="1:10" ht="12.75" customHeight="1">
      <c r="A9" s="37" t="s">
        <v>7</v>
      </c>
      <c r="B9" s="85">
        <v>37383</v>
      </c>
      <c r="C9" s="85">
        <v>37415</v>
      </c>
      <c r="D9" s="85">
        <v>37464</v>
      </c>
      <c r="E9" s="85">
        <v>37476</v>
      </c>
      <c r="F9" s="85">
        <v>37522</v>
      </c>
      <c r="G9" s="85">
        <v>37550</v>
      </c>
      <c r="H9" s="86">
        <v>17</v>
      </c>
      <c r="I9" s="86">
        <v>107</v>
      </c>
      <c r="J9" s="87">
        <v>153</v>
      </c>
    </row>
    <row r="10" spans="1:10" ht="12.75" customHeight="1">
      <c r="A10" s="37" t="s">
        <v>294</v>
      </c>
      <c r="B10" s="85">
        <v>37377</v>
      </c>
      <c r="C10" s="85">
        <v>37407</v>
      </c>
      <c r="D10" s="85">
        <v>37450</v>
      </c>
      <c r="E10" s="85">
        <v>37508</v>
      </c>
      <c r="F10" s="85">
        <v>37526</v>
      </c>
      <c r="G10" s="85">
        <v>37545</v>
      </c>
      <c r="H10" s="86">
        <v>79</v>
      </c>
      <c r="I10" s="86">
        <v>119</v>
      </c>
      <c r="J10" s="87">
        <v>158</v>
      </c>
    </row>
    <row r="11" spans="1:10" ht="12.75" customHeight="1">
      <c r="A11" s="37" t="s">
        <v>8</v>
      </c>
      <c r="B11" s="85">
        <v>37337</v>
      </c>
      <c r="C11" s="85">
        <v>37371</v>
      </c>
      <c r="D11" s="85">
        <v>37395</v>
      </c>
      <c r="E11" s="85">
        <v>37515</v>
      </c>
      <c r="F11" s="85">
        <v>37547</v>
      </c>
      <c r="G11" s="85">
        <v>37575</v>
      </c>
      <c r="H11" s="86">
        <v>141</v>
      </c>
      <c r="I11" s="86">
        <v>179</v>
      </c>
      <c r="J11" s="87">
        <v>224</v>
      </c>
    </row>
    <row r="12" spans="1:10" ht="12.75" customHeight="1">
      <c r="A12" s="37" t="s">
        <v>9</v>
      </c>
      <c r="B12" s="85">
        <v>37397</v>
      </c>
      <c r="C12" s="85">
        <v>37422</v>
      </c>
      <c r="D12" s="85">
        <v>37454</v>
      </c>
      <c r="E12" s="85">
        <v>37495</v>
      </c>
      <c r="F12" s="85">
        <v>37512</v>
      </c>
      <c r="G12" s="85">
        <v>37529</v>
      </c>
      <c r="H12" s="86">
        <v>54</v>
      </c>
      <c r="I12" s="86">
        <v>90</v>
      </c>
      <c r="J12" s="87">
        <v>118</v>
      </c>
    </row>
    <row r="13" spans="1:10" ht="12.75" customHeight="1">
      <c r="A13" s="37" t="s">
        <v>10</v>
      </c>
      <c r="B13" s="85">
        <v>37350</v>
      </c>
      <c r="C13" s="85">
        <v>37380</v>
      </c>
      <c r="D13" s="85">
        <v>37398</v>
      </c>
      <c r="E13" s="85">
        <v>37502</v>
      </c>
      <c r="F13" s="85">
        <v>37534</v>
      </c>
      <c r="G13" s="85">
        <v>37553</v>
      </c>
      <c r="H13" s="86">
        <v>132</v>
      </c>
      <c r="I13" s="86">
        <v>155</v>
      </c>
      <c r="J13" s="87">
        <v>194</v>
      </c>
    </row>
    <row r="14" spans="1:10" ht="12.75" customHeight="1">
      <c r="A14" s="37" t="s">
        <v>220</v>
      </c>
      <c r="B14" s="85">
        <v>37382</v>
      </c>
      <c r="C14" s="85">
        <v>37422</v>
      </c>
      <c r="D14" s="85">
        <v>37462</v>
      </c>
      <c r="E14" s="85">
        <v>37469</v>
      </c>
      <c r="F14" s="85">
        <v>37502</v>
      </c>
      <c r="G14" s="85">
        <v>37533</v>
      </c>
      <c r="H14" s="86">
        <v>24</v>
      </c>
      <c r="I14" s="86">
        <v>80</v>
      </c>
      <c r="J14" s="87">
        <v>138</v>
      </c>
    </row>
    <row r="15" spans="1:10" ht="12.75" customHeight="1">
      <c r="A15" s="37" t="s">
        <v>11</v>
      </c>
      <c r="B15" s="85">
        <v>37327</v>
      </c>
      <c r="C15" s="85">
        <v>37356</v>
      </c>
      <c r="D15" s="85">
        <v>37376</v>
      </c>
      <c r="E15" s="85">
        <v>37541</v>
      </c>
      <c r="F15" s="85">
        <v>37555</v>
      </c>
      <c r="G15" s="85">
        <v>37569</v>
      </c>
      <c r="H15" s="86">
        <v>176</v>
      </c>
      <c r="I15" s="86">
        <v>201</v>
      </c>
      <c r="J15" s="87">
        <v>240</v>
      </c>
    </row>
    <row r="16" spans="1:10" ht="12.75" customHeight="1">
      <c r="A16" s="37" t="s">
        <v>221</v>
      </c>
      <c r="B16" s="85" t="s">
        <v>330</v>
      </c>
      <c r="C16" s="85" t="s">
        <v>330</v>
      </c>
      <c r="D16" s="85" t="s">
        <v>330</v>
      </c>
      <c r="E16" s="85" t="s">
        <v>330</v>
      </c>
      <c r="F16" s="85" t="s">
        <v>330</v>
      </c>
      <c r="G16" s="85" t="s">
        <v>330</v>
      </c>
      <c r="H16" s="86" t="s">
        <v>330</v>
      </c>
      <c r="I16" s="86" t="s">
        <v>330</v>
      </c>
      <c r="J16" s="87" t="s">
        <v>330</v>
      </c>
    </row>
    <row r="17" spans="1:10" ht="12.75" customHeight="1">
      <c r="A17" s="37" t="s">
        <v>222</v>
      </c>
      <c r="B17" s="85">
        <v>37362</v>
      </c>
      <c r="C17" s="85">
        <v>37404</v>
      </c>
      <c r="D17" s="85">
        <v>37460</v>
      </c>
      <c r="E17" s="85">
        <v>37485</v>
      </c>
      <c r="F17" s="85">
        <v>37517</v>
      </c>
      <c r="G17" s="85">
        <v>37536</v>
      </c>
      <c r="H17" s="86">
        <v>41</v>
      </c>
      <c r="I17" s="86">
        <v>114</v>
      </c>
      <c r="J17" s="87">
        <v>157</v>
      </c>
    </row>
    <row r="18" spans="1:10" ht="12.75" customHeight="1">
      <c r="A18" s="37" t="s">
        <v>329</v>
      </c>
      <c r="B18" s="85">
        <v>38847</v>
      </c>
      <c r="C18" s="85">
        <v>38870</v>
      </c>
      <c r="D18" s="85">
        <v>38889</v>
      </c>
      <c r="E18" s="85">
        <v>38971</v>
      </c>
      <c r="F18" s="85">
        <v>38979</v>
      </c>
      <c r="G18" s="85">
        <v>38993</v>
      </c>
      <c r="H18" s="86">
        <v>82</v>
      </c>
      <c r="I18" s="86">
        <v>109</v>
      </c>
      <c r="J18" s="87">
        <v>112</v>
      </c>
    </row>
    <row r="19" spans="1:10" ht="12.75" customHeight="1">
      <c r="A19" s="37" t="s">
        <v>12</v>
      </c>
      <c r="B19" s="85">
        <v>37320</v>
      </c>
      <c r="C19" s="85">
        <v>37368</v>
      </c>
      <c r="D19" s="85">
        <v>37426</v>
      </c>
      <c r="E19" s="85">
        <v>37530</v>
      </c>
      <c r="F19" s="85">
        <v>37560</v>
      </c>
      <c r="G19" s="85">
        <v>37579</v>
      </c>
      <c r="H19" s="86">
        <v>127</v>
      </c>
      <c r="I19" s="86">
        <v>194</v>
      </c>
      <c r="J19" s="87">
        <v>243</v>
      </c>
    </row>
    <row r="20" spans="1:10" ht="12.75" customHeight="1">
      <c r="A20" s="37" t="s">
        <v>13</v>
      </c>
      <c r="B20" s="85">
        <v>37351</v>
      </c>
      <c r="C20" s="85">
        <v>37381</v>
      </c>
      <c r="D20" s="85">
        <v>37468</v>
      </c>
      <c r="E20" s="85">
        <v>37470</v>
      </c>
      <c r="F20" s="85">
        <v>37531</v>
      </c>
      <c r="G20" s="85">
        <v>37565</v>
      </c>
      <c r="H20" s="86">
        <v>6</v>
      </c>
      <c r="I20" s="86">
        <v>151</v>
      </c>
      <c r="J20" s="87">
        <v>208</v>
      </c>
    </row>
    <row r="21" spans="1:10" ht="12.75" customHeight="1">
      <c r="A21" s="37" t="s">
        <v>14</v>
      </c>
      <c r="B21" s="85">
        <v>37374</v>
      </c>
      <c r="C21" s="85">
        <v>37412</v>
      </c>
      <c r="D21" s="85">
        <v>37440</v>
      </c>
      <c r="E21" s="85">
        <v>37479</v>
      </c>
      <c r="F21" s="85">
        <v>37515</v>
      </c>
      <c r="G21" s="85">
        <v>37543</v>
      </c>
      <c r="H21" s="86">
        <v>43</v>
      </c>
      <c r="I21" s="86">
        <v>103</v>
      </c>
      <c r="J21" s="87">
        <v>157</v>
      </c>
    </row>
    <row r="22" spans="1:10" ht="12.75" customHeight="1">
      <c r="A22" s="37" t="s">
        <v>15</v>
      </c>
      <c r="B22" s="85">
        <v>37396</v>
      </c>
      <c r="C22" s="85">
        <v>37411</v>
      </c>
      <c r="D22" s="85">
        <v>37425</v>
      </c>
      <c r="E22" s="85">
        <v>37503</v>
      </c>
      <c r="F22" s="85">
        <v>37527</v>
      </c>
      <c r="G22" s="85">
        <v>37539</v>
      </c>
      <c r="H22" s="86">
        <v>92</v>
      </c>
      <c r="I22" s="86">
        <v>117</v>
      </c>
      <c r="J22" s="87">
        <v>138</v>
      </c>
    </row>
    <row r="23" spans="1:10" ht="12.75" customHeight="1">
      <c r="A23" s="37" t="s">
        <v>16</v>
      </c>
      <c r="B23" s="85">
        <v>37331</v>
      </c>
      <c r="C23" s="85">
        <v>37355</v>
      </c>
      <c r="D23" s="85">
        <v>37378</v>
      </c>
      <c r="E23" s="85">
        <v>37542</v>
      </c>
      <c r="F23" s="85">
        <v>37562</v>
      </c>
      <c r="G23" s="85">
        <v>37580</v>
      </c>
      <c r="H23" s="86">
        <v>178</v>
      </c>
      <c r="I23" s="86">
        <v>210</v>
      </c>
      <c r="J23" s="87">
        <v>236</v>
      </c>
    </row>
    <row r="24" spans="1:10" ht="12.75" customHeight="1">
      <c r="A24" s="37" t="s">
        <v>17</v>
      </c>
      <c r="B24" s="85">
        <v>37361</v>
      </c>
      <c r="C24" s="85">
        <v>37390</v>
      </c>
      <c r="D24" s="85">
        <v>37432</v>
      </c>
      <c r="E24" s="85">
        <v>37523</v>
      </c>
      <c r="F24" s="85">
        <v>37541</v>
      </c>
      <c r="G24" s="85">
        <v>37563</v>
      </c>
      <c r="H24" s="86">
        <v>123</v>
      </c>
      <c r="I24" s="86">
        <v>153</v>
      </c>
      <c r="J24" s="87">
        <v>205</v>
      </c>
    </row>
    <row r="25" spans="1:10" ht="12.75" customHeight="1">
      <c r="A25" s="37" t="s">
        <v>18</v>
      </c>
      <c r="B25" s="85">
        <v>37363</v>
      </c>
      <c r="C25" s="85">
        <v>37389</v>
      </c>
      <c r="D25" s="85">
        <v>37421</v>
      </c>
      <c r="E25" s="85">
        <v>37517</v>
      </c>
      <c r="F25" s="85">
        <v>37541</v>
      </c>
      <c r="G25" s="85">
        <v>37568</v>
      </c>
      <c r="H25" s="86">
        <v>124</v>
      </c>
      <c r="I25" s="86">
        <v>153</v>
      </c>
      <c r="J25" s="87">
        <v>184</v>
      </c>
    </row>
    <row r="26" spans="1:10" ht="12.75" customHeight="1">
      <c r="A26" s="37" t="s">
        <v>19</v>
      </c>
      <c r="B26" s="85">
        <v>37402</v>
      </c>
      <c r="C26" s="85">
        <v>37435</v>
      </c>
      <c r="D26" s="85">
        <v>37465</v>
      </c>
      <c r="E26" s="85">
        <v>37474</v>
      </c>
      <c r="F26" s="85">
        <v>37493</v>
      </c>
      <c r="G26" s="85">
        <v>37523</v>
      </c>
      <c r="H26" s="86">
        <v>21</v>
      </c>
      <c r="I26" s="86">
        <v>58</v>
      </c>
      <c r="J26" s="87">
        <v>109</v>
      </c>
    </row>
    <row r="27" spans="1:10" ht="12.75" customHeight="1">
      <c r="A27" s="37" t="s">
        <v>310</v>
      </c>
      <c r="B27" s="85">
        <v>38878</v>
      </c>
      <c r="C27" s="85">
        <v>38889</v>
      </c>
      <c r="D27" s="85">
        <v>38909</v>
      </c>
      <c r="E27" s="85">
        <v>38949</v>
      </c>
      <c r="F27" s="85">
        <v>38967</v>
      </c>
      <c r="G27" s="85">
        <v>38980</v>
      </c>
      <c r="H27" s="86">
        <v>65</v>
      </c>
      <c r="I27" s="86">
        <v>77</v>
      </c>
      <c r="J27" s="87">
        <v>99</v>
      </c>
    </row>
    <row r="28" spans="1:10" ht="12.75" customHeight="1">
      <c r="A28" s="37" t="s">
        <v>20</v>
      </c>
      <c r="B28" s="85">
        <v>37373</v>
      </c>
      <c r="C28" s="85">
        <v>37407</v>
      </c>
      <c r="D28" s="85">
        <v>37446</v>
      </c>
      <c r="E28" s="85">
        <v>37492</v>
      </c>
      <c r="F28" s="85">
        <v>37517</v>
      </c>
      <c r="G28" s="85">
        <v>37542</v>
      </c>
      <c r="H28" s="86">
        <v>59</v>
      </c>
      <c r="I28" s="86">
        <v>110</v>
      </c>
      <c r="J28" s="87">
        <v>166</v>
      </c>
    </row>
    <row r="29" spans="1:10" ht="12.75" customHeight="1">
      <c r="A29" s="37" t="s">
        <v>21</v>
      </c>
      <c r="B29" s="85">
        <v>37340</v>
      </c>
      <c r="C29" s="85">
        <v>37389</v>
      </c>
      <c r="D29" s="85">
        <v>37430</v>
      </c>
      <c r="E29" s="85">
        <v>37505</v>
      </c>
      <c r="F29" s="85">
        <v>37540</v>
      </c>
      <c r="G29" s="85">
        <v>37569</v>
      </c>
      <c r="H29" s="86">
        <v>94</v>
      </c>
      <c r="I29" s="86">
        <v>153</v>
      </c>
      <c r="J29" s="87">
        <v>224</v>
      </c>
    </row>
    <row r="30" spans="1:10" ht="12.75" customHeight="1">
      <c r="A30" s="37" t="s">
        <v>22</v>
      </c>
      <c r="B30" s="85">
        <v>37397</v>
      </c>
      <c r="C30" s="85">
        <v>37425</v>
      </c>
      <c r="D30" s="85">
        <v>37455</v>
      </c>
      <c r="E30" s="85">
        <v>37486</v>
      </c>
      <c r="F30" s="85">
        <v>37511</v>
      </c>
      <c r="G30" s="85">
        <v>37536</v>
      </c>
      <c r="H30" s="86">
        <v>54</v>
      </c>
      <c r="I30" s="86">
        <v>86</v>
      </c>
      <c r="J30" s="87">
        <v>118</v>
      </c>
    </row>
    <row r="31" spans="1:10" ht="12.75" customHeight="1">
      <c r="A31" s="37" t="s">
        <v>23</v>
      </c>
      <c r="B31" s="85">
        <v>37331</v>
      </c>
      <c r="C31" s="85">
        <v>37372</v>
      </c>
      <c r="D31" s="85">
        <v>37402</v>
      </c>
      <c r="E31" s="85">
        <v>37517</v>
      </c>
      <c r="F31" s="85">
        <v>37539</v>
      </c>
      <c r="G31" s="85">
        <v>37571</v>
      </c>
      <c r="H31" s="86">
        <v>121</v>
      </c>
      <c r="I31" s="86">
        <v>169</v>
      </c>
      <c r="J31" s="87">
        <v>233</v>
      </c>
    </row>
    <row r="32" spans="1:10" ht="12.75" customHeight="1">
      <c r="A32" s="37" t="s">
        <v>24</v>
      </c>
      <c r="B32" s="85">
        <v>37354</v>
      </c>
      <c r="C32" s="85">
        <v>37388</v>
      </c>
      <c r="D32" s="85">
        <v>37431</v>
      </c>
      <c r="E32" s="85">
        <v>37510</v>
      </c>
      <c r="F32" s="85">
        <v>37531</v>
      </c>
      <c r="G32" s="85">
        <v>37561</v>
      </c>
      <c r="H32" s="86">
        <v>86</v>
      </c>
      <c r="I32" s="86">
        <v>145</v>
      </c>
      <c r="J32" s="87">
        <v>191</v>
      </c>
    </row>
    <row r="33" spans="1:10" ht="12.75" customHeight="1">
      <c r="A33" s="37" t="s">
        <v>223</v>
      </c>
      <c r="B33" s="85">
        <v>37372</v>
      </c>
      <c r="C33" s="85">
        <v>37383</v>
      </c>
      <c r="D33" s="85">
        <v>37395</v>
      </c>
      <c r="E33" s="85">
        <v>37515</v>
      </c>
      <c r="F33" s="85">
        <v>37542</v>
      </c>
      <c r="G33" s="85">
        <v>37567</v>
      </c>
      <c r="H33" s="86">
        <v>131</v>
      </c>
      <c r="I33" s="86">
        <v>160</v>
      </c>
      <c r="J33" s="87">
        <v>191</v>
      </c>
    </row>
    <row r="34" spans="1:10" ht="12.75" customHeight="1">
      <c r="A34" s="37" t="s">
        <v>224</v>
      </c>
      <c r="B34" s="85" t="s">
        <v>330</v>
      </c>
      <c r="C34" s="85" t="s">
        <v>330</v>
      </c>
      <c r="D34" s="85" t="s">
        <v>330</v>
      </c>
      <c r="E34" s="85" t="s">
        <v>330</v>
      </c>
      <c r="F34" s="85" t="s">
        <v>330</v>
      </c>
      <c r="G34" s="85" t="s">
        <v>330</v>
      </c>
      <c r="H34" s="86" t="s">
        <v>330</v>
      </c>
      <c r="I34" s="86" t="s">
        <v>330</v>
      </c>
      <c r="J34" s="87" t="s">
        <v>330</v>
      </c>
    </row>
    <row r="35" spans="1:10" ht="12.75" customHeight="1">
      <c r="A35" s="37" t="s">
        <v>26</v>
      </c>
      <c r="B35" s="85">
        <v>37373</v>
      </c>
      <c r="C35" s="85">
        <v>37394</v>
      </c>
      <c r="D35" s="85">
        <v>37437</v>
      </c>
      <c r="E35" s="85">
        <v>37508</v>
      </c>
      <c r="F35" s="85">
        <v>37531</v>
      </c>
      <c r="G35" s="85">
        <v>37566</v>
      </c>
      <c r="H35" s="86">
        <v>80</v>
      </c>
      <c r="I35" s="86">
        <v>138</v>
      </c>
      <c r="J35" s="87">
        <v>171</v>
      </c>
    </row>
    <row r="36" spans="1:10" ht="12.75" customHeight="1">
      <c r="A36" s="37" t="s">
        <v>25</v>
      </c>
      <c r="B36" s="85">
        <v>37333</v>
      </c>
      <c r="C36" s="85">
        <v>37364</v>
      </c>
      <c r="D36" s="85">
        <v>37385</v>
      </c>
      <c r="E36" s="85">
        <v>37537</v>
      </c>
      <c r="F36" s="85">
        <v>37554</v>
      </c>
      <c r="G36" s="85">
        <v>37575</v>
      </c>
      <c r="H36" s="86">
        <v>171</v>
      </c>
      <c r="I36" s="86">
        <v>192</v>
      </c>
      <c r="J36" s="87">
        <v>233</v>
      </c>
    </row>
    <row r="37" spans="1:10" ht="12.75" customHeight="1">
      <c r="A37" s="37" t="s">
        <v>27</v>
      </c>
      <c r="B37" s="85">
        <v>37416</v>
      </c>
      <c r="C37" s="85">
        <v>37432</v>
      </c>
      <c r="D37" s="85">
        <v>37443</v>
      </c>
      <c r="E37" s="85">
        <v>37491</v>
      </c>
      <c r="F37" s="85">
        <v>37508</v>
      </c>
      <c r="G37" s="85">
        <v>37520</v>
      </c>
      <c r="H37" s="86">
        <v>51</v>
      </c>
      <c r="I37" s="86">
        <v>77</v>
      </c>
      <c r="J37" s="87">
        <v>98</v>
      </c>
    </row>
    <row r="38" spans="1:10" ht="12.75" customHeight="1">
      <c r="A38" s="37" t="s">
        <v>28</v>
      </c>
      <c r="B38" s="85">
        <v>37344</v>
      </c>
      <c r="C38" s="85">
        <v>37378</v>
      </c>
      <c r="D38" s="85">
        <v>37409</v>
      </c>
      <c r="E38" s="85">
        <v>37503</v>
      </c>
      <c r="F38" s="85">
        <v>37540</v>
      </c>
      <c r="G38" s="85">
        <v>37573</v>
      </c>
      <c r="H38" s="86">
        <v>112</v>
      </c>
      <c r="I38" s="86">
        <v>163</v>
      </c>
      <c r="J38" s="87">
        <v>227</v>
      </c>
    </row>
    <row r="39" spans="1:10" ht="12.75" customHeight="1">
      <c r="A39" s="37" t="s">
        <v>29</v>
      </c>
      <c r="B39" s="85">
        <v>37365</v>
      </c>
      <c r="C39" s="85">
        <v>37386</v>
      </c>
      <c r="D39" s="85">
        <v>37413</v>
      </c>
      <c r="E39" s="85">
        <v>37513</v>
      </c>
      <c r="F39" s="85">
        <v>37530</v>
      </c>
      <c r="G39" s="85">
        <v>37550</v>
      </c>
      <c r="H39" s="86">
        <v>109</v>
      </c>
      <c r="I39" s="86">
        <v>145</v>
      </c>
      <c r="J39" s="87">
        <v>176</v>
      </c>
    </row>
    <row r="40" spans="1:10" ht="12.75" customHeight="1">
      <c r="A40" s="37" t="s">
        <v>30</v>
      </c>
      <c r="B40" s="85">
        <v>37402</v>
      </c>
      <c r="C40" s="85">
        <v>37432</v>
      </c>
      <c r="D40" s="85">
        <v>37448</v>
      </c>
      <c r="E40" s="85">
        <v>37473</v>
      </c>
      <c r="F40" s="85">
        <v>37496</v>
      </c>
      <c r="G40" s="85">
        <v>37521</v>
      </c>
      <c r="H40" s="86">
        <v>30</v>
      </c>
      <c r="I40" s="86">
        <v>65</v>
      </c>
      <c r="J40" s="87">
        <v>110</v>
      </c>
    </row>
    <row r="41" spans="1:10" ht="12.75" customHeight="1">
      <c r="A41" s="37" t="s">
        <v>31</v>
      </c>
      <c r="B41" s="85">
        <v>37396</v>
      </c>
      <c r="C41" s="85">
        <v>37424</v>
      </c>
      <c r="D41" s="85">
        <v>37443</v>
      </c>
      <c r="E41" s="85">
        <v>37470</v>
      </c>
      <c r="F41" s="85">
        <v>37505</v>
      </c>
      <c r="G41" s="85">
        <v>37527</v>
      </c>
      <c r="H41" s="86">
        <v>33</v>
      </c>
      <c r="I41" s="86">
        <v>82</v>
      </c>
      <c r="J41" s="87">
        <v>116</v>
      </c>
    </row>
    <row r="42" spans="1:10" ht="12.75" customHeight="1">
      <c r="A42" s="37" t="s">
        <v>332</v>
      </c>
      <c r="B42" s="85">
        <v>37412</v>
      </c>
      <c r="C42" s="85">
        <v>37429</v>
      </c>
      <c r="D42" s="85">
        <v>37445</v>
      </c>
      <c r="E42" s="85">
        <v>37471</v>
      </c>
      <c r="F42" s="85">
        <v>37501</v>
      </c>
      <c r="G42" s="85">
        <v>37522</v>
      </c>
      <c r="H42" s="86">
        <v>36</v>
      </c>
      <c r="I42" s="86">
        <v>73</v>
      </c>
      <c r="J42" s="87">
        <v>106</v>
      </c>
    </row>
    <row r="43" spans="1:10" ht="12.75" customHeight="1">
      <c r="A43" s="37" t="s">
        <v>333</v>
      </c>
      <c r="B43" s="8">
        <v>37427</v>
      </c>
      <c r="C43" s="95">
        <v>37442</v>
      </c>
      <c r="D43" s="95">
        <v>37459</v>
      </c>
      <c r="E43" s="95">
        <v>37469</v>
      </c>
      <c r="F43" s="95">
        <v>37487</v>
      </c>
      <c r="G43" s="95">
        <v>37516</v>
      </c>
      <c r="H43" s="96">
        <v>31</v>
      </c>
      <c r="I43" s="96">
        <v>44</v>
      </c>
      <c r="J43" s="41">
        <v>90</v>
      </c>
    </row>
    <row r="44" spans="1:10" ht="12.75" customHeight="1">
      <c r="A44" s="37" t="s">
        <v>32</v>
      </c>
      <c r="B44" s="85">
        <v>37310</v>
      </c>
      <c r="C44" s="85">
        <v>37349</v>
      </c>
      <c r="D44" s="85">
        <v>37375</v>
      </c>
      <c r="E44" s="85">
        <v>37545</v>
      </c>
      <c r="F44" s="85">
        <v>37568</v>
      </c>
      <c r="G44" s="85">
        <v>37584</v>
      </c>
      <c r="H44" s="86">
        <v>176</v>
      </c>
      <c r="I44" s="86">
        <v>221</v>
      </c>
      <c r="J44" s="87">
        <v>274</v>
      </c>
    </row>
    <row r="45" spans="1:10" ht="12.75" customHeight="1">
      <c r="A45" s="37" t="s">
        <v>33</v>
      </c>
      <c r="B45" s="85">
        <v>37368</v>
      </c>
      <c r="C45" s="85">
        <v>37392</v>
      </c>
      <c r="D45" s="85">
        <v>37437</v>
      </c>
      <c r="E45" s="85">
        <v>37486</v>
      </c>
      <c r="F45" s="85">
        <v>37524</v>
      </c>
      <c r="G45" s="85">
        <v>37550</v>
      </c>
      <c r="H45" s="86">
        <v>54</v>
      </c>
      <c r="I45" s="86">
        <v>132</v>
      </c>
      <c r="J45" s="87">
        <v>175</v>
      </c>
    </row>
    <row r="46" spans="1:10" ht="12.75" customHeight="1">
      <c r="A46" s="37" t="s">
        <v>34</v>
      </c>
      <c r="B46" s="85">
        <v>37376</v>
      </c>
      <c r="C46" s="85">
        <v>37398</v>
      </c>
      <c r="D46" s="85">
        <v>37437</v>
      </c>
      <c r="E46" s="85">
        <v>37514</v>
      </c>
      <c r="F46" s="85">
        <v>37528</v>
      </c>
      <c r="G46" s="85">
        <v>37550</v>
      </c>
      <c r="H46" s="86">
        <v>84</v>
      </c>
      <c r="I46" s="86">
        <v>130</v>
      </c>
      <c r="J46" s="87">
        <v>164</v>
      </c>
    </row>
    <row r="47" spans="1:10" ht="12.75" customHeight="1">
      <c r="A47" s="37" t="s">
        <v>35</v>
      </c>
      <c r="B47" s="85">
        <v>37356</v>
      </c>
      <c r="C47" s="85">
        <v>37378</v>
      </c>
      <c r="D47" s="85">
        <v>37421</v>
      </c>
      <c r="E47" s="85">
        <v>37517</v>
      </c>
      <c r="F47" s="85">
        <v>37546</v>
      </c>
      <c r="G47" s="85">
        <v>37572</v>
      </c>
      <c r="H47" s="86">
        <v>136</v>
      </c>
      <c r="I47" s="86">
        <v>169</v>
      </c>
      <c r="J47" s="87">
        <v>204</v>
      </c>
    </row>
    <row r="48" spans="1:10" ht="12.75" customHeight="1">
      <c r="A48" s="37" t="s">
        <v>36</v>
      </c>
      <c r="B48" s="85">
        <v>37325</v>
      </c>
      <c r="C48" s="85">
        <v>37380</v>
      </c>
      <c r="D48" s="85">
        <v>37409</v>
      </c>
      <c r="E48" s="85">
        <v>37518</v>
      </c>
      <c r="F48" s="85">
        <v>37537</v>
      </c>
      <c r="G48" s="85">
        <v>37563</v>
      </c>
      <c r="H48" s="86">
        <v>112</v>
      </c>
      <c r="I48" s="86">
        <v>158</v>
      </c>
      <c r="J48" s="87">
        <v>241</v>
      </c>
    </row>
    <row r="49" spans="1:10" ht="12.75" customHeight="1">
      <c r="A49" s="37" t="s">
        <v>37</v>
      </c>
      <c r="B49" s="85">
        <v>37331</v>
      </c>
      <c r="C49" s="85">
        <v>37369</v>
      </c>
      <c r="D49" s="85">
        <v>37402</v>
      </c>
      <c r="E49" s="85">
        <v>37520</v>
      </c>
      <c r="F49" s="85">
        <v>37553</v>
      </c>
      <c r="G49" s="85">
        <v>37580</v>
      </c>
      <c r="H49" s="86">
        <v>138</v>
      </c>
      <c r="I49" s="86">
        <v>187</v>
      </c>
      <c r="J49" s="87">
        <v>231</v>
      </c>
    </row>
    <row r="50" spans="1:10" ht="12.75" customHeight="1">
      <c r="A50" s="37" t="s">
        <v>38</v>
      </c>
      <c r="B50" s="85">
        <v>37335</v>
      </c>
      <c r="C50" s="85">
        <v>37358</v>
      </c>
      <c r="D50" s="85">
        <v>37375</v>
      </c>
      <c r="E50" s="85">
        <v>37527</v>
      </c>
      <c r="F50" s="85">
        <v>37549</v>
      </c>
      <c r="G50" s="85">
        <v>37572</v>
      </c>
      <c r="H50" s="86">
        <v>159</v>
      </c>
      <c r="I50" s="86">
        <v>194</v>
      </c>
      <c r="J50" s="87">
        <v>218</v>
      </c>
    </row>
    <row r="51" spans="1:10" ht="12.75" customHeight="1">
      <c r="A51" s="37" t="s">
        <v>334</v>
      </c>
      <c r="B51" s="85">
        <v>37373</v>
      </c>
      <c r="C51" s="85">
        <v>37397</v>
      </c>
      <c r="D51" s="85">
        <v>37437</v>
      </c>
      <c r="E51" s="85">
        <v>37491</v>
      </c>
      <c r="F51" s="85">
        <v>37522</v>
      </c>
      <c r="G51" s="85">
        <v>37550</v>
      </c>
      <c r="H51" s="86">
        <v>55</v>
      </c>
      <c r="I51" s="86">
        <v>126</v>
      </c>
      <c r="J51" s="87">
        <v>163</v>
      </c>
    </row>
    <row r="52" spans="1:10" ht="12.75" customHeight="1">
      <c r="A52" s="37" t="s">
        <v>225</v>
      </c>
      <c r="B52" s="85" t="s">
        <v>330</v>
      </c>
      <c r="C52" s="85" t="s">
        <v>330</v>
      </c>
      <c r="D52" s="85" t="s">
        <v>330</v>
      </c>
      <c r="E52" s="85" t="s">
        <v>330</v>
      </c>
      <c r="F52" s="85" t="s">
        <v>330</v>
      </c>
      <c r="G52" s="85" t="s">
        <v>330</v>
      </c>
      <c r="H52" s="86" t="s">
        <v>330</v>
      </c>
      <c r="I52" s="86" t="s">
        <v>330</v>
      </c>
      <c r="J52" s="87" t="s">
        <v>330</v>
      </c>
    </row>
    <row r="53" spans="1:10" ht="12.75" customHeight="1">
      <c r="A53" s="37" t="s">
        <v>226</v>
      </c>
      <c r="B53" s="85">
        <v>37373</v>
      </c>
      <c r="C53" s="85">
        <v>37380</v>
      </c>
      <c r="D53" s="85">
        <v>37391</v>
      </c>
      <c r="E53" s="85">
        <v>37512</v>
      </c>
      <c r="F53" s="85">
        <v>37534</v>
      </c>
      <c r="G53" s="85">
        <v>37559</v>
      </c>
      <c r="H53" s="86">
        <v>122</v>
      </c>
      <c r="I53" s="86">
        <v>156</v>
      </c>
      <c r="J53" s="87">
        <v>189</v>
      </c>
    </row>
    <row r="54" spans="1:10" ht="12.75" customHeight="1">
      <c r="A54" s="37" t="s">
        <v>295</v>
      </c>
      <c r="B54" s="85">
        <v>37408</v>
      </c>
      <c r="C54" s="85">
        <v>37427</v>
      </c>
      <c r="D54" s="85">
        <v>37438</v>
      </c>
      <c r="E54" s="85">
        <v>37482</v>
      </c>
      <c r="F54" s="85">
        <v>37508</v>
      </c>
      <c r="G54" s="85">
        <v>37529</v>
      </c>
      <c r="H54" s="86">
        <v>46</v>
      </c>
      <c r="I54" s="86">
        <v>82</v>
      </c>
      <c r="J54" s="87">
        <v>108</v>
      </c>
    </row>
    <row r="55" spans="1:10" ht="12.75" customHeight="1">
      <c r="A55" s="37" t="s">
        <v>39</v>
      </c>
      <c r="B55" s="85">
        <v>37389</v>
      </c>
      <c r="C55" s="85">
        <v>37403</v>
      </c>
      <c r="D55" s="85">
        <v>37422</v>
      </c>
      <c r="E55" s="85">
        <v>37513</v>
      </c>
      <c r="F55" s="85">
        <v>37528</v>
      </c>
      <c r="G55" s="85">
        <v>37568</v>
      </c>
      <c r="H55" s="86">
        <v>101</v>
      </c>
      <c r="I55" s="86">
        <v>126</v>
      </c>
      <c r="J55" s="87">
        <v>168</v>
      </c>
    </row>
    <row r="56" spans="1:10" ht="12.75" customHeight="1">
      <c r="A56" s="37" t="s">
        <v>40</v>
      </c>
      <c r="B56" s="85">
        <v>37374</v>
      </c>
      <c r="C56" s="85">
        <v>37395</v>
      </c>
      <c r="D56" s="85">
        <v>37437</v>
      </c>
      <c r="E56" s="85">
        <v>37501</v>
      </c>
      <c r="F56" s="85">
        <v>37530</v>
      </c>
      <c r="G56" s="85">
        <v>37560</v>
      </c>
      <c r="H56" s="86">
        <v>76</v>
      </c>
      <c r="I56" s="86">
        <v>136</v>
      </c>
      <c r="J56" s="87">
        <v>176</v>
      </c>
    </row>
    <row r="57" spans="1:10" ht="12.75" customHeight="1">
      <c r="A57" s="37" t="s">
        <v>41</v>
      </c>
      <c r="B57" s="85">
        <v>37351</v>
      </c>
      <c r="C57" s="85">
        <v>37391</v>
      </c>
      <c r="D57" s="85">
        <v>37415</v>
      </c>
      <c r="E57" s="85">
        <v>37502</v>
      </c>
      <c r="F57" s="85">
        <v>37530</v>
      </c>
      <c r="G57" s="85">
        <v>37560</v>
      </c>
      <c r="H57" s="86">
        <v>110</v>
      </c>
      <c r="I57" s="86">
        <v>140</v>
      </c>
      <c r="J57" s="87">
        <v>181</v>
      </c>
    </row>
    <row r="58" spans="1:10" ht="12.75" customHeight="1">
      <c r="A58" s="37" t="s">
        <v>42</v>
      </c>
      <c r="B58" s="85">
        <v>37370</v>
      </c>
      <c r="C58" s="85">
        <v>37387</v>
      </c>
      <c r="D58" s="85">
        <v>37421</v>
      </c>
      <c r="E58" s="85">
        <v>37516</v>
      </c>
      <c r="F58" s="85">
        <v>37536</v>
      </c>
      <c r="G58" s="85">
        <v>37560</v>
      </c>
      <c r="H58" s="86">
        <v>124</v>
      </c>
      <c r="I58" s="86">
        <v>151</v>
      </c>
      <c r="J58" s="87">
        <v>190</v>
      </c>
    </row>
    <row r="59" spans="1:10" ht="12.75" customHeight="1">
      <c r="A59" s="37" t="s">
        <v>43</v>
      </c>
      <c r="B59" s="85">
        <v>37374</v>
      </c>
      <c r="C59" s="85">
        <v>37396</v>
      </c>
      <c r="D59" s="85">
        <v>37419</v>
      </c>
      <c r="E59" s="85">
        <v>37502</v>
      </c>
      <c r="F59" s="85">
        <v>37534</v>
      </c>
      <c r="G59" s="85">
        <v>37557</v>
      </c>
      <c r="H59" s="86">
        <v>100</v>
      </c>
      <c r="I59" s="86">
        <v>139</v>
      </c>
      <c r="J59" s="87">
        <v>168</v>
      </c>
    </row>
    <row r="60" spans="1:10" ht="12.75" customHeight="1">
      <c r="A60" s="37" t="s">
        <v>44</v>
      </c>
      <c r="B60" s="85">
        <v>37317</v>
      </c>
      <c r="C60" s="85">
        <v>37372</v>
      </c>
      <c r="D60" s="85">
        <v>37394</v>
      </c>
      <c r="E60" s="85">
        <v>37519</v>
      </c>
      <c r="F60" s="85">
        <v>37548</v>
      </c>
      <c r="G60" s="85">
        <v>37569</v>
      </c>
      <c r="H60" s="86">
        <v>136</v>
      </c>
      <c r="I60" s="86">
        <v>179</v>
      </c>
      <c r="J60" s="87">
        <v>255</v>
      </c>
    </row>
    <row r="61" spans="1:10" ht="12.75" customHeight="1">
      <c r="A61" s="37" t="s">
        <v>45</v>
      </c>
      <c r="B61" s="85">
        <v>37392</v>
      </c>
      <c r="C61" s="85">
        <v>37416</v>
      </c>
      <c r="D61" s="85">
        <v>37443</v>
      </c>
      <c r="E61" s="85">
        <v>37485</v>
      </c>
      <c r="F61" s="85">
        <v>37514</v>
      </c>
      <c r="G61" s="85">
        <v>37542</v>
      </c>
      <c r="H61" s="86">
        <v>53</v>
      </c>
      <c r="I61" s="86">
        <v>98</v>
      </c>
      <c r="J61" s="87">
        <v>134</v>
      </c>
    </row>
    <row r="62" spans="1:10" ht="12.75" customHeight="1">
      <c r="A62" s="37" t="s">
        <v>46</v>
      </c>
      <c r="B62" s="85">
        <v>37356</v>
      </c>
      <c r="C62" s="85">
        <v>37381</v>
      </c>
      <c r="D62" s="85">
        <v>37415</v>
      </c>
      <c r="E62" s="85">
        <v>37492</v>
      </c>
      <c r="F62" s="85">
        <v>37533</v>
      </c>
      <c r="G62" s="85">
        <v>37562</v>
      </c>
      <c r="H62" s="86">
        <v>97</v>
      </c>
      <c r="I62" s="86">
        <v>154</v>
      </c>
      <c r="J62" s="87">
        <v>202</v>
      </c>
    </row>
    <row r="63" spans="1:10" ht="12.75" customHeight="1">
      <c r="A63" s="37" t="s">
        <v>227</v>
      </c>
      <c r="B63" s="85" t="s">
        <v>330</v>
      </c>
      <c r="C63" s="85" t="s">
        <v>330</v>
      </c>
      <c r="D63" s="85" t="s">
        <v>330</v>
      </c>
      <c r="E63" s="85" t="s">
        <v>330</v>
      </c>
      <c r="F63" s="85" t="s">
        <v>330</v>
      </c>
      <c r="G63" s="85" t="s">
        <v>330</v>
      </c>
      <c r="H63" s="86" t="s">
        <v>330</v>
      </c>
      <c r="I63" s="86" t="s">
        <v>330</v>
      </c>
      <c r="J63" s="87" t="s">
        <v>330</v>
      </c>
    </row>
    <row r="64" spans="1:10" ht="12.75" customHeight="1">
      <c r="A64" s="37" t="s">
        <v>47</v>
      </c>
      <c r="B64" s="85">
        <v>37410</v>
      </c>
      <c r="C64" s="85">
        <v>37441</v>
      </c>
      <c r="D64" s="85">
        <v>37468</v>
      </c>
      <c r="E64" s="85">
        <v>37469</v>
      </c>
      <c r="F64" s="85">
        <v>37493</v>
      </c>
      <c r="G64" s="85">
        <v>37518</v>
      </c>
      <c r="H64" s="86">
        <v>1</v>
      </c>
      <c r="I64" s="86">
        <v>51</v>
      </c>
      <c r="J64" s="87">
        <v>91</v>
      </c>
    </row>
    <row r="65" spans="1:10" ht="12.75" customHeight="1">
      <c r="A65" s="37" t="s">
        <v>48</v>
      </c>
      <c r="B65" s="85">
        <v>37387</v>
      </c>
      <c r="C65" s="85">
        <v>37403</v>
      </c>
      <c r="D65" s="85">
        <v>37426</v>
      </c>
      <c r="E65" s="85">
        <v>37501</v>
      </c>
      <c r="F65" s="85">
        <v>37522</v>
      </c>
      <c r="G65" s="85">
        <v>37550</v>
      </c>
      <c r="H65" s="86">
        <v>76</v>
      </c>
      <c r="I65" s="86">
        <v>119</v>
      </c>
      <c r="J65" s="87">
        <v>144</v>
      </c>
    </row>
    <row r="66" spans="1:10" ht="12.75" customHeight="1">
      <c r="A66" s="37" t="s">
        <v>49</v>
      </c>
      <c r="B66" s="85">
        <v>37394</v>
      </c>
      <c r="C66" s="85">
        <v>37424</v>
      </c>
      <c r="D66" s="85">
        <v>37468</v>
      </c>
      <c r="E66" s="85">
        <v>37475</v>
      </c>
      <c r="F66" s="85">
        <v>37503</v>
      </c>
      <c r="G66" s="85">
        <v>37527</v>
      </c>
      <c r="H66" s="86">
        <v>18</v>
      </c>
      <c r="I66" s="86">
        <v>79</v>
      </c>
      <c r="J66" s="87">
        <v>118</v>
      </c>
    </row>
    <row r="67" spans="1:10" ht="12.75" customHeight="1">
      <c r="A67" s="37" t="s">
        <v>50</v>
      </c>
      <c r="B67" s="85">
        <v>37407</v>
      </c>
      <c r="C67" s="85">
        <v>37427</v>
      </c>
      <c r="D67" s="85">
        <v>37456</v>
      </c>
      <c r="E67" s="85">
        <v>37469</v>
      </c>
      <c r="F67" s="85">
        <v>37500</v>
      </c>
      <c r="G67" s="85">
        <v>37525</v>
      </c>
      <c r="H67" s="86">
        <v>30</v>
      </c>
      <c r="I67" s="86">
        <v>73</v>
      </c>
      <c r="J67" s="87">
        <v>103</v>
      </c>
    </row>
    <row r="68" spans="1:10" ht="12.75" customHeight="1">
      <c r="A68" s="37" t="s">
        <v>228</v>
      </c>
      <c r="B68" s="85" t="s">
        <v>330</v>
      </c>
      <c r="C68" s="85" t="s">
        <v>330</v>
      </c>
      <c r="D68" s="85" t="s">
        <v>330</v>
      </c>
      <c r="E68" s="85" t="s">
        <v>330</v>
      </c>
      <c r="F68" s="85" t="s">
        <v>330</v>
      </c>
      <c r="G68" s="85" t="s">
        <v>330</v>
      </c>
      <c r="H68" s="86" t="s">
        <v>330</v>
      </c>
      <c r="I68" s="86" t="s">
        <v>330</v>
      </c>
      <c r="J68" s="87" t="s">
        <v>330</v>
      </c>
    </row>
    <row r="69" spans="1:10" ht="12.75" customHeight="1">
      <c r="A69" s="37" t="s">
        <v>51</v>
      </c>
      <c r="B69" s="85">
        <v>37354</v>
      </c>
      <c r="C69" s="85">
        <v>37387</v>
      </c>
      <c r="D69" s="85">
        <v>37431</v>
      </c>
      <c r="E69" s="85">
        <v>37490</v>
      </c>
      <c r="F69" s="85">
        <v>37529</v>
      </c>
      <c r="G69" s="85">
        <v>37560</v>
      </c>
      <c r="H69" s="86">
        <v>77</v>
      </c>
      <c r="I69" s="86">
        <v>142</v>
      </c>
      <c r="J69" s="87">
        <v>191</v>
      </c>
    </row>
    <row r="70" spans="1:10" ht="12.75" customHeight="1">
      <c r="A70" s="37" t="s">
        <v>52</v>
      </c>
      <c r="B70" s="85">
        <v>37324</v>
      </c>
      <c r="C70" s="85">
        <v>37376</v>
      </c>
      <c r="D70" s="85">
        <v>37401</v>
      </c>
      <c r="E70" s="85">
        <v>37489</v>
      </c>
      <c r="F70" s="85">
        <v>37545</v>
      </c>
      <c r="G70" s="85">
        <v>37574</v>
      </c>
      <c r="H70" s="86">
        <v>122</v>
      </c>
      <c r="I70" s="86">
        <v>171</v>
      </c>
      <c r="J70" s="87">
        <v>242</v>
      </c>
    </row>
    <row r="71" spans="1:10" ht="12.75" customHeight="1">
      <c r="A71" s="37" t="s">
        <v>53</v>
      </c>
      <c r="B71" s="85">
        <v>37376</v>
      </c>
      <c r="C71" s="85">
        <v>37412</v>
      </c>
      <c r="D71" s="85">
        <v>37437</v>
      </c>
      <c r="E71" s="85">
        <v>37489</v>
      </c>
      <c r="F71" s="85">
        <v>37514</v>
      </c>
      <c r="G71" s="85">
        <v>37542</v>
      </c>
      <c r="H71" s="86">
        <v>72</v>
      </c>
      <c r="I71" s="86">
        <v>103</v>
      </c>
      <c r="J71" s="87">
        <v>147</v>
      </c>
    </row>
    <row r="72" spans="1:10" ht="12.75" customHeight="1">
      <c r="A72" s="37" t="s">
        <v>335</v>
      </c>
      <c r="B72" s="85">
        <v>37354</v>
      </c>
      <c r="C72" s="85">
        <v>37378</v>
      </c>
      <c r="D72" s="85">
        <v>37403</v>
      </c>
      <c r="E72" s="85">
        <v>37523</v>
      </c>
      <c r="F72" s="85">
        <v>37544</v>
      </c>
      <c r="G72" s="85">
        <v>37569</v>
      </c>
      <c r="H72" s="86">
        <v>129</v>
      </c>
      <c r="I72" s="86">
        <v>168</v>
      </c>
      <c r="J72" s="87">
        <v>206</v>
      </c>
    </row>
    <row r="73" spans="1:10" ht="12.75" customHeight="1">
      <c r="A73" s="37" t="s">
        <v>54</v>
      </c>
      <c r="B73" s="85">
        <v>37388</v>
      </c>
      <c r="C73" s="85">
        <v>37418</v>
      </c>
      <c r="D73" s="85">
        <v>37468</v>
      </c>
      <c r="E73" s="85">
        <v>37489</v>
      </c>
      <c r="F73" s="85">
        <v>37511</v>
      </c>
      <c r="G73" s="85">
        <v>37543</v>
      </c>
      <c r="H73" s="86">
        <v>41</v>
      </c>
      <c r="I73" s="86">
        <v>94</v>
      </c>
      <c r="J73" s="87">
        <v>137</v>
      </c>
    </row>
    <row r="74" spans="1:10" ht="12.75" customHeight="1">
      <c r="A74" s="37" t="s">
        <v>55</v>
      </c>
      <c r="B74" s="85">
        <v>37361</v>
      </c>
      <c r="C74" s="85">
        <v>37392</v>
      </c>
      <c r="D74" s="85">
        <v>37426</v>
      </c>
      <c r="E74" s="85">
        <v>37501</v>
      </c>
      <c r="F74" s="85">
        <v>37528</v>
      </c>
      <c r="G74" s="85">
        <v>37557</v>
      </c>
      <c r="H74" s="86">
        <v>76</v>
      </c>
      <c r="I74" s="86">
        <v>136</v>
      </c>
      <c r="J74" s="87">
        <v>186</v>
      </c>
    </row>
    <row r="75" spans="1:10" ht="12.75" customHeight="1">
      <c r="A75" s="37" t="s">
        <v>56</v>
      </c>
      <c r="B75" s="85">
        <v>37372</v>
      </c>
      <c r="C75" s="85">
        <v>37401</v>
      </c>
      <c r="D75" s="85">
        <v>37443</v>
      </c>
      <c r="E75" s="85">
        <v>37490</v>
      </c>
      <c r="F75" s="85">
        <v>37517</v>
      </c>
      <c r="G75" s="85">
        <v>37543</v>
      </c>
      <c r="H75" s="86">
        <v>56</v>
      </c>
      <c r="I75" s="86">
        <v>117</v>
      </c>
      <c r="J75" s="87">
        <v>160</v>
      </c>
    </row>
    <row r="76" spans="1:10" ht="12.75" customHeight="1">
      <c r="A76" s="37" t="s">
        <v>57</v>
      </c>
      <c r="B76" s="85">
        <v>37376</v>
      </c>
      <c r="C76" s="85">
        <v>37400</v>
      </c>
      <c r="D76" s="85">
        <v>37426</v>
      </c>
      <c r="E76" s="85">
        <v>37501</v>
      </c>
      <c r="F76" s="85">
        <v>37522</v>
      </c>
      <c r="G76" s="85">
        <v>37550</v>
      </c>
      <c r="H76" s="86">
        <v>94</v>
      </c>
      <c r="I76" s="86">
        <v>122</v>
      </c>
      <c r="J76" s="87">
        <v>155</v>
      </c>
    </row>
    <row r="77" spans="1:10" ht="12.75" customHeight="1">
      <c r="A77" s="37" t="s">
        <v>58</v>
      </c>
      <c r="B77" s="85">
        <v>37358</v>
      </c>
      <c r="C77" s="85">
        <v>37378</v>
      </c>
      <c r="D77" s="85">
        <v>37401</v>
      </c>
      <c r="E77" s="85">
        <v>37516</v>
      </c>
      <c r="F77" s="85">
        <v>37531</v>
      </c>
      <c r="G77" s="85">
        <v>37550</v>
      </c>
      <c r="H77" s="86">
        <v>130</v>
      </c>
      <c r="I77" s="86">
        <v>155</v>
      </c>
      <c r="J77" s="87">
        <v>187</v>
      </c>
    </row>
    <row r="78" spans="1:10" ht="12.75" customHeight="1">
      <c r="A78" s="37" t="s">
        <v>229</v>
      </c>
      <c r="B78" s="85" t="s">
        <v>330</v>
      </c>
      <c r="C78" s="85" t="s">
        <v>330</v>
      </c>
      <c r="D78" s="85" t="s">
        <v>330</v>
      </c>
      <c r="E78" s="85" t="s">
        <v>330</v>
      </c>
      <c r="F78" s="85" t="s">
        <v>330</v>
      </c>
      <c r="G78" s="85" t="s">
        <v>330</v>
      </c>
      <c r="H78" s="86" t="s">
        <v>330</v>
      </c>
      <c r="I78" s="86" t="s">
        <v>330</v>
      </c>
      <c r="J78" s="87" t="s">
        <v>330</v>
      </c>
    </row>
    <row r="79" spans="1:10" ht="12.75" customHeight="1">
      <c r="A79" s="37" t="s">
        <v>59</v>
      </c>
      <c r="B79" s="85">
        <v>37369</v>
      </c>
      <c r="C79" s="85">
        <v>37388</v>
      </c>
      <c r="D79" s="85">
        <v>37433</v>
      </c>
      <c r="E79" s="85">
        <v>37508</v>
      </c>
      <c r="F79" s="85">
        <v>37525</v>
      </c>
      <c r="G79" s="85">
        <v>37549</v>
      </c>
      <c r="H79" s="86">
        <v>87</v>
      </c>
      <c r="I79" s="86">
        <v>138</v>
      </c>
      <c r="J79" s="87">
        <v>176</v>
      </c>
    </row>
    <row r="80" spans="1:10" ht="12.75" customHeight="1">
      <c r="A80" s="37" t="s">
        <v>311</v>
      </c>
      <c r="B80" s="85">
        <v>38851</v>
      </c>
      <c r="C80" s="85">
        <v>38874</v>
      </c>
      <c r="D80" s="85">
        <v>38898</v>
      </c>
      <c r="E80" s="85">
        <v>38973</v>
      </c>
      <c r="F80" s="85">
        <v>38982</v>
      </c>
      <c r="G80" s="85">
        <v>38994</v>
      </c>
      <c r="H80" s="86">
        <v>83</v>
      </c>
      <c r="I80" s="86">
        <v>108</v>
      </c>
      <c r="J80" s="87">
        <v>245</v>
      </c>
    </row>
    <row r="81" spans="1:10" ht="12.75" customHeight="1">
      <c r="A81" s="37" t="s">
        <v>60</v>
      </c>
      <c r="B81" s="85">
        <v>37354</v>
      </c>
      <c r="C81" s="85">
        <v>37372</v>
      </c>
      <c r="D81" s="85">
        <v>37395</v>
      </c>
      <c r="E81" s="85">
        <v>37528</v>
      </c>
      <c r="F81" s="85">
        <v>37546</v>
      </c>
      <c r="G81" s="85">
        <v>37567</v>
      </c>
      <c r="H81" s="86">
        <v>158</v>
      </c>
      <c r="I81" s="86">
        <v>177</v>
      </c>
      <c r="J81" s="87">
        <v>211</v>
      </c>
    </row>
    <row r="82" spans="1:10" ht="12.75" customHeight="1">
      <c r="A82" s="37" t="s">
        <v>62</v>
      </c>
      <c r="B82" s="85">
        <v>37367</v>
      </c>
      <c r="C82" s="85">
        <v>37398</v>
      </c>
      <c r="D82" s="85">
        <v>37432</v>
      </c>
      <c r="E82" s="85">
        <v>37477</v>
      </c>
      <c r="F82" s="85">
        <v>37521</v>
      </c>
      <c r="G82" s="85">
        <v>37550</v>
      </c>
      <c r="H82" s="86">
        <v>68</v>
      </c>
      <c r="I82" s="86">
        <v>123</v>
      </c>
      <c r="J82" s="87">
        <v>173</v>
      </c>
    </row>
    <row r="83" spans="1:10" ht="12.75" customHeight="1">
      <c r="A83" s="37" t="s">
        <v>61</v>
      </c>
      <c r="B83" s="85">
        <v>37377</v>
      </c>
      <c r="C83" s="85">
        <v>37391</v>
      </c>
      <c r="D83" s="85">
        <v>37402</v>
      </c>
      <c r="E83" s="85">
        <v>37512</v>
      </c>
      <c r="F83" s="85">
        <v>37523</v>
      </c>
      <c r="G83" s="85">
        <v>37536</v>
      </c>
      <c r="H83" s="86">
        <v>116</v>
      </c>
      <c r="I83" s="86">
        <v>133</v>
      </c>
      <c r="J83" s="87">
        <v>161</v>
      </c>
    </row>
    <row r="84" spans="1:10" ht="12.75" customHeight="1">
      <c r="A84" s="37" t="s">
        <v>63</v>
      </c>
      <c r="B84" s="85">
        <v>37354</v>
      </c>
      <c r="C84" s="85">
        <v>37386</v>
      </c>
      <c r="D84" s="85">
        <v>37422</v>
      </c>
      <c r="E84" s="85">
        <v>37511</v>
      </c>
      <c r="F84" s="85">
        <v>37529</v>
      </c>
      <c r="G84" s="85">
        <v>37558</v>
      </c>
      <c r="H84" s="86">
        <v>113</v>
      </c>
      <c r="I84" s="86">
        <v>144</v>
      </c>
      <c r="J84" s="87">
        <v>190</v>
      </c>
    </row>
    <row r="85" spans="1:10" ht="12.75" customHeight="1">
      <c r="A85" s="37" t="s">
        <v>230</v>
      </c>
      <c r="B85" s="85" t="s">
        <v>330</v>
      </c>
      <c r="C85" s="85" t="s">
        <v>330</v>
      </c>
      <c r="D85" s="85" t="s">
        <v>330</v>
      </c>
      <c r="E85" s="85" t="s">
        <v>330</v>
      </c>
      <c r="F85" s="85" t="s">
        <v>330</v>
      </c>
      <c r="G85" s="85" t="s">
        <v>330</v>
      </c>
      <c r="H85" s="86" t="s">
        <v>330</v>
      </c>
      <c r="I85" s="86" t="s">
        <v>330</v>
      </c>
      <c r="J85" s="87" t="s">
        <v>330</v>
      </c>
    </row>
    <row r="86" spans="1:10" ht="12.75" customHeight="1">
      <c r="A86" s="37" t="s">
        <v>64</v>
      </c>
      <c r="B86" s="85">
        <v>37381</v>
      </c>
      <c r="C86" s="85">
        <v>37415</v>
      </c>
      <c r="D86" s="85">
        <v>37466</v>
      </c>
      <c r="E86" s="85">
        <v>37474</v>
      </c>
      <c r="F86" s="85">
        <v>37510</v>
      </c>
      <c r="G86" s="85">
        <v>37533</v>
      </c>
      <c r="H86" s="86">
        <v>41</v>
      </c>
      <c r="I86" s="86">
        <v>95</v>
      </c>
      <c r="J86" s="87">
        <v>135</v>
      </c>
    </row>
    <row r="87" spans="1:10" ht="12.75" customHeight="1">
      <c r="A87" s="37" t="s">
        <v>65</v>
      </c>
      <c r="B87" s="85">
        <v>37363</v>
      </c>
      <c r="C87" s="85">
        <v>37394</v>
      </c>
      <c r="D87" s="85">
        <v>37455</v>
      </c>
      <c r="E87" s="85">
        <v>37508</v>
      </c>
      <c r="F87" s="85">
        <v>37529</v>
      </c>
      <c r="G87" s="85">
        <v>37558</v>
      </c>
      <c r="H87" s="86">
        <v>74</v>
      </c>
      <c r="I87" s="86">
        <v>136</v>
      </c>
      <c r="J87" s="87">
        <v>193</v>
      </c>
    </row>
    <row r="88" spans="1:10" ht="12.75" customHeight="1">
      <c r="A88" s="37" t="s">
        <v>66</v>
      </c>
      <c r="B88" s="85">
        <v>37409</v>
      </c>
      <c r="C88" s="85">
        <v>37435</v>
      </c>
      <c r="D88" s="85">
        <v>37466</v>
      </c>
      <c r="E88" s="85">
        <v>37475</v>
      </c>
      <c r="F88" s="85">
        <v>37500</v>
      </c>
      <c r="G88" s="85">
        <v>37524</v>
      </c>
      <c r="H88" s="86">
        <v>43</v>
      </c>
      <c r="I88" s="86">
        <v>65</v>
      </c>
      <c r="J88" s="87">
        <v>102</v>
      </c>
    </row>
    <row r="89" spans="1:10" ht="12.75" customHeight="1">
      <c r="A89" s="37" t="s">
        <v>231</v>
      </c>
      <c r="B89" s="85" t="s">
        <v>330</v>
      </c>
      <c r="C89" s="85" t="s">
        <v>330</v>
      </c>
      <c r="D89" s="85" t="s">
        <v>330</v>
      </c>
      <c r="E89" s="85" t="s">
        <v>330</v>
      </c>
      <c r="F89" s="85" t="s">
        <v>330</v>
      </c>
      <c r="G89" s="85" t="s">
        <v>330</v>
      </c>
      <c r="H89" s="86" t="s">
        <v>330</v>
      </c>
      <c r="I89" s="86" t="s">
        <v>330</v>
      </c>
      <c r="J89" s="87" t="s">
        <v>330</v>
      </c>
    </row>
    <row r="90" spans="1:10" ht="12.75" customHeight="1">
      <c r="A90" s="37" t="s">
        <v>67</v>
      </c>
      <c r="B90" s="85">
        <v>37363</v>
      </c>
      <c r="C90" s="85">
        <v>37403</v>
      </c>
      <c r="D90" s="85">
        <v>37443</v>
      </c>
      <c r="E90" s="85">
        <v>37491</v>
      </c>
      <c r="F90" s="85">
        <v>37524</v>
      </c>
      <c r="G90" s="85">
        <v>37551</v>
      </c>
      <c r="H90" s="86">
        <v>49</v>
      </c>
      <c r="I90" s="86">
        <v>121</v>
      </c>
      <c r="J90" s="87">
        <v>167</v>
      </c>
    </row>
    <row r="91" spans="1:10" ht="12.75" customHeight="1">
      <c r="A91" s="37" t="s">
        <v>68</v>
      </c>
      <c r="B91" s="85">
        <v>37415</v>
      </c>
      <c r="C91" s="85">
        <v>37426</v>
      </c>
      <c r="D91" s="85">
        <v>37444</v>
      </c>
      <c r="E91" s="85">
        <v>37488</v>
      </c>
      <c r="F91" s="85">
        <v>37513</v>
      </c>
      <c r="G91" s="85">
        <v>37525</v>
      </c>
      <c r="H91" s="86">
        <v>67</v>
      </c>
      <c r="I91" s="86">
        <v>87</v>
      </c>
      <c r="J91" s="87">
        <v>106</v>
      </c>
    </row>
    <row r="92" spans="1:10" ht="12.75" customHeight="1">
      <c r="A92" s="37" t="s">
        <v>326</v>
      </c>
      <c r="B92" s="85" t="s">
        <v>330</v>
      </c>
      <c r="C92" s="85" t="s">
        <v>330</v>
      </c>
      <c r="D92" s="85" t="s">
        <v>330</v>
      </c>
      <c r="E92" s="85" t="s">
        <v>330</v>
      </c>
      <c r="F92" s="85" t="s">
        <v>330</v>
      </c>
      <c r="G92" s="85" t="s">
        <v>330</v>
      </c>
      <c r="H92" s="86" t="s">
        <v>330</v>
      </c>
      <c r="I92" s="86" t="s">
        <v>330</v>
      </c>
      <c r="J92" s="87" t="s">
        <v>330</v>
      </c>
    </row>
    <row r="93" spans="1:10" ht="12.75" customHeight="1">
      <c r="A93" s="37" t="s">
        <v>69</v>
      </c>
      <c r="B93" s="85">
        <v>37379</v>
      </c>
      <c r="C93" s="85">
        <v>37414</v>
      </c>
      <c r="D93" s="85">
        <v>37456</v>
      </c>
      <c r="E93" s="85">
        <v>37481</v>
      </c>
      <c r="F93" s="85">
        <v>37513</v>
      </c>
      <c r="G93" s="85">
        <v>37541</v>
      </c>
      <c r="H93" s="86">
        <v>57</v>
      </c>
      <c r="I93" s="86">
        <v>99</v>
      </c>
      <c r="J93" s="87">
        <v>152</v>
      </c>
    </row>
    <row r="94" spans="1:10" ht="12.75" customHeight="1">
      <c r="A94" s="37" t="s">
        <v>70</v>
      </c>
      <c r="B94" s="85">
        <v>37363</v>
      </c>
      <c r="C94" s="85">
        <v>37400</v>
      </c>
      <c r="D94" s="85">
        <v>37437</v>
      </c>
      <c r="E94" s="85">
        <v>37508</v>
      </c>
      <c r="F94" s="85">
        <v>37524</v>
      </c>
      <c r="G94" s="85">
        <v>37549</v>
      </c>
      <c r="H94" s="86">
        <v>80</v>
      </c>
      <c r="I94" s="86">
        <v>124</v>
      </c>
      <c r="J94" s="87">
        <v>176</v>
      </c>
    </row>
    <row r="95" spans="1:10" ht="12.75" customHeight="1">
      <c r="A95" s="37" t="s">
        <v>71</v>
      </c>
      <c r="B95" s="85">
        <v>37348</v>
      </c>
      <c r="C95" s="85">
        <v>37392</v>
      </c>
      <c r="D95" s="85">
        <v>37437</v>
      </c>
      <c r="E95" s="85">
        <v>37505</v>
      </c>
      <c r="F95" s="85">
        <v>37532</v>
      </c>
      <c r="G95" s="85">
        <v>37561</v>
      </c>
      <c r="H95" s="86">
        <v>81</v>
      </c>
      <c r="I95" s="86">
        <v>142</v>
      </c>
      <c r="J95" s="87">
        <v>192</v>
      </c>
    </row>
    <row r="96" spans="1:10" ht="12.75" customHeight="1">
      <c r="A96" s="37" t="s">
        <v>72</v>
      </c>
      <c r="B96" s="85">
        <v>37376</v>
      </c>
      <c r="C96" s="85">
        <v>37401</v>
      </c>
      <c r="D96" s="85">
        <v>37438</v>
      </c>
      <c r="E96" s="85">
        <v>37501</v>
      </c>
      <c r="F96" s="85">
        <v>37523</v>
      </c>
      <c r="G96" s="85">
        <v>37550</v>
      </c>
      <c r="H96" s="86">
        <v>74</v>
      </c>
      <c r="I96" s="86">
        <v>123</v>
      </c>
      <c r="J96" s="87">
        <v>161</v>
      </c>
    </row>
    <row r="97" spans="1:10" ht="12.75" customHeight="1">
      <c r="A97" s="37" t="s">
        <v>73</v>
      </c>
      <c r="B97" s="85">
        <v>37376</v>
      </c>
      <c r="C97" s="85">
        <v>37405</v>
      </c>
      <c r="D97" s="85">
        <v>37437</v>
      </c>
      <c r="E97" s="85">
        <v>37491</v>
      </c>
      <c r="F97" s="85">
        <v>37521</v>
      </c>
      <c r="G97" s="85">
        <v>37549</v>
      </c>
      <c r="H97" s="86">
        <v>55</v>
      </c>
      <c r="I97" s="86">
        <v>116</v>
      </c>
      <c r="J97" s="87">
        <v>159</v>
      </c>
    </row>
    <row r="98" spans="1:10" ht="12.75" customHeight="1">
      <c r="A98" s="37" t="s">
        <v>74</v>
      </c>
      <c r="B98" s="85">
        <v>37387</v>
      </c>
      <c r="C98" s="85">
        <v>37413</v>
      </c>
      <c r="D98" s="85">
        <v>37456</v>
      </c>
      <c r="E98" s="85">
        <v>37475</v>
      </c>
      <c r="F98" s="85">
        <v>37510</v>
      </c>
      <c r="G98" s="85">
        <v>37532</v>
      </c>
      <c r="H98" s="86">
        <v>60</v>
      </c>
      <c r="I98" s="86">
        <v>97</v>
      </c>
      <c r="J98" s="87">
        <v>127</v>
      </c>
    </row>
    <row r="99" spans="1:10" ht="12.75" customHeight="1">
      <c r="A99" s="37" t="s">
        <v>327</v>
      </c>
      <c r="B99" s="85" t="s">
        <v>330</v>
      </c>
      <c r="C99" s="85" t="s">
        <v>330</v>
      </c>
      <c r="D99" s="85" t="s">
        <v>330</v>
      </c>
      <c r="E99" s="85" t="s">
        <v>330</v>
      </c>
      <c r="F99" s="85" t="s">
        <v>330</v>
      </c>
      <c r="G99" s="85" t="s">
        <v>330</v>
      </c>
      <c r="H99" s="86" t="s">
        <v>330</v>
      </c>
      <c r="I99" s="86" t="s">
        <v>330</v>
      </c>
      <c r="J99" s="87" t="s">
        <v>330</v>
      </c>
    </row>
    <row r="100" spans="1:10" ht="12.75" customHeight="1">
      <c r="A100" s="37" t="s">
        <v>234</v>
      </c>
      <c r="B100" s="85" t="s">
        <v>330</v>
      </c>
      <c r="C100" s="85" t="s">
        <v>330</v>
      </c>
      <c r="D100" s="85" t="s">
        <v>330</v>
      </c>
      <c r="E100" s="85" t="s">
        <v>330</v>
      </c>
      <c r="F100" s="85" t="s">
        <v>330</v>
      </c>
      <c r="G100" s="85" t="s">
        <v>330</v>
      </c>
      <c r="H100" s="86" t="s">
        <v>330</v>
      </c>
      <c r="I100" s="86" t="s">
        <v>330</v>
      </c>
      <c r="J100" s="87" t="s">
        <v>330</v>
      </c>
    </row>
    <row r="101" spans="1:10" ht="12.75" customHeight="1">
      <c r="A101" s="37" t="s">
        <v>75</v>
      </c>
      <c r="B101" s="85">
        <v>37348</v>
      </c>
      <c r="C101" s="85">
        <v>37379</v>
      </c>
      <c r="D101" s="85">
        <v>37423</v>
      </c>
      <c r="E101" s="85">
        <v>37507</v>
      </c>
      <c r="F101" s="85">
        <v>37538</v>
      </c>
      <c r="G101" s="85">
        <v>37568</v>
      </c>
      <c r="H101" s="86">
        <v>97</v>
      </c>
      <c r="I101" s="86">
        <v>160</v>
      </c>
      <c r="J101" s="87">
        <v>204</v>
      </c>
    </row>
    <row r="102" spans="1:10" ht="12.75" customHeight="1">
      <c r="A102" s="37" t="s">
        <v>76</v>
      </c>
      <c r="B102" s="85">
        <v>37337</v>
      </c>
      <c r="C102" s="85">
        <v>37378</v>
      </c>
      <c r="D102" s="85">
        <v>37420</v>
      </c>
      <c r="E102" s="85">
        <v>37517</v>
      </c>
      <c r="F102" s="85">
        <v>37539</v>
      </c>
      <c r="G102" s="85">
        <v>37572</v>
      </c>
      <c r="H102" s="86">
        <v>129</v>
      </c>
      <c r="I102" s="86">
        <v>162</v>
      </c>
      <c r="J102" s="87">
        <v>223</v>
      </c>
    </row>
    <row r="103" spans="1:10" ht="12.75" customHeight="1">
      <c r="A103" s="37" t="s">
        <v>77</v>
      </c>
      <c r="B103" s="85">
        <v>37357</v>
      </c>
      <c r="C103" s="85">
        <v>37393</v>
      </c>
      <c r="D103" s="85">
        <v>37437</v>
      </c>
      <c r="E103" s="85">
        <v>37501</v>
      </c>
      <c r="F103" s="85">
        <v>37530</v>
      </c>
      <c r="G103" s="85">
        <v>37551</v>
      </c>
      <c r="H103" s="86">
        <v>76</v>
      </c>
      <c r="I103" s="86">
        <v>138</v>
      </c>
      <c r="J103" s="87">
        <v>188</v>
      </c>
    </row>
    <row r="104" spans="1:10" ht="12.75" customHeight="1">
      <c r="A104" s="37" t="s">
        <v>78</v>
      </c>
      <c r="B104" s="85">
        <v>37352</v>
      </c>
      <c r="C104" s="85">
        <v>37390</v>
      </c>
      <c r="D104" s="85">
        <v>37439</v>
      </c>
      <c r="E104" s="85">
        <v>37502</v>
      </c>
      <c r="F104" s="85">
        <v>37534</v>
      </c>
      <c r="G104" s="85">
        <v>37563</v>
      </c>
      <c r="H104" s="86">
        <v>63</v>
      </c>
      <c r="I104" s="86">
        <v>146</v>
      </c>
      <c r="J104" s="87">
        <v>196</v>
      </c>
    </row>
    <row r="105" spans="1:10" ht="12.75" customHeight="1">
      <c r="A105" s="37" t="s">
        <v>79</v>
      </c>
      <c r="B105" s="85">
        <v>37354</v>
      </c>
      <c r="C105" s="85">
        <v>37379</v>
      </c>
      <c r="D105" s="85">
        <v>37421</v>
      </c>
      <c r="E105" s="85">
        <v>37517</v>
      </c>
      <c r="F105" s="85">
        <v>37538</v>
      </c>
      <c r="G105" s="85">
        <v>37565</v>
      </c>
      <c r="H105" s="86">
        <v>121</v>
      </c>
      <c r="I105" s="86">
        <v>161</v>
      </c>
      <c r="J105" s="87">
        <v>208</v>
      </c>
    </row>
    <row r="106" spans="1:10" ht="12.75" customHeight="1">
      <c r="A106" s="37" t="s">
        <v>80</v>
      </c>
      <c r="B106" s="85">
        <v>37381</v>
      </c>
      <c r="C106" s="85">
        <v>37414</v>
      </c>
      <c r="D106" s="85">
        <v>37450</v>
      </c>
      <c r="E106" s="85">
        <v>37493</v>
      </c>
      <c r="F106" s="85">
        <v>37513</v>
      </c>
      <c r="G106" s="85">
        <v>37543</v>
      </c>
      <c r="H106" s="86">
        <v>61</v>
      </c>
      <c r="I106" s="86">
        <v>99</v>
      </c>
      <c r="J106" s="87">
        <v>164</v>
      </c>
    </row>
    <row r="107" spans="1:10" ht="12.75" customHeight="1">
      <c r="A107" s="37" t="s">
        <v>81</v>
      </c>
      <c r="B107" s="85">
        <v>37370</v>
      </c>
      <c r="C107" s="85">
        <v>37398</v>
      </c>
      <c r="D107" s="85">
        <v>37438</v>
      </c>
      <c r="E107" s="85">
        <v>37476</v>
      </c>
      <c r="F107" s="85">
        <v>37520</v>
      </c>
      <c r="G107" s="85">
        <v>37553</v>
      </c>
      <c r="H107" s="86">
        <v>66</v>
      </c>
      <c r="I107" s="86">
        <v>122</v>
      </c>
      <c r="J107" s="87">
        <v>181</v>
      </c>
    </row>
    <row r="108" spans="1:10" ht="12.75" customHeight="1">
      <c r="A108" s="37" t="s">
        <v>82</v>
      </c>
      <c r="B108" s="85">
        <v>37386</v>
      </c>
      <c r="C108" s="85">
        <v>37416</v>
      </c>
      <c r="D108" s="85">
        <v>37435</v>
      </c>
      <c r="E108" s="85">
        <v>37495</v>
      </c>
      <c r="F108" s="85">
        <v>37519</v>
      </c>
      <c r="G108" s="85">
        <v>37536</v>
      </c>
      <c r="H108" s="86">
        <v>80</v>
      </c>
      <c r="I108" s="86">
        <v>103</v>
      </c>
      <c r="J108" s="87">
        <v>140</v>
      </c>
    </row>
    <row r="109" spans="1:10" ht="12.75" customHeight="1">
      <c r="A109" s="37" t="s">
        <v>83</v>
      </c>
      <c r="B109" s="85">
        <v>37356</v>
      </c>
      <c r="C109" s="85">
        <v>37375</v>
      </c>
      <c r="D109" s="85">
        <v>37392</v>
      </c>
      <c r="E109" s="85">
        <v>37517</v>
      </c>
      <c r="F109" s="85">
        <v>37552</v>
      </c>
      <c r="G109" s="85">
        <v>37568</v>
      </c>
      <c r="H109" s="86">
        <v>133</v>
      </c>
      <c r="I109" s="86">
        <v>179</v>
      </c>
      <c r="J109" s="87">
        <v>211</v>
      </c>
    </row>
    <row r="110" spans="1:10" ht="12.75" customHeight="1">
      <c r="A110" s="37" t="s">
        <v>296</v>
      </c>
      <c r="B110" s="85">
        <v>37390</v>
      </c>
      <c r="C110" s="85">
        <v>37432</v>
      </c>
      <c r="D110" s="85">
        <v>37468</v>
      </c>
      <c r="E110" s="85">
        <v>37469</v>
      </c>
      <c r="F110" s="85">
        <v>37501</v>
      </c>
      <c r="G110" s="85">
        <v>37535</v>
      </c>
      <c r="H110" s="86">
        <v>1</v>
      </c>
      <c r="I110" s="86">
        <v>70</v>
      </c>
      <c r="J110" s="87">
        <v>128</v>
      </c>
    </row>
    <row r="111" spans="1:10" ht="12.75" customHeight="1">
      <c r="A111" s="37" t="s">
        <v>84</v>
      </c>
      <c r="B111" s="85">
        <v>37322</v>
      </c>
      <c r="C111" s="85">
        <v>37362</v>
      </c>
      <c r="D111" s="85">
        <v>37394</v>
      </c>
      <c r="E111" s="85">
        <v>37517</v>
      </c>
      <c r="F111" s="85">
        <v>37557</v>
      </c>
      <c r="G111" s="85">
        <v>37586</v>
      </c>
      <c r="H111" s="86">
        <v>135</v>
      </c>
      <c r="I111" s="86">
        <v>197</v>
      </c>
      <c r="J111" s="87">
        <v>238</v>
      </c>
    </row>
    <row r="112" spans="1:10" ht="12.75" customHeight="1">
      <c r="A112" s="37" t="s">
        <v>85</v>
      </c>
      <c r="B112" s="85">
        <v>37362</v>
      </c>
      <c r="C112" s="85">
        <v>37399</v>
      </c>
      <c r="D112" s="85">
        <v>37466</v>
      </c>
      <c r="E112" s="85">
        <v>37473</v>
      </c>
      <c r="F112" s="85">
        <v>37525</v>
      </c>
      <c r="G112" s="85">
        <v>37555</v>
      </c>
      <c r="H112" s="86">
        <v>7</v>
      </c>
      <c r="I112" s="86">
        <v>127</v>
      </c>
      <c r="J112" s="87">
        <v>178</v>
      </c>
    </row>
    <row r="113" spans="1:10" ht="12.75" customHeight="1">
      <c r="A113" s="37" t="s">
        <v>86</v>
      </c>
      <c r="B113" s="85">
        <v>37373</v>
      </c>
      <c r="C113" s="85">
        <v>37404</v>
      </c>
      <c r="D113" s="85">
        <v>37437</v>
      </c>
      <c r="E113" s="85">
        <v>37499</v>
      </c>
      <c r="F113" s="85">
        <v>37521</v>
      </c>
      <c r="G113" s="85">
        <v>37550</v>
      </c>
      <c r="H113" s="86">
        <v>69</v>
      </c>
      <c r="I113" s="86">
        <v>118</v>
      </c>
      <c r="J113" s="87">
        <v>159</v>
      </c>
    </row>
    <row r="114" spans="1:10" ht="12.75" customHeight="1">
      <c r="A114" s="37" t="s">
        <v>87</v>
      </c>
      <c r="B114" s="85">
        <v>37346</v>
      </c>
      <c r="C114" s="85">
        <v>37372</v>
      </c>
      <c r="D114" s="85">
        <v>37392</v>
      </c>
      <c r="E114" s="85">
        <v>37534</v>
      </c>
      <c r="F114" s="85">
        <v>37556</v>
      </c>
      <c r="G114" s="85">
        <v>37576</v>
      </c>
      <c r="H114" s="86">
        <v>144</v>
      </c>
      <c r="I114" s="86">
        <v>186</v>
      </c>
      <c r="J114" s="87">
        <v>233</v>
      </c>
    </row>
    <row r="115" spans="1:10" ht="12.75" customHeight="1">
      <c r="A115" s="37" t="s">
        <v>88</v>
      </c>
      <c r="B115" s="85">
        <v>37350</v>
      </c>
      <c r="C115" s="85">
        <v>37379</v>
      </c>
      <c r="D115" s="85">
        <v>37414</v>
      </c>
      <c r="E115" s="85">
        <v>37508</v>
      </c>
      <c r="F115" s="85">
        <v>37542</v>
      </c>
      <c r="G115" s="85">
        <v>37561</v>
      </c>
      <c r="H115" s="86">
        <v>95</v>
      </c>
      <c r="I115" s="86">
        <v>165</v>
      </c>
      <c r="J115" s="87">
        <v>214</v>
      </c>
    </row>
    <row r="116" spans="1:10" ht="12.75" customHeight="1">
      <c r="A116" s="37" t="s">
        <v>89</v>
      </c>
      <c r="B116" s="85">
        <v>37366</v>
      </c>
      <c r="C116" s="85">
        <v>37374</v>
      </c>
      <c r="D116" s="85">
        <v>37385</v>
      </c>
      <c r="E116" s="85">
        <v>37542</v>
      </c>
      <c r="F116" s="85">
        <v>37561</v>
      </c>
      <c r="G116" s="85">
        <v>37586</v>
      </c>
      <c r="H116" s="86">
        <v>174</v>
      </c>
      <c r="I116" s="86">
        <v>189</v>
      </c>
      <c r="J116" s="87">
        <v>203</v>
      </c>
    </row>
    <row r="117" spans="1:10" ht="12.75" customHeight="1">
      <c r="A117" s="37" t="s">
        <v>90</v>
      </c>
      <c r="B117" s="85">
        <v>37368</v>
      </c>
      <c r="C117" s="85">
        <v>37388</v>
      </c>
      <c r="D117" s="85">
        <v>37421</v>
      </c>
      <c r="E117" s="85">
        <v>37517</v>
      </c>
      <c r="F117" s="85">
        <v>37537</v>
      </c>
      <c r="G117" s="85">
        <v>37567</v>
      </c>
      <c r="H117" s="86">
        <v>124</v>
      </c>
      <c r="I117" s="86">
        <v>151</v>
      </c>
      <c r="J117" s="87">
        <v>187</v>
      </c>
    </row>
    <row r="118" spans="1:10" ht="12.75" customHeight="1">
      <c r="A118" s="37" t="s">
        <v>235</v>
      </c>
      <c r="B118" s="85" t="s">
        <v>330</v>
      </c>
      <c r="C118" s="85" t="s">
        <v>330</v>
      </c>
      <c r="D118" s="85" t="s">
        <v>330</v>
      </c>
      <c r="E118" s="85" t="s">
        <v>330</v>
      </c>
      <c r="F118" s="85" t="s">
        <v>330</v>
      </c>
      <c r="G118" s="85" t="s">
        <v>330</v>
      </c>
      <c r="H118" s="86" t="s">
        <v>330</v>
      </c>
      <c r="I118" s="86" t="s">
        <v>330</v>
      </c>
      <c r="J118" s="87" t="s">
        <v>330</v>
      </c>
    </row>
    <row r="119" spans="1:10" ht="12.75" customHeight="1">
      <c r="A119" s="37" t="s">
        <v>312</v>
      </c>
      <c r="B119" s="85">
        <v>38823</v>
      </c>
      <c r="C119" s="85">
        <v>38831</v>
      </c>
      <c r="D119" s="85">
        <v>38840</v>
      </c>
      <c r="E119" s="85">
        <v>38992</v>
      </c>
      <c r="F119" s="85">
        <v>38995</v>
      </c>
      <c r="G119" s="85">
        <v>38997</v>
      </c>
      <c r="H119" s="86">
        <v>146</v>
      </c>
      <c r="I119" s="86">
        <v>163</v>
      </c>
      <c r="J119" s="87">
        <v>183</v>
      </c>
    </row>
    <row r="120" spans="1:10" ht="12.75" customHeight="1">
      <c r="A120" s="37" t="s">
        <v>91</v>
      </c>
      <c r="B120" s="85">
        <v>37340</v>
      </c>
      <c r="C120" s="85">
        <v>37378</v>
      </c>
      <c r="D120" s="85">
        <v>37408</v>
      </c>
      <c r="E120" s="85">
        <v>37509</v>
      </c>
      <c r="F120" s="85">
        <v>37533</v>
      </c>
      <c r="G120" s="85">
        <v>37559</v>
      </c>
      <c r="H120" s="86">
        <v>116</v>
      </c>
      <c r="I120" s="86">
        <v>157</v>
      </c>
      <c r="J120" s="87">
        <v>200</v>
      </c>
    </row>
    <row r="121" spans="1:10" ht="12.75" customHeight="1">
      <c r="A121" s="37" t="s">
        <v>92</v>
      </c>
      <c r="B121" s="85">
        <v>37391</v>
      </c>
      <c r="C121" s="85">
        <v>37421</v>
      </c>
      <c r="D121" s="85">
        <v>37468</v>
      </c>
      <c r="E121" s="85">
        <v>37487</v>
      </c>
      <c r="F121" s="85">
        <v>37511</v>
      </c>
      <c r="G121" s="85">
        <v>37543</v>
      </c>
      <c r="H121" s="86">
        <v>52</v>
      </c>
      <c r="I121" s="86">
        <v>91</v>
      </c>
      <c r="J121" s="87">
        <v>154</v>
      </c>
    </row>
    <row r="122" spans="1:10" ht="12.75" customHeight="1">
      <c r="A122" s="37" t="s">
        <v>236</v>
      </c>
      <c r="B122" s="85" t="s">
        <v>330</v>
      </c>
      <c r="C122" s="85" t="s">
        <v>330</v>
      </c>
      <c r="D122" s="85" t="s">
        <v>330</v>
      </c>
      <c r="E122" s="85" t="s">
        <v>330</v>
      </c>
      <c r="F122" s="85" t="s">
        <v>330</v>
      </c>
      <c r="G122" s="85" t="s">
        <v>330</v>
      </c>
      <c r="H122" s="86" t="s">
        <v>330</v>
      </c>
      <c r="I122" s="86" t="s">
        <v>330</v>
      </c>
      <c r="J122" s="87" t="s">
        <v>330</v>
      </c>
    </row>
    <row r="123" spans="1:10" ht="12.75" customHeight="1">
      <c r="A123" s="37" t="s">
        <v>93</v>
      </c>
      <c r="B123" s="85">
        <v>37375</v>
      </c>
      <c r="C123" s="85">
        <v>37409</v>
      </c>
      <c r="D123" s="85">
        <v>37437</v>
      </c>
      <c r="E123" s="85">
        <v>37485</v>
      </c>
      <c r="F123" s="85">
        <v>37514</v>
      </c>
      <c r="G123" s="85">
        <v>37543</v>
      </c>
      <c r="H123" s="86">
        <v>50</v>
      </c>
      <c r="I123" s="86">
        <v>105</v>
      </c>
      <c r="J123" s="87">
        <v>156</v>
      </c>
    </row>
    <row r="124" spans="1:10" ht="12.75" customHeight="1">
      <c r="A124" s="37" t="s">
        <v>95</v>
      </c>
      <c r="B124" s="85">
        <v>37348</v>
      </c>
      <c r="C124" s="85">
        <v>37381</v>
      </c>
      <c r="D124" s="85">
        <v>37468</v>
      </c>
      <c r="E124" s="85">
        <v>37472</v>
      </c>
      <c r="F124" s="85">
        <v>37532</v>
      </c>
      <c r="G124" s="85">
        <v>37565</v>
      </c>
      <c r="H124" s="86">
        <v>60</v>
      </c>
      <c r="I124" s="86">
        <v>152</v>
      </c>
      <c r="J124" s="87">
        <v>198</v>
      </c>
    </row>
    <row r="125" spans="1:10" ht="12.75" customHeight="1">
      <c r="A125" s="37" t="s">
        <v>96</v>
      </c>
      <c r="B125" s="85">
        <v>37391</v>
      </c>
      <c r="C125" s="85">
        <v>37420</v>
      </c>
      <c r="D125" s="85">
        <v>37437</v>
      </c>
      <c r="E125" s="85">
        <v>37483</v>
      </c>
      <c r="F125" s="85">
        <v>37506</v>
      </c>
      <c r="G125" s="85">
        <v>37543</v>
      </c>
      <c r="H125" s="86">
        <v>49</v>
      </c>
      <c r="I125" s="86">
        <v>87</v>
      </c>
      <c r="J125" s="87">
        <v>125</v>
      </c>
    </row>
    <row r="126" spans="1:10" ht="12.75" customHeight="1">
      <c r="A126" s="37" t="s">
        <v>94</v>
      </c>
      <c r="B126" s="85">
        <v>37366</v>
      </c>
      <c r="C126" s="85">
        <v>37382</v>
      </c>
      <c r="D126" s="85">
        <v>37409</v>
      </c>
      <c r="E126" s="85">
        <v>37522</v>
      </c>
      <c r="F126" s="85">
        <v>37543</v>
      </c>
      <c r="G126" s="85">
        <v>37572</v>
      </c>
      <c r="H126" s="86">
        <v>130</v>
      </c>
      <c r="I126" s="86">
        <v>163</v>
      </c>
      <c r="J126" s="87">
        <v>204</v>
      </c>
    </row>
    <row r="127" spans="1:10" ht="12.75" customHeight="1">
      <c r="A127" s="37" t="s">
        <v>97</v>
      </c>
      <c r="B127" s="85">
        <v>37418</v>
      </c>
      <c r="C127" s="85">
        <v>37448</v>
      </c>
      <c r="D127" s="85">
        <v>37468</v>
      </c>
      <c r="E127" s="85">
        <v>37469</v>
      </c>
      <c r="F127" s="85">
        <v>37481</v>
      </c>
      <c r="G127" s="85">
        <v>37504</v>
      </c>
      <c r="H127" s="86">
        <v>1</v>
      </c>
      <c r="I127" s="86">
        <v>33</v>
      </c>
      <c r="J127" s="87">
        <v>65</v>
      </c>
    </row>
    <row r="128" spans="1:10" ht="12.75" customHeight="1">
      <c r="A128" s="37" t="s">
        <v>313</v>
      </c>
      <c r="B128" s="85">
        <v>38847</v>
      </c>
      <c r="C128" s="85">
        <v>38852</v>
      </c>
      <c r="D128" s="85">
        <v>38856</v>
      </c>
      <c r="E128" s="85">
        <v>38990</v>
      </c>
      <c r="F128" s="85">
        <v>39008</v>
      </c>
      <c r="G128" s="85">
        <v>39019</v>
      </c>
      <c r="H128" s="86">
        <v>143</v>
      </c>
      <c r="I128" s="86">
        <v>156</v>
      </c>
      <c r="J128" s="87">
        <v>163</v>
      </c>
    </row>
    <row r="129" spans="1:10" ht="12.75" customHeight="1">
      <c r="A129" s="37" t="s">
        <v>237</v>
      </c>
      <c r="B129" s="85" t="s">
        <v>330</v>
      </c>
      <c r="C129" s="85" t="s">
        <v>330</v>
      </c>
      <c r="D129" s="85" t="s">
        <v>330</v>
      </c>
      <c r="E129" s="85" t="s">
        <v>330</v>
      </c>
      <c r="F129" s="85" t="s">
        <v>330</v>
      </c>
      <c r="G129" s="85" t="s">
        <v>330</v>
      </c>
      <c r="H129" s="86" t="s">
        <v>330</v>
      </c>
      <c r="I129" s="86" t="s">
        <v>330</v>
      </c>
      <c r="J129" s="87" t="s">
        <v>330</v>
      </c>
    </row>
    <row r="130" spans="1:10" ht="12.75" customHeight="1">
      <c r="A130" s="37" t="s">
        <v>98</v>
      </c>
      <c r="B130" s="85">
        <v>37384</v>
      </c>
      <c r="C130" s="85">
        <v>37420</v>
      </c>
      <c r="D130" s="85">
        <v>37468</v>
      </c>
      <c r="E130" s="85">
        <v>37470</v>
      </c>
      <c r="F130" s="85">
        <v>37506</v>
      </c>
      <c r="G130" s="85">
        <v>37542</v>
      </c>
      <c r="H130" s="86">
        <v>27</v>
      </c>
      <c r="I130" s="86">
        <v>86</v>
      </c>
      <c r="J130" s="87">
        <v>144</v>
      </c>
    </row>
    <row r="131" spans="1:10" ht="12.75" customHeight="1">
      <c r="A131" s="37" t="s">
        <v>238</v>
      </c>
      <c r="B131" s="85" t="s">
        <v>330</v>
      </c>
      <c r="C131" s="85" t="s">
        <v>330</v>
      </c>
      <c r="D131" s="85" t="s">
        <v>330</v>
      </c>
      <c r="E131" s="85" t="s">
        <v>330</v>
      </c>
      <c r="F131" s="85" t="s">
        <v>330</v>
      </c>
      <c r="G131" s="85" t="s">
        <v>330</v>
      </c>
      <c r="H131" s="86" t="s">
        <v>330</v>
      </c>
      <c r="I131" s="86" t="s">
        <v>330</v>
      </c>
      <c r="J131" s="87" t="s">
        <v>330</v>
      </c>
    </row>
    <row r="132" spans="1:10" ht="12.75" customHeight="1">
      <c r="A132" s="37" t="s">
        <v>239</v>
      </c>
      <c r="B132" s="85">
        <v>37387</v>
      </c>
      <c r="C132" s="85">
        <v>37402</v>
      </c>
      <c r="D132" s="85">
        <v>37437</v>
      </c>
      <c r="E132" s="85">
        <v>37511</v>
      </c>
      <c r="F132" s="85">
        <v>37524</v>
      </c>
      <c r="G132" s="85">
        <v>37548</v>
      </c>
      <c r="H132" s="86">
        <v>80</v>
      </c>
      <c r="I132" s="86">
        <v>122</v>
      </c>
      <c r="J132" s="87">
        <v>162</v>
      </c>
    </row>
    <row r="133" spans="1:10" ht="12.75" customHeight="1">
      <c r="A133" s="37" t="s">
        <v>99</v>
      </c>
      <c r="B133" s="85">
        <v>37372</v>
      </c>
      <c r="C133" s="85">
        <v>37400</v>
      </c>
      <c r="D133" s="85">
        <v>37436</v>
      </c>
      <c r="E133" s="85">
        <v>37507</v>
      </c>
      <c r="F133" s="85">
        <v>37530</v>
      </c>
      <c r="G133" s="85">
        <v>37561</v>
      </c>
      <c r="H133" s="86">
        <v>79</v>
      </c>
      <c r="I133" s="86">
        <v>131</v>
      </c>
      <c r="J133" s="87">
        <v>179</v>
      </c>
    </row>
    <row r="134" spans="1:10" ht="12.75" customHeight="1">
      <c r="A134" s="37" t="s">
        <v>219</v>
      </c>
      <c r="B134" s="85">
        <v>37321</v>
      </c>
      <c r="C134" s="85">
        <v>37341</v>
      </c>
      <c r="D134" s="85">
        <v>37407</v>
      </c>
      <c r="E134" s="85">
        <v>37499</v>
      </c>
      <c r="F134" s="85">
        <v>37562</v>
      </c>
      <c r="G134" s="85">
        <v>37583</v>
      </c>
      <c r="H134" s="86">
        <v>93</v>
      </c>
      <c r="I134" s="86">
        <v>224</v>
      </c>
      <c r="J134" s="87">
        <v>262</v>
      </c>
    </row>
    <row r="135" spans="1:10" ht="12.75" customHeight="1">
      <c r="A135" s="37" t="s">
        <v>240</v>
      </c>
      <c r="B135" s="85">
        <v>38774</v>
      </c>
      <c r="C135" s="85">
        <v>38805</v>
      </c>
      <c r="D135" s="85">
        <v>38837</v>
      </c>
      <c r="E135" s="85">
        <v>39021</v>
      </c>
      <c r="F135" s="85">
        <v>39037</v>
      </c>
      <c r="G135" s="85">
        <v>39052</v>
      </c>
      <c r="H135" s="86">
        <v>199</v>
      </c>
      <c r="I135" s="86">
        <v>231</v>
      </c>
      <c r="J135" s="87">
        <v>279</v>
      </c>
    </row>
    <row r="136" spans="1:10" ht="12.75" customHeight="1">
      <c r="A136" s="37" t="s">
        <v>100</v>
      </c>
      <c r="B136" s="85">
        <v>37297</v>
      </c>
      <c r="C136" s="85">
        <v>37339</v>
      </c>
      <c r="D136" s="85">
        <v>37366</v>
      </c>
      <c r="E136" s="85">
        <v>37551</v>
      </c>
      <c r="F136" s="85">
        <v>37568</v>
      </c>
      <c r="G136" s="85">
        <v>37587</v>
      </c>
      <c r="H136" s="86">
        <v>199</v>
      </c>
      <c r="I136" s="86">
        <v>231</v>
      </c>
      <c r="J136" s="87">
        <v>296</v>
      </c>
    </row>
    <row r="137" spans="1:10" ht="12.75" customHeight="1">
      <c r="A137" s="37" t="s">
        <v>101</v>
      </c>
      <c r="B137" s="85">
        <v>37368</v>
      </c>
      <c r="C137" s="85">
        <v>37391</v>
      </c>
      <c r="D137" s="85">
        <v>37420</v>
      </c>
      <c r="E137" s="85">
        <v>37515</v>
      </c>
      <c r="F137" s="85">
        <v>37536</v>
      </c>
      <c r="G137" s="85">
        <v>37559</v>
      </c>
      <c r="H137" s="86">
        <v>106</v>
      </c>
      <c r="I137" s="86">
        <v>146</v>
      </c>
      <c r="J137" s="87">
        <v>181</v>
      </c>
    </row>
    <row r="138" spans="1:10" ht="12.75" customHeight="1">
      <c r="A138" s="37" t="s">
        <v>102</v>
      </c>
      <c r="B138" s="85">
        <v>37399</v>
      </c>
      <c r="C138" s="85">
        <v>37420</v>
      </c>
      <c r="D138" s="85">
        <v>37439</v>
      </c>
      <c r="E138" s="85">
        <v>37472</v>
      </c>
      <c r="F138" s="85">
        <v>37507</v>
      </c>
      <c r="G138" s="85">
        <v>37530</v>
      </c>
      <c r="H138" s="86">
        <v>38</v>
      </c>
      <c r="I138" s="86">
        <v>87</v>
      </c>
      <c r="J138" s="87">
        <v>122</v>
      </c>
    </row>
    <row r="139" spans="1:10" ht="12.75" customHeight="1">
      <c r="A139" s="37" t="s">
        <v>103</v>
      </c>
      <c r="B139" s="85">
        <v>37397</v>
      </c>
      <c r="C139" s="85">
        <v>37428</v>
      </c>
      <c r="D139" s="85">
        <v>37468</v>
      </c>
      <c r="E139" s="85">
        <v>37471</v>
      </c>
      <c r="F139" s="85">
        <v>37499</v>
      </c>
      <c r="G139" s="85">
        <v>37525</v>
      </c>
      <c r="H139" s="86">
        <v>6</v>
      </c>
      <c r="I139" s="86">
        <v>72</v>
      </c>
      <c r="J139" s="87">
        <v>116</v>
      </c>
    </row>
    <row r="140" spans="1:10" ht="12.75" customHeight="1">
      <c r="A140" s="37" t="s">
        <v>241</v>
      </c>
      <c r="B140" s="85">
        <v>37380</v>
      </c>
      <c r="C140" s="85">
        <v>37398</v>
      </c>
      <c r="D140" s="85">
        <v>37432</v>
      </c>
      <c r="E140" s="85">
        <v>37506</v>
      </c>
      <c r="F140" s="85">
        <v>37519</v>
      </c>
      <c r="G140" s="85">
        <v>37532</v>
      </c>
      <c r="H140" s="86">
        <v>88</v>
      </c>
      <c r="I140" s="86">
        <v>121</v>
      </c>
      <c r="J140" s="87">
        <v>143</v>
      </c>
    </row>
    <row r="141" spans="1:10" ht="12.75" customHeight="1">
      <c r="A141" s="37" t="s">
        <v>104</v>
      </c>
      <c r="B141" s="85">
        <v>37370</v>
      </c>
      <c r="C141" s="85">
        <v>37395</v>
      </c>
      <c r="D141" s="85">
        <v>37433</v>
      </c>
      <c r="E141" s="85">
        <v>37493</v>
      </c>
      <c r="F141" s="85">
        <v>37517</v>
      </c>
      <c r="G141" s="85">
        <v>37543</v>
      </c>
      <c r="H141" s="86">
        <v>61</v>
      </c>
      <c r="I141" s="86">
        <v>122</v>
      </c>
      <c r="J141" s="87">
        <v>162</v>
      </c>
    </row>
    <row r="142" spans="1:10" ht="12.75" customHeight="1">
      <c r="A142" s="37" t="s">
        <v>105</v>
      </c>
      <c r="B142" s="85">
        <v>37369</v>
      </c>
      <c r="C142" s="85">
        <v>37399</v>
      </c>
      <c r="D142" s="85">
        <v>37421</v>
      </c>
      <c r="E142" s="85">
        <v>37507</v>
      </c>
      <c r="F142" s="85">
        <v>37530</v>
      </c>
      <c r="G142" s="85">
        <v>37568</v>
      </c>
      <c r="H142" s="86">
        <v>88</v>
      </c>
      <c r="I142" s="86">
        <v>132</v>
      </c>
      <c r="J142" s="87">
        <v>191</v>
      </c>
    </row>
    <row r="143" spans="1:10" ht="12.75" customHeight="1">
      <c r="A143" s="37" t="s">
        <v>106</v>
      </c>
      <c r="B143" s="85">
        <v>37399</v>
      </c>
      <c r="C143" s="85">
        <v>37424</v>
      </c>
      <c r="D143" s="85">
        <v>37467</v>
      </c>
      <c r="E143" s="85">
        <v>37470</v>
      </c>
      <c r="F143" s="85">
        <v>37507</v>
      </c>
      <c r="G143" s="85">
        <v>37533</v>
      </c>
      <c r="H143" s="86">
        <v>40</v>
      </c>
      <c r="I143" s="86">
        <v>83</v>
      </c>
      <c r="J143" s="87">
        <v>114</v>
      </c>
    </row>
    <row r="144" spans="1:10" ht="12.75" customHeight="1">
      <c r="A144" s="37" t="s">
        <v>107</v>
      </c>
      <c r="B144" s="85">
        <v>37334</v>
      </c>
      <c r="C144" s="85">
        <v>37383</v>
      </c>
      <c r="D144" s="85">
        <v>37433</v>
      </c>
      <c r="E144" s="85">
        <v>37470</v>
      </c>
      <c r="F144" s="85">
        <v>37547</v>
      </c>
      <c r="G144" s="85">
        <v>37572</v>
      </c>
      <c r="H144" s="86">
        <v>48</v>
      </c>
      <c r="I144" s="86">
        <v>165</v>
      </c>
      <c r="J144" s="87">
        <v>230</v>
      </c>
    </row>
    <row r="145" spans="1:10" ht="12.75" customHeight="1">
      <c r="A145" s="37" t="s">
        <v>108</v>
      </c>
      <c r="B145" s="85">
        <v>37365</v>
      </c>
      <c r="C145" s="85">
        <v>37389</v>
      </c>
      <c r="D145" s="85">
        <v>37422</v>
      </c>
      <c r="E145" s="85">
        <v>37515</v>
      </c>
      <c r="F145" s="85">
        <v>37538</v>
      </c>
      <c r="G145" s="85">
        <v>37569</v>
      </c>
      <c r="H145" s="86">
        <v>117</v>
      </c>
      <c r="I145" s="86">
        <v>151</v>
      </c>
      <c r="J145" s="87">
        <v>201</v>
      </c>
    </row>
    <row r="146" spans="1:10" ht="12.75" customHeight="1">
      <c r="A146" s="37" t="s">
        <v>109</v>
      </c>
      <c r="B146" s="85">
        <v>37364</v>
      </c>
      <c r="C146" s="85">
        <v>37383</v>
      </c>
      <c r="D146" s="85">
        <v>37403</v>
      </c>
      <c r="E146" s="85">
        <v>37518</v>
      </c>
      <c r="F146" s="85">
        <v>37532</v>
      </c>
      <c r="G146" s="85">
        <v>37549</v>
      </c>
      <c r="H146" s="86">
        <v>133</v>
      </c>
      <c r="I146" s="86">
        <v>151</v>
      </c>
      <c r="J146" s="87">
        <v>177</v>
      </c>
    </row>
    <row r="147" spans="1:10" ht="12.75" customHeight="1">
      <c r="A147" s="37" t="s">
        <v>110</v>
      </c>
      <c r="B147" s="85">
        <v>37367</v>
      </c>
      <c r="C147" s="85">
        <v>37399</v>
      </c>
      <c r="D147" s="85">
        <v>37433</v>
      </c>
      <c r="E147" s="85">
        <v>37499</v>
      </c>
      <c r="F147" s="85">
        <v>37526</v>
      </c>
      <c r="G147" s="85">
        <v>37550</v>
      </c>
      <c r="H147" s="86">
        <v>79</v>
      </c>
      <c r="I147" s="86">
        <v>128</v>
      </c>
      <c r="J147" s="87">
        <v>174</v>
      </c>
    </row>
    <row r="148" spans="1:10" ht="12.75" customHeight="1">
      <c r="A148" s="37" t="s">
        <v>111</v>
      </c>
      <c r="B148" s="85">
        <v>37400</v>
      </c>
      <c r="C148" s="85">
        <v>37424</v>
      </c>
      <c r="D148" s="85">
        <v>37449</v>
      </c>
      <c r="E148" s="85">
        <v>37480</v>
      </c>
      <c r="F148" s="85">
        <v>37505</v>
      </c>
      <c r="G148" s="85">
        <v>37531</v>
      </c>
      <c r="H148" s="86">
        <v>43</v>
      </c>
      <c r="I148" s="86">
        <v>81</v>
      </c>
      <c r="J148" s="87">
        <v>124</v>
      </c>
    </row>
    <row r="149" spans="1:10" ht="12.75" customHeight="1">
      <c r="A149" s="37" t="s">
        <v>113</v>
      </c>
      <c r="B149" s="85">
        <v>37375</v>
      </c>
      <c r="C149" s="85">
        <v>37405</v>
      </c>
      <c r="D149" s="85">
        <v>37437</v>
      </c>
      <c r="E149" s="85">
        <v>37509</v>
      </c>
      <c r="F149" s="85">
        <v>37526</v>
      </c>
      <c r="G149" s="85">
        <v>37550</v>
      </c>
      <c r="H149" s="86">
        <v>80</v>
      </c>
      <c r="I149" s="86">
        <v>122</v>
      </c>
      <c r="J149" s="87">
        <v>164</v>
      </c>
    </row>
    <row r="150" spans="1:10" ht="12.75" customHeight="1">
      <c r="A150" s="37" t="s">
        <v>114</v>
      </c>
      <c r="B150" s="85">
        <v>37379</v>
      </c>
      <c r="C150" s="85">
        <v>37406</v>
      </c>
      <c r="D150" s="85">
        <v>37432</v>
      </c>
      <c r="E150" s="85">
        <v>37510</v>
      </c>
      <c r="F150" s="85">
        <v>37523</v>
      </c>
      <c r="G150" s="85">
        <v>37549</v>
      </c>
      <c r="H150" s="86">
        <v>82</v>
      </c>
      <c r="I150" s="86">
        <v>118</v>
      </c>
      <c r="J150" s="87">
        <v>146</v>
      </c>
    </row>
    <row r="151" spans="1:10" ht="12.75" customHeight="1">
      <c r="A151" s="37" t="s">
        <v>115</v>
      </c>
      <c r="B151" s="85">
        <v>37299</v>
      </c>
      <c r="C151" s="85">
        <v>37354</v>
      </c>
      <c r="D151" s="85">
        <v>37400</v>
      </c>
      <c r="E151" s="85">
        <v>37534</v>
      </c>
      <c r="F151" s="85">
        <v>37556</v>
      </c>
      <c r="G151" s="85">
        <v>37583</v>
      </c>
      <c r="H151" s="86">
        <v>160</v>
      </c>
      <c r="I151" s="86">
        <v>204</v>
      </c>
      <c r="J151" s="87">
        <v>267</v>
      </c>
    </row>
    <row r="152" spans="1:10" ht="12.75" customHeight="1">
      <c r="A152" s="37" t="s">
        <v>314</v>
      </c>
      <c r="B152" s="85">
        <v>38807</v>
      </c>
      <c r="C152" s="85">
        <v>38823</v>
      </c>
      <c r="D152" s="85">
        <v>38837</v>
      </c>
      <c r="E152" s="85">
        <v>39012</v>
      </c>
      <c r="F152" s="85">
        <v>39016</v>
      </c>
      <c r="G152" s="85">
        <v>39024</v>
      </c>
      <c r="H152" s="86">
        <v>175</v>
      </c>
      <c r="I152" s="86">
        <v>192</v>
      </c>
      <c r="J152" s="87">
        <v>210</v>
      </c>
    </row>
    <row r="153" spans="1:10" ht="12.75" customHeight="1">
      <c r="A153" s="37" t="s">
        <v>112</v>
      </c>
      <c r="B153" s="85">
        <v>37386</v>
      </c>
      <c r="C153" s="85">
        <v>37422</v>
      </c>
      <c r="D153" s="85">
        <v>37459</v>
      </c>
      <c r="E153" s="85">
        <v>37471</v>
      </c>
      <c r="F153" s="85">
        <v>37508</v>
      </c>
      <c r="G153" s="85">
        <v>37535</v>
      </c>
      <c r="H153" s="86">
        <v>27</v>
      </c>
      <c r="I153" s="86">
        <v>87</v>
      </c>
      <c r="J153" s="87">
        <v>135</v>
      </c>
    </row>
    <row r="154" spans="1:10" ht="12.75" customHeight="1">
      <c r="A154" s="37" t="s">
        <v>336</v>
      </c>
      <c r="B154" s="85" t="s">
        <v>330</v>
      </c>
      <c r="C154" s="85" t="s">
        <v>330</v>
      </c>
      <c r="D154" s="85" t="s">
        <v>330</v>
      </c>
      <c r="E154" s="85" t="s">
        <v>330</v>
      </c>
      <c r="F154" s="85" t="s">
        <v>330</v>
      </c>
      <c r="G154" s="85" t="s">
        <v>330</v>
      </c>
      <c r="H154" s="86" t="s">
        <v>330</v>
      </c>
      <c r="I154" s="86" t="s">
        <v>330</v>
      </c>
      <c r="J154" s="87" t="s">
        <v>330</v>
      </c>
    </row>
    <row r="155" spans="1:10" ht="12.75" customHeight="1">
      <c r="A155" s="37" t="s">
        <v>116</v>
      </c>
      <c r="B155" s="85">
        <v>37355</v>
      </c>
      <c r="C155" s="85">
        <v>37398</v>
      </c>
      <c r="D155" s="85">
        <v>37437</v>
      </c>
      <c r="E155" s="85">
        <v>37497</v>
      </c>
      <c r="F155" s="85">
        <v>37528</v>
      </c>
      <c r="G155" s="85">
        <v>37558</v>
      </c>
      <c r="H155" s="86">
        <v>80</v>
      </c>
      <c r="I155" s="86">
        <v>130</v>
      </c>
      <c r="J155" s="87">
        <v>184</v>
      </c>
    </row>
    <row r="156" spans="1:10" ht="12.75" customHeight="1">
      <c r="A156" s="37" t="s">
        <v>117</v>
      </c>
      <c r="B156" s="85">
        <v>37362</v>
      </c>
      <c r="C156" s="85">
        <v>37401</v>
      </c>
      <c r="D156" s="85">
        <v>37437</v>
      </c>
      <c r="E156" s="85">
        <v>37476</v>
      </c>
      <c r="F156" s="85">
        <v>37514</v>
      </c>
      <c r="G156" s="85">
        <v>37542</v>
      </c>
      <c r="H156" s="86">
        <v>51</v>
      </c>
      <c r="I156" s="86">
        <v>113</v>
      </c>
      <c r="J156" s="87">
        <v>152</v>
      </c>
    </row>
    <row r="157" spans="1:10" ht="12.75" customHeight="1">
      <c r="A157" s="37" t="s">
        <v>118</v>
      </c>
      <c r="B157" s="85">
        <v>37385</v>
      </c>
      <c r="C157" s="85">
        <v>37404</v>
      </c>
      <c r="D157" s="85">
        <v>37443</v>
      </c>
      <c r="E157" s="85">
        <v>37480</v>
      </c>
      <c r="F157" s="85">
        <v>37513</v>
      </c>
      <c r="G157" s="85">
        <v>37537</v>
      </c>
      <c r="H157" s="86">
        <v>75</v>
      </c>
      <c r="I157" s="86">
        <v>110</v>
      </c>
      <c r="J157" s="87">
        <v>141</v>
      </c>
    </row>
    <row r="158" spans="1:10" ht="12.75" customHeight="1">
      <c r="A158" s="37" t="s">
        <v>119</v>
      </c>
      <c r="B158" s="85">
        <v>37399</v>
      </c>
      <c r="C158" s="85">
        <v>37422</v>
      </c>
      <c r="D158" s="85">
        <v>37468</v>
      </c>
      <c r="E158" s="85">
        <v>37480</v>
      </c>
      <c r="F158" s="85">
        <v>37504</v>
      </c>
      <c r="G158" s="85">
        <v>37529</v>
      </c>
      <c r="H158" s="86">
        <v>23</v>
      </c>
      <c r="I158" s="86">
        <v>83</v>
      </c>
      <c r="J158" s="87">
        <v>121</v>
      </c>
    </row>
    <row r="159" spans="1:10" ht="12.75" customHeight="1">
      <c r="A159" s="37" t="s">
        <v>123</v>
      </c>
      <c r="B159" s="85">
        <v>37373</v>
      </c>
      <c r="C159" s="85">
        <v>37397</v>
      </c>
      <c r="D159" s="85">
        <v>37428</v>
      </c>
      <c r="E159" s="85">
        <v>37502</v>
      </c>
      <c r="F159" s="85">
        <v>37517</v>
      </c>
      <c r="G159" s="85">
        <v>37534</v>
      </c>
      <c r="H159" s="86">
        <v>85</v>
      </c>
      <c r="I159" s="86">
        <v>121</v>
      </c>
      <c r="J159" s="87">
        <v>164</v>
      </c>
    </row>
    <row r="160" spans="1:10" ht="12.75" customHeight="1">
      <c r="A160" s="37" t="s">
        <v>120</v>
      </c>
      <c r="B160" s="85">
        <v>37370</v>
      </c>
      <c r="C160" s="85">
        <v>37391</v>
      </c>
      <c r="D160" s="85">
        <v>37430</v>
      </c>
      <c r="E160" s="85">
        <v>37507</v>
      </c>
      <c r="F160" s="85">
        <v>37526</v>
      </c>
      <c r="G160" s="85">
        <v>37553</v>
      </c>
      <c r="H160" s="86">
        <v>95</v>
      </c>
      <c r="I160" s="86">
        <v>135</v>
      </c>
      <c r="J160" s="87">
        <v>171</v>
      </c>
    </row>
    <row r="161" spans="1:10" ht="12.75" customHeight="1">
      <c r="A161" s="37" t="s">
        <v>122</v>
      </c>
      <c r="B161" s="85">
        <v>37363</v>
      </c>
      <c r="C161" s="85">
        <v>37387</v>
      </c>
      <c r="D161" s="85">
        <v>37428</v>
      </c>
      <c r="E161" s="85">
        <v>37490</v>
      </c>
      <c r="F161" s="85">
        <v>37526</v>
      </c>
      <c r="G161" s="85">
        <v>37553</v>
      </c>
      <c r="H161" s="86">
        <v>95</v>
      </c>
      <c r="I161" s="86">
        <v>140</v>
      </c>
      <c r="J161" s="87">
        <v>185</v>
      </c>
    </row>
    <row r="162" spans="1:10" ht="12.75" customHeight="1">
      <c r="A162" s="37" t="s">
        <v>121</v>
      </c>
      <c r="B162" s="85">
        <v>37351</v>
      </c>
      <c r="C162" s="85">
        <v>37382</v>
      </c>
      <c r="D162" s="85">
        <v>37424</v>
      </c>
      <c r="E162" s="85">
        <v>37499</v>
      </c>
      <c r="F162" s="85">
        <v>37539</v>
      </c>
      <c r="G162" s="85">
        <v>37569</v>
      </c>
      <c r="H162" s="86">
        <v>76</v>
      </c>
      <c r="I162" s="86">
        <v>159</v>
      </c>
      <c r="J162" s="87">
        <v>206</v>
      </c>
    </row>
    <row r="163" spans="1:10" ht="12.75" customHeight="1">
      <c r="A163" s="37" t="s">
        <v>124</v>
      </c>
      <c r="B163" s="85">
        <v>37348</v>
      </c>
      <c r="C163" s="85">
        <v>37386</v>
      </c>
      <c r="D163" s="85">
        <v>37468</v>
      </c>
      <c r="E163" s="85">
        <v>37476</v>
      </c>
      <c r="F163" s="85">
        <v>37542</v>
      </c>
      <c r="G163" s="85">
        <v>37574</v>
      </c>
      <c r="H163" s="86">
        <v>58</v>
      </c>
      <c r="I163" s="86">
        <v>158</v>
      </c>
      <c r="J163" s="87">
        <v>210</v>
      </c>
    </row>
    <row r="164" spans="1:10" ht="12.75" customHeight="1">
      <c r="A164" s="37" t="s">
        <v>315</v>
      </c>
      <c r="B164" s="85">
        <v>37346</v>
      </c>
      <c r="C164" s="85">
        <v>37373</v>
      </c>
      <c r="D164" s="85">
        <v>37407</v>
      </c>
      <c r="E164" s="85">
        <v>37523</v>
      </c>
      <c r="F164" s="85">
        <v>37547</v>
      </c>
      <c r="G164" s="85">
        <v>37573</v>
      </c>
      <c r="H164" s="86">
        <v>129</v>
      </c>
      <c r="I164" s="86">
        <v>176</v>
      </c>
      <c r="J164" s="87">
        <v>211</v>
      </c>
    </row>
    <row r="165" spans="1:10" ht="12.75" customHeight="1">
      <c r="A165" s="37" t="s">
        <v>125</v>
      </c>
      <c r="B165" s="85">
        <v>37364</v>
      </c>
      <c r="C165" s="85">
        <v>37401</v>
      </c>
      <c r="D165" s="85">
        <v>37465</v>
      </c>
      <c r="E165" s="85">
        <v>37479</v>
      </c>
      <c r="F165" s="85">
        <v>37521</v>
      </c>
      <c r="G165" s="85">
        <v>37562</v>
      </c>
      <c r="H165" s="86">
        <v>22</v>
      </c>
      <c r="I165" s="86">
        <v>120</v>
      </c>
      <c r="J165" s="87">
        <v>198</v>
      </c>
    </row>
    <row r="166" spans="1:10" ht="12.75" customHeight="1">
      <c r="A166" s="37" t="s">
        <v>126</v>
      </c>
      <c r="B166" s="85">
        <v>37379</v>
      </c>
      <c r="C166" s="85">
        <v>37411</v>
      </c>
      <c r="D166" s="85">
        <v>37460</v>
      </c>
      <c r="E166" s="85">
        <v>37469</v>
      </c>
      <c r="F166" s="85">
        <v>37513</v>
      </c>
      <c r="G166" s="85">
        <v>37542</v>
      </c>
      <c r="H166" s="86">
        <v>9</v>
      </c>
      <c r="I166" s="86">
        <v>103</v>
      </c>
      <c r="J166" s="87">
        <v>147</v>
      </c>
    </row>
    <row r="167" spans="1:10" ht="12.75" customHeight="1">
      <c r="A167" s="37" t="s">
        <v>127</v>
      </c>
      <c r="B167" s="85">
        <v>37285</v>
      </c>
      <c r="C167" s="85">
        <v>37353</v>
      </c>
      <c r="D167" s="85">
        <v>37388</v>
      </c>
      <c r="E167" s="85">
        <v>37538</v>
      </c>
      <c r="F167" s="85">
        <v>37552</v>
      </c>
      <c r="G167" s="85">
        <v>37581</v>
      </c>
      <c r="H167" s="86">
        <v>156</v>
      </c>
      <c r="I167" s="86">
        <v>202</v>
      </c>
      <c r="J167" s="87">
        <v>302</v>
      </c>
    </row>
    <row r="168" spans="1:10" ht="12.75" customHeight="1">
      <c r="A168" s="37" t="s">
        <v>128</v>
      </c>
      <c r="B168" s="85">
        <v>37370</v>
      </c>
      <c r="C168" s="85">
        <v>37401</v>
      </c>
      <c r="D168" s="85">
        <v>37424</v>
      </c>
      <c r="E168" s="85">
        <v>37511</v>
      </c>
      <c r="F168" s="85">
        <v>37524</v>
      </c>
      <c r="G168" s="85">
        <v>37544</v>
      </c>
      <c r="H168" s="86">
        <v>100</v>
      </c>
      <c r="I168" s="86">
        <v>123</v>
      </c>
      <c r="J168" s="87">
        <v>169</v>
      </c>
    </row>
    <row r="169" spans="1:10" ht="12.75" customHeight="1">
      <c r="A169" s="37" t="s">
        <v>316</v>
      </c>
      <c r="B169" s="85">
        <v>38853</v>
      </c>
      <c r="C169" s="85">
        <v>38859</v>
      </c>
      <c r="D169" s="85">
        <v>38865</v>
      </c>
      <c r="E169" s="85">
        <v>39010</v>
      </c>
      <c r="F169" s="85">
        <v>39011</v>
      </c>
      <c r="G169" s="85">
        <v>39012</v>
      </c>
      <c r="H169" s="86">
        <v>125</v>
      </c>
      <c r="I169" s="86">
        <v>152</v>
      </c>
      <c r="J169" s="87">
        <v>187</v>
      </c>
    </row>
    <row r="170" spans="1:10" ht="12.75" customHeight="1">
      <c r="A170" s="37" t="s">
        <v>129</v>
      </c>
      <c r="B170" s="85">
        <v>37396</v>
      </c>
      <c r="C170" s="85">
        <v>37420</v>
      </c>
      <c r="D170" s="85">
        <v>37447</v>
      </c>
      <c r="E170" s="85">
        <v>37500</v>
      </c>
      <c r="F170" s="85">
        <v>37510</v>
      </c>
      <c r="G170" s="85">
        <v>37538</v>
      </c>
      <c r="H170" s="86">
        <v>62</v>
      </c>
      <c r="I170" s="86">
        <v>91</v>
      </c>
      <c r="J170" s="87">
        <v>144</v>
      </c>
    </row>
    <row r="171" spans="1:10" ht="12.75" customHeight="1">
      <c r="A171" s="37" t="s">
        <v>130</v>
      </c>
      <c r="B171" s="85">
        <v>37353</v>
      </c>
      <c r="C171" s="85">
        <v>37397</v>
      </c>
      <c r="D171" s="85">
        <v>37440</v>
      </c>
      <c r="E171" s="85">
        <v>37503</v>
      </c>
      <c r="F171" s="85">
        <v>37526</v>
      </c>
      <c r="G171" s="85">
        <v>37549</v>
      </c>
      <c r="H171" s="86">
        <v>63</v>
      </c>
      <c r="I171" s="86">
        <v>129</v>
      </c>
      <c r="J171" s="87">
        <v>178</v>
      </c>
    </row>
    <row r="172" spans="1:10" ht="12.75" customHeight="1">
      <c r="A172" s="37" t="s">
        <v>131</v>
      </c>
      <c r="B172" s="85">
        <v>37386</v>
      </c>
      <c r="C172" s="85">
        <v>37410</v>
      </c>
      <c r="D172" s="85">
        <v>37443</v>
      </c>
      <c r="E172" s="85">
        <v>37492</v>
      </c>
      <c r="F172" s="85">
        <v>37516</v>
      </c>
      <c r="G172" s="85">
        <v>37538</v>
      </c>
      <c r="H172" s="86">
        <v>69</v>
      </c>
      <c r="I172" s="86">
        <v>107</v>
      </c>
      <c r="J172" s="87">
        <v>138</v>
      </c>
    </row>
    <row r="173" spans="1:10" ht="12.75" customHeight="1">
      <c r="A173" s="37" t="s">
        <v>132</v>
      </c>
      <c r="B173" s="85">
        <v>37334</v>
      </c>
      <c r="C173" s="85">
        <v>37370</v>
      </c>
      <c r="D173" s="85">
        <v>37456</v>
      </c>
      <c r="E173" s="85">
        <v>37469</v>
      </c>
      <c r="F173" s="85">
        <v>37549</v>
      </c>
      <c r="G173" s="85">
        <v>37569</v>
      </c>
      <c r="H173" s="86">
        <v>13</v>
      </c>
      <c r="I173" s="86">
        <v>181</v>
      </c>
      <c r="J173" s="87">
        <v>236</v>
      </c>
    </row>
    <row r="174" spans="1:10" ht="12.75" customHeight="1">
      <c r="A174" s="37" t="s">
        <v>242</v>
      </c>
      <c r="B174" s="85">
        <v>37326</v>
      </c>
      <c r="C174" s="85">
        <v>37369</v>
      </c>
      <c r="D174" s="85">
        <v>37454</v>
      </c>
      <c r="E174" s="85">
        <v>37469</v>
      </c>
      <c r="F174" s="85">
        <v>37537</v>
      </c>
      <c r="G174" s="85">
        <v>37596</v>
      </c>
      <c r="H174" s="86">
        <v>28</v>
      </c>
      <c r="I174" s="86">
        <v>171</v>
      </c>
      <c r="J174" s="87">
        <v>256</v>
      </c>
    </row>
    <row r="175" spans="1:10" ht="12.75" customHeight="1">
      <c r="A175" s="37" t="s">
        <v>133</v>
      </c>
      <c r="B175" s="85">
        <v>37352</v>
      </c>
      <c r="C175" s="85">
        <v>37388</v>
      </c>
      <c r="D175" s="85">
        <v>37421</v>
      </c>
      <c r="E175" s="85">
        <v>37491</v>
      </c>
      <c r="F175" s="85">
        <v>37527</v>
      </c>
      <c r="G175" s="85">
        <v>37567</v>
      </c>
      <c r="H175" s="86">
        <v>82</v>
      </c>
      <c r="I175" s="86">
        <v>140</v>
      </c>
      <c r="J175" s="87">
        <v>191</v>
      </c>
    </row>
    <row r="176" spans="1:10" ht="12.75" customHeight="1">
      <c r="A176" s="37" t="s">
        <v>134</v>
      </c>
      <c r="B176" s="85">
        <v>37362</v>
      </c>
      <c r="C176" s="85">
        <v>37399</v>
      </c>
      <c r="D176" s="85">
        <v>37428</v>
      </c>
      <c r="E176" s="85">
        <v>37477</v>
      </c>
      <c r="F176" s="85">
        <v>37521</v>
      </c>
      <c r="G176" s="85">
        <v>37553</v>
      </c>
      <c r="H176" s="86">
        <v>73</v>
      </c>
      <c r="I176" s="86">
        <v>122</v>
      </c>
      <c r="J176" s="87">
        <v>182</v>
      </c>
    </row>
    <row r="177" spans="1:10" ht="12.75" customHeight="1">
      <c r="A177" s="37" t="s">
        <v>243</v>
      </c>
      <c r="B177" s="85" t="s">
        <v>330</v>
      </c>
      <c r="C177" s="85" t="s">
        <v>330</v>
      </c>
      <c r="D177" s="85" t="s">
        <v>330</v>
      </c>
      <c r="E177" s="85" t="s">
        <v>330</v>
      </c>
      <c r="F177" s="85" t="s">
        <v>330</v>
      </c>
      <c r="G177" s="85" t="s">
        <v>330</v>
      </c>
      <c r="H177" s="86" t="s">
        <v>330</v>
      </c>
      <c r="I177" s="86" t="s">
        <v>330</v>
      </c>
      <c r="J177" s="87" t="s">
        <v>330</v>
      </c>
    </row>
    <row r="178" spans="1:10" ht="12.75" customHeight="1">
      <c r="A178" s="37" t="s">
        <v>135</v>
      </c>
      <c r="B178" s="85">
        <v>37325</v>
      </c>
      <c r="C178" s="85">
        <v>37362</v>
      </c>
      <c r="D178" s="85">
        <v>37394</v>
      </c>
      <c r="E178" s="85">
        <v>37515</v>
      </c>
      <c r="F178" s="85">
        <v>37545</v>
      </c>
      <c r="G178" s="85">
        <v>37569</v>
      </c>
      <c r="H178" s="86">
        <v>138</v>
      </c>
      <c r="I178" s="86">
        <v>186</v>
      </c>
      <c r="J178" s="87">
        <v>242</v>
      </c>
    </row>
    <row r="179" spans="1:10" ht="12.75" customHeight="1">
      <c r="A179" s="37" t="s">
        <v>136</v>
      </c>
      <c r="B179" s="85">
        <v>37376</v>
      </c>
      <c r="C179" s="85">
        <v>37407</v>
      </c>
      <c r="D179" s="85">
        <v>37437</v>
      </c>
      <c r="E179" s="85">
        <v>37491</v>
      </c>
      <c r="F179" s="85">
        <v>37522</v>
      </c>
      <c r="G179" s="85">
        <v>37541</v>
      </c>
      <c r="H179" s="86">
        <v>55</v>
      </c>
      <c r="I179" s="86">
        <v>116</v>
      </c>
      <c r="J179" s="87">
        <v>145</v>
      </c>
    </row>
    <row r="180" spans="1:10" ht="12.75" customHeight="1">
      <c r="A180" s="37" t="s">
        <v>137</v>
      </c>
      <c r="B180" s="85">
        <v>37391</v>
      </c>
      <c r="C180" s="85">
        <v>37402</v>
      </c>
      <c r="D180" s="85">
        <v>37414</v>
      </c>
      <c r="E180" s="85">
        <v>37512</v>
      </c>
      <c r="F180" s="85">
        <v>37533</v>
      </c>
      <c r="G180" s="85">
        <v>37550</v>
      </c>
      <c r="H180" s="86">
        <v>113</v>
      </c>
      <c r="I180" s="86">
        <v>132</v>
      </c>
      <c r="J180" s="87">
        <v>153</v>
      </c>
    </row>
    <row r="181" spans="1:10" ht="12.75" customHeight="1">
      <c r="A181" s="37" t="s">
        <v>138</v>
      </c>
      <c r="B181" s="85">
        <v>37375</v>
      </c>
      <c r="C181" s="85">
        <v>37406</v>
      </c>
      <c r="D181" s="85">
        <v>37434</v>
      </c>
      <c r="E181" s="85">
        <v>37502</v>
      </c>
      <c r="F181" s="85">
        <v>37527</v>
      </c>
      <c r="G181" s="85">
        <v>37550</v>
      </c>
      <c r="H181" s="86">
        <v>84</v>
      </c>
      <c r="I181" s="86">
        <v>122</v>
      </c>
      <c r="J181" s="87">
        <v>178</v>
      </c>
    </row>
    <row r="182" spans="1:10" ht="12.75" customHeight="1">
      <c r="A182" s="37" t="s">
        <v>317</v>
      </c>
      <c r="B182" s="85">
        <v>38830</v>
      </c>
      <c r="C182" s="85">
        <v>38830</v>
      </c>
      <c r="D182" s="85">
        <v>38830</v>
      </c>
      <c r="E182" s="85">
        <v>39014</v>
      </c>
      <c r="F182" s="85">
        <v>39020</v>
      </c>
      <c r="G182" s="85">
        <v>39027</v>
      </c>
      <c r="H182" s="86">
        <v>197</v>
      </c>
      <c r="I182" s="86">
        <v>190</v>
      </c>
      <c r="J182" s="87">
        <v>235</v>
      </c>
    </row>
    <row r="183" spans="1:10" ht="12.75" customHeight="1">
      <c r="A183" s="37" t="s">
        <v>139</v>
      </c>
      <c r="B183" s="85">
        <v>37332</v>
      </c>
      <c r="C183" s="85">
        <v>37358</v>
      </c>
      <c r="D183" s="85">
        <v>37378</v>
      </c>
      <c r="E183" s="85">
        <v>37539</v>
      </c>
      <c r="F183" s="85">
        <v>37561</v>
      </c>
      <c r="G183" s="85">
        <v>37579</v>
      </c>
      <c r="H183" s="86">
        <v>175</v>
      </c>
      <c r="I183" s="86">
        <v>206</v>
      </c>
      <c r="J183" s="87">
        <v>232</v>
      </c>
    </row>
    <row r="184" spans="1:10" ht="12.75" customHeight="1">
      <c r="A184" s="37" t="s">
        <v>297</v>
      </c>
      <c r="B184" s="85">
        <v>37412</v>
      </c>
      <c r="C184" s="85">
        <v>37432</v>
      </c>
      <c r="D184" s="85">
        <v>37464</v>
      </c>
      <c r="E184" s="85">
        <v>37485</v>
      </c>
      <c r="F184" s="85">
        <v>37503</v>
      </c>
      <c r="G184" s="85">
        <v>37518</v>
      </c>
      <c r="H184" s="86">
        <v>49</v>
      </c>
      <c r="I184" s="86">
        <v>72</v>
      </c>
      <c r="J184" s="87">
        <v>92</v>
      </c>
    </row>
    <row r="185" spans="1:10" ht="12.75" customHeight="1">
      <c r="A185" s="37" t="s">
        <v>140</v>
      </c>
      <c r="B185" s="85">
        <v>37373</v>
      </c>
      <c r="C185" s="85">
        <v>37412</v>
      </c>
      <c r="D185" s="85">
        <v>37468</v>
      </c>
      <c r="E185" s="85">
        <v>37484</v>
      </c>
      <c r="F185" s="85">
        <v>37513</v>
      </c>
      <c r="G185" s="85">
        <v>37543</v>
      </c>
      <c r="H185" s="86">
        <v>23</v>
      </c>
      <c r="I185" s="86">
        <v>102</v>
      </c>
      <c r="J185" s="87">
        <v>165</v>
      </c>
    </row>
    <row r="186" spans="1:10" ht="12.75" customHeight="1">
      <c r="A186" s="37" t="s">
        <v>141</v>
      </c>
      <c r="B186" s="85">
        <v>37371</v>
      </c>
      <c r="C186" s="85">
        <v>37406</v>
      </c>
      <c r="D186" s="85">
        <v>37440</v>
      </c>
      <c r="E186" s="85">
        <v>37480</v>
      </c>
      <c r="F186" s="85">
        <v>37521</v>
      </c>
      <c r="G186" s="85">
        <v>37561</v>
      </c>
      <c r="H186" s="86">
        <v>48</v>
      </c>
      <c r="I186" s="86">
        <v>116</v>
      </c>
      <c r="J186" s="87">
        <v>175</v>
      </c>
    </row>
    <row r="187" spans="1:10" ht="12.75" customHeight="1">
      <c r="A187" s="37" t="s">
        <v>142</v>
      </c>
      <c r="B187" s="85">
        <v>37362</v>
      </c>
      <c r="C187" s="85">
        <v>37404</v>
      </c>
      <c r="D187" s="85">
        <v>37437</v>
      </c>
      <c r="E187" s="85">
        <v>37491</v>
      </c>
      <c r="F187" s="85">
        <v>37519</v>
      </c>
      <c r="G187" s="85">
        <v>37545</v>
      </c>
      <c r="H187" s="86">
        <v>66</v>
      </c>
      <c r="I187" s="86">
        <v>115</v>
      </c>
      <c r="J187" s="87">
        <v>163</v>
      </c>
    </row>
    <row r="188" spans="1:10" ht="12.75" customHeight="1">
      <c r="A188" s="37" t="s">
        <v>143</v>
      </c>
      <c r="B188" s="85">
        <v>37369</v>
      </c>
      <c r="C188" s="85">
        <v>37396</v>
      </c>
      <c r="D188" s="85">
        <v>37442</v>
      </c>
      <c r="E188" s="85">
        <v>37508</v>
      </c>
      <c r="F188" s="85">
        <v>37528</v>
      </c>
      <c r="G188" s="85">
        <v>37557</v>
      </c>
      <c r="H188" s="86">
        <v>78</v>
      </c>
      <c r="I188" s="86">
        <v>133</v>
      </c>
      <c r="J188" s="87">
        <v>182</v>
      </c>
    </row>
    <row r="189" spans="1:10" ht="12.75" customHeight="1">
      <c r="A189" s="37" t="s">
        <v>144</v>
      </c>
      <c r="B189" s="85">
        <v>37366</v>
      </c>
      <c r="C189" s="85">
        <v>37390</v>
      </c>
      <c r="D189" s="85">
        <v>37421</v>
      </c>
      <c r="E189" s="85">
        <v>37503</v>
      </c>
      <c r="F189" s="85">
        <v>37537</v>
      </c>
      <c r="G189" s="85">
        <v>37571</v>
      </c>
      <c r="H189" s="86">
        <v>111</v>
      </c>
      <c r="I189" s="86">
        <v>148</v>
      </c>
      <c r="J189" s="87">
        <v>203</v>
      </c>
    </row>
    <row r="190" spans="1:10" ht="12.75" customHeight="1">
      <c r="A190" s="37" t="s">
        <v>145</v>
      </c>
      <c r="B190" s="85">
        <v>37386</v>
      </c>
      <c r="C190" s="85">
        <v>37398</v>
      </c>
      <c r="D190" s="85">
        <v>37420</v>
      </c>
      <c r="E190" s="85">
        <v>37503</v>
      </c>
      <c r="F190" s="85">
        <v>37535</v>
      </c>
      <c r="G190" s="85">
        <v>37567</v>
      </c>
      <c r="H190" s="86">
        <v>112</v>
      </c>
      <c r="I190" s="86">
        <v>138</v>
      </c>
      <c r="J190" s="87">
        <v>176</v>
      </c>
    </row>
    <row r="191" spans="1:10" ht="12.75" customHeight="1">
      <c r="A191" s="37" t="s">
        <v>146</v>
      </c>
      <c r="B191" s="85">
        <v>37371</v>
      </c>
      <c r="C191" s="85">
        <v>37400</v>
      </c>
      <c r="D191" s="85">
        <v>37437</v>
      </c>
      <c r="E191" s="85">
        <v>37491</v>
      </c>
      <c r="F191" s="85">
        <v>37523</v>
      </c>
      <c r="G191" s="85">
        <v>37550</v>
      </c>
      <c r="H191" s="86">
        <v>55</v>
      </c>
      <c r="I191" s="86">
        <v>123</v>
      </c>
      <c r="J191" s="87">
        <v>168</v>
      </c>
    </row>
    <row r="192" spans="1:10" ht="12.75" customHeight="1">
      <c r="A192" s="37" t="s">
        <v>147</v>
      </c>
      <c r="B192" s="85">
        <v>37358</v>
      </c>
      <c r="C192" s="85">
        <v>37391</v>
      </c>
      <c r="D192" s="85">
        <v>37421</v>
      </c>
      <c r="E192" s="85">
        <v>37505</v>
      </c>
      <c r="F192" s="85">
        <v>37529</v>
      </c>
      <c r="G192" s="85">
        <v>37560</v>
      </c>
      <c r="H192" s="86">
        <v>94</v>
      </c>
      <c r="I192" s="86">
        <v>139</v>
      </c>
      <c r="J192" s="87">
        <v>190</v>
      </c>
    </row>
    <row r="193" spans="1:10" ht="12.75" customHeight="1">
      <c r="A193" s="37" t="s">
        <v>148</v>
      </c>
      <c r="B193" s="85">
        <v>37360</v>
      </c>
      <c r="C193" s="85">
        <v>37386</v>
      </c>
      <c r="D193" s="85">
        <v>37413</v>
      </c>
      <c r="E193" s="85">
        <v>37512</v>
      </c>
      <c r="F193" s="85">
        <v>37537</v>
      </c>
      <c r="G193" s="85">
        <v>37563</v>
      </c>
      <c r="H193" s="86">
        <v>118</v>
      </c>
      <c r="I193" s="86">
        <v>153</v>
      </c>
      <c r="J193" s="87">
        <v>185</v>
      </c>
    </row>
    <row r="194" spans="1:10" ht="12.75" customHeight="1">
      <c r="A194" s="37" t="s">
        <v>149</v>
      </c>
      <c r="B194" s="85">
        <v>37375</v>
      </c>
      <c r="C194" s="85">
        <v>37398</v>
      </c>
      <c r="D194" s="85">
        <v>37425</v>
      </c>
      <c r="E194" s="85">
        <v>37501</v>
      </c>
      <c r="F194" s="85">
        <v>37523</v>
      </c>
      <c r="G194" s="85">
        <v>37552</v>
      </c>
      <c r="H194" s="86">
        <v>77</v>
      </c>
      <c r="I194" s="86">
        <v>126</v>
      </c>
      <c r="J194" s="87">
        <v>166</v>
      </c>
    </row>
    <row r="195" spans="1:10" ht="12.75" customHeight="1">
      <c r="A195" s="37" t="s">
        <v>150</v>
      </c>
      <c r="B195" s="85">
        <v>37363</v>
      </c>
      <c r="C195" s="85">
        <v>37391</v>
      </c>
      <c r="D195" s="85">
        <v>37425</v>
      </c>
      <c r="E195" s="85">
        <v>37503</v>
      </c>
      <c r="F195" s="85">
        <v>37535</v>
      </c>
      <c r="G195" s="85">
        <v>37567</v>
      </c>
      <c r="H195" s="86">
        <v>98</v>
      </c>
      <c r="I195" s="86">
        <v>146</v>
      </c>
      <c r="J195" s="87">
        <v>197</v>
      </c>
    </row>
    <row r="196" spans="1:10" ht="12.75" customHeight="1">
      <c r="A196" s="37" t="s">
        <v>318</v>
      </c>
      <c r="B196" s="85">
        <v>38821</v>
      </c>
      <c r="C196" s="85">
        <v>38838</v>
      </c>
      <c r="D196" s="85">
        <v>38856</v>
      </c>
      <c r="E196" s="85">
        <v>39000</v>
      </c>
      <c r="F196" s="85">
        <v>39012</v>
      </c>
      <c r="G196" s="85">
        <v>39029</v>
      </c>
      <c r="H196" s="86">
        <v>173</v>
      </c>
      <c r="I196" s="86">
        <v>174</v>
      </c>
      <c r="J196" s="87">
        <v>179</v>
      </c>
    </row>
    <row r="197" spans="1:10" ht="12.75" customHeight="1">
      <c r="A197" s="37" t="s">
        <v>151</v>
      </c>
      <c r="B197" s="85">
        <v>37337</v>
      </c>
      <c r="C197" s="85">
        <v>37378</v>
      </c>
      <c r="D197" s="85">
        <v>37423</v>
      </c>
      <c r="E197" s="85">
        <v>37509</v>
      </c>
      <c r="F197" s="85">
        <v>37542</v>
      </c>
      <c r="G197" s="85">
        <v>37574</v>
      </c>
      <c r="H197" s="86">
        <v>93</v>
      </c>
      <c r="I197" s="86">
        <v>165</v>
      </c>
      <c r="J197" s="87">
        <v>224</v>
      </c>
    </row>
    <row r="198" spans="1:10" ht="12.75" customHeight="1">
      <c r="A198" s="37" t="s">
        <v>152</v>
      </c>
      <c r="B198" s="85">
        <v>37348</v>
      </c>
      <c r="C198" s="85">
        <v>37379</v>
      </c>
      <c r="D198" s="85">
        <v>37409</v>
      </c>
      <c r="E198" s="85">
        <v>37517</v>
      </c>
      <c r="F198" s="85">
        <v>37539</v>
      </c>
      <c r="G198" s="85">
        <v>37569</v>
      </c>
      <c r="H198" s="86">
        <v>122</v>
      </c>
      <c r="I198" s="86">
        <v>161</v>
      </c>
      <c r="J198" s="87">
        <v>207</v>
      </c>
    </row>
    <row r="199" spans="1:10" ht="12.75" customHeight="1">
      <c r="A199" s="37" t="s">
        <v>153</v>
      </c>
      <c r="B199" s="85">
        <v>37354</v>
      </c>
      <c r="C199" s="85">
        <v>37377</v>
      </c>
      <c r="D199" s="85">
        <v>37394</v>
      </c>
      <c r="E199" s="85">
        <v>37517</v>
      </c>
      <c r="F199" s="85">
        <v>37543</v>
      </c>
      <c r="G199" s="85">
        <v>37572</v>
      </c>
      <c r="H199" s="86">
        <v>135</v>
      </c>
      <c r="I199" s="86">
        <v>167</v>
      </c>
      <c r="J199" s="87">
        <v>208</v>
      </c>
    </row>
    <row r="200" spans="1:10" ht="12.75" customHeight="1">
      <c r="A200" s="37" t="s">
        <v>154</v>
      </c>
      <c r="B200" s="85">
        <v>37367</v>
      </c>
      <c r="C200" s="85">
        <v>37395</v>
      </c>
      <c r="D200" s="85">
        <v>37436</v>
      </c>
      <c r="E200" s="85">
        <v>37500</v>
      </c>
      <c r="F200" s="85">
        <v>37531</v>
      </c>
      <c r="G200" s="85">
        <v>37550</v>
      </c>
      <c r="H200" s="86">
        <v>80</v>
      </c>
      <c r="I200" s="86">
        <v>138</v>
      </c>
      <c r="J200" s="87">
        <v>180</v>
      </c>
    </row>
    <row r="201" spans="1:10" ht="12.75" customHeight="1">
      <c r="A201" s="37" t="s">
        <v>155</v>
      </c>
      <c r="B201" s="85">
        <v>37335</v>
      </c>
      <c r="C201" s="85">
        <v>37367</v>
      </c>
      <c r="D201" s="85">
        <v>37387</v>
      </c>
      <c r="E201" s="85">
        <v>37527</v>
      </c>
      <c r="F201" s="85">
        <v>37550</v>
      </c>
      <c r="G201" s="85">
        <v>37575</v>
      </c>
      <c r="H201" s="86">
        <v>141</v>
      </c>
      <c r="I201" s="86">
        <v>185</v>
      </c>
      <c r="J201" s="87">
        <v>220</v>
      </c>
    </row>
    <row r="202" spans="1:10" ht="12.75" customHeight="1">
      <c r="A202" s="37" t="s">
        <v>319</v>
      </c>
      <c r="B202" s="85">
        <v>38858</v>
      </c>
      <c r="C202" s="85">
        <v>38875</v>
      </c>
      <c r="D202" s="85">
        <v>38886</v>
      </c>
      <c r="E202" s="85">
        <v>38954</v>
      </c>
      <c r="F202" s="85">
        <v>38968</v>
      </c>
      <c r="G202" s="85">
        <v>38979</v>
      </c>
      <c r="H202" s="86">
        <v>86</v>
      </c>
      <c r="I202" s="86">
        <v>93</v>
      </c>
      <c r="J202" s="87">
        <v>136</v>
      </c>
    </row>
    <row r="203" spans="1:10" ht="12.75" customHeight="1">
      <c r="A203" s="37" t="s">
        <v>156</v>
      </c>
      <c r="B203" s="85">
        <v>37361</v>
      </c>
      <c r="C203" s="85">
        <v>37386</v>
      </c>
      <c r="D203" s="85">
        <v>37421</v>
      </c>
      <c r="E203" s="85">
        <v>37485</v>
      </c>
      <c r="F203" s="85">
        <v>37523</v>
      </c>
      <c r="G203" s="85">
        <v>37543</v>
      </c>
      <c r="H203" s="86">
        <v>90</v>
      </c>
      <c r="I203" s="86">
        <v>138</v>
      </c>
      <c r="J203" s="87">
        <v>167</v>
      </c>
    </row>
    <row r="204" spans="1:10" ht="12.75" customHeight="1">
      <c r="A204" s="37" t="s">
        <v>157</v>
      </c>
      <c r="B204" s="85">
        <v>37395</v>
      </c>
      <c r="C204" s="85">
        <v>37428</v>
      </c>
      <c r="D204" s="85">
        <v>37462</v>
      </c>
      <c r="E204" s="85">
        <v>37471</v>
      </c>
      <c r="F204" s="85">
        <v>37502</v>
      </c>
      <c r="G204" s="85">
        <v>37534</v>
      </c>
      <c r="H204" s="86">
        <v>23</v>
      </c>
      <c r="I204" s="86">
        <v>75</v>
      </c>
      <c r="J204" s="87">
        <v>129</v>
      </c>
    </row>
    <row r="205" spans="1:10" ht="12.75" customHeight="1">
      <c r="A205" s="37" t="s">
        <v>298</v>
      </c>
      <c r="B205" s="85">
        <v>37379</v>
      </c>
      <c r="C205" s="85">
        <v>37417</v>
      </c>
      <c r="D205" s="85">
        <v>37468</v>
      </c>
      <c r="E205" s="85">
        <v>37469</v>
      </c>
      <c r="F205" s="85">
        <v>37513</v>
      </c>
      <c r="G205" s="85">
        <v>37546</v>
      </c>
      <c r="H205" s="86">
        <v>5</v>
      </c>
      <c r="I205" s="86">
        <v>97</v>
      </c>
      <c r="J205" s="87">
        <v>143</v>
      </c>
    </row>
    <row r="206" spans="1:10" ht="12.75" customHeight="1">
      <c r="A206" s="37" t="s">
        <v>158</v>
      </c>
      <c r="B206" s="85">
        <v>37399</v>
      </c>
      <c r="C206" s="85">
        <v>37424</v>
      </c>
      <c r="D206" s="85">
        <v>37437</v>
      </c>
      <c r="E206" s="85">
        <v>37488</v>
      </c>
      <c r="F206" s="85">
        <v>37508</v>
      </c>
      <c r="G206" s="85">
        <v>37532</v>
      </c>
      <c r="H206" s="86">
        <v>68</v>
      </c>
      <c r="I206" s="86">
        <v>85</v>
      </c>
      <c r="J206" s="87">
        <v>121</v>
      </c>
    </row>
    <row r="207" spans="1:10" ht="12.75" customHeight="1">
      <c r="A207" s="37" t="s">
        <v>159</v>
      </c>
      <c r="B207" s="85">
        <v>37372</v>
      </c>
      <c r="C207" s="85">
        <v>37399</v>
      </c>
      <c r="D207" s="85">
        <v>37432</v>
      </c>
      <c r="E207" s="85">
        <v>37491</v>
      </c>
      <c r="F207" s="85">
        <v>37525</v>
      </c>
      <c r="G207" s="85">
        <v>37565</v>
      </c>
      <c r="H207" s="86">
        <v>83</v>
      </c>
      <c r="I207" s="86">
        <v>126</v>
      </c>
      <c r="J207" s="87">
        <v>183</v>
      </c>
    </row>
    <row r="208" spans="1:10" ht="12.75" customHeight="1">
      <c r="A208" s="37" t="s">
        <v>244</v>
      </c>
      <c r="B208" s="85">
        <v>37386</v>
      </c>
      <c r="C208" s="85">
        <v>37404</v>
      </c>
      <c r="D208" s="85">
        <v>37426</v>
      </c>
      <c r="E208" s="85">
        <v>37502</v>
      </c>
      <c r="F208" s="85">
        <v>37523</v>
      </c>
      <c r="G208" s="85">
        <v>37550</v>
      </c>
      <c r="H208" s="86">
        <v>77</v>
      </c>
      <c r="I208" s="86">
        <v>119</v>
      </c>
      <c r="J208" s="87">
        <v>166</v>
      </c>
    </row>
    <row r="209" spans="1:10" ht="12.75" customHeight="1">
      <c r="A209" s="37" t="s">
        <v>160</v>
      </c>
      <c r="B209" s="85">
        <v>37363</v>
      </c>
      <c r="C209" s="85">
        <v>37399</v>
      </c>
      <c r="D209" s="85">
        <v>37440</v>
      </c>
      <c r="E209" s="85">
        <v>37501</v>
      </c>
      <c r="F209" s="85">
        <v>37528</v>
      </c>
      <c r="G209" s="85">
        <v>37560</v>
      </c>
      <c r="H209" s="86">
        <v>84</v>
      </c>
      <c r="I209" s="86">
        <v>129</v>
      </c>
      <c r="J209" s="87">
        <v>183</v>
      </c>
    </row>
    <row r="210" spans="1:10" ht="12.75" customHeight="1">
      <c r="A210" s="37" t="s">
        <v>161</v>
      </c>
      <c r="B210" s="85">
        <v>37367</v>
      </c>
      <c r="C210" s="85">
        <v>37399</v>
      </c>
      <c r="D210" s="85">
        <v>37437</v>
      </c>
      <c r="E210" s="85">
        <v>37494</v>
      </c>
      <c r="F210" s="85">
        <v>37520</v>
      </c>
      <c r="G210" s="85">
        <v>37560</v>
      </c>
      <c r="H210" s="86">
        <v>76</v>
      </c>
      <c r="I210" s="86">
        <v>121</v>
      </c>
      <c r="J210" s="87">
        <v>196</v>
      </c>
    </row>
    <row r="211" spans="1:10" ht="12.75" customHeight="1">
      <c r="A211" s="37" t="s">
        <v>245</v>
      </c>
      <c r="B211" s="85" t="s">
        <v>330</v>
      </c>
      <c r="C211" s="85" t="s">
        <v>330</v>
      </c>
      <c r="D211" s="85" t="s">
        <v>330</v>
      </c>
      <c r="E211" s="85" t="s">
        <v>330</v>
      </c>
      <c r="F211" s="85" t="s">
        <v>330</v>
      </c>
      <c r="G211" s="85" t="s">
        <v>330</v>
      </c>
      <c r="H211" s="86" t="s">
        <v>330</v>
      </c>
      <c r="I211" s="86" t="s">
        <v>330</v>
      </c>
      <c r="J211" s="87" t="s">
        <v>330</v>
      </c>
    </row>
    <row r="212" spans="1:10" ht="12.75" customHeight="1">
      <c r="A212" s="37" t="s">
        <v>246</v>
      </c>
      <c r="B212" s="85" t="s">
        <v>330</v>
      </c>
      <c r="C212" s="85" t="s">
        <v>330</v>
      </c>
      <c r="D212" s="85" t="s">
        <v>330</v>
      </c>
      <c r="E212" s="85" t="s">
        <v>330</v>
      </c>
      <c r="F212" s="85" t="s">
        <v>330</v>
      </c>
      <c r="G212" s="85" t="s">
        <v>330</v>
      </c>
      <c r="H212" s="86" t="s">
        <v>330</v>
      </c>
      <c r="I212" s="86" t="s">
        <v>330</v>
      </c>
      <c r="J212" s="87" t="s">
        <v>330</v>
      </c>
    </row>
    <row r="213" spans="1:10" ht="12.75" customHeight="1">
      <c r="A213" s="37" t="s">
        <v>162</v>
      </c>
      <c r="B213" s="85">
        <v>37360</v>
      </c>
      <c r="C213" s="85">
        <v>37399</v>
      </c>
      <c r="D213" s="85">
        <v>37447</v>
      </c>
      <c r="E213" s="85">
        <v>37493</v>
      </c>
      <c r="F213" s="85">
        <v>37522</v>
      </c>
      <c r="G213" s="85">
        <v>37565</v>
      </c>
      <c r="H213" s="86">
        <v>71</v>
      </c>
      <c r="I213" s="86">
        <v>124</v>
      </c>
      <c r="J213" s="87">
        <v>208</v>
      </c>
    </row>
    <row r="214" spans="1:10" ht="12.75" customHeight="1">
      <c r="A214" s="37" t="s">
        <v>163</v>
      </c>
      <c r="B214" s="85">
        <v>37380</v>
      </c>
      <c r="C214" s="85">
        <v>37400</v>
      </c>
      <c r="D214" s="85">
        <v>37417</v>
      </c>
      <c r="E214" s="85">
        <v>37503</v>
      </c>
      <c r="F214" s="85">
        <v>37524</v>
      </c>
      <c r="G214" s="85">
        <v>37543</v>
      </c>
      <c r="H214" s="86">
        <v>105</v>
      </c>
      <c r="I214" s="86">
        <v>125</v>
      </c>
      <c r="J214" s="87">
        <v>156</v>
      </c>
    </row>
    <row r="215" spans="1:10" ht="12.75" customHeight="1">
      <c r="A215" s="37" t="s">
        <v>247</v>
      </c>
      <c r="B215" s="85" t="s">
        <v>330</v>
      </c>
      <c r="C215" s="85" t="s">
        <v>330</v>
      </c>
      <c r="D215" s="85" t="s">
        <v>330</v>
      </c>
      <c r="E215" s="85" t="s">
        <v>330</v>
      </c>
      <c r="F215" s="85" t="s">
        <v>330</v>
      </c>
      <c r="G215" s="85" t="s">
        <v>330</v>
      </c>
      <c r="H215" s="86" t="s">
        <v>330</v>
      </c>
      <c r="I215" s="86" t="s">
        <v>330</v>
      </c>
      <c r="J215" s="87" t="s">
        <v>330</v>
      </c>
    </row>
    <row r="216" spans="1:10" ht="12.75" customHeight="1">
      <c r="A216" s="37" t="s">
        <v>164</v>
      </c>
      <c r="B216" s="85">
        <v>37335</v>
      </c>
      <c r="C216" s="85">
        <v>37385</v>
      </c>
      <c r="D216" s="85">
        <v>37461</v>
      </c>
      <c r="E216" s="85">
        <v>37512</v>
      </c>
      <c r="F216" s="85">
        <v>37539</v>
      </c>
      <c r="G216" s="85">
        <v>37572</v>
      </c>
      <c r="H216" s="86">
        <v>86</v>
      </c>
      <c r="I216" s="86">
        <v>156</v>
      </c>
      <c r="J216" s="87">
        <v>231</v>
      </c>
    </row>
    <row r="217" spans="1:10" ht="12.75" customHeight="1">
      <c r="A217" s="37" t="s">
        <v>248</v>
      </c>
      <c r="B217" s="85" t="s">
        <v>330</v>
      </c>
      <c r="C217" s="85" t="s">
        <v>330</v>
      </c>
      <c r="D217" s="85" t="s">
        <v>330</v>
      </c>
      <c r="E217" s="85" t="s">
        <v>330</v>
      </c>
      <c r="F217" s="85" t="s">
        <v>330</v>
      </c>
      <c r="G217" s="85" t="s">
        <v>330</v>
      </c>
      <c r="H217" s="86" t="s">
        <v>330</v>
      </c>
      <c r="I217" s="86" t="s">
        <v>330</v>
      </c>
      <c r="J217" s="87" t="s">
        <v>330</v>
      </c>
    </row>
    <row r="218" spans="1:10" ht="12.75" customHeight="1">
      <c r="A218" s="37" t="s">
        <v>165</v>
      </c>
      <c r="B218" s="85">
        <v>37354</v>
      </c>
      <c r="C218" s="85">
        <v>37387</v>
      </c>
      <c r="D218" s="85">
        <v>37440</v>
      </c>
      <c r="E218" s="85">
        <v>37485</v>
      </c>
      <c r="F218" s="85">
        <v>37530</v>
      </c>
      <c r="G218" s="85">
        <v>37553</v>
      </c>
      <c r="H218" s="86">
        <v>80</v>
      </c>
      <c r="I218" s="86">
        <v>144</v>
      </c>
      <c r="J218" s="87">
        <v>193</v>
      </c>
    </row>
    <row r="219" spans="1:10" ht="12.75" customHeight="1">
      <c r="A219" s="37" t="s">
        <v>166</v>
      </c>
      <c r="B219" s="85">
        <v>37344</v>
      </c>
      <c r="C219" s="85">
        <v>37387</v>
      </c>
      <c r="D219" s="85">
        <v>37421</v>
      </c>
      <c r="E219" s="85">
        <v>37517</v>
      </c>
      <c r="F219" s="85">
        <v>37535</v>
      </c>
      <c r="G219" s="85">
        <v>37565</v>
      </c>
      <c r="H219" s="86">
        <v>120</v>
      </c>
      <c r="I219" s="86">
        <v>150</v>
      </c>
      <c r="J219" s="87">
        <v>196</v>
      </c>
    </row>
    <row r="220" spans="1:10" ht="12.75" customHeight="1">
      <c r="A220" s="37" t="s">
        <v>249</v>
      </c>
      <c r="B220" s="85" t="s">
        <v>330</v>
      </c>
      <c r="C220" s="85" t="s">
        <v>330</v>
      </c>
      <c r="D220" s="85" t="s">
        <v>330</v>
      </c>
      <c r="E220" s="85" t="s">
        <v>330</v>
      </c>
      <c r="F220" s="85" t="s">
        <v>330</v>
      </c>
      <c r="G220" s="85" t="s">
        <v>330</v>
      </c>
      <c r="H220" s="86" t="s">
        <v>330</v>
      </c>
      <c r="I220" s="86" t="s">
        <v>330</v>
      </c>
      <c r="J220" s="87" t="s">
        <v>330</v>
      </c>
    </row>
    <row r="221" spans="1:10" ht="12.75" customHeight="1">
      <c r="A221" s="37" t="s">
        <v>167</v>
      </c>
      <c r="B221" s="85">
        <v>37350</v>
      </c>
      <c r="C221" s="85">
        <v>37397</v>
      </c>
      <c r="D221" s="85">
        <v>37440</v>
      </c>
      <c r="E221" s="85">
        <v>37499</v>
      </c>
      <c r="F221" s="85">
        <v>37524</v>
      </c>
      <c r="G221" s="85">
        <v>37552</v>
      </c>
      <c r="H221" s="86">
        <v>76</v>
      </c>
      <c r="I221" s="86">
        <v>127</v>
      </c>
      <c r="J221" s="87">
        <v>193</v>
      </c>
    </row>
    <row r="222" spans="1:10" ht="12.75" customHeight="1">
      <c r="A222" s="37" t="s">
        <v>168</v>
      </c>
      <c r="B222" s="85">
        <v>37335</v>
      </c>
      <c r="C222" s="85">
        <v>37369</v>
      </c>
      <c r="D222" s="85">
        <v>37389</v>
      </c>
      <c r="E222" s="85">
        <v>37520</v>
      </c>
      <c r="F222" s="85">
        <v>37545</v>
      </c>
      <c r="G222" s="85">
        <v>37572</v>
      </c>
      <c r="H222" s="86">
        <v>132</v>
      </c>
      <c r="I222" s="86">
        <v>178</v>
      </c>
      <c r="J222" s="87">
        <v>231</v>
      </c>
    </row>
    <row r="223" spans="1:10" ht="12.75" customHeight="1">
      <c r="A223" s="37" t="s">
        <v>169</v>
      </c>
      <c r="B223" s="85">
        <v>37366</v>
      </c>
      <c r="C223" s="85">
        <v>37397</v>
      </c>
      <c r="D223" s="85">
        <v>37437</v>
      </c>
      <c r="E223" s="85">
        <v>37485</v>
      </c>
      <c r="F223" s="85">
        <v>37522</v>
      </c>
      <c r="G223" s="85">
        <v>37557</v>
      </c>
      <c r="H223" s="86">
        <v>58</v>
      </c>
      <c r="I223" s="86">
        <v>125</v>
      </c>
      <c r="J223" s="87">
        <v>181</v>
      </c>
    </row>
    <row r="224" spans="1:10" ht="12.75" customHeight="1">
      <c r="A224" s="37" t="s">
        <v>170</v>
      </c>
      <c r="B224" s="85">
        <v>37423</v>
      </c>
      <c r="C224" s="85">
        <v>37440</v>
      </c>
      <c r="D224" s="85">
        <v>37467</v>
      </c>
      <c r="E224" s="85">
        <v>37469</v>
      </c>
      <c r="F224" s="85">
        <v>37488</v>
      </c>
      <c r="G224" s="85">
        <v>37510</v>
      </c>
      <c r="H224" s="86">
        <v>5</v>
      </c>
      <c r="I224" s="86">
        <v>47</v>
      </c>
      <c r="J224" s="87">
        <v>88</v>
      </c>
    </row>
    <row r="225" spans="1:10" ht="12.75" customHeight="1">
      <c r="A225" s="37" t="s">
        <v>171</v>
      </c>
      <c r="B225" s="85">
        <v>37364</v>
      </c>
      <c r="C225" s="85">
        <v>37402</v>
      </c>
      <c r="D225" s="85">
        <v>37457</v>
      </c>
      <c r="E225" s="85">
        <v>37491</v>
      </c>
      <c r="F225" s="85">
        <v>37519</v>
      </c>
      <c r="G225" s="85">
        <v>37553</v>
      </c>
      <c r="H225" s="86">
        <v>49</v>
      </c>
      <c r="I225" s="86">
        <v>118</v>
      </c>
      <c r="J225" s="87">
        <v>172</v>
      </c>
    </row>
    <row r="226" spans="1:10" ht="12.75" customHeight="1">
      <c r="A226" s="37" t="s">
        <v>172</v>
      </c>
      <c r="B226" s="85">
        <v>37363</v>
      </c>
      <c r="C226" s="85">
        <v>37399</v>
      </c>
      <c r="D226" s="85">
        <v>37437</v>
      </c>
      <c r="E226" s="85">
        <v>37491</v>
      </c>
      <c r="F226" s="85">
        <v>37523</v>
      </c>
      <c r="G226" s="85">
        <v>37553</v>
      </c>
      <c r="H226" s="86">
        <v>64</v>
      </c>
      <c r="I226" s="86">
        <v>125</v>
      </c>
      <c r="J226" s="87">
        <v>168</v>
      </c>
    </row>
    <row r="227" spans="1:10" ht="12.75" customHeight="1">
      <c r="A227" s="37" t="s">
        <v>173</v>
      </c>
      <c r="B227" s="85">
        <v>37329</v>
      </c>
      <c r="C227" s="85">
        <v>37383</v>
      </c>
      <c r="D227" s="85">
        <v>37410</v>
      </c>
      <c r="E227" s="85">
        <v>37493</v>
      </c>
      <c r="F227" s="85">
        <v>37535</v>
      </c>
      <c r="G227" s="85">
        <v>37561</v>
      </c>
      <c r="H227" s="86">
        <v>110</v>
      </c>
      <c r="I227" s="86">
        <v>154</v>
      </c>
      <c r="J227" s="87">
        <v>206</v>
      </c>
    </row>
    <row r="228" spans="1:10" ht="12.75" customHeight="1">
      <c r="A228" s="37" t="s">
        <v>320</v>
      </c>
      <c r="B228" s="85">
        <v>38851</v>
      </c>
      <c r="C228" s="85">
        <v>38858</v>
      </c>
      <c r="D228" s="85">
        <v>38864</v>
      </c>
      <c r="E228" s="85">
        <v>38973</v>
      </c>
      <c r="F228" s="85">
        <v>38983</v>
      </c>
      <c r="G228" s="85">
        <v>38994</v>
      </c>
      <c r="H228" s="86">
        <v>119</v>
      </c>
      <c r="I228" s="86">
        <v>124</v>
      </c>
      <c r="J228" s="87">
        <v>134</v>
      </c>
    </row>
    <row r="229" spans="1:10" ht="12.75" customHeight="1">
      <c r="A229" s="37" t="s">
        <v>174</v>
      </c>
      <c r="B229" s="85">
        <v>37370</v>
      </c>
      <c r="C229" s="85">
        <v>37393</v>
      </c>
      <c r="D229" s="85">
        <v>37447</v>
      </c>
      <c r="E229" s="85">
        <v>37494</v>
      </c>
      <c r="F229" s="85">
        <v>37524</v>
      </c>
      <c r="G229" s="85">
        <v>37557</v>
      </c>
      <c r="H229" s="86">
        <v>63</v>
      </c>
      <c r="I229" s="86">
        <v>131</v>
      </c>
      <c r="J229" s="87">
        <v>171</v>
      </c>
    </row>
    <row r="230" spans="1:10" ht="12.75" customHeight="1">
      <c r="A230" s="37" t="s">
        <v>175</v>
      </c>
      <c r="B230" s="85">
        <v>37375</v>
      </c>
      <c r="C230" s="85">
        <v>37401</v>
      </c>
      <c r="D230" s="85">
        <v>37421</v>
      </c>
      <c r="E230" s="85">
        <v>37494</v>
      </c>
      <c r="F230" s="85">
        <v>37525</v>
      </c>
      <c r="G230" s="85">
        <v>37537</v>
      </c>
      <c r="H230" s="86">
        <v>75</v>
      </c>
      <c r="I230" s="86">
        <v>125</v>
      </c>
      <c r="J230" s="87">
        <v>160</v>
      </c>
    </row>
    <row r="231" spans="1:10" ht="12.75" customHeight="1">
      <c r="A231" s="37" t="s">
        <v>178</v>
      </c>
      <c r="B231" s="85">
        <v>37380</v>
      </c>
      <c r="C231" s="85">
        <v>37406</v>
      </c>
      <c r="D231" s="85">
        <v>37437</v>
      </c>
      <c r="E231" s="85">
        <v>37485</v>
      </c>
      <c r="F231" s="85">
        <v>37516</v>
      </c>
      <c r="G231" s="85">
        <v>37543</v>
      </c>
      <c r="H231" s="86">
        <v>55</v>
      </c>
      <c r="I231" s="86">
        <v>110</v>
      </c>
      <c r="J231" s="87">
        <v>156</v>
      </c>
    </row>
    <row r="232" spans="1:10" ht="12.75" customHeight="1">
      <c r="A232" s="37" t="s">
        <v>179</v>
      </c>
      <c r="B232" s="85">
        <v>37386</v>
      </c>
      <c r="C232" s="85">
        <v>37410</v>
      </c>
      <c r="D232" s="85">
        <v>37459</v>
      </c>
      <c r="E232" s="85">
        <v>37507</v>
      </c>
      <c r="F232" s="85">
        <v>37524</v>
      </c>
      <c r="G232" s="85">
        <v>37544</v>
      </c>
      <c r="H232" s="86">
        <v>48</v>
      </c>
      <c r="I232" s="86">
        <v>115</v>
      </c>
      <c r="J232" s="87">
        <v>143</v>
      </c>
    </row>
    <row r="233" spans="1:10" ht="12.75" customHeight="1">
      <c r="A233" s="37" t="s">
        <v>182</v>
      </c>
      <c r="B233" s="85">
        <v>37334</v>
      </c>
      <c r="C233" s="85">
        <v>37357</v>
      </c>
      <c r="D233" s="85">
        <v>37376</v>
      </c>
      <c r="E233" s="85">
        <v>37540</v>
      </c>
      <c r="F233" s="85">
        <v>37560</v>
      </c>
      <c r="G233" s="85">
        <v>37581</v>
      </c>
      <c r="H233" s="86">
        <v>178</v>
      </c>
      <c r="I233" s="86">
        <v>205</v>
      </c>
      <c r="J233" s="87">
        <v>236</v>
      </c>
    </row>
    <row r="234" spans="1:10" ht="12.75" customHeight="1">
      <c r="A234" s="37" t="s">
        <v>181</v>
      </c>
      <c r="B234" s="85">
        <v>37326</v>
      </c>
      <c r="C234" s="85">
        <v>37372</v>
      </c>
      <c r="D234" s="85">
        <v>37404</v>
      </c>
      <c r="E234" s="85">
        <v>37516</v>
      </c>
      <c r="F234" s="85">
        <v>37545</v>
      </c>
      <c r="G234" s="85">
        <v>37574</v>
      </c>
      <c r="H234" s="86">
        <v>126</v>
      </c>
      <c r="I234" s="86">
        <v>176</v>
      </c>
      <c r="J234" s="87">
        <v>240</v>
      </c>
    </row>
    <row r="235" spans="1:10" ht="12.75" customHeight="1">
      <c r="A235" s="37" t="s">
        <v>184</v>
      </c>
      <c r="B235" s="85">
        <v>37346</v>
      </c>
      <c r="C235" s="85">
        <v>37374</v>
      </c>
      <c r="D235" s="85">
        <v>37389</v>
      </c>
      <c r="E235" s="85">
        <v>37517</v>
      </c>
      <c r="F235" s="85">
        <v>37541</v>
      </c>
      <c r="G235" s="85">
        <v>37562</v>
      </c>
      <c r="H235" s="86">
        <v>140</v>
      </c>
      <c r="I235" s="86">
        <v>170</v>
      </c>
      <c r="J235" s="87">
        <v>219</v>
      </c>
    </row>
    <row r="236" spans="1:10" ht="12.75" customHeight="1">
      <c r="A236" s="37" t="s">
        <v>183</v>
      </c>
      <c r="B236" s="85">
        <v>37303</v>
      </c>
      <c r="C236" s="85">
        <v>37352</v>
      </c>
      <c r="D236" s="85">
        <v>37377</v>
      </c>
      <c r="E236" s="85">
        <v>37555</v>
      </c>
      <c r="F236" s="85">
        <v>37566</v>
      </c>
      <c r="G236" s="85">
        <v>37584</v>
      </c>
      <c r="H236" s="86">
        <v>185</v>
      </c>
      <c r="I236" s="86">
        <v>216</v>
      </c>
      <c r="J236" s="87">
        <v>266</v>
      </c>
    </row>
    <row r="237" spans="1:10" ht="12.75" customHeight="1">
      <c r="A237" s="37" t="s">
        <v>180</v>
      </c>
      <c r="B237" s="85">
        <v>37321</v>
      </c>
      <c r="C237" s="85">
        <v>37375</v>
      </c>
      <c r="D237" s="85">
        <v>37403</v>
      </c>
      <c r="E237" s="85">
        <v>37516</v>
      </c>
      <c r="F237" s="85">
        <v>37545</v>
      </c>
      <c r="G237" s="85">
        <v>37575</v>
      </c>
      <c r="H237" s="86">
        <v>131</v>
      </c>
      <c r="I237" s="86">
        <v>172</v>
      </c>
      <c r="J237" s="87">
        <v>240</v>
      </c>
    </row>
    <row r="238" spans="1:10" ht="12.75" customHeight="1">
      <c r="A238" s="37" t="s">
        <v>185</v>
      </c>
      <c r="B238" s="85">
        <v>37373</v>
      </c>
      <c r="C238" s="85">
        <v>37388</v>
      </c>
      <c r="D238" s="85">
        <v>37427</v>
      </c>
      <c r="E238" s="85">
        <v>37502</v>
      </c>
      <c r="F238" s="85">
        <v>37523</v>
      </c>
      <c r="G238" s="85">
        <v>37543</v>
      </c>
      <c r="H238" s="86">
        <v>76</v>
      </c>
      <c r="I238" s="86">
        <v>136</v>
      </c>
      <c r="J238" s="87">
        <v>168</v>
      </c>
    </row>
    <row r="239" spans="1:10" ht="12.75" customHeight="1">
      <c r="A239" s="37" t="s">
        <v>186</v>
      </c>
      <c r="B239" s="85">
        <v>37352</v>
      </c>
      <c r="C239" s="85">
        <v>37390</v>
      </c>
      <c r="D239" s="85">
        <v>37424</v>
      </c>
      <c r="E239" s="85">
        <v>37508</v>
      </c>
      <c r="F239" s="85">
        <v>37533</v>
      </c>
      <c r="G239" s="85">
        <v>37565</v>
      </c>
      <c r="H239" s="86">
        <v>97</v>
      </c>
      <c r="I239" s="86">
        <v>144</v>
      </c>
      <c r="J239" s="87">
        <v>186</v>
      </c>
    </row>
    <row r="240" spans="1:10" ht="12.75" customHeight="1">
      <c r="A240" s="37" t="s">
        <v>187</v>
      </c>
      <c r="B240" s="85">
        <v>37381</v>
      </c>
      <c r="C240" s="85">
        <v>37411</v>
      </c>
      <c r="D240" s="85">
        <v>37451</v>
      </c>
      <c r="E240" s="85">
        <v>37485</v>
      </c>
      <c r="F240" s="85">
        <v>37515</v>
      </c>
      <c r="G240" s="85">
        <v>37543</v>
      </c>
      <c r="H240" s="86">
        <v>48</v>
      </c>
      <c r="I240" s="86">
        <v>104</v>
      </c>
      <c r="J240" s="87">
        <v>138</v>
      </c>
    </row>
    <row r="241" spans="1:10" ht="12.75" customHeight="1">
      <c r="A241" s="37" t="s">
        <v>188</v>
      </c>
      <c r="B241" s="85">
        <v>37425</v>
      </c>
      <c r="C241" s="85">
        <v>37448</v>
      </c>
      <c r="D241" s="85">
        <v>37468</v>
      </c>
      <c r="E241" s="85">
        <v>37469</v>
      </c>
      <c r="F241" s="85">
        <v>37480</v>
      </c>
      <c r="G241" s="85">
        <v>37510</v>
      </c>
      <c r="H241" s="86">
        <v>1</v>
      </c>
      <c r="I241" s="86">
        <v>32</v>
      </c>
      <c r="J241" s="87">
        <v>72</v>
      </c>
    </row>
    <row r="242" spans="1:10" ht="12.75" customHeight="1">
      <c r="A242" s="37" t="s">
        <v>189</v>
      </c>
      <c r="B242" s="85">
        <v>37402</v>
      </c>
      <c r="C242" s="85">
        <v>37429</v>
      </c>
      <c r="D242" s="85">
        <v>37460</v>
      </c>
      <c r="E242" s="85">
        <v>37474</v>
      </c>
      <c r="F242" s="85">
        <v>37503</v>
      </c>
      <c r="G242" s="85">
        <v>37533</v>
      </c>
      <c r="H242" s="86">
        <v>29</v>
      </c>
      <c r="I242" s="86">
        <v>75</v>
      </c>
      <c r="J242" s="87">
        <v>111</v>
      </c>
    </row>
    <row r="243" spans="1:10" ht="12.75" customHeight="1">
      <c r="A243" s="37" t="s">
        <v>190</v>
      </c>
      <c r="B243" s="85">
        <v>37414</v>
      </c>
      <c r="C243" s="85">
        <v>37430</v>
      </c>
      <c r="D243" s="85">
        <v>37456</v>
      </c>
      <c r="E243" s="85">
        <v>37480</v>
      </c>
      <c r="F243" s="85">
        <v>37508</v>
      </c>
      <c r="G243" s="85">
        <v>37531</v>
      </c>
      <c r="H243" s="86">
        <v>38</v>
      </c>
      <c r="I243" s="86">
        <v>78</v>
      </c>
      <c r="J243" s="87">
        <v>108</v>
      </c>
    </row>
    <row r="244" spans="1:10" ht="12.75" customHeight="1">
      <c r="A244" s="37" t="s">
        <v>321</v>
      </c>
      <c r="B244" s="85">
        <v>38848</v>
      </c>
      <c r="C244" s="85">
        <v>38865</v>
      </c>
      <c r="D244" s="85">
        <v>38881</v>
      </c>
      <c r="E244" s="85">
        <v>38943</v>
      </c>
      <c r="F244" s="85">
        <v>38969</v>
      </c>
      <c r="G244" s="85">
        <v>38995</v>
      </c>
      <c r="H244" s="86">
        <v>62</v>
      </c>
      <c r="I244" s="86">
        <v>103</v>
      </c>
      <c r="J244" s="87">
        <v>140</v>
      </c>
    </row>
    <row r="245" spans="1:10" ht="12.75" customHeight="1">
      <c r="A245" s="37" t="s">
        <v>322</v>
      </c>
      <c r="B245" s="85">
        <v>38795</v>
      </c>
      <c r="C245" s="85">
        <v>38820</v>
      </c>
      <c r="D245" s="85">
        <v>38849</v>
      </c>
      <c r="E245" s="85">
        <v>38998</v>
      </c>
      <c r="F245" s="85">
        <v>39008</v>
      </c>
      <c r="G245" s="85">
        <v>39018</v>
      </c>
      <c r="H245" s="86">
        <v>169</v>
      </c>
      <c r="I245" s="86">
        <v>188</v>
      </c>
      <c r="J245" s="87">
        <v>203</v>
      </c>
    </row>
    <row r="246" spans="1:10" ht="12.75" customHeight="1">
      <c r="A246" s="37" t="s">
        <v>191</v>
      </c>
      <c r="B246" s="85">
        <v>37379</v>
      </c>
      <c r="C246" s="85">
        <v>37392</v>
      </c>
      <c r="D246" s="85">
        <v>37415</v>
      </c>
      <c r="E246" s="85">
        <v>37511</v>
      </c>
      <c r="F246" s="85">
        <v>37525</v>
      </c>
      <c r="G246" s="85">
        <v>37544</v>
      </c>
      <c r="H246" s="86">
        <v>97</v>
      </c>
      <c r="I246" s="86">
        <v>133</v>
      </c>
      <c r="J246" s="87">
        <v>167</v>
      </c>
    </row>
    <row r="247" spans="1:10" ht="12.75" customHeight="1">
      <c r="A247" s="37" t="s">
        <v>192</v>
      </c>
      <c r="B247" s="85">
        <v>37406</v>
      </c>
      <c r="C247" s="85">
        <v>37438</v>
      </c>
      <c r="D247" s="85">
        <v>37468</v>
      </c>
      <c r="E247" s="85">
        <v>37469</v>
      </c>
      <c r="F247" s="85">
        <v>37497</v>
      </c>
      <c r="G247" s="85">
        <v>37522</v>
      </c>
      <c r="H247" s="86">
        <v>1</v>
      </c>
      <c r="I247" s="86">
        <v>59</v>
      </c>
      <c r="J247" s="87">
        <v>99</v>
      </c>
    </row>
    <row r="248" spans="1:10" ht="12.75" customHeight="1">
      <c r="A248" s="37" t="s">
        <v>193</v>
      </c>
      <c r="B248" s="85">
        <v>37393</v>
      </c>
      <c r="C248" s="85">
        <v>37422</v>
      </c>
      <c r="D248" s="85">
        <v>37468</v>
      </c>
      <c r="E248" s="85">
        <v>37475</v>
      </c>
      <c r="F248" s="85">
        <v>37508</v>
      </c>
      <c r="G248" s="85">
        <v>37543</v>
      </c>
      <c r="H248" s="86">
        <v>41</v>
      </c>
      <c r="I248" s="86">
        <v>87</v>
      </c>
      <c r="J248" s="87">
        <v>142</v>
      </c>
    </row>
    <row r="249" spans="1:10" ht="12.75" customHeight="1">
      <c r="A249" s="37" t="s">
        <v>194</v>
      </c>
      <c r="B249" s="85">
        <v>37381</v>
      </c>
      <c r="C249" s="85">
        <v>37413</v>
      </c>
      <c r="D249" s="85">
        <v>37437</v>
      </c>
      <c r="E249" s="85">
        <v>37473</v>
      </c>
      <c r="F249" s="85">
        <v>37512</v>
      </c>
      <c r="G249" s="85">
        <v>37533</v>
      </c>
      <c r="H249" s="86">
        <v>42</v>
      </c>
      <c r="I249" s="86">
        <v>100</v>
      </c>
      <c r="J249" s="87">
        <v>136</v>
      </c>
    </row>
    <row r="250" spans="1:10" ht="12.75" customHeight="1">
      <c r="A250" s="37" t="s">
        <v>323</v>
      </c>
      <c r="B250" s="85">
        <v>38907</v>
      </c>
      <c r="C250" s="85">
        <v>38914</v>
      </c>
      <c r="D250" s="85">
        <v>38922</v>
      </c>
      <c r="E250" s="85">
        <v>38926</v>
      </c>
      <c r="F250" s="85">
        <v>38929</v>
      </c>
      <c r="G250" s="85">
        <v>38938</v>
      </c>
      <c r="H250" s="86">
        <v>9</v>
      </c>
      <c r="I250" s="86">
        <v>15</v>
      </c>
      <c r="J250" s="87">
        <v>19</v>
      </c>
    </row>
    <row r="251" spans="1:10" ht="12.75" customHeight="1">
      <c r="A251" s="37" t="s">
        <v>195</v>
      </c>
      <c r="B251" s="85">
        <v>37410</v>
      </c>
      <c r="C251" s="85">
        <v>37438</v>
      </c>
      <c r="D251" s="85">
        <v>37466</v>
      </c>
      <c r="E251" s="85">
        <v>37470</v>
      </c>
      <c r="F251" s="85">
        <v>37491</v>
      </c>
      <c r="G251" s="85">
        <v>37513</v>
      </c>
      <c r="H251" s="86">
        <v>22</v>
      </c>
      <c r="I251" s="86">
        <v>53</v>
      </c>
      <c r="J251" s="87">
        <v>85</v>
      </c>
    </row>
    <row r="252" spans="1:10" ht="12.75" customHeight="1">
      <c r="A252" s="37" t="s">
        <v>196</v>
      </c>
      <c r="B252" s="85">
        <v>37361</v>
      </c>
      <c r="C252" s="85">
        <v>37382</v>
      </c>
      <c r="D252" s="85">
        <v>37396</v>
      </c>
      <c r="E252" s="85">
        <v>37520</v>
      </c>
      <c r="F252" s="85">
        <v>37530</v>
      </c>
      <c r="G252" s="85">
        <v>37551</v>
      </c>
      <c r="H252" s="86">
        <v>126</v>
      </c>
      <c r="I252" s="86">
        <v>150</v>
      </c>
      <c r="J252" s="87">
        <v>186</v>
      </c>
    </row>
    <row r="253" spans="1:10" ht="12.75" customHeight="1">
      <c r="A253" s="37" t="s">
        <v>197</v>
      </c>
      <c r="B253" s="85">
        <v>37340</v>
      </c>
      <c r="C253" s="85">
        <v>37377</v>
      </c>
      <c r="D253" s="85">
        <v>37421</v>
      </c>
      <c r="E253" s="85">
        <v>37516</v>
      </c>
      <c r="F253" s="85">
        <v>37542</v>
      </c>
      <c r="G253" s="85">
        <v>37573</v>
      </c>
      <c r="H253" s="86">
        <v>125</v>
      </c>
      <c r="I253" s="86">
        <v>167</v>
      </c>
      <c r="J253" s="87">
        <v>226</v>
      </c>
    </row>
    <row r="254" spans="1:10" ht="12.75" customHeight="1">
      <c r="A254" s="37" t="s">
        <v>177</v>
      </c>
      <c r="B254" s="85">
        <v>37299</v>
      </c>
      <c r="C254" s="85">
        <v>37349</v>
      </c>
      <c r="D254" s="85">
        <v>37396</v>
      </c>
      <c r="E254" s="85">
        <v>37520</v>
      </c>
      <c r="F254" s="85">
        <v>37557</v>
      </c>
      <c r="G254" s="85">
        <v>37584</v>
      </c>
      <c r="H254" s="86">
        <v>136</v>
      </c>
      <c r="I254" s="86">
        <v>210</v>
      </c>
      <c r="J254" s="87">
        <v>274</v>
      </c>
    </row>
    <row r="255" spans="1:10" ht="12.75" customHeight="1">
      <c r="A255" s="37" t="s">
        <v>176</v>
      </c>
      <c r="B255" s="85">
        <v>37331</v>
      </c>
      <c r="C255" s="85">
        <v>37341</v>
      </c>
      <c r="D255" s="85">
        <v>37358</v>
      </c>
      <c r="E255" s="85">
        <v>37550</v>
      </c>
      <c r="F255" s="85">
        <v>37564</v>
      </c>
      <c r="G255" s="85">
        <v>37578</v>
      </c>
      <c r="H255" s="86">
        <v>208</v>
      </c>
      <c r="I255" s="86">
        <v>225</v>
      </c>
      <c r="J255" s="87">
        <v>242</v>
      </c>
    </row>
    <row r="256" spans="1:10" ht="12.75" customHeight="1">
      <c r="A256" s="37" t="s">
        <v>324</v>
      </c>
      <c r="B256" s="85">
        <v>38895</v>
      </c>
      <c r="C256" s="85">
        <v>38880</v>
      </c>
      <c r="D256" s="85">
        <v>38888</v>
      </c>
      <c r="E256" s="85">
        <v>38923</v>
      </c>
      <c r="F256" s="85">
        <v>38936</v>
      </c>
      <c r="G256" s="85">
        <v>38950</v>
      </c>
      <c r="H256" s="86">
        <v>10</v>
      </c>
      <c r="I256" s="86">
        <v>26</v>
      </c>
      <c r="J256" s="87">
        <v>184</v>
      </c>
    </row>
    <row r="257" spans="1:10" ht="12.75" customHeight="1">
      <c r="A257" s="37" t="s">
        <v>299</v>
      </c>
      <c r="B257" s="85">
        <v>37407</v>
      </c>
      <c r="C257" s="85">
        <v>37442</v>
      </c>
      <c r="D257" s="85">
        <v>37468</v>
      </c>
      <c r="E257" s="85">
        <v>37472</v>
      </c>
      <c r="F257" s="85">
        <v>37491</v>
      </c>
      <c r="G257" s="85">
        <v>37514</v>
      </c>
      <c r="H257" s="86">
        <v>9</v>
      </c>
      <c r="I257" s="86">
        <v>49</v>
      </c>
      <c r="J257" s="87">
        <v>106</v>
      </c>
    </row>
    <row r="258" spans="1:10" ht="12.75" customHeight="1">
      <c r="A258" s="37" t="s">
        <v>250</v>
      </c>
      <c r="B258" s="85" t="s">
        <v>330</v>
      </c>
      <c r="C258" s="85" t="s">
        <v>330</v>
      </c>
      <c r="D258" s="85" t="s">
        <v>330</v>
      </c>
      <c r="E258" s="85" t="s">
        <v>330</v>
      </c>
      <c r="F258" s="85" t="s">
        <v>330</v>
      </c>
      <c r="G258" s="85" t="s">
        <v>330</v>
      </c>
      <c r="H258" s="86" t="s">
        <v>330</v>
      </c>
      <c r="I258" s="86" t="s">
        <v>330</v>
      </c>
      <c r="J258" s="87" t="s">
        <v>330</v>
      </c>
    </row>
    <row r="259" spans="1:10" ht="12.75" customHeight="1">
      <c r="A259" s="37" t="s">
        <v>198</v>
      </c>
      <c r="B259" s="85">
        <v>37375</v>
      </c>
      <c r="C259" s="85">
        <v>37401</v>
      </c>
      <c r="D259" s="85">
        <v>37438</v>
      </c>
      <c r="E259" s="85">
        <v>37512</v>
      </c>
      <c r="F259" s="85">
        <v>37530</v>
      </c>
      <c r="G259" s="85">
        <v>37545</v>
      </c>
      <c r="H259" s="86">
        <v>77</v>
      </c>
      <c r="I259" s="86">
        <v>130</v>
      </c>
      <c r="J259" s="87">
        <v>172</v>
      </c>
    </row>
    <row r="260" spans="1:10" ht="12.75" customHeight="1">
      <c r="A260" s="37" t="s">
        <v>199</v>
      </c>
      <c r="B260" s="85">
        <v>37376</v>
      </c>
      <c r="C260" s="85">
        <v>37399</v>
      </c>
      <c r="D260" s="85">
        <v>37421</v>
      </c>
      <c r="E260" s="85">
        <v>37513</v>
      </c>
      <c r="F260" s="85">
        <v>37531</v>
      </c>
      <c r="G260" s="85">
        <v>37553</v>
      </c>
      <c r="H260" s="86">
        <v>105</v>
      </c>
      <c r="I260" s="86">
        <v>133</v>
      </c>
      <c r="J260" s="87">
        <v>171</v>
      </c>
    </row>
    <row r="261" spans="1:10" ht="12.75" customHeight="1">
      <c r="A261" s="37" t="s">
        <v>251</v>
      </c>
      <c r="B261" s="85" t="s">
        <v>330</v>
      </c>
      <c r="C261" s="85" t="s">
        <v>330</v>
      </c>
      <c r="D261" s="85" t="s">
        <v>330</v>
      </c>
      <c r="E261" s="85" t="s">
        <v>330</v>
      </c>
      <c r="F261" s="85" t="s">
        <v>330</v>
      </c>
      <c r="G261" s="85" t="s">
        <v>330</v>
      </c>
      <c r="H261" s="86" t="s">
        <v>330</v>
      </c>
      <c r="I261" s="86" t="s">
        <v>330</v>
      </c>
      <c r="J261" s="87" t="s">
        <v>330</v>
      </c>
    </row>
    <row r="262" spans="1:10" ht="12.75" customHeight="1">
      <c r="A262" s="37" t="s">
        <v>200</v>
      </c>
      <c r="B262" s="85">
        <v>37377</v>
      </c>
      <c r="C262" s="85">
        <v>37399</v>
      </c>
      <c r="D262" s="85">
        <v>37437</v>
      </c>
      <c r="E262" s="85">
        <v>37494</v>
      </c>
      <c r="F262" s="85">
        <v>37521</v>
      </c>
      <c r="G262" s="85">
        <v>37548</v>
      </c>
      <c r="H262" s="86">
        <v>73</v>
      </c>
      <c r="I262" s="86">
        <v>123</v>
      </c>
      <c r="J262" s="87">
        <v>160</v>
      </c>
    </row>
    <row r="263" spans="1:10" ht="12.75" customHeight="1">
      <c r="A263" s="37" t="s">
        <v>325</v>
      </c>
      <c r="B263" s="85">
        <v>38884</v>
      </c>
      <c r="C263" s="85">
        <v>38900</v>
      </c>
      <c r="D263" s="85">
        <v>38919</v>
      </c>
      <c r="E263" s="85">
        <v>38927</v>
      </c>
      <c r="F263" s="85">
        <v>38933</v>
      </c>
      <c r="G263" s="85">
        <v>38944</v>
      </c>
      <c r="H263" s="86">
        <v>22</v>
      </c>
      <c r="I263" s="86">
        <v>32</v>
      </c>
      <c r="J263" s="87">
        <v>45</v>
      </c>
    </row>
    <row r="264" spans="1:10" ht="12.75" customHeight="1">
      <c r="A264" s="37" t="s">
        <v>201</v>
      </c>
      <c r="B264" s="85">
        <v>37347</v>
      </c>
      <c r="C264" s="85">
        <v>37375</v>
      </c>
      <c r="D264" s="85">
        <v>37466</v>
      </c>
      <c r="E264" s="85">
        <v>37518</v>
      </c>
      <c r="F264" s="85">
        <v>37549</v>
      </c>
      <c r="G264" s="85">
        <v>37575</v>
      </c>
      <c r="H264" s="86">
        <v>79</v>
      </c>
      <c r="I264" s="86">
        <v>176</v>
      </c>
      <c r="J264" s="87">
        <v>211</v>
      </c>
    </row>
    <row r="265" spans="1:10" ht="12.75" customHeight="1">
      <c r="A265" s="37" t="s">
        <v>202</v>
      </c>
      <c r="B265" s="85">
        <v>37349</v>
      </c>
      <c r="C265" s="85">
        <v>37386</v>
      </c>
      <c r="D265" s="85">
        <v>37421</v>
      </c>
      <c r="E265" s="85">
        <v>37516</v>
      </c>
      <c r="F265" s="85">
        <v>37539</v>
      </c>
      <c r="G265" s="85">
        <v>37572</v>
      </c>
      <c r="H265" s="86">
        <v>114</v>
      </c>
      <c r="I265" s="86">
        <v>155</v>
      </c>
      <c r="J265" s="87">
        <v>208</v>
      </c>
    </row>
    <row r="266" spans="1:10" ht="12.75" customHeight="1">
      <c r="A266" s="37" t="s">
        <v>203</v>
      </c>
      <c r="B266" s="85">
        <v>37330</v>
      </c>
      <c r="C266" s="85">
        <v>37381</v>
      </c>
      <c r="D266" s="85">
        <v>37424</v>
      </c>
      <c r="E266" s="85">
        <v>37498</v>
      </c>
      <c r="F266" s="85">
        <v>37543</v>
      </c>
      <c r="G266" s="85">
        <v>37568</v>
      </c>
      <c r="H266" s="86">
        <v>122</v>
      </c>
      <c r="I266" s="86">
        <v>164</v>
      </c>
      <c r="J266" s="87">
        <v>237</v>
      </c>
    </row>
    <row r="267" spans="1:10" ht="12.75" customHeight="1">
      <c r="A267" s="37" t="s">
        <v>204</v>
      </c>
      <c r="B267" s="85">
        <v>37335</v>
      </c>
      <c r="C267" s="85">
        <v>37374</v>
      </c>
      <c r="D267" s="85">
        <v>37395</v>
      </c>
      <c r="E267" s="85">
        <v>37518</v>
      </c>
      <c r="F267" s="85">
        <v>37537</v>
      </c>
      <c r="G267" s="85">
        <v>37556</v>
      </c>
      <c r="H267" s="86">
        <v>131</v>
      </c>
      <c r="I267" s="86">
        <v>165</v>
      </c>
      <c r="J267" s="87">
        <v>212</v>
      </c>
    </row>
    <row r="268" spans="1:10" ht="12.75" customHeight="1">
      <c r="A268" s="37" t="s">
        <v>205</v>
      </c>
      <c r="B268" s="85">
        <v>37374</v>
      </c>
      <c r="C268" s="85">
        <v>37400</v>
      </c>
      <c r="D268" s="85">
        <v>37428</v>
      </c>
      <c r="E268" s="85">
        <v>37492</v>
      </c>
      <c r="F268" s="85">
        <v>37513</v>
      </c>
      <c r="G268" s="85">
        <v>37535</v>
      </c>
      <c r="H268" s="86">
        <v>75</v>
      </c>
      <c r="I268" s="86">
        <v>114</v>
      </c>
      <c r="J268" s="87">
        <v>163</v>
      </c>
    </row>
    <row r="269" spans="1:10" ht="12.75" customHeight="1">
      <c r="A269" s="37" t="s">
        <v>206</v>
      </c>
      <c r="B269" s="85">
        <v>37378</v>
      </c>
      <c r="C269" s="85">
        <v>37408</v>
      </c>
      <c r="D269" s="85">
        <v>37441</v>
      </c>
      <c r="E269" s="85">
        <v>37499</v>
      </c>
      <c r="F269" s="85">
        <v>37526</v>
      </c>
      <c r="G269" s="85">
        <v>37551</v>
      </c>
      <c r="H269" s="86">
        <v>74</v>
      </c>
      <c r="I269" s="86">
        <v>119</v>
      </c>
      <c r="J269" s="87">
        <v>174</v>
      </c>
    </row>
    <row r="270" spans="1:10" ht="12.75" customHeight="1">
      <c r="A270" s="37" t="s">
        <v>252</v>
      </c>
      <c r="B270" s="85" t="s">
        <v>330</v>
      </c>
      <c r="C270" s="85" t="s">
        <v>330</v>
      </c>
      <c r="D270" s="85" t="s">
        <v>330</v>
      </c>
      <c r="E270" s="85" t="s">
        <v>330</v>
      </c>
      <c r="F270" s="85" t="s">
        <v>330</v>
      </c>
      <c r="G270" s="85" t="s">
        <v>330</v>
      </c>
      <c r="H270" s="86" t="s">
        <v>330</v>
      </c>
      <c r="I270" s="86" t="s">
        <v>330</v>
      </c>
      <c r="J270" s="87" t="s">
        <v>330</v>
      </c>
    </row>
    <row r="271" spans="1:10" ht="12.75" customHeight="1">
      <c r="A271" s="37" t="s">
        <v>207</v>
      </c>
      <c r="B271" s="85">
        <v>37430</v>
      </c>
      <c r="C271" s="85">
        <v>37443</v>
      </c>
      <c r="D271" s="85">
        <v>37464</v>
      </c>
      <c r="E271" s="85">
        <v>37472</v>
      </c>
      <c r="F271" s="85">
        <v>37497</v>
      </c>
      <c r="G271" s="85">
        <v>37520</v>
      </c>
      <c r="H271" s="86">
        <v>20</v>
      </c>
      <c r="I271" s="86">
        <v>53</v>
      </c>
      <c r="J271" s="87">
        <v>91</v>
      </c>
    </row>
    <row r="272" spans="1:10" ht="12.75" customHeight="1">
      <c r="A272" s="37" t="s">
        <v>208</v>
      </c>
      <c r="B272" s="85">
        <v>37349</v>
      </c>
      <c r="C272" s="85">
        <v>37377</v>
      </c>
      <c r="D272" s="85">
        <v>37413</v>
      </c>
      <c r="E272" s="85">
        <v>37517</v>
      </c>
      <c r="F272" s="85">
        <v>37549</v>
      </c>
      <c r="G272" s="85">
        <v>37576</v>
      </c>
      <c r="H272" s="86">
        <v>134</v>
      </c>
      <c r="I272" s="86">
        <v>175</v>
      </c>
      <c r="J272" s="87">
        <v>211</v>
      </c>
    </row>
    <row r="273" spans="1:10" ht="12.75" customHeight="1">
      <c r="A273" s="37" t="s">
        <v>253</v>
      </c>
      <c r="B273" s="85" t="s">
        <v>330</v>
      </c>
      <c r="C273" s="85" t="s">
        <v>330</v>
      </c>
      <c r="D273" s="85" t="s">
        <v>330</v>
      </c>
      <c r="E273" s="85" t="s">
        <v>330</v>
      </c>
      <c r="F273" s="85" t="s">
        <v>330</v>
      </c>
      <c r="G273" s="85" t="s">
        <v>330</v>
      </c>
      <c r="H273" s="86" t="s">
        <v>330</v>
      </c>
      <c r="I273" s="86" t="s">
        <v>330</v>
      </c>
      <c r="J273" s="87" t="s">
        <v>330</v>
      </c>
    </row>
    <row r="274" spans="1:10" ht="12.75" customHeight="1">
      <c r="A274" s="37" t="s">
        <v>209</v>
      </c>
      <c r="B274" s="85">
        <v>37359</v>
      </c>
      <c r="C274" s="85">
        <v>37391</v>
      </c>
      <c r="D274" s="85">
        <v>37437</v>
      </c>
      <c r="E274" s="85">
        <v>37507</v>
      </c>
      <c r="F274" s="85">
        <v>37527</v>
      </c>
      <c r="G274" s="85">
        <v>37557</v>
      </c>
      <c r="H274" s="86">
        <v>83</v>
      </c>
      <c r="I274" s="86">
        <v>137</v>
      </c>
      <c r="J274" s="87">
        <v>188</v>
      </c>
    </row>
    <row r="275" spans="1:10" ht="12.75" customHeight="1">
      <c r="A275" s="37" t="s">
        <v>210</v>
      </c>
      <c r="B275" s="85">
        <v>37371</v>
      </c>
      <c r="C275" s="85">
        <v>37402</v>
      </c>
      <c r="D275" s="85">
        <v>37441</v>
      </c>
      <c r="E275" s="85">
        <v>37495</v>
      </c>
      <c r="F275" s="85">
        <v>37520</v>
      </c>
      <c r="G275" s="85">
        <v>37547</v>
      </c>
      <c r="H275" s="86">
        <v>62</v>
      </c>
      <c r="I275" s="86">
        <v>118</v>
      </c>
      <c r="J275" s="87">
        <v>157</v>
      </c>
    </row>
    <row r="276" spans="1:10" ht="12.75" customHeight="1">
      <c r="A276" s="37" t="s">
        <v>211</v>
      </c>
      <c r="B276" s="85">
        <v>37387</v>
      </c>
      <c r="C276" s="85">
        <v>37408</v>
      </c>
      <c r="D276" s="85">
        <v>37437</v>
      </c>
      <c r="E276" s="85">
        <v>37488</v>
      </c>
      <c r="F276" s="85">
        <v>37517</v>
      </c>
      <c r="G276" s="85">
        <v>37536</v>
      </c>
      <c r="H276" s="86">
        <v>76</v>
      </c>
      <c r="I276" s="86">
        <v>110</v>
      </c>
      <c r="J276" s="87">
        <v>142</v>
      </c>
    </row>
    <row r="277" spans="1:10" ht="12.75" customHeight="1">
      <c r="A277" s="37" t="s">
        <v>212</v>
      </c>
      <c r="B277" s="85">
        <v>37318</v>
      </c>
      <c r="C277" s="85">
        <v>37375</v>
      </c>
      <c r="D277" s="85">
        <v>37421</v>
      </c>
      <c r="E277" s="85">
        <v>37513</v>
      </c>
      <c r="F277" s="85">
        <v>37549</v>
      </c>
      <c r="G277" s="85">
        <v>37581</v>
      </c>
      <c r="H277" s="86">
        <v>107</v>
      </c>
      <c r="I277" s="86">
        <v>177</v>
      </c>
      <c r="J277" s="87">
        <v>245</v>
      </c>
    </row>
    <row r="278" spans="1:10" ht="12.75" customHeight="1">
      <c r="A278" s="37" t="s">
        <v>213</v>
      </c>
      <c r="B278" s="85">
        <v>37381</v>
      </c>
      <c r="C278" s="85">
        <v>37404</v>
      </c>
      <c r="D278" s="85">
        <v>37438</v>
      </c>
      <c r="E278" s="85">
        <v>37499</v>
      </c>
      <c r="F278" s="85">
        <v>37524</v>
      </c>
      <c r="G278" s="85">
        <v>37550</v>
      </c>
      <c r="H278" s="86">
        <v>75</v>
      </c>
      <c r="I278" s="86">
        <v>120</v>
      </c>
      <c r="J278" s="87">
        <v>155</v>
      </c>
    </row>
    <row r="279" spans="1:10" ht="12.75" customHeight="1">
      <c r="A279" s="37" t="s">
        <v>214</v>
      </c>
      <c r="B279" s="85">
        <v>37396</v>
      </c>
      <c r="C279" s="85">
        <v>37428</v>
      </c>
      <c r="D279" s="85">
        <v>37465</v>
      </c>
      <c r="E279" s="85">
        <v>37470</v>
      </c>
      <c r="F279" s="85">
        <v>37500</v>
      </c>
      <c r="G279" s="85">
        <v>37528</v>
      </c>
      <c r="H279" s="86">
        <v>14</v>
      </c>
      <c r="I279" s="86">
        <v>73</v>
      </c>
      <c r="J279" s="87">
        <v>119</v>
      </c>
    </row>
    <row r="280" spans="1:10" ht="12.75" customHeight="1">
      <c r="A280" s="37" t="s">
        <v>254</v>
      </c>
      <c r="B280" s="85" t="s">
        <v>330</v>
      </c>
      <c r="C280" s="85" t="s">
        <v>330</v>
      </c>
      <c r="D280" s="85" t="s">
        <v>330</v>
      </c>
      <c r="E280" s="85" t="s">
        <v>330</v>
      </c>
      <c r="F280" s="85" t="s">
        <v>330</v>
      </c>
      <c r="G280" s="85" t="s">
        <v>330</v>
      </c>
      <c r="H280" s="86" t="s">
        <v>330</v>
      </c>
      <c r="I280" s="86" t="s">
        <v>330</v>
      </c>
      <c r="J280" s="87" t="s">
        <v>330</v>
      </c>
    </row>
    <row r="281" spans="1:10" ht="12.75" customHeight="1">
      <c r="A281" s="37" t="s">
        <v>328</v>
      </c>
      <c r="B281" s="85" t="s">
        <v>330</v>
      </c>
      <c r="C281" s="85" t="s">
        <v>330</v>
      </c>
      <c r="D281" s="85" t="s">
        <v>330</v>
      </c>
      <c r="E281" s="85" t="s">
        <v>330</v>
      </c>
      <c r="F281" s="85" t="s">
        <v>330</v>
      </c>
      <c r="G281" s="85" t="s">
        <v>330</v>
      </c>
      <c r="H281" s="86" t="s">
        <v>330</v>
      </c>
      <c r="I281" s="86" t="s">
        <v>330</v>
      </c>
      <c r="J281" s="87" t="s">
        <v>330</v>
      </c>
    </row>
    <row r="282" spans="1:10" ht="12.75" customHeight="1">
      <c r="A282" s="37" t="s">
        <v>215</v>
      </c>
      <c r="B282" s="85">
        <v>37328</v>
      </c>
      <c r="C282" s="85">
        <v>37363</v>
      </c>
      <c r="D282" s="85">
        <v>37416</v>
      </c>
      <c r="E282" s="85">
        <v>37486</v>
      </c>
      <c r="F282" s="85">
        <v>37550</v>
      </c>
      <c r="G282" s="85">
        <v>37571</v>
      </c>
      <c r="H282" s="86">
        <v>112</v>
      </c>
      <c r="I282" s="86">
        <v>189</v>
      </c>
      <c r="J282" s="87">
        <v>240</v>
      </c>
    </row>
    <row r="283" spans="1:10" ht="12.75" customHeight="1">
      <c r="A283" s="37" t="s">
        <v>255</v>
      </c>
      <c r="B283" s="85">
        <v>37403</v>
      </c>
      <c r="C283" s="85">
        <v>37418</v>
      </c>
      <c r="D283" s="85">
        <v>37440</v>
      </c>
      <c r="E283" s="85">
        <v>37496</v>
      </c>
      <c r="F283" s="85">
        <v>37516</v>
      </c>
      <c r="G283" s="85">
        <v>37534</v>
      </c>
      <c r="H283" s="86">
        <v>75</v>
      </c>
      <c r="I283" s="86">
        <v>98</v>
      </c>
      <c r="J283" s="87">
        <v>133</v>
      </c>
    </row>
    <row r="284" spans="1:10" ht="12.75" customHeight="1">
      <c r="A284" s="37" t="s">
        <v>216</v>
      </c>
      <c r="B284" s="85">
        <v>37395</v>
      </c>
      <c r="C284" s="85">
        <v>37434</v>
      </c>
      <c r="D284" s="85">
        <v>37468</v>
      </c>
      <c r="E284" s="85">
        <v>37469</v>
      </c>
      <c r="F284" s="85">
        <v>37491</v>
      </c>
      <c r="G284" s="85">
        <v>37521</v>
      </c>
      <c r="H284" s="86">
        <v>1</v>
      </c>
      <c r="I284" s="86">
        <v>57</v>
      </c>
      <c r="J284" s="87">
        <v>98</v>
      </c>
    </row>
    <row r="285" spans="1:10" ht="12.75" customHeight="1">
      <c r="A285" s="37" t="s">
        <v>256</v>
      </c>
      <c r="B285" s="85">
        <v>38823</v>
      </c>
      <c r="C285" s="85">
        <v>38845</v>
      </c>
      <c r="D285" s="85">
        <v>38866</v>
      </c>
      <c r="E285" s="85">
        <v>38980</v>
      </c>
      <c r="F285" s="85">
        <v>38994</v>
      </c>
      <c r="G285" s="85">
        <v>39004</v>
      </c>
      <c r="H285" s="86">
        <v>122</v>
      </c>
      <c r="I285" s="86">
        <v>149</v>
      </c>
      <c r="J285" s="87">
        <v>181</v>
      </c>
    </row>
    <row r="286" spans="1:10" ht="12.75" customHeight="1">
      <c r="A286" s="50" t="s">
        <v>217</v>
      </c>
      <c r="B286" s="88">
        <v>37324</v>
      </c>
      <c r="C286" s="88">
        <v>37361</v>
      </c>
      <c r="D286" s="88">
        <v>37390</v>
      </c>
      <c r="E286" s="88">
        <v>37533</v>
      </c>
      <c r="F286" s="88">
        <v>37560</v>
      </c>
      <c r="G286" s="88">
        <v>37587</v>
      </c>
      <c r="H286" s="89">
        <v>162</v>
      </c>
      <c r="I286" s="89">
        <v>201</v>
      </c>
      <c r="J286" s="90">
        <v>245</v>
      </c>
    </row>
  </sheetData>
  <mergeCells count="4">
    <mergeCell ref="B1:D1"/>
    <mergeCell ref="E1:G1"/>
    <mergeCell ref="H1:J1"/>
    <mergeCell ref="A1:A2"/>
  </mergeCells>
  <printOptions/>
  <pageMargins left="0.75" right="0.75" top="0.75" bottom="0.75" header="0.5" footer="0.5"/>
  <pageSetup horizontalDpi="600" verticalDpi="600" orientation="landscape" r:id="rId1"/>
  <headerFooter alignWithMargins="0"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286"/>
  <sheetViews>
    <sheetView workbookViewId="0" topLeftCell="A1">
      <pane ySplit="2" topLeftCell="BM3" activePane="bottomLeft" state="frozen"/>
      <selection pane="topLeft" activeCell="E43" sqref="E43:E44"/>
      <selection pane="bottomLeft" activeCell="A1" sqref="A1:A2"/>
    </sheetView>
  </sheetViews>
  <sheetFormatPr defaultColWidth="9.140625" defaultRowHeight="12.75"/>
  <cols>
    <col min="1" max="1" width="30.7109375" style="54" bestFit="1" customWidth="1"/>
    <col min="2" max="9" width="8.28125" style="67" customWidth="1"/>
    <col min="10" max="13" width="8.28125" style="105" customWidth="1"/>
    <col min="14" max="14" width="9.140625" style="54" customWidth="1"/>
    <col min="15" max="15" width="9.140625" style="107" customWidth="1"/>
    <col min="16" max="16384" width="9.140625" style="54" customWidth="1"/>
  </cols>
  <sheetData>
    <row r="1" spans="1:17" ht="12.75">
      <c r="A1" s="142" t="s">
        <v>0</v>
      </c>
      <c r="B1" s="113" t="s">
        <v>283</v>
      </c>
      <c r="C1" s="113"/>
      <c r="D1" s="113"/>
      <c r="E1" s="113"/>
      <c r="F1" s="113" t="s">
        <v>282</v>
      </c>
      <c r="G1" s="113"/>
      <c r="H1" s="113"/>
      <c r="I1" s="113"/>
      <c r="J1" s="141" t="s">
        <v>284</v>
      </c>
      <c r="K1" s="141"/>
      <c r="L1" s="141"/>
      <c r="M1" s="141"/>
      <c r="N1" s="72"/>
      <c r="O1" s="106"/>
      <c r="P1" s="72"/>
      <c r="Q1" s="72"/>
    </row>
    <row r="2" spans="1:13" ht="12.75">
      <c r="A2" s="143"/>
      <c r="B2" s="43" t="s">
        <v>281</v>
      </c>
      <c r="C2" s="43" t="s">
        <v>279</v>
      </c>
      <c r="D2" s="43" t="s">
        <v>280</v>
      </c>
      <c r="E2" s="43" t="s">
        <v>278</v>
      </c>
      <c r="F2" s="43" t="s">
        <v>281</v>
      </c>
      <c r="G2" s="43" t="s">
        <v>279</v>
      </c>
      <c r="H2" s="43" t="s">
        <v>280</v>
      </c>
      <c r="I2" s="43" t="s">
        <v>278</v>
      </c>
      <c r="J2" s="100">
        <v>36</v>
      </c>
      <c r="K2" s="100">
        <v>32</v>
      </c>
      <c r="L2" s="100">
        <v>28</v>
      </c>
      <c r="M2" s="100">
        <v>24</v>
      </c>
    </row>
    <row r="3" spans="1:13" ht="12.75">
      <c r="A3" s="55"/>
      <c r="B3" s="56"/>
      <c r="C3" s="56"/>
      <c r="D3" s="56"/>
      <c r="E3" s="56"/>
      <c r="F3" s="56"/>
      <c r="G3" s="56"/>
      <c r="H3" s="56"/>
      <c r="I3" s="56"/>
      <c r="J3" s="101"/>
      <c r="K3" s="101"/>
      <c r="L3" s="101"/>
      <c r="M3" s="102"/>
    </row>
    <row r="4" spans="1:13" ht="12.75">
      <c r="A4" s="37" t="s">
        <v>218</v>
      </c>
      <c r="B4" s="99">
        <v>38533</v>
      </c>
      <c r="C4" s="99">
        <v>38526</v>
      </c>
      <c r="D4" s="99">
        <v>38504</v>
      </c>
      <c r="E4" s="99">
        <v>38489</v>
      </c>
      <c r="F4" s="99">
        <v>38614</v>
      </c>
      <c r="G4" s="99">
        <v>38627</v>
      </c>
      <c r="H4" s="99">
        <v>38636</v>
      </c>
      <c r="I4" s="99">
        <v>38662</v>
      </c>
      <c r="J4" s="103">
        <v>81</v>
      </c>
      <c r="K4" s="103">
        <v>101</v>
      </c>
      <c r="L4" s="103">
        <v>132</v>
      </c>
      <c r="M4" s="104">
        <v>173</v>
      </c>
    </row>
    <row r="5" spans="1:24" ht="12.75">
      <c r="A5" s="37" t="s">
        <v>3</v>
      </c>
      <c r="B5" s="73">
        <v>38514</v>
      </c>
      <c r="C5" s="74">
        <v>38496</v>
      </c>
      <c r="D5" s="74">
        <v>38480</v>
      </c>
      <c r="E5" s="74">
        <v>38460</v>
      </c>
      <c r="F5" s="74">
        <v>38608</v>
      </c>
      <c r="G5" s="74">
        <v>38615</v>
      </c>
      <c r="H5" s="74">
        <v>38623</v>
      </c>
      <c r="I5" s="74">
        <v>38637</v>
      </c>
      <c r="J5" s="75">
        <v>100</v>
      </c>
      <c r="K5" s="75">
        <v>124</v>
      </c>
      <c r="L5" s="75">
        <v>138</v>
      </c>
      <c r="M5" s="76">
        <v>172</v>
      </c>
      <c r="N5" s="77"/>
      <c r="O5" s="108"/>
      <c r="P5" s="77"/>
      <c r="Q5" s="77"/>
      <c r="R5" s="77"/>
      <c r="S5" s="77"/>
      <c r="T5" s="77"/>
      <c r="U5" s="77"/>
      <c r="V5" s="77"/>
      <c r="W5" s="77"/>
      <c r="X5" s="77"/>
    </row>
    <row r="6" spans="1:24" ht="12.75">
      <c r="A6" s="37" t="s">
        <v>4</v>
      </c>
      <c r="B6" s="74">
        <v>38502</v>
      </c>
      <c r="C6" s="74">
        <v>38488</v>
      </c>
      <c r="D6" s="74">
        <v>38471</v>
      </c>
      <c r="E6" s="74">
        <v>38453</v>
      </c>
      <c r="F6" s="74">
        <v>38617</v>
      </c>
      <c r="G6" s="74">
        <v>38622</v>
      </c>
      <c r="H6" s="74">
        <v>38642</v>
      </c>
      <c r="I6" s="74">
        <v>38655</v>
      </c>
      <c r="J6" s="75">
        <v>110</v>
      </c>
      <c r="K6" s="75">
        <v>134</v>
      </c>
      <c r="L6" s="75">
        <v>171</v>
      </c>
      <c r="M6" s="76">
        <v>206</v>
      </c>
      <c r="N6" s="77"/>
      <c r="O6" s="108"/>
      <c r="P6" s="77"/>
      <c r="Q6" s="77"/>
      <c r="R6" s="77"/>
      <c r="S6" s="77"/>
      <c r="T6" s="77"/>
      <c r="U6" s="77"/>
      <c r="V6" s="77"/>
      <c r="W6" s="77"/>
      <c r="X6" s="77"/>
    </row>
    <row r="7" spans="1:24" ht="12.75">
      <c r="A7" s="37" t="s">
        <v>5</v>
      </c>
      <c r="B7" s="74">
        <v>38530</v>
      </c>
      <c r="C7" s="74">
        <v>38518</v>
      </c>
      <c r="D7" s="74">
        <v>38503</v>
      </c>
      <c r="E7" s="74">
        <v>38495</v>
      </c>
      <c r="F7" s="74">
        <v>38606</v>
      </c>
      <c r="G7" s="74">
        <v>38610</v>
      </c>
      <c r="H7" s="74">
        <v>38617</v>
      </c>
      <c r="I7" s="74">
        <v>38629</v>
      </c>
      <c r="J7" s="75">
        <v>75</v>
      </c>
      <c r="K7" s="75">
        <v>95</v>
      </c>
      <c r="L7" s="75">
        <v>105</v>
      </c>
      <c r="M7" s="76">
        <v>126</v>
      </c>
      <c r="N7" s="77"/>
      <c r="O7" s="108"/>
      <c r="P7" s="77"/>
      <c r="Q7" s="77"/>
      <c r="R7" s="77"/>
      <c r="S7" s="77"/>
      <c r="T7" s="77"/>
      <c r="U7" s="77"/>
      <c r="V7" s="77"/>
      <c r="W7" s="77"/>
      <c r="X7" s="77"/>
    </row>
    <row r="8" spans="1:24" ht="12.75">
      <c r="A8" s="37" t="s">
        <v>6</v>
      </c>
      <c r="B8" s="74">
        <v>38513</v>
      </c>
      <c r="C8" s="74">
        <v>38504</v>
      </c>
      <c r="D8" s="74">
        <v>38487</v>
      </c>
      <c r="E8" s="74">
        <v>38470</v>
      </c>
      <c r="F8" s="74">
        <v>38608</v>
      </c>
      <c r="G8" s="74">
        <v>38615</v>
      </c>
      <c r="H8" s="74">
        <v>38626</v>
      </c>
      <c r="I8" s="74">
        <v>38640</v>
      </c>
      <c r="J8" s="75">
        <v>95</v>
      </c>
      <c r="K8" s="75">
        <v>111</v>
      </c>
      <c r="L8" s="75">
        <v>132</v>
      </c>
      <c r="M8" s="76">
        <v>167</v>
      </c>
      <c r="N8" s="77"/>
      <c r="O8" s="108"/>
      <c r="P8" s="77"/>
      <c r="Q8" s="77"/>
      <c r="R8" s="77"/>
      <c r="S8" s="77"/>
      <c r="T8" s="77"/>
      <c r="U8" s="77"/>
      <c r="V8" s="77"/>
      <c r="W8" s="77"/>
      <c r="X8" s="77"/>
    </row>
    <row r="9" spans="1:24" ht="12.75">
      <c r="A9" s="37" t="s">
        <v>7</v>
      </c>
      <c r="B9" s="74">
        <v>38520</v>
      </c>
      <c r="C9" s="74">
        <v>38510</v>
      </c>
      <c r="D9" s="74">
        <v>38493</v>
      </c>
      <c r="E9" s="74">
        <v>38477</v>
      </c>
      <c r="F9" s="74">
        <v>38609</v>
      </c>
      <c r="G9" s="74">
        <v>38620</v>
      </c>
      <c r="H9" s="74">
        <v>38633</v>
      </c>
      <c r="I9" s="74">
        <v>38647</v>
      </c>
      <c r="J9" s="75">
        <v>89</v>
      </c>
      <c r="K9" s="75">
        <v>112</v>
      </c>
      <c r="L9" s="75">
        <v>139</v>
      </c>
      <c r="M9" s="76">
        <v>169</v>
      </c>
      <c r="N9" s="77"/>
      <c r="O9" s="108"/>
      <c r="P9" s="77"/>
      <c r="Q9" s="77"/>
      <c r="R9" s="77"/>
      <c r="S9" s="77"/>
      <c r="T9" s="77"/>
      <c r="U9" s="77"/>
      <c r="V9" s="77"/>
      <c r="W9" s="77"/>
      <c r="X9" s="77"/>
    </row>
    <row r="10" spans="1:24" ht="12.75">
      <c r="A10" s="37" t="s">
        <v>294</v>
      </c>
      <c r="B10" s="54" t="s">
        <v>330</v>
      </c>
      <c r="C10" s="54" t="s">
        <v>330</v>
      </c>
      <c r="D10" s="54" t="s">
        <v>330</v>
      </c>
      <c r="E10" s="54" t="s">
        <v>330</v>
      </c>
      <c r="F10" s="54" t="s">
        <v>330</v>
      </c>
      <c r="G10" s="54" t="s">
        <v>330</v>
      </c>
      <c r="H10" s="54" t="s">
        <v>330</v>
      </c>
      <c r="I10" s="54" t="s">
        <v>330</v>
      </c>
      <c r="J10" s="103" t="s">
        <v>330</v>
      </c>
      <c r="K10" s="103" t="s">
        <v>330</v>
      </c>
      <c r="L10" s="103" t="s">
        <v>330</v>
      </c>
      <c r="M10" s="104" t="s">
        <v>330</v>
      </c>
      <c r="N10" s="77"/>
      <c r="O10" s="108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2.75">
      <c r="A11" s="37" t="s">
        <v>8</v>
      </c>
      <c r="B11" s="74">
        <v>38478</v>
      </c>
      <c r="C11" s="74">
        <v>38464</v>
      </c>
      <c r="D11" s="74">
        <v>38444</v>
      </c>
      <c r="E11" s="74">
        <v>38429</v>
      </c>
      <c r="F11" s="74">
        <v>38640</v>
      </c>
      <c r="G11" s="74">
        <v>38647</v>
      </c>
      <c r="H11" s="74">
        <v>38658</v>
      </c>
      <c r="I11" s="74">
        <v>38667</v>
      </c>
      <c r="J11" s="75">
        <v>159</v>
      </c>
      <c r="K11" s="75">
        <v>184</v>
      </c>
      <c r="L11" s="75">
        <v>211</v>
      </c>
      <c r="M11" s="76">
        <v>237</v>
      </c>
      <c r="N11" s="77"/>
      <c r="O11" s="108"/>
      <c r="P11" s="77"/>
      <c r="Q11" s="77"/>
      <c r="R11" s="77"/>
      <c r="S11" s="77"/>
      <c r="T11" s="77"/>
      <c r="U11" s="77"/>
      <c r="V11" s="77"/>
      <c r="W11" s="77"/>
      <c r="X11" s="77"/>
    </row>
    <row r="12" spans="1:24" ht="12.75">
      <c r="A12" s="37" t="s">
        <v>9</v>
      </c>
      <c r="B12" s="74">
        <v>38538</v>
      </c>
      <c r="C12" s="74">
        <v>38518</v>
      </c>
      <c r="D12" s="74">
        <v>38495</v>
      </c>
      <c r="E12" s="74">
        <v>38484</v>
      </c>
      <c r="F12" s="74">
        <v>38590</v>
      </c>
      <c r="G12" s="74">
        <v>38608</v>
      </c>
      <c r="H12" s="74">
        <v>38612</v>
      </c>
      <c r="I12" s="74">
        <v>38624</v>
      </c>
      <c r="J12" s="75">
        <v>59</v>
      </c>
      <c r="K12" s="75">
        <v>94</v>
      </c>
      <c r="L12" s="75">
        <v>122</v>
      </c>
      <c r="M12" s="76">
        <v>139</v>
      </c>
      <c r="N12" s="77"/>
      <c r="O12" s="108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12.75">
      <c r="A13" s="37" t="s">
        <v>10</v>
      </c>
      <c r="B13" s="74">
        <v>38491</v>
      </c>
      <c r="C13" s="74">
        <v>38478</v>
      </c>
      <c r="D13" s="74">
        <v>38465</v>
      </c>
      <c r="E13" s="74">
        <v>38447</v>
      </c>
      <c r="F13" s="74">
        <v>38617</v>
      </c>
      <c r="G13" s="74">
        <v>38633</v>
      </c>
      <c r="H13" s="74">
        <v>38648</v>
      </c>
      <c r="I13" s="74">
        <v>38658</v>
      </c>
      <c r="J13" s="103">
        <v>126</v>
      </c>
      <c r="K13" s="103">
        <v>155</v>
      </c>
      <c r="L13" s="103">
        <v>183</v>
      </c>
      <c r="M13" s="104">
        <v>211</v>
      </c>
      <c r="N13" s="77"/>
      <c r="O13" s="108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2.75">
      <c r="A14" s="37" t="s">
        <v>220</v>
      </c>
      <c r="B14" s="74">
        <v>38533</v>
      </c>
      <c r="C14" s="74">
        <v>38526</v>
      </c>
      <c r="D14" s="74">
        <v>38504</v>
      </c>
      <c r="E14" s="74">
        <v>38489</v>
      </c>
      <c r="F14" s="74">
        <v>38599</v>
      </c>
      <c r="G14" s="74">
        <v>38605</v>
      </c>
      <c r="H14" s="74">
        <v>38610</v>
      </c>
      <c r="I14" s="74">
        <v>38629</v>
      </c>
      <c r="J14" s="103">
        <v>66</v>
      </c>
      <c r="K14" s="103">
        <v>79</v>
      </c>
      <c r="L14" s="103">
        <v>106</v>
      </c>
      <c r="M14" s="104">
        <v>140</v>
      </c>
      <c r="N14" s="77"/>
      <c r="O14" s="108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12.75">
      <c r="A15" s="37" t="s">
        <v>11</v>
      </c>
      <c r="B15" s="74">
        <v>38468</v>
      </c>
      <c r="C15" s="74">
        <v>38456</v>
      </c>
      <c r="D15" s="74">
        <v>38442</v>
      </c>
      <c r="E15" s="74">
        <v>38416</v>
      </c>
      <c r="F15" s="74">
        <v>38641</v>
      </c>
      <c r="G15" s="74">
        <v>38652</v>
      </c>
      <c r="H15" s="74">
        <v>38666</v>
      </c>
      <c r="I15" s="74">
        <v>38673</v>
      </c>
      <c r="J15" s="75">
        <v>170</v>
      </c>
      <c r="K15" s="75">
        <v>199</v>
      </c>
      <c r="L15" s="75">
        <v>229</v>
      </c>
      <c r="M15" s="76">
        <v>258</v>
      </c>
      <c r="N15" s="77"/>
      <c r="O15" s="108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12.75">
      <c r="A16" s="37" t="s">
        <v>221</v>
      </c>
      <c r="B16" s="74" t="s">
        <v>330</v>
      </c>
      <c r="C16" s="74" t="s">
        <v>330</v>
      </c>
      <c r="D16" s="74" t="s">
        <v>330</v>
      </c>
      <c r="E16" s="74" t="s">
        <v>330</v>
      </c>
      <c r="F16" s="74" t="s">
        <v>330</v>
      </c>
      <c r="G16" s="74" t="s">
        <v>330</v>
      </c>
      <c r="H16" s="74" t="s">
        <v>330</v>
      </c>
      <c r="I16" s="74" t="s">
        <v>330</v>
      </c>
      <c r="J16" s="103" t="s">
        <v>330</v>
      </c>
      <c r="K16" s="103" t="s">
        <v>330</v>
      </c>
      <c r="L16" s="103" t="s">
        <v>330</v>
      </c>
      <c r="M16" s="104" t="s">
        <v>330</v>
      </c>
      <c r="N16" s="77"/>
      <c r="O16" s="108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12.75">
      <c r="A17" s="37" t="s">
        <v>222</v>
      </c>
      <c r="B17" s="74" t="s">
        <v>330</v>
      </c>
      <c r="C17" s="74" t="s">
        <v>330</v>
      </c>
      <c r="D17" s="74" t="s">
        <v>330</v>
      </c>
      <c r="E17" s="74" t="s">
        <v>330</v>
      </c>
      <c r="F17" s="74" t="s">
        <v>330</v>
      </c>
      <c r="G17" s="74" t="s">
        <v>330</v>
      </c>
      <c r="H17" s="74" t="s">
        <v>330</v>
      </c>
      <c r="I17" s="74" t="s">
        <v>330</v>
      </c>
      <c r="J17" s="103" t="s">
        <v>330</v>
      </c>
      <c r="K17" s="103" t="s">
        <v>330</v>
      </c>
      <c r="L17" s="103" t="s">
        <v>330</v>
      </c>
      <c r="M17" s="104" t="s">
        <v>330</v>
      </c>
      <c r="N17" s="77"/>
      <c r="O17" s="108"/>
      <c r="P17" s="77"/>
      <c r="Q17" s="77"/>
      <c r="R17" s="77"/>
      <c r="S17" s="77"/>
      <c r="T17" s="77"/>
      <c r="U17" s="77"/>
      <c r="V17" s="77"/>
      <c r="W17" s="77"/>
      <c r="X17" s="77"/>
    </row>
    <row r="18" spans="1:24" ht="12.75">
      <c r="A18" s="37" t="s">
        <v>329</v>
      </c>
      <c r="B18" s="74">
        <v>38468</v>
      </c>
      <c r="C18" s="74">
        <v>38456</v>
      </c>
      <c r="D18" s="74">
        <v>38441</v>
      </c>
      <c r="E18" s="74">
        <v>38415</v>
      </c>
      <c r="F18" s="74">
        <v>38641</v>
      </c>
      <c r="G18" s="74">
        <v>38652</v>
      </c>
      <c r="H18" s="74">
        <v>38665</v>
      </c>
      <c r="I18" s="74">
        <v>38675</v>
      </c>
      <c r="J18" s="103">
        <v>173</v>
      </c>
      <c r="K18" s="103">
        <v>196</v>
      </c>
      <c r="L18" s="103">
        <v>224</v>
      </c>
      <c r="M18" s="104">
        <v>260</v>
      </c>
      <c r="N18" s="77"/>
      <c r="O18" s="108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12.75">
      <c r="A19" s="37" t="s">
        <v>12</v>
      </c>
      <c r="B19" s="74">
        <v>38476</v>
      </c>
      <c r="C19" s="74">
        <v>38463</v>
      </c>
      <c r="D19" s="74">
        <v>38440</v>
      </c>
      <c r="E19" s="74">
        <v>38415</v>
      </c>
      <c r="F19" s="74">
        <v>38638</v>
      </c>
      <c r="G19" s="74">
        <v>38656</v>
      </c>
      <c r="H19" s="74">
        <v>38671</v>
      </c>
      <c r="I19" s="74">
        <v>38678</v>
      </c>
      <c r="J19" s="75">
        <v>155</v>
      </c>
      <c r="K19" s="75">
        <v>199</v>
      </c>
      <c r="L19" s="75">
        <v>228</v>
      </c>
      <c r="M19" s="76">
        <v>264</v>
      </c>
      <c r="N19" s="77"/>
      <c r="O19" s="108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12.75">
      <c r="A20" s="37" t="s">
        <v>13</v>
      </c>
      <c r="B20" s="74">
        <v>38488</v>
      </c>
      <c r="C20" s="74">
        <v>38466</v>
      </c>
      <c r="D20" s="74">
        <v>38450</v>
      </c>
      <c r="E20" s="74">
        <v>38433</v>
      </c>
      <c r="F20" s="74">
        <v>38623</v>
      </c>
      <c r="G20" s="74">
        <v>38639</v>
      </c>
      <c r="H20" s="74">
        <v>38659</v>
      </c>
      <c r="I20" s="74">
        <v>38666</v>
      </c>
      <c r="J20" s="75">
        <v>139</v>
      </c>
      <c r="K20" s="75">
        <v>179</v>
      </c>
      <c r="L20" s="75">
        <v>194</v>
      </c>
      <c r="M20" s="76">
        <v>237</v>
      </c>
      <c r="N20" s="77"/>
      <c r="O20" s="108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12.75">
      <c r="A21" s="37" t="s">
        <v>14</v>
      </c>
      <c r="B21" s="74">
        <v>38520</v>
      </c>
      <c r="C21" s="74">
        <v>38509</v>
      </c>
      <c r="D21" s="74">
        <v>38487</v>
      </c>
      <c r="E21" s="74">
        <v>38474</v>
      </c>
      <c r="F21" s="74">
        <v>38604</v>
      </c>
      <c r="G21" s="74">
        <v>38612</v>
      </c>
      <c r="H21" s="74">
        <v>38621</v>
      </c>
      <c r="I21" s="74">
        <v>38633</v>
      </c>
      <c r="J21" s="75">
        <v>86</v>
      </c>
      <c r="K21" s="75">
        <v>105</v>
      </c>
      <c r="L21" s="75">
        <v>131</v>
      </c>
      <c r="M21" s="76">
        <v>159</v>
      </c>
      <c r="N21" s="77"/>
      <c r="O21" s="108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12.75">
      <c r="A22" s="37" t="s">
        <v>15</v>
      </c>
      <c r="B22" s="74" t="s">
        <v>330</v>
      </c>
      <c r="C22" s="74" t="s">
        <v>330</v>
      </c>
      <c r="D22" s="74" t="s">
        <v>330</v>
      </c>
      <c r="E22" s="74" t="s">
        <v>330</v>
      </c>
      <c r="F22" s="74" t="s">
        <v>330</v>
      </c>
      <c r="G22" s="74" t="s">
        <v>330</v>
      </c>
      <c r="H22" s="74" t="s">
        <v>330</v>
      </c>
      <c r="I22" s="74" t="s">
        <v>330</v>
      </c>
      <c r="J22" s="103" t="s">
        <v>330</v>
      </c>
      <c r="K22" s="103" t="s">
        <v>330</v>
      </c>
      <c r="L22" s="103" t="s">
        <v>330</v>
      </c>
      <c r="M22" s="104" t="s">
        <v>330</v>
      </c>
      <c r="N22" s="77"/>
      <c r="O22" s="108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12.75">
      <c r="A23" s="37" t="s">
        <v>16</v>
      </c>
      <c r="B23" s="74">
        <v>38464</v>
      </c>
      <c r="C23" s="74">
        <v>38455</v>
      </c>
      <c r="D23" s="74">
        <v>38429</v>
      </c>
      <c r="E23" s="74">
        <v>38416</v>
      </c>
      <c r="F23" s="74">
        <v>38644</v>
      </c>
      <c r="G23" s="74">
        <v>38660</v>
      </c>
      <c r="H23" s="74">
        <v>38664</v>
      </c>
      <c r="I23" s="74">
        <v>38676</v>
      </c>
      <c r="J23" s="75">
        <v>181</v>
      </c>
      <c r="K23" s="75">
        <v>214</v>
      </c>
      <c r="L23" s="75">
        <v>232</v>
      </c>
      <c r="M23" s="76">
        <v>274</v>
      </c>
      <c r="N23" s="77"/>
      <c r="O23" s="108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12.75">
      <c r="A24" s="37" t="s">
        <v>17</v>
      </c>
      <c r="B24" s="74">
        <v>38502</v>
      </c>
      <c r="C24" s="74">
        <v>38486</v>
      </c>
      <c r="D24" s="74">
        <v>38468</v>
      </c>
      <c r="E24" s="74">
        <v>38458</v>
      </c>
      <c r="F24" s="74">
        <v>38628</v>
      </c>
      <c r="G24" s="74">
        <v>38638</v>
      </c>
      <c r="H24" s="74">
        <v>38653</v>
      </c>
      <c r="I24" s="74">
        <v>38660</v>
      </c>
      <c r="J24" s="75">
        <v>129</v>
      </c>
      <c r="K24" s="75">
        <v>148</v>
      </c>
      <c r="L24" s="75">
        <v>189</v>
      </c>
      <c r="M24" s="76">
        <v>205</v>
      </c>
      <c r="N24" s="77"/>
      <c r="O24" s="108"/>
      <c r="P24" s="77"/>
      <c r="Q24" s="77"/>
      <c r="R24" s="77"/>
      <c r="S24" s="77"/>
      <c r="T24" s="77"/>
      <c r="U24" s="77"/>
      <c r="V24" s="77"/>
      <c r="W24" s="77"/>
      <c r="X24" s="77"/>
    </row>
    <row r="25" spans="1:24" ht="12.75">
      <c r="A25" s="37" t="s">
        <v>18</v>
      </c>
      <c r="B25" s="74">
        <v>38503</v>
      </c>
      <c r="C25" s="74">
        <v>38483</v>
      </c>
      <c r="D25" s="74">
        <v>38468</v>
      </c>
      <c r="E25" s="74">
        <v>38449</v>
      </c>
      <c r="F25" s="74">
        <v>38628</v>
      </c>
      <c r="G25" s="74">
        <v>38640</v>
      </c>
      <c r="H25" s="74">
        <v>38652</v>
      </c>
      <c r="I25" s="74">
        <v>38666</v>
      </c>
      <c r="J25" s="75">
        <v>122</v>
      </c>
      <c r="K25" s="75">
        <v>153</v>
      </c>
      <c r="L25" s="75">
        <v>181</v>
      </c>
      <c r="M25" s="76">
        <v>220</v>
      </c>
      <c r="N25" s="77"/>
      <c r="O25" s="108"/>
      <c r="P25" s="77"/>
      <c r="Q25" s="77"/>
      <c r="R25" s="77"/>
      <c r="S25" s="77"/>
      <c r="T25" s="77"/>
      <c r="U25" s="77"/>
      <c r="V25" s="77"/>
      <c r="W25" s="77"/>
      <c r="X25" s="77"/>
    </row>
    <row r="26" spans="1:24" ht="12.75">
      <c r="A26" s="37" t="s">
        <v>19</v>
      </c>
      <c r="B26" s="74">
        <v>38552</v>
      </c>
      <c r="C26" s="74">
        <v>38531</v>
      </c>
      <c r="D26" s="74">
        <v>38506</v>
      </c>
      <c r="E26" s="74">
        <v>38491</v>
      </c>
      <c r="F26" s="74">
        <v>38573</v>
      </c>
      <c r="G26" s="74">
        <v>38588</v>
      </c>
      <c r="H26" s="74">
        <v>38607</v>
      </c>
      <c r="I26" s="74">
        <v>38612</v>
      </c>
      <c r="J26" s="75">
        <v>29</v>
      </c>
      <c r="K26" s="75">
        <v>60</v>
      </c>
      <c r="L26" s="75">
        <v>101</v>
      </c>
      <c r="M26" s="76">
        <v>121</v>
      </c>
      <c r="N26" s="77"/>
      <c r="O26" s="108"/>
      <c r="P26" s="77"/>
      <c r="Q26" s="77"/>
      <c r="R26" s="77"/>
      <c r="S26" s="77"/>
      <c r="T26" s="77"/>
      <c r="U26" s="77"/>
      <c r="V26" s="77"/>
      <c r="W26" s="77"/>
      <c r="X26" s="77"/>
    </row>
    <row r="27" spans="1:24" ht="12.75">
      <c r="A27" s="37" t="s">
        <v>310</v>
      </c>
      <c r="B27" s="74" t="s">
        <v>330</v>
      </c>
      <c r="C27" s="74" t="s">
        <v>330</v>
      </c>
      <c r="D27" s="74" t="s">
        <v>330</v>
      </c>
      <c r="E27" s="74" t="s">
        <v>330</v>
      </c>
      <c r="F27" s="74" t="s">
        <v>330</v>
      </c>
      <c r="G27" s="74" t="s">
        <v>330</v>
      </c>
      <c r="H27" s="74" t="s">
        <v>330</v>
      </c>
      <c r="I27" s="74" t="s">
        <v>330</v>
      </c>
      <c r="J27" s="103" t="s">
        <v>330</v>
      </c>
      <c r="K27" s="103" t="s">
        <v>330</v>
      </c>
      <c r="L27" s="103" t="s">
        <v>330</v>
      </c>
      <c r="M27" s="104" t="s">
        <v>330</v>
      </c>
      <c r="N27" s="77"/>
      <c r="O27" s="108"/>
      <c r="P27" s="77"/>
      <c r="Q27" s="77"/>
      <c r="R27" s="77"/>
      <c r="S27" s="77"/>
      <c r="T27" s="77"/>
      <c r="U27" s="77"/>
      <c r="V27" s="77"/>
      <c r="W27" s="77"/>
      <c r="X27" s="77"/>
    </row>
    <row r="28" spans="1:24" ht="12.75">
      <c r="A28" s="37" t="s">
        <v>20</v>
      </c>
      <c r="B28" s="74">
        <v>38519</v>
      </c>
      <c r="C28" s="74">
        <v>38502</v>
      </c>
      <c r="D28" s="74">
        <v>38486</v>
      </c>
      <c r="E28" s="74">
        <v>38471</v>
      </c>
      <c r="F28" s="74">
        <v>38607</v>
      </c>
      <c r="G28" s="74">
        <v>38613</v>
      </c>
      <c r="H28" s="74">
        <v>38618</v>
      </c>
      <c r="I28" s="74">
        <v>38636</v>
      </c>
      <c r="J28" s="75">
        <v>85</v>
      </c>
      <c r="K28" s="75">
        <v>111</v>
      </c>
      <c r="L28" s="75">
        <v>134</v>
      </c>
      <c r="M28" s="76">
        <v>164</v>
      </c>
      <c r="N28" s="77"/>
      <c r="O28" s="108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12.75">
      <c r="A29" s="37" t="s">
        <v>21</v>
      </c>
      <c r="B29" s="74">
        <v>38503</v>
      </c>
      <c r="C29" s="74">
        <v>38483</v>
      </c>
      <c r="D29" s="74">
        <v>38469</v>
      </c>
      <c r="E29" s="74">
        <v>38455</v>
      </c>
      <c r="F29" s="74">
        <v>38623</v>
      </c>
      <c r="G29" s="74">
        <v>38637</v>
      </c>
      <c r="H29" s="74">
        <v>38647</v>
      </c>
      <c r="I29" s="74">
        <v>38659</v>
      </c>
      <c r="J29" s="75">
        <v>120</v>
      </c>
      <c r="K29" s="75">
        <v>153</v>
      </c>
      <c r="L29" s="75">
        <v>178</v>
      </c>
      <c r="M29" s="76">
        <v>204</v>
      </c>
      <c r="N29" s="77"/>
      <c r="O29" s="108"/>
      <c r="P29" s="77"/>
      <c r="Q29" s="77"/>
      <c r="R29" s="77"/>
      <c r="S29" s="77"/>
      <c r="T29" s="77"/>
      <c r="U29" s="77"/>
      <c r="V29" s="77"/>
      <c r="W29" s="77"/>
      <c r="X29" s="77"/>
    </row>
    <row r="30" spans="1:24" ht="12.75">
      <c r="A30" s="37" t="s">
        <v>22</v>
      </c>
      <c r="B30" s="74">
        <v>38529</v>
      </c>
      <c r="C30" s="74">
        <v>38522</v>
      </c>
      <c r="D30" s="74">
        <v>38512</v>
      </c>
      <c r="E30" s="74">
        <v>38501</v>
      </c>
      <c r="F30" s="74">
        <v>38600</v>
      </c>
      <c r="G30" s="74">
        <v>38608</v>
      </c>
      <c r="H30" s="74">
        <v>38613</v>
      </c>
      <c r="I30" s="74">
        <v>38624</v>
      </c>
      <c r="J30" s="75">
        <v>64</v>
      </c>
      <c r="K30" s="75">
        <v>87</v>
      </c>
      <c r="L30" s="75">
        <v>96</v>
      </c>
      <c r="M30" s="76">
        <v>115</v>
      </c>
      <c r="N30" s="77"/>
      <c r="O30" s="108"/>
      <c r="P30" s="77"/>
      <c r="Q30" s="77"/>
      <c r="R30" s="77"/>
      <c r="S30" s="77"/>
      <c r="T30" s="77"/>
      <c r="U30" s="77"/>
      <c r="V30" s="77"/>
      <c r="W30" s="77"/>
      <c r="X30" s="77"/>
    </row>
    <row r="31" spans="1:24" ht="12.75">
      <c r="A31" s="37" t="s">
        <v>23</v>
      </c>
      <c r="B31" s="74">
        <v>38486</v>
      </c>
      <c r="C31" s="74">
        <v>38470</v>
      </c>
      <c r="D31" s="74">
        <v>38456</v>
      </c>
      <c r="E31" s="74">
        <v>38442</v>
      </c>
      <c r="F31" s="74">
        <v>38623</v>
      </c>
      <c r="G31" s="74">
        <v>38633</v>
      </c>
      <c r="H31" s="74">
        <v>38647</v>
      </c>
      <c r="I31" s="74">
        <v>38658</v>
      </c>
      <c r="J31" s="75">
        <v>135</v>
      </c>
      <c r="K31" s="75">
        <v>164</v>
      </c>
      <c r="L31" s="75">
        <v>190</v>
      </c>
      <c r="M31" s="76">
        <v>211</v>
      </c>
      <c r="N31" s="77"/>
      <c r="O31" s="108"/>
      <c r="P31" s="77"/>
      <c r="Q31" s="77"/>
      <c r="R31" s="77"/>
      <c r="S31" s="77"/>
      <c r="T31" s="77"/>
      <c r="U31" s="77"/>
      <c r="V31" s="77"/>
      <c r="W31" s="77"/>
      <c r="X31" s="77"/>
    </row>
    <row r="32" spans="1:24" ht="12.75">
      <c r="A32" s="37" t="s">
        <v>24</v>
      </c>
      <c r="B32" s="74">
        <v>38501</v>
      </c>
      <c r="C32" s="74">
        <v>38481</v>
      </c>
      <c r="D32" s="74">
        <v>38464</v>
      </c>
      <c r="E32" s="74">
        <v>38447</v>
      </c>
      <c r="F32" s="74">
        <v>38623</v>
      </c>
      <c r="G32" s="74">
        <v>38632</v>
      </c>
      <c r="H32" s="74">
        <v>38643</v>
      </c>
      <c r="I32" s="74">
        <v>38656</v>
      </c>
      <c r="J32" s="75">
        <v>127</v>
      </c>
      <c r="K32" s="75">
        <v>142</v>
      </c>
      <c r="L32" s="75">
        <v>180</v>
      </c>
      <c r="M32" s="76">
        <v>205</v>
      </c>
      <c r="N32" s="77"/>
      <c r="O32" s="108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12.75">
      <c r="A33" s="37" t="s">
        <v>223</v>
      </c>
      <c r="B33" s="74" t="s">
        <v>330</v>
      </c>
      <c r="C33" s="74" t="s">
        <v>330</v>
      </c>
      <c r="D33" s="74" t="s">
        <v>330</v>
      </c>
      <c r="E33" s="74" t="s">
        <v>330</v>
      </c>
      <c r="F33" s="74" t="s">
        <v>330</v>
      </c>
      <c r="G33" s="74" t="s">
        <v>330</v>
      </c>
      <c r="H33" s="74" t="s">
        <v>330</v>
      </c>
      <c r="I33" s="74" t="s">
        <v>330</v>
      </c>
      <c r="J33" s="103" t="s">
        <v>330</v>
      </c>
      <c r="K33" s="103" t="s">
        <v>330</v>
      </c>
      <c r="L33" s="103" t="s">
        <v>330</v>
      </c>
      <c r="M33" s="104" t="s">
        <v>330</v>
      </c>
      <c r="N33" s="77"/>
      <c r="O33" s="108"/>
      <c r="P33" s="77"/>
      <c r="Q33" s="77"/>
      <c r="R33" s="77"/>
      <c r="S33" s="77"/>
      <c r="T33" s="77"/>
      <c r="U33" s="77"/>
      <c r="V33" s="77"/>
      <c r="W33" s="77"/>
      <c r="X33" s="77"/>
    </row>
    <row r="34" spans="1:24" ht="12.75">
      <c r="A34" s="37" t="s">
        <v>224</v>
      </c>
      <c r="B34" s="74">
        <v>38481</v>
      </c>
      <c r="C34" s="74">
        <v>38462</v>
      </c>
      <c r="D34" s="74">
        <v>38441</v>
      </c>
      <c r="E34" s="74">
        <v>38430</v>
      </c>
      <c r="F34" s="74">
        <v>38636</v>
      </c>
      <c r="G34" s="74">
        <v>38649</v>
      </c>
      <c r="H34" s="74">
        <v>38660</v>
      </c>
      <c r="I34" s="74">
        <v>38672</v>
      </c>
      <c r="J34" s="103">
        <v>155</v>
      </c>
      <c r="K34" s="103">
        <v>187</v>
      </c>
      <c r="L34" s="103">
        <v>219</v>
      </c>
      <c r="M34" s="104">
        <v>242</v>
      </c>
      <c r="N34" s="77"/>
      <c r="O34" s="108"/>
      <c r="P34" s="77"/>
      <c r="Q34" s="77"/>
      <c r="R34" s="77"/>
      <c r="S34" s="77"/>
      <c r="T34" s="77"/>
      <c r="U34" s="77"/>
      <c r="V34" s="77"/>
      <c r="W34" s="77"/>
      <c r="X34" s="77"/>
    </row>
    <row r="35" spans="1:24" ht="12.75">
      <c r="A35" s="37" t="s">
        <v>26</v>
      </c>
      <c r="B35" s="74">
        <v>38503</v>
      </c>
      <c r="C35" s="74">
        <v>38489</v>
      </c>
      <c r="D35" s="74">
        <v>38479</v>
      </c>
      <c r="E35" s="74">
        <v>38465</v>
      </c>
      <c r="F35" s="74">
        <v>38620</v>
      </c>
      <c r="G35" s="74">
        <v>38629</v>
      </c>
      <c r="H35" s="74">
        <v>38641</v>
      </c>
      <c r="I35" s="74">
        <v>38656</v>
      </c>
      <c r="J35" s="75">
        <v>114</v>
      </c>
      <c r="K35" s="75">
        <v>140</v>
      </c>
      <c r="L35" s="75">
        <v>162</v>
      </c>
      <c r="M35" s="76">
        <v>193</v>
      </c>
      <c r="N35" s="77"/>
      <c r="O35" s="108"/>
      <c r="P35" s="77"/>
      <c r="Q35" s="77"/>
      <c r="R35" s="77"/>
      <c r="S35" s="77"/>
      <c r="T35" s="77"/>
      <c r="U35" s="77"/>
      <c r="V35" s="77"/>
      <c r="W35" s="77"/>
      <c r="X35" s="77"/>
    </row>
    <row r="36" spans="1:24" ht="12.75">
      <c r="A36" s="37" t="s">
        <v>25</v>
      </c>
      <c r="B36" s="74">
        <v>38481</v>
      </c>
      <c r="C36" s="74">
        <v>38462</v>
      </c>
      <c r="D36" s="74">
        <v>38441</v>
      </c>
      <c r="E36" s="74">
        <v>38432</v>
      </c>
      <c r="F36" s="74">
        <v>38635</v>
      </c>
      <c r="G36" s="74">
        <v>38649</v>
      </c>
      <c r="H36" s="74">
        <v>38661</v>
      </c>
      <c r="I36" s="74">
        <v>38672</v>
      </c>
      <c r="J36" s="75">
        <v>159</v>
      </c>
      <c r="K36" s="75">
        <v>185</v>
      </c>
      <c r="L36" s="75">
        <v>225</v>
      </c>
      <c r="M36" s="76">
        <v>236</v>
      </c>
      <c r="N36" s="77"/>
      <c r="O36" s="108"/>
      <c r="P36" s="77"/>
      <c r="Q36" s="77"/>
      <c r="R36" s="77"/>
      <c r="S36" s="77"/>
      <c r="T36" s="77"/>
      <c r="U36" s="77"/>
      <c r="V36" s="77"/>
      <c r="W36" s="77"/>
      <c r="X36" s="77"/>
    </row>
    <row r="37" spans="1:24" ht="12.75">
      <c r="A37" s="37" t="s">
        <v>27</v>
      </c>
      <c r="B37" s="74">
        <v>38542</v>
      </c>
      <c r="C37" s="74">
        <v>38529</v>
      </c>
      <c r="D37" s="74">
        <v>38520</v>
      </c>
      <c r="E37" s="74">
        <v>38516</v>
      </c>
      <c r="F37" s="74">
        <v>38595</v>
      </c>
      <c r="G37" s="74">
        <v>38607</v>
      </c>
      <c r="H37" s="74">
        <v>38609</v>
      </c>
      <c r="I37" s="74">
        <v>38629</v>
      </c>
      <c r="J37" s="75">
        <v>44</v>
      </c>
      <c r="K37" s="75">
        <v>79</v>
      </c>
      <c r="L37" s="75">
        <v>88</v>
      </c>
      <c r="M37" s="76">
        <v>115</v>
      </c>
      <c r="N37" s="77"/>
      <c r="O37" s="108"/>
      <c r="P37" s="77"/>
      <c r="Q37" s="77"/>
      <c r="R37" s="77"/>
      <c r="S37" s="77"/>
      <c r="T37" s="77"/>
      <c r="U37" s="77"/>
      <c r="V37" s="77"/>
      <c r="W37" s="77"/>
      <c r="X37" s="77"/>
    </row>
    <row r="38" spans="1:24" ht="12.75">
      <c r="A38" s="37" t="s">
        <v>28</v>
      </c>
      <c r="B38" s="74">
        <v>38487</v>
      </c>
      <c r="C38" s="74">
        <v>38473</v>
      </c>
      <c r="D38" s="74">
        <v>38457</v>
      </c>
      <c r="E38" s="74">
        <v>38437</v>
      </c>
      <c r="F38" s="74">
        <v>38623</v>
      </c>
      <c r="G38" s="74">
        <v>38638</v>
      </c>
      <c r="H38" s="74">
        <v>38652</v>
      </c>
      <c r="I38" s="74">
        <v>38662</v>
      </c>
      <c r="J38" s="75">
        <v>137</v>
      </c>
      <c r="K38" s="75">
        <v>165</v>
      </c>
      <c r="L38" s="75">
        <v>196</v>
      </c>
      <c r="M38" s="76">
        <v>230</v>
      </c>
      <c r="N38" s="77"/>
      <c r="O38" s="108"/>
      <c r="P38" s="77"/>
      <c r="Q38" s="77"/>
      <c r="R38" s="77"/>
      <c r="S38" s="77"/>
      <c r="T38" s="77"/>
      <c r="U38" s="77"/>
      <c r="V38" s="77"/>
      <c r="W38" s="77"/>
      <c r="X38" s="77"/>
    </row>
    <row r="39" spans="1:24" ht="12.75">
      <c r="A39" s="37" t="s">
        <v>29</v>
      </c>
      <c r="B39" s="74">
        <v>38497</v>
      </c>
      <c r="C39" s="74">
        <v>38481</v>
      </c>
      <c r="D39" s="74">
        <v>38465</v>
      </c>
      <c r="E39" s="74">
        <v>38441</v>
      </c>
      <c r="F39" s="74">
        <v>38617</v>
      </c>
      <c r="G39" s="74">
        <v>38629</v>
      </c>
      <c r="H39" s="74">
        <v>38642</v>
      </c>
      <c r="I39" s="74">
        <v>38655</v>
      </c>
      <c r="J39" s="75">
        <v>120</v>
      </c>
      <c r="K39" s="75">
        <v>139</v>
      </c>
      <c r="L39" s="75">
        <v>180</v>
      </c>
      <c r="M39" s="76">
        <v>219</v>
      </c>
      <c r="N39" s="77"/>
      <c r="O39" s="108"/>
      <c r="P39" s="77"/>
      <c r="Q39" s="77"/>
      <c r="R39" s="77"/>
      <c r="S39" s="77"/>
      <c r="T39" s="77"/>
      <c r="U39" s="77"/>
      <c r="V39" s="77"/>
      <c r="W39" s="77"/>
      <c r="X39" s="77"/>
    </row>
    <row r="40" spans="1:24" ht="12.75">
      <c r="A40" s="37" t="s">
        <v>30</v>
      </c>
      <c r="B40" s="74">
        <v>38542</v>
      </c>
      <c r="C40" s="74">
        <v>38530</v>
      </c>
      <c r="D40" s="74">
        <v>38518</v>
      </c>
      <c r="E40" s="74">
        <v>38501</v>
      </c>
      <c r="F40" s="74">
        <v>38585</v>
      </c>
      <c r="G40" s="74">
        <v>38593</v>
      </c>
      <c r="H40" s="74">
        <v>38609</v>
      </c>
      <c r="I40" s="74">
        <v>38618</v>
      </c>
      <c r="J40" s="75">
        <v>44</v>
      </c>
      <c r="K40" s="75">
        <v>68</v>
      </c>
      <c r="L40" s="75">
        <v>93</v>
      </c>
      <c r="M40" s="76">
        <v>120</v>
      </c>
      <c r="N40" s="77"/>
      <c r="O40" s="108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12.75">
      <c r="A41" s="37" t="s">
        <v>31</v>
      </c>
      <c r="B41" s="74">
        <v>38534</v>
      </c>
      <c r="C41" s="74">
        <v>38521</v>
      </c>
      <c r="D41" s="74">
        <v>38514</v>
      </c>
      <c r="E41" s="74">
        <v>38493</v>
      </c>
      <c r="F41" s="74">
        <v>38592</v>
      </c>
      <c r="G41" s="74">
        <v>38605</v>
      </c>
      <c r="H41" s="74">
        <v>38610</v>
      </c>
      <c r="I41" s="74">
        <v>38625</v>
      </c>
      <c r="J41" s="75">
        <v>63</v>
      </c>
      <c r="K41" s="75">
        <v>82</v>
      </c>
      <c r="L41" s="75">
        <v>102</v>
      </c>
      <c r="M41" s="76">
        <v>126</v>
      </c>
      <c r="N41" s="77"/>
      <c r="O41" s="108"/>
      <c r="P41" s="77"/>
      <c r="Q41" s="77"/>
      <c r="R41" s="77"/>
      <c r="S41" s="77"/>
      <c r="T41" s="77"/>
      <c r="U41" s="77"/>
      <c r="V41" s="77"/>
      <c r="W41" s="77"/>
      <c r="X41" s="77"/>
    </row>
    <row r="42" spans="1:24" ht="12.75">
      <c r="A42" s="37" t="s">
        <v>332</v>
      </c>
      <c r="B42" s="67" t="s">
        <v>330</v>
      </c>
      <c r="C42" s="67" t="s">
        <v>330</v>
      </c>
      <c r="D42" s="67" t="s">
        <v>330</v>
      </c>
      <c r="E42" s="67" t="s">
        <v>330</v>
      </c>
      <c r="F42" s="67" t="s">
        <v>330</v>
      </c>
      <c r="G42" s="67" t="s">
        <v>330</v>
      </c>
      <c r="H42" s="67" t="s">
        <v>330</v>
      </c>
      <c r="I42" s="67" t="s">
        <v>330</v>
      </c>
      <c r="J42" s="105" t="s">
        <v>330</v>
      </c>
      <c r="K42" s="105" t="s">
        <v>330</v>
      </c>
      <c r="L42" s="105" t="s">
        <v>330</v>
      </c>
      <c r="M42" s="105" t="s">
        <v>330</v>
      </c>
      <c r="N42" s="77"/>
      <c r="O42" s="108"/>
      <c r="P42" s="77"/>
      <c r="Q42" s="77"/>
      <c r="R42" s="77"/>
      <c r="S42" s="77"/>
      <c r="T42" s="77"/>
      <c r="U42" s="77"/>
      <c r="V42" s="77"/>
      <c r="W42" s="77"/>
      <c r="X42" s="77"/>
    </row>
    <row r="43" spans="1:24" ht="12.75">
      <c r="A43" s="37" t="s">
        <v>333</v>
      </c>
      <c r="B43" s="74">
        <v>38535</v>
      </c>
      <c r="C43" s="74">
        <v>38521</v>
      </c>
      <c r="D43" s="74">
        <v>38515</v>
      </c>
      <c r="E43" s="74">
        <v>38501</v>
      </c>
      <c r="F43" s="74">
        <v>38575</v>
      </c>
      <c r="G43" s="74">
        <v>38606</v>
      </c>
      <c r="H43" s="74">
        <v>38611</v>
      </c>
      <c r="I43" s="74">
        <v>38626</v>
      </c>
      <c r="J43" s="75">
        <v>44</v>
      </c>
      <c r="K43" s="75">
        <v>75</v>
      </c>
      <c r="L43" s="75">
        <v>95</v>
      </c>
      <c r="M43" s="76">
        <v>121</v>
      </c>
      <c r="N43" s="77"/>
      <c r="O43" s="108"/>
      <c r="P43" s="77"/>
      <c r="Q43" s="77"/>
      <c r="R43" s="77"/>
      <c r="S43" s="77"/>
      <c r="T43" s="77"/>
      <c r="U43" s="77"/>
      <c r="V43" s="77"/>
      <c r="W43" s="77"/>
      <c r="X43" s="77"/>
    </row>
    <row r="44" spans="1:24" ht="12.75">
      <c r="A44" s="37" t="s">
        <v>32</v>
      </c>
      <c r="B44" s="74">
        <v>38461</v>
      </c>
      <c r="C44" s="74">
        <v>38443</v>
      </c>
      <c r="D44" s="74">
        <v>38418</v>
      </c>
      <c r="E44" s="74">
        <v>38395</v>
      </c>
      <c r="F44" s="74">
        <v>38656</v>
      </c>
      <c r="G44" s="74">
        <v>38666</v>
      </c>
      <c r="H44" s="74">
        <v>38676</v>
      </c>
      <c r="I44" s="74">
        <v>38686</v>
      </c>
      <c r="J44" s="75">
        <v>196</v>
      </c>
      <c r="K44" s="75">
        <v>222</v>
      </c>
      <c r="L44" s="75">
        <v>258</v>
      </c>
      <c r="M44" s="76">
        <v>291</v>
      </c>
      <c r="N44" s="77"/>
      <c r="O44" s="108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12.75">
      <c r="A45" s="37" t="s">
        <v>33</v>
      </c>
      <c r="B45" s="74">
        <v>38501</v>
      </c>
      <c r="C45" s="74">
        <v>38485</v>
      </c>
      <c r="D45" s="74">
        <v>38473</v>
      </c>
      <c r="E45" s="74">
        <v>38464</v>
      </c>
      <c r="F45" s="74">
        <v>38613</v>
      </c>
      <c r="G45" s="74">
        <v>38620</v>
      </c>
      <c r="H45" s="74">
        <v>38635</v>
      </c>
      <c r="I45" s="74">
        <v>38642</v>
      </c>
      <c r="J45" s="75">
        <v>113</v>
      </c>
      <c r="K45" s="75">
        <v>133</v>
      </c>
      <c r="L45" s="75">
        <v>159</v>
      </c>
      <c r="M45" s="76">
        <v>190</v>
      </c>
      <c r="N45" s="77"/>
      <c r="O45" s="108"/>
      <c r="P45" s="77"/>
      <c r="Q45" s="77"/>
      <c r="R45" s="77"/>
      <c r="S45" s="77"/>
      <c r="T45" s="77"/>
      <c r="U45" s="77"/>
      <c r="V45" s="77"/>
      <c r="W45" s="77"/>
      <c r="X45" s="77"/>
    </row>
    <row r="46" spans="1:24" ht="12.75">
      <c r="A46" s="37" t="s">
        <v>34</v>
      </c>
      <c r="B46" s="74">
        <v>38508</v>
      </c>
      <c r="C46" s="74">
        <v>38492</v>
      </c>
      <c r="D46" s="74">
        <v>38473</v>
      </c>
      <c r="E46" s="74">
        <v>38456</v>
      </c>
      <c r="F46" s="74">
        <v>38614</v>
      </c>
      <c r="G46" s="74">
        <v>38626</v>
      </c>
      <c r="H46" s="74">
        <v>38631</v>
      </c>
      <c r="I46" s="74">
        <v>38650</v>
      </c>
      <c r="J46" s="75">
        <v>111</v>
      </c>
      <c r="K46" s="75">
        <v>130</v>
      </c>
      <c r="L46" s="75">
        <v>159</v>
      </c>
      <c r="M46" s="76">
        <v>195</v>
      </c>
      <c r="N46" s="77"/>
      <c r="O46" s="108"/>
      <c r="P46" s="77"/>
      <c r="Q46" s="77"/>
      <c r="R46" s="77"/>
      <c r="S46" s="77"/>
      <c r="T46" s="77"/>
      <c r="U46" s="77"/>
      <c r="V46" s="77"/>
      <c r="W46" s="77"/>
      <c r="X46" s="77"/>
    </row>
    <row r="47" spans="1:24" ht="12.75">
      <c r="A47" s="37" t="s">
        <v>35</v>
      </c>
      <c r="B47" s="74">
        <v>38485</v>
      </c>
      <c r="C47" s="74">
        <v>38474</v>
      </c>
      <c r="D47" s="74">
        <v>38462</v>
      </c>
      <c r="E47" s="74">
        <v>38443</v>
      </c>
      <c r="F47" s="74">
        <v>38634</v>
      </c>
      <c r="G47" s="74">
        <v>38643</v>
      </c>
      <c r="H47" s="74">
        <v>38655</v>
      </c>
      <c r="I47" s="74">
        <v>38665</v>
      </c>
      <c r="J47" s="75">
        <v>147</v>
      </c>
      <c r="K47" s="75">
        <v>169</v>
      </c>
      <c r="L47" s="75">
        <v>198</v>
      </c>
      <c r="M47" s="76">
        <v>228</v>
      </c>
      <c r="N47" s="77"/>
      <c r="O47" s="108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12.75">
      <c r="A48" s="37" t="s">
        <v>36</v>
      </c>
      <c r="B48" s="74">
        <v>38488</v>
      </c>
      <c r="C48" s="74">
        <v>38479</v>
      </c>
      <c r="D48" s="74">
        <v>38465</v>
      </c>
      <c r="E48" s="74">
        <v>38447</v>
      </c>
      <c r="F48" s="74">
        <v>38624</v>
      </c>
      <c r="G48" s="74">
        <v>38634</v>
      </c>
      <c r="H48" s="74">
        <v>38646</v>
      </c>
      <c r="I48" s="74">
        <v>38656</v>
      </c>
      <c r="J48" s="75">
        <v>133</v>
      </c>
      <c r="K48" s="75">
        <v>159</v>
      </c>
      <c r="L48" s="75">
        <v>180</v>
      </c>
      <c r="M48" s="76">
        <v>213</v>
      </c>
      <c r="N48" s="77"/>
      <c r="O48" s="108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2.75">
      <c r="A49" s="37" t="s">
        <v>37</v>
      </c>
      <c r="B49" s="74">
        <v>38479</v>
      </c>
      <c r="C49" s="74">
        <v>38468</v>
      </c>
      <c r="D49" s="74">
        <v>38449</v>
      </c>
      <c r="E49" s="74">
        <v>38431</v>
      </c>
      <c r="F49" s="74">
        <v>38638</v>
      </c>
      <c r="G49" s="74">
        <v>38649</v>
      </c>
      <c r="H49" s="74">
        <v>38660</v>
      </c>
      <c r="I49" s="74">
        <v>38669</v>
      </c>
      <c r="J49" s="75">
        <v>159</v>
      </c>
      <c r="K49" s="75">
        <v>184</v>
      </c>
      <c r="L49" s="75">
        <v>212</v>
      </c>
      <c r="M49" s="76">
        <v>234</v>
      </c>
      <c r="N49" s="77"/>
      <c r="O49" s="108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12.75">
      <c r="A50" s="37" t="s">
        <v>38</v>
      </c>
      <c r="B50" s="74">
        <v>38475</v>
      </c>
      <c r="C50" s="74">
        <v>38456</v>
      </c>
      <c r="D50" s="74">
        <v>38447</v>
      </c>
      <c r="E50" s="74">
        <v>38430</v>
      </c>
      <c r="F50" s="74">
        <v>38633</v>
      </c>
      <c r="G50" s="74">
        <v>38643</v>
      </c>
      <c r="H50" s="74">
        <v>38656</v>
      </c>
      <c r="I50" s="74">
        <v>38668</v>
      </c>
      <c r="J50" s="75">
        <v>157</v>
      </c>
      <c r="K50" s="75">
        <v>196</v>
      </c>
      <c r="L50" s="75">
        <v>217</v>
      </c>
      <c r="M50" s="76">
        <v>230</v>
      </c>
      <c r="N50" s="77"/>
      <c r="O50" s="108"/>
      <c r="P50" s="77"/>
      <c r="Q50" s="77"/>
      <c r="R50" s="77"/>
      <c r="S50" s="77"/>
      <c r="T50" s="77"/>
      <c r="U50" s="77"/>
      <c r="V50" s="77"/>
      <c r="W50" s="77"/>
      <c r="X50" s="77"/>
    </row>
    <row r="51" spans="1:24" ht="12.75">
      <c r="A51" s="37" t="s">
        <v>334</v>
      </c>
      <c r="B51" s="74">
        <v>38511</v>
      </c>
      <c r="C51" s="74">
        <v>38493</v>
      </c>
      <c r="D51" s="74">
        <v>38479</v>
      </c>
      <c r="E51" s="74">
        <v>38466</v>
      </c>
      <c r="F51" s="74">
        <v>38609</v>
      </c>
      <c r="G51" s="74">
        <v>38619</v>
      </c>
      <c r="H51" s="74">
        <v>38630</v>
      </c>
      <c r="I51" s="74">
        <v>38643</v>
      </c>
      <c r="J51" s="75">
        <v>99</v>
      </c>
      <c r="K51" s="75">
        <v>125</v>
      </c>
      <c r="L51" s="75">
        <v>149</v>
      </c>
      <c r="M51" s="76">
        <v>176</v>
      </c>
      <c r="N51" s="77"/>
      <c r="O51" s="108"/>
      <c r="P51" s="77"/>
      <c r="Q51" s="77"/>
      <c r="R51" s="77"/>
      <c r="S51" s="77"/>
      <c r="T51" s="77"/>
      <c r="U51" s="77"/>
      <c r="V51" s="77"/>
      <c r="W51" s="77"/>
      <c r="X51" s="77"/>
    </row>
    <row r="52" spans="1:24" ht="12.75">
      <c r="A52" s="37" t="s">
        <v>225</v>
      </c>
      <c r="B52" s="74" t="s">
        <v>330</v>
      </c>
      <c r="C52" s="74" t="s">
        <v>330</v>
      </c>
      <c r="D52" s="74" t="s">
        <v>330</v>
      </c>
      <c r="E52" s="74" t="s">
        <v>330</v>
      </c>
      <c r="F52" s="74" t="s">
        <v>330</v>
      </c>
      <c r="G52" s="74" t="s">
        <v>330</v>
      </c>
      <c r="H52" s="74" t="s">
        <v>330</v>
      </c>
      <c r="I52" s="74" t="s">
        <v>330</v>
      </c>
      <c r="J52" s="103" t="s">
        <v>330</v>
      </c>
      <c r="K52" s="103" t="s">
        <v>330</v>
      </c>
      <c r="L52" s="103" t="s">
        <v>330</v>
      </c>
      <c r="M52" s="104" t="s">
        <v>330</v>
      </c>
      <c r="N52" s="77"/>
      <c r="O52" s="108"/>
      <c r="P52" s="77"/>
      <c r="Q52" s="77"/>
      <c r="R52" s="77"/>
      <c r="S52" s="77"/>
      <c r="T52" s="77"/>
      <c r="U52" s="77"/>
      <c r="V52" s="77"/>
      <c r="W52" s="77"/>
      <c r="X52" s="77"/>
    </row>
    <row r="53" spans="1:24" ht="12.75">
      <c r="A53" s="37" t="s">
        <v>226</v>
      </c>
      <c r="B53" s="74">
        <v>38493</v>
      </c>
      <c r="C53" s="74">
        <v>38479</v>
      </c>
      <c r="D53" s="74">
        <v>38469</v>
      </c>
      <c r="E53" s="74">
        <v>38455</v>
      </c>
      <c r="F53" s="74">
        <v>38622</v>
      </c>
      <c r="G53" s="74">
        <v>38631</v>
      </c>
      <c r="H53" s="74">
        <v>38638</v>
      </c>
      <c r="I53" s="74">
        <v>38654</v>
      </c>
      <c r="J53" s="75">
        <v>99</v>
      </c>
      <c r="K53" s="75">
        <v>125</v>
      </c>
      <c r="L53" s="75">
        <v>149</v>
      </c>
      <c r="M53" s="76">
        <v>176</v>
      </c>
      <c r="N53" s="77"/>
      <c r="O53" s="108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12.75">
      <c r="A54" s="37" t="s">
        <v>295</v>
      </c>
      <c r="B54" s="74">
        <v>38477</v>
      </c>
      <c r="C54" s="74">
        <v>38456</v>
      </c>
      <c r="D54" s="74">
        <v>38446</v>
      </c>
      <c r="E54" s="74">
        <v>38430</v>
      </c>
      <c r="F54" s="74">
        <v>38632</v>
      </c>
      <c r="G54" s="74">
        <v>38644</v>
      </c>
      <c r="H54" s="74">
        <v>38656</v>
      </c>
      <c r="I54" s="74">
        <v>38667</v>
      </c>
      <c r="J54" s="103">
        <v>155</v>
      </c>
      <c r="K54" s="103">
        <v>188</v>
      </c>
      <c r="L54" s="103">
        <v>210</v>
      </c>
      <c r="M54" s="104">
        <v>237</v>
      </c>
      <c r="N54" s="77"/>
      <c r="O54" s="108"/>
      <c r="P54" s="77"/>
      <c r="Q54" s="77"/>
      <c r="R54" s="77"/>
      <c r="S54" s="77"/>
      <c r="T54" s="77"/>
      <c r="U54" s="77"/>
      <c r="V54" s="77"/>
      <c r="W54" s="77"/>
      <c r="X54" s="77"/>
    </row>
    <row r="55" spans="1:24" ht="12.75">
      <c r="A55" s="37" t="s">
        <v>39</v>
      </c>
      <c r="B55" s="74">
        <v>38505</v>
      </c>
      <c r="C55" s="74">
        <v>38498</v>
      </c>
      <c r="D55" s="74">
        <v>38479</v>
      </c>
      <c r="E55" s="74">
        <v>38460</v>
      </c>
      <c r="F55" s="74">
        <v>38615</v>
      </c>
      <c r="G55" s="74">
        <v>38620</v>
      </c>
      <c r="H55" s="74">
        <v>38639</v>
      </c>
      <c r="I55" s="74">
        <v>38653</v>
      </c>
      <c r="J55" s="75">
        <v>105</v>
      </c>
      <c r="K55" s="75">
        <v>128</v>
      </c>
      <c r="L55" s="75">
        <v>161</v>
      </c>
      <c r="M55" s="76">
        <v>188</v>
      </c>
      <c r="N55" s="77"/>
      <c r="O55" s="108"/>
      <c r="P55" s="77"/>
      <c r="Q55" s="77"/>
      <c r="R55" s="77"/>
      <c r="S55" s="77"/>
      <c r="T55" s="77"/>
      <c r="U55" s="77"/>
      <c r="V55" s="77"/>
      <c r="W55" s="77"/>
      <c r="X55" s="77"/>
    </row>
    <row r="56" spans="1:24" ht="12.75">
      <c r="A56" s="37" t="s">
        <v>40</v>
      </c>
      <c r="B56" s="74">
        <v>38507</v>
      </c>
      <c r="C56" s="74">
        <v>38488</v>
      </c>
      <c r="D56" s="74">
        <v>38474</v>
      </c>
      <c r="E56" s="74">
        <v>38462</v>
      </c>
      <c r="F56" s="74">
        <v>38616</v>
      </c>
      <c r="G56" s="74">
        <v>38626</v>
      </c>
      <c r="H56" s="74">
        <v>38638</v>
      </c>
      <c r="I56" s="74">
        <v>38651</v>
      </c>
      <c r="J56" s="75">
        <v>109</v>
      </c>
      <c r="K56" s="75">
        <v>133</v>
      </c>
      <c r="L56" s="75">
        <v>163</v>
      </c>
      <c r="M56" s="76">
        <v>188</v>
      </c>
      <c r="N56" s="77"/>
      <c r="O56" s="108"/>
      <c r="P56" s="77"/>
      <c r="Q56" s="77"/>
      <c r="R56" s="77"/>
      <c r="S56" s="77"/>
      <c r="T56" s="77"/>
      <c r="U56" s="77"/>
      <c r="V56" s="77"/>
      <c r="W56" s="77"/>
      <c r="X56" s="77"/>
    </row>
    <row r="57" spans="1:24" ht="12.75">
      <c r="A57" s="37" t="s">
        <v>41</v>
      </c>
      <c r="B57" s="74">
        <v>38504</v>
      </c>
      <c r="C57" s="74">
        <v>38492</v>
      </c>
      <c r="D57" s="74">
        <v>38473</v>
      </c>
      <c r="E57" s="74">
        <v>38461</v>
      </c>
      <c r="F57" s="74">
        <v>38617</v>
      </c>
      <c r="G57" s="74">
        <v>38629</v>
      </c>
      <c r="H57" s="74">
        <v>38638</v>
      </c>
      <c r="I57" s="74">
        <v>38653</v>
      </c>
      <c r="J57" s="103">
        <v>113</v>
      </c>
      <c r="K57" s="103">
        <v>137</v>
      </c>
      <c r="L57" s="103">
        <v>165</v>
      </c>
      <c r="M57" s="104">
        <v>192</v>
      </c>
      <c r="N57" s="77"/>
      <c r="O57" s="108"/>
      <c r="P57" s="77"/>
      <c r="Q57" s="77"/>
      <c r="R57" s="77"/>
      <c r="S57" s="77"/>
      <c r="T57" s="77"/>
      <c r="U57" s="77"/>
      <c r="V57" s="77"/>
      <c r="W57" s="77"/>
      <c r="X57" s="77"/>
    </row>
    <row r="58" spans="1:24" ht="12.75">
      <c r="A58" s="37" t="s">
        <v>42</v>
      </c>
      <c r="B58" s="74">
        <v>38495</v>
      </c>
      <c r="C58" s="74">
        <v>38484</v>
      </c>
      <c r="D58" s="74">
        <v>38470</v>
      </c>
      <c r="E58" s="74">
        <v>38462</v>
      </c>
      <c r="F58" s="74">
        <v>38625</v>
      </c>
      <c r="G58" s="74">
        <v>38633</v>
      </c>
      <c r="H58" s="74">
        <v>38648</v>
      </c>
      <c r="I58" s="74">
        <v>38658</v>
      </c>
      <c r="J58" s="75">
        <v>123</v>
      </c>
      <c r="K58" s="75">
        <v>148</v>
      </c>
      <c r="L58" s="75">
        <v>170</v>
      </c>
      <c r="M58" s="76">
        <v>202</v>
      </c>
      <c r="N58" s="77"/>
      <c r="O58" s="108"/>
      <c r="P58" s="77"/>
      <c r="Q58" s="77"/>
      <c r="R58" s="77"/>
      <c r="S58" s="77"/>
      <c r="T58" s="77"/>
      <c r="U58" s="77"/>
      <c r="V58" s="77"/>
      <c r="W58" s="77"/>
      <c r="X58" s="77"/>
    </row>
    <row r="59" spans="1:24" ht="12.75">
      <c r="A59" s="37" t="s">
        <v>43</v>
      </c>
      <c r="B59" s="74">
        <v>38508</v>
      </c>
      <c r="C59" s="74">
        <v>38492</v>
      </c>
      <c r="D59" s="74">
        <v>38480</v>
      </c>
      <c r="E59" s="74">
        <v>38463</v>
      </c>
      <c r="F59" s="74">
        <v>38618</v>
      </c>
      <c r="G59" s="74">
        <v>38634</v>
      </c>
      <c r="H59" s="74">
        <v>38642</v>
      </c>
      <c r="I59" s="74">
        <v>38655</v>
      </c>
      <c r="J59" s="75">
        <v>109</v>
      </c>
      <c r="K59" s="75">
        <v>142</v>
      </c>
      <c r="L59" s="75">
        <v>162</v>
      </c>
      <c r="M59" s="76">
        <v>192</v>
      </c>
      <c r="N59" s="77"/>
      <c r="O59" s="108"/>
      <c r="P59" s="77"/>
      <c r="Q59" s="77"/>
      <c r="R59" s="77"/>
      <c r="S59" s="77"/>
      <c r="T59" s="77"/>
      <c r="U59" s="77"/>
      <c r="V59" s="77"/>
      <c r="W59" s="77"/>
      <c r="X59" s="77"/>
    </row>
    <row r="60" spans="1:24" ht="12.75">
      <c r="A60" s="37" t="s">
        <v>44</v>
      </c>
      <c r="B60" s="74">
        <v>38487</v>
      </c>
      <c r="C60" s="74">
        <v>38472</v>
      </c>
      <c r="D60" s="74">
        <v>38447</v>
      </c>
      <c r="E60" s="74">
        <v>38429</v>
      </c>
      <c r="F60" s="74">
        <v>38640</v>
      </c>
      <c r="G60" s="74">
        <v>38652</v>
      </c>
      <c r="H60" s="74">
        <v>38664</v>
      </c>
      <c r="I60" s="74">
        <v>38668</v>
      </c>
      <c r="J60" s="75">
        <v>160</v>
      </c>
      <c r="K60" s="75">
        <v>165</v>
      </c>
      <c r="L60" s="75">
        <v>217</v>
      </c>
      <c r="M60" s="76">
        <v>238</v>
      </c>
      <c r="N60" s="77"/>
      <c r="O60" s="108"/>
      <c r="P60" s="77"/>
      <c r="Q60" s="77"/>
      <c r="R60" s="77"/>
      <c r="S60" s="77"/>
      <c r="T60" s="77"/>
      <c r="U60" s="77"/>
      <c r="V60" s="77"/>
      <c r="W60" s="77"/>
      <c r="X60" s="77"/>
    </row>
    <row r="61" spans="1:24" ht="12.75">
      <c r="A61" s="37" t="s">
        <v>45</v>
      </c>
      <c r="B61" s="74">
        <v>38520</v>
      </c>
      <c r="C61" s="74">
        <v>38512</v>
      </c>
      <c r="D61" s="74">
        <v>38493</v>
      </c>
      <c r="E61" s="74">
        <v>38481</v>
      </c>
      <c r="F61" s="74">
        <v>38605</v>
      </c>
      <c r="G61" s="74">
        <v>38611</v>
      </c>
      <c r="H61" s="74">
        <v>38621</v>
      </c>
      <c r="I61" s="74">
        <v>38630</v>
      </c>
      <c r="J61" s="75">
        <v>83</v>
      </c>
      <c r="K61" s="75">
        <v>103</v>
      </c>
      <c r="L61" s="75">
        <v>128</v>
      </c>
      <c r="M61" s="76">
        <v>149</v>
      </c>
      <c r="N61" s="77"/>
      <c r="O61" s="108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12.75">
      <c r="A62" s="37" t="s">
        <v>46</v>
      </c>
      <c r="B62" s="74">
        <v>38488</v>
      </c>
      <c r="C62" s="74">
        <v>38479</v>
      </c>
      <c r="D62" s="74">
        <v>38468</v>
      </c>
      <c r="E62" s="74">
        <v>38449</v>
      </c>
      <c r="F62" s="74">
        <v>38620</v>
      </c>
      <c r="G62" s="74">
        <v>38634</v>
      </c>
      <c r="H62" s="74">
        <v>38646</v>
      </c>
      <c r="I62" s="74">
        <v>38651</v>
      </c>
      <c r="J62" s="75">
        <v>131</v>
      </c>
      <c r="K62" s="75">
        <v>157</v>
      </c>
      <c r="L62" s="75">
        <v>179</v>
      </c>
      <c r="M62" s="76">
        <v>190</v>
      </c>
      <c r="N62" s="77"/>
      <c r="O62" s="108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12.75">
      <c r="A63" s="37" t="s">
        <v>227</v>
      </c>
      <c r="B63" s="74">
        <v>38488</v>
      </c>
      <c r="C63" s="74">
        <v>38479</v>
      </c>
      <c r="D63" s="74">
        <v>38468</v>
      </c>
      <c r="E63" s="74">
        <v>38449</v>
      </c>
      <c r="F63" s="74">
        <v>38620</v>
      </c>
      <c r="G63" s="74">
        <v>38634</v>
      </c>
      <c r="H63" s="74">
        <v>38646</v>
      </c>
      <c r="I63" s="74">
        <v>38651</v>
      </c>
      <c r="J63" s="103">
        <v>132</v>
      </c>
      <c r="K63" s="103">
        <v>155</v>
      </c>
      <c r="L63" s="103">
        <v>178</v>
      </c>
      <c r="M63" s="104">
        <v>202</v>
      </c>
      <c r="N63" s="77"/>
      <c r="O63" s="108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12.75">
      <c r="A64" s="37" t="s">
        <v>47</v>
      </c>
      <c r="B64" s="74">
        <v>38545</v>
      </c>
      <c r="C64" s="74">
        <v>38534</v>
      </c>
      <c r="D64" s="74">
        <v>38520</v>
      </c>
      <c r="E64" s="74">
        <v>38502</v>
      </c>
      <c r="F64" s="74">
        <v>38573</v>
      </c>
      <c r="G64" s="74">
        <v>38588</v>
      </c>
      <c r="H64" s="74">
        <v>38601</v>
      </c>
      <c r="I64" s="74">
        <v>38617</v>
      </c>
      <c r="J64" s="75">
        <v>39</v>
      </c>
      <c r="K64" s="75">
        <v>63</v>
      </c>
      <c r="L64" s="75">
        <v>85</v>
      </c>
      <c r="M64" s="76">
        <v>114</v>
      </c>
      <c r="N64" s="77"/>
      <c r="O64" s="108"/>
      <c r="P64" s="77"/>
      <c r="Q64" s="77"/>
      <c r="R64" s="77"/>
      <c r="S64" s="77"/>
      <c r="T64" s="77"/>
      <c r="U64" s="77"/>
      <c r="V64" s="77"/>
      <c r="W64" s="77"/>
      <c r="X64" s="77"/>
    </row>
    <row r="65" spans="1:24" ht="12.75">
      <c r="A65" s="37" t="s">
        <v>48</v>
      </c>
      <c r="B65" s="74">
        <v>38512</v>
      </c>
      <c r="C65" s="74">
        <v>38498</v>
      </c>
      <c r="D65" s="74">
        <v>38478</v>
      </c>
      <c r="E65" s="74">
        <v>38466</v>
      </c>
      <c r="F65" s="74">
        <v>38609</v>
      </c>
      <c r="G65" s="74">
        <v>38614</v>
      </c>
      <c r="H65" s="74">
        <v>38621</v>
      </c>
      <c r="I65" s="74">
        <v>38638</v>
      </c>
      <c r="J65" s="75">
        <v>95</v>
      </c>
      <c r="K65" s="75">
        <v>118</v>
      </c>
      <c r="L65" s="75">
        <v>139</v>
      </c>
      <c r="M65" s="76">
        <v>174</v>
      </c>
      <c r="N65" s="77"/>
      <c r="O65" s="108"/>
      <c r="P65" s="77"/>
      <c r="Q65" s="77"/>
      <c r="R65" s="77"/>
      <c r="S65" s="77"/>
      <c r="T65" s="77"/>
      <c r="U65" s="77"/>
      <c r="V65" s="77"/>
      <c r="W65" s="77"/>
      <c r="X65" s="77"/>
    </row>
    <row r="66" spans="1:24" ht="12.75">
      <c r="A66" s="37" t="s">
        <v>49</v>
      </c>
      <c r="B66" s="74">
        <v>38536</v>
      </c>
      <c r="C66" s="74">
        <v>38518</v>
      </c>
      <c r="D66" s="74">
        <v>38491</v>
      </c>
      <c r="E66" s="74">
        <v>38475</v>
      </c>
      <c r="F66" s="74">
        <v>38588</v>
      </c>
      <c r="G66" s="74">
        <v>38600</v>
      </c>
      <c r="H66" s="74">
        <v>38616</v>
      </c>
      <c r="I66" s="74">
        <v>38622</v>
      </c>
      <c r="J66" s="75">
        <v>55</v>
      </c>
      <c r="K66" s="75">
        <v>83</v>
      </c>
      <c r="L66" s="75">
        <v>122</v>
      </c>
      <c r="M66" s="76">
        <v>147</v>
      </c>
      <c r="N66" s="77"/>
      <c r="O66" s="108"/>
      <c r="P66" s="77"/>
      <c r="Q66" s="77"/>
      <c r="R66" s="77"/>
      <c r="S66" s="77"/>
      <c r="T66" s="77"/>
      <c r="U66" s="77"/>
      <c r="V66" s="77"/>
      <c r="W66" s="77"/>
      <c r="X66" s="77"/>
    </row>
    <row r="67" spans="1:24" ht="12.75">
      <c r="A67" s="37" t="s">
        <v>50</v>
      </c>
      <c r="B67" s="74">
        <v>38539</v>
      </c>
      <c r="C67" s="74">
        <v>38519</v>
      </c>
      <c r="D67" s="74">
        <v>38503</v>
      </c>
      <c r="E67" s="74">
        <v>38483</v>
      </c>
      <c r="F67" s="74">
        <v>38592</v>
      </c>
      <c r="G67" s="74">
        <v>38607</v>
      </c>
      <c r="H67" s="74">
        <v>38614</v>
      </c>
      <c r="I67" s="74">
        <v>38617</v>
      </c>
      <c r="J67" s="75">
        <v>57</v>
      </c>
      <c r="K67" s="75">
        <v>91</v>
      </c>
      <c r="L67" s="75">
        <v>116</v>
      </c>
      <c r="M67" s="76">
        <v>141</v>
      </c>
      <c r="N67" s="77"/>
      <c r="O67" s="108"/>
      <c r="P67" s="77"/>
      <c r="Q67" s="77"/>
      <c r="R67" s="77"/>
      <c r="S67" s="77"/>
      <c r="T67" s="77"/>
      <c r="U67" s="77"/>
      <c r="V67" s="77"/>
      <c r="W67" s="77"/>
      <c r="X67" s="77"/>
    </row>
    <row r="68" spans="1:24" ht="12.75">
      <c r="A68" s="37" t="s">
        <v>228</v>
      </c>
      <c r="B68" s="74" t="s">
        <v>330</v>
      </c>
      <c r="C68" s="74" t="s">
        <v>330</v>
      </c>
      <c r="D68" s="74" t="s">
        <v>330</v>
      </c>
      <c r="E68" s="74" t="s">
        <v>330</v>
      </c>
      <c r="F68" s="74" t="s">
        <v>330</v>
      </c>
      <c r="G68" s="74" t="s">
        <v>330</v>
      </c>
      <c r="H68" s="74" t="s">
        <v>330</v>
      </c>
      <c r="I68" s="74" t="s">
        <v>330</v>
      </c>
      <c r="J68" s="103" t="s">
        <v>330</v>
      </c>
      <c r="K68" s="103" t="s">
        <v>330</v>
      </c>
      <c r="L68" s="103" t="s">
        <v>330</v>
      </c>
      <c r="M68" s="104" t="s">
        <v>330</v>
      </c>
      <c r="N68" s="77"/>
      <c r="O68" s="108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2.75">
      <c r="A69" s="37" t="s">
        <v>51</v>
      </c>
      <c r="B69" s="74">
        <v>38502</v>
      </c>
      <c r="C69" s="74">
        <v>38483</v>
      </c>
      <c r="D69" s="74">
        <v>38466</v>
      </c>
      <c r="E69" s="74">
        <v>38447</v>
      </c>
      <c r="F69" s="74">
        <v>38616</v>
      </c>
      <c r="G69" s="74">
        <v>38623</v>
      </c>
      <c r="H69" s="74">
        <v>38639</v>
      </c>
      <c r="I69" s="74">
        <v>38654</v>
      </c>
      <c r="J69" s="75">
        <v>113</v>
      </c>
      <c r="K69" s="75">
        <v>138</v>
      </c>
      <c r="L69" s="75">
        <v>172</v>
      </c>
      <c r="M69" s="76">
        <v>207</v>
      </c>
      <c r="N69" s="77"/>
      <c r="O69" s="108"/>
      <c r="P69" s="77"/>
      <c r="Q69" s="77"/>
      <c r="R69" s="77"/>
      <c r="S69" s="77"/>
      <c r="T69" s="77"/>
      <c r="U69" s="77"/>
      <c r="V69" s="77"/>
      <c r="W69" s="77"/>
      <c r="X69" s="77"/>
    </row>
    <row r="70" spans="1:24" ht="12.75">
      <c r="A70" s="37" t="s">
        <v>52</v>
      </c>
      <c r="B70" s="74">
        <v>38489</v>
      </c>
      <c r="C70" s="74">
        <v>38474</v>
      </c>
      <c r="D70" s="74">
        <v>38454</v>
      </c>
      <c r="E70" s="74">
        <v>38438</v>
      </c>
      <c r="F70" s="74">
        <v>38631</v>
      </c>
      <c r="G70" s="74">
        <v>38642</v>
      </c>
      <c r="H70" s="74">
        <v>38660</v>
      </c>
      <c r="I70" s="74">
        <v>38666</v>
      </c>
      <c r="J70" s="75">
        <v>140</v>
      </c>
      <c r="K70" s="75">
        <v>166</v>
      </c>
      <c r="L70" s="75">
        <v>205</v>
      </c>
      <c r="M70" s="76">
        <v>231</v>
      </c>
      <c r="N70" s="77"/>
      <c r="O70" s="108"/>
      <c r="P70" s="77"/>
      <c r="Q70" s="77"/>
      <c r="R70" s="77"/>
      <c r="S70" s="77"/>
      <c r="T70" s="77"/>
      <c r="U70" s="77"/>
      <c r="V70" s="77"/>
      <c r="W70" s="77"/>
      <c r="X70" s="77"/>
    </row>
    <row r="71" spans="1:24" ht="12.75">
      <c r="A71" s="37" t="s">
        <v>53</v>
      </c>
      <c r="B71" s="74">
        <v>38524</v>
      </c>
      <c r="C71" s="74">
        <v>38509</v>
      </c>
      <c r="D71" s="74">
        <v>38488</v>
      </c>
      <c r="E71" s="74">
        <v>38474</v>
      </c>
      <c r="F71" s="74">
        <v>38602</v>
      </c>
      <c r="G71" s="74">
        <v>38609</v>
      </c>
      <c r="H71" s="74">
        <v>38624</v>
      </c>
      <c r="I71" s="74">
        <v>38640</v>
      </c>
      <c r="J71" s="75">
        <v>72</v>
      </c>
      <c r="K71" s="75">
        <v>104</v>
      </c>
      <c r="L71" s="75">
        <v>132</v>
      </c>
      <c r="M71" s="76">
        <v>162</v>
      </c>
      <c r="N71" s="77"/>
      <c r="O71" s="108"/>
      <c r="P71" s="77"/>
      <c r="Q71" s="77"/>
      <c r="R71" s="77"/>
      <c r="S71" s="77"/>
      <c r="T71" s="77"/>
      <c r="U71" s="77"/>
      <c r="V71" s="77"/>
      <c r="W71" s="77"/>
      <c r="X71" s="77"/>
    </row>
    <row r="72" spans="1:24" ht="12.75">
      <c r="A72" s="37" t="s">
        <v>335</v>
      </c>
      <c r="B72" s="74">
        <v>38484</v>
      </c>
      <c r="C72" s="74">
        <v>38474</v>
      </c>
      <c r="D72" s="74">
        <v>38454</v>
      </c>
      <c r="E72" s="74">
        <v>38435</v>
      </c>
      <c r="F72" s="74">
        <v>38627</v>
      </c>
      <c r="G72" s="74">
        <v>38640</v>
      </c>
      <c r="H72" s="74">
        <v>38655</v>
      </c>
      <c r="I72" s="74">
        <v>38667</v>
      </c>
      <c r="J72" s="75">
        <v>139</v>
      </c>
      <c r="K72" s="75">
        <v>168</v>
      </c>
      <c r="L72" s="75">
        <v>196</v>
      </c>
      <c r="M72" s="76">
        <v>232</v>
      </c>
      <c r="N72" s="77"/>
      <c r="O72" s="108"/>
      <c r="P72" s="77"/>
      <c r="Q72" s="77"/>
      <c r="R72" s="77"/>
      <c r="S72" s="77"/>
      <c r="T72" s="77"/>
      <c r="U72" s="77"/>
      <c r="V72" s="77"/>
      <c r="W72" s="77"/>
      <c r="X72" s="77"/>
    </row>
    <row r="73" spans="1:24" ht="12.75">
      <c r="A73" s="37" t="s">
        <v>54</v>
      </c>
      <c r="B73" s="74">
        <v>38531</v>
      </c>
      <c r="C73" s="74">
        <v>38512</v>
      </c>
      <c r="D73" s="74">
        <v>38489</v>
      </c>
      <c r="E73" s="74">
        <v>38473</v>
      </c>
      <c r="F73" s="74">
        <v>38595</v>
      </c>
      <c r="G73" s="74">
        <v>38607</v>
      </c>
      <c r="H73" s="74">
        <v>38619</v>
      </c>
      <c r="I73" s="74">
        <v>38633</v>
      </c>
      <c r="J73" s="75">
        <v>63</v>
      </c>
      <c r="K73" s="75">
        <v>96</v>
      </c>
      <c r="L73" s="75">
        <v>129</v>
      </c>
      <c r="M73" s="76">
        <v>156</v>
      </c>
      <c r="N73" s="77"/>
      <c r="O73" s="108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2.75">
      <c r="A74" s="37" t="s">
        <v>55</v>
      </c>
      <c r="B74" s="74">
        <v>38502</v>
      </c>
      <c r="C74" s="74">
        <v>38488</v>
      </c>
      <c r="D74" s="74">
        <v>38474</v>
      </c>
      <c r="E74" s="74">
        <v>38461</v>
      </c>
      <c r="F74" s="74">
        <v>38613</v>
      </c>
      <c r="G74" s="74">
        <v>38622</v>
      </c>
      <c r="H74" s="74">
        <v>38632</v>
      </c>
      <c r="I74" s="74">
        <v>38649</v>
      </c>
      <c r="J74" s="75">
        <v>112</v>
      </c>
      <c r="K74" s="75">
        <v>134</v>
      </c>
      <c r="L74" s="75">
        <v>159</v>
      </c>
      <c r="M74" s="76">
        <v>188</v>
      </c>
      <c r="N74" s="77"/>
      <c r="O74" s="108"/>
      <c r="P74" s="77"/>
      <c r="Q74" s="77"/>
      <c r="R74" s="77"/>
      <c r="S74" s="77"/>
      <c r="T74" s="77"/>
      <c r="U74" s="77"/>
      <c r="V74" s="77"/>
      <c r="W74" s="77"/>
      <c r="X74" s="77"/>
    </row>
    <row r="75" spans="1:24" ht="12.75">
      <c r="A75" s="37" t="s">
        <v>56</v>
      </c>
      <c r="B75" s="74">
        <v>38513</v>
      </c>
      <c r="C75" s="74">
        <v>38495</v>
      </c>
      <c r="D75" s="74">
        <v>38478</v>
      </c>
      <c r="E75" s="74">
        <v>38465</v>
      </c>
      <c r="F75" s="74">
        <v>38607</v>
      </c>
      <c r="G75" s="74">
        <v>38614</v>
      </c>
      <c r="H75" s="74">
        <v>38622</v>
      </c>
      <c r="I75" s="74">
        <v>38639</v>
      </c>
      <c r="J75" s="75">
        <v>94</v>
      </c>
      <c r="K75" s="75">
        <v>117</v>
      </c>
      <c r="L75" s="75">
        <v>143</v>
      </c>
      <c r="M75" s="76">
        <v>173</v>
      </c>
      <c r="N75" s="77"/>
      <c r="O75" s="108"/>
      <c r="P75" s="77"/>
      <c r="Q75" s="77"/>
      <c r="R75" s="77"/>
      <c r="S75" s="77"/>
      <c r="T75" s="77"/>
      <c r="U75" s="77"/>
      <c r="V75" s="77"/>
      <c r="W75" s="77"/>
      <c r="X75" s="77"/>
    </row>
    <row r="76" spans="1:24" ht="12.75">
      <c r="A76" s="37" t="s">
        <v>57</v>
      </c>
      <c r="B76" s="74">
        <v>38512</v>
      </c>
      <c r="C76" s="74">
        <v>38496</v>
      </c>
      <c r="D76" s="74">
        <v>38483</v>
      </c>
      <c r="E76" s="74">
        <v>38472</v>
      </c>
      <c r="F76" s="74">
        <v>38610</v>
      </c>
      <c r="G76" s="74">
        <v>38617</v>
      </c>
      <c r="H76" s="74">
        <v>38629</v>
      </c>
      <c r="I76" s="74">
        <v>38641</v>
      </c>
      <c r="J76" s="75">
        <v>97</v>
      </c>
      <c r="K76" s="75">
        <v>119</v>
      </c>
      <c r="L76" s="75">
        <v>140</v>
      </c>
      <c r="M76" s="76">
        <v>167</v>
      </c>
      <c r="N76" s="77"/>
      <c r="O76" s="108"/>
      <c r="P76" s="77"/>
      <c r="Q76" s="77"/>
      <c r="R76" s="77"/>
      <c r="S76" s="77"/>
      <c r="T76" s="77"/>
      <c r="U76" s="77"/>
      <c r="V76" s="77"/>
      <c r="W76" s="77"/>
      <c r="X76" s="77"/>
    </row>
    <row r="77" spans="1:24" ht="12.75">
      <c r="A77" s="37" t="s">
        <v>58</v>
      </c>
      <c r="B77" s="74">
        <v>38486</v>
      </c>
      <c r="C77" s="74">
        <v>38478</v>
      </c>
      <c r="D77" s="74">
        <v>38460</v>
      </c>
      <c r="E77" s="74">
        <v>38444</v>
      </c>
      <c r="F77" s="74">
        <v>38622</v>
      </c>
      <c r="G77" s="74">
        <v>38631</v>
      </c>
      <c r="H77" s="74">
        <v>38642</v>
      </c>
      <c r="I77" s="74">
        <v>38652</v>
      </c>
      <c r="J77" s="75">
        <v>138</v>
      </c>
      <c r="K77" s="75">
        <v>153</v>
      </c>
      <c r="L77" s="75">
        <v>182</v>
      </c>
      <c r="M77" s="76">
        <v>210</v>
      </c>
      <c r="N77" s="77"/>
      <c r="O77" s="108"/>
      <c r="P77" s="77"/>
      <c r="Q77" s="77"/>
      <c r="R77" s="77"/>
      <c r="S77" s="77"/>
      <c r="T77" s="77"/>
      <c r="U77" s="77"/>
      <c r="V77" s="77"/>
      <c r="W77" s="77"/>
      <c r="X77" s="77"/>
    </row>
    <row r="78" spans="1:24" ht="12.75">
      <c r="A78" s="37" t="s">
        <v>229</v>
      </c>
      <c r="B78" s="74" t="s">
        <v>330</v>
      </c>
      <c r="C78" s="74" t="s">
        <v>330</v>
      </c>
      <c r="D78" s="74" t="s">
        <v>330</v>
      </c>
      <c r="E78" s="74" t="s">
        <v>330</v>
      </c>
      <c r="F78" s="74" t="s">
        <v>330</v>
      </c>
      <c r="G78" s="74" t="s">
        <v>330</v>
      </c>
      <c r="H78" s="74" t="s">
        <v>330</v>
      </c>
      <c r="I78" s="74" t="s">
        <v>330</v>
      </c>
      <c r="J78" s="103" t="s">
        <v>330</v>
      </c>
      <c r="K78" s="103" t="s">
        <v>330</v>
      </c>
      <c r="L78" s="103" t="s">
        <v>330</v>
      </c>
      <c r="M78" s="104" t="s">
        <v>330</v>
      </c>
      <c r="N78" s="77"/>
      <c r="O78" s="108"/>
      <c r="P78" s="77"/>
      <c r="Q78" s="77"/>
      <c r="R78" s="77"/>
      <c r="S78" s="77"/>
      <c r="T78" s="77"/>
      <c r="U78" s="77"/>
      <c r="V78" s="77"/>
      <c r="W78" s="77"/>
      <c r="X78" s="77"/>
    </row>
    <row r="79" spans="1:24" ht="12.75">
      <c r="A79" s="37" t="s">
        <v>59</v>
      </c>
      <c r="B79" s="74">
        <v>38496</v>
      </c>
      <c r="C79" s="74">
        <v>38482</v>
      </c>
      <c r="D79" s="74">
        <v>38469</v>
      </c>
      <c r="E79" s="74">
        <v>38455</v>
      </c>
      <c r="F79" s="74">
        <v>38614</v>
      </c>
      <c r="G79" s="74">
        <v>38619</v>
      </c>
      <c r="H79" s="74">
        <v>38632</v>
      </c>
      <c r="I79" s="74">
        <v>38642</v>
      </c>
      <c r="J79" s="75">
        <v>116</v>
      </c>
      <c r="K79" s="75">
        <v>139</v>
      </c>
      <c r="L79" s="75">
        <v>160</v>
      </c>
      <c r="M79" s="76">
        <v>190</v>
      </c>
      <c r="N79" s="77"/>
      <c r="O79" s="108"/>
      <c r="P79" s="77"/>
      <c r="Q79" s="77"/>
      <c r="R79" s="77"/>
      <c r="S79" s="77"/>
      <c r="T79" s="77"/>
      <c r="U79" s="77"/>
      <c r="V79" s="77"/>
      <c r="W79" s="77"/>
      <c r="X79" s="77"/>
    </row>
    <row r="80" spans="1:24" ht="12.75">
      <c r="A80" s="37" t="s">
        <v>311</v>
      </c>
      <c r="B80" s="74" t="s">
        <v>330</v>
      </c>
      <c r="C80" s="74" t="s">
        <v>330</v>
      </c>
      <c r="D80" s="74" t="s">
        <v>330</v>
      </c>
      <c r="E80" s="74" t="s">
        <v>330</v>
      </c>
      <c r="F80" s="74" t="s">
        <v>330</v>
      </c>
      <c r="G80" s="74" t="s">
        <v>330</v>
      </c>
      <c r="H80" s="74" t="s">
        <v>330</v>
      </c>
      <c r="I80" s="74" t="s">
        <v>330</v>
      </c>
      <c r="J80" s="103" t="s">
        <v>330</v>
      </c>
      <c r="K80" s="103" t="s">
        <v>330</v>
      </c>
      <c r="L80" s="103" t="s">
        <v>330</v>
      </c>
      <c r="M80" s="104" t="s">
        <v>330</v>
      </c>
      <c r="N80" s="77"/>
      <c r="O80" s="108"/>
      <c r="P80" s="77"/>
      <c r="Q80" s="77"/>
      <c r="R80" s="77"/>
      <c r="S80" s="77"/>
      <c r="T80" s="77"/>
      <c r="U80" s="77"/>
      <c r="V80" s="77"/>
      <c r="W80" s="77"/>
      <c r="X80" s="77"/>
    </row>
    <row r="81" spans="1:24" ht="12.75">
      <c r="A81" s="37" t="s">
        <v>60</v>
      </c>
      <c r="B81" s="74">
        <v>38483</v>
      </c>
      <c r="C81" s="74">
        <v>38466</v>
      </c>
      <c r="D81" s="74">
        <v>38445</v>
      </c>
      <c r="E81" s="74">
        <v>38437</v>
      </c>
      <c r="F81" s="74">
        <v>38624</v>
      </c>
      <c r="G81" s="74">
        <v>38642</v>
      </c>
      <c r="H81" s="74">
        <v>38654</v>
      </c>
      <c r="I81" s="74">
        <v>38663</v>
      </c>
      <c r="J81" s="75">
        <v>146</v>
      </c>
      <c r="K81" s="75">
        <v>163</v>
      </c>
      <c r="L81" s="75">
        <v>203</v>
      </c>
      <c r="M81" s="76">
        <v>236</v>
      </c>
      <c r="N81" s="77"/>
      <c r="O81" s="108"/>
      <c r="P81" s="77"/>
      <c r="Q81" s="77"/>
      <c r="R81" s="77"/>
      <c r="S81" s="77"/>
      <c r="T81" s="77"/>
      <c r="U81" s="77"/>
      <c r="V81" s="77"/>
      <c r="W81" s="77"/>
      <c r="X81" s="77"/>
    </row>
    <row r="82" spans="1:24" ht="12.75">
      <c r="A82" s="37" t="s">
        <v>62</v>
      </c>
      <c r="B82" s="74">
        <v>38516</v>
      </c>
      <c r="C82" s="74">
        <v>38493</v>
      </c>
      <c r="D82" s="74">
        <v>38481</v>
      </c>
      <c r="E82" s="74">
        <v>38467</v>
      </c>
      <c r="F82" s="74">
        <v>38606</v>
      </c>
      <c r="G82" s="74">
        <v>38617</v>
      </c>
      <c r="H82" s="74">
        <v>38626</v>
      </c>
      <c r="I82" s="74">
        <v>38639</v>
      </c>
      <c r="J82" s="75">
        <v>90</v>
      </c>
      <c r="K82" s="75">
        <v>124</v>
      </c>
      <c r="L82" s="75">
        <v>142</v>
      </c>
      <c r="M82" s="76">
        <v>170</v>
      </c>
      <c r="N82" s="77"/>
      <c r="O82" s="108"/>
      <c r="P82" s="77"/>
      <c r="Q82" s="77"/>
      <c r="R82" s="77"/>
      <c r="S82" s="77"/>
      <c r="T82" s="77"/>
      <c r="U82" s="77"/>
      <c r="V82" s="77"/>
      <c r="W82" s="77"/>
      <c r="X82" s="77"/>
    </row>
    <row r="83" spans="1:24" ht="12.75">
      <c r="A83" s="37" t="s">
        <v>61</v>
      </c>
      <c r="B83" s="74" t="s">
        <v>330</v>
      </c>
      <c r="C83" s="74" t="s">
        <v>330</v>
      </c>
      <c r="D83" s="74" t="s">
        <v>330</v>
      </c>
      <c r="E83" s="74" t="s">
        <v>330</v>
      </c>
      <c r="F83" s="74" t="s">
        <v>330</v>
      </c>
      <c r="G83" s="74" t="s">
        <v>330</v>
      </c>
      <c r="H83" s="74" t="s">
        <v>330</v>
      </c>
      <c r="I83" s="74" t="s">
        <v>330</v>
      </c>
      <c r="J83" s="103" t="s">
        <v>330</v>
      </c>
      <c r="K83" s="103" t="s">
        <v>330</v>
      </c>
      <c r="L83" s="103" t="s">
        <v>330</v>
      </c>
      <c r="M83" s="104" t="s">
        <v>330</v>
      </c>
      <c r="N83" s="77"/>
      <c r="O83" s="108"/>
      <c r="P83" s="77"/>
      <c r="Q83" s="77"/>
      <c r="R83" s="77"/>
      <c r="S83" s="77"/>
      <c r="T83" s="77"/>
      <c r="U83" s="77"/>
      <c r="V83" s="77"/>
      <c r="W83" s="77"/>
      <c r="X83" s="77"/>
    </row>
    <row r="84" spans="1:24" ht="12.75">
      <c r="A84" s="37" t="s">
        <v>63</v>
      </c>
      <c r="B84" s="74">
        <v>38494</v>
      </c>
      <c r="C84" s="74">
        <v>38484</v>
      </c>
      <c r="D84" s="74">
        <v>38471</v>
      </c>
      <c r="E84" s="74">
        <v>38453</v>
      </c>
      <c r="F84" s="74">
        <v>38616</v>
      </c>
      <c r="G84" s="74">
        <v>38625</v>
      </c>
      <c r="H84" s="74">
        <v>38640</v>
      </c>
      <c r="I84" s="74">
        <v>38654</v>
      </c>
      <c r="J84" s="75">
        <v>124</v>
      </c>
      <c r="K84" s="75">
        <v>137</v>
      </c>
      <c r="L84" s="75">
        <v>171</v>
      </c>
      <c r="M84" s="76">
        <v>203</v>
      </c>
      <c r="N84" s="77"/>
      <c r="O84" s="108"/>
      <c r="P84" s="77"/>
      <c r="Q84" s="77"/>
      <c r="R84" s="77"/>
      <c r="S84" s="77"/>
      <c r="T84" s="77"/>
      <c r="U84" s="77"/>
      <c r="V84" s="77"/>
      <c r="W84" s="77"/>
      <c r="X84" s="77"/>
    </row>
    <row r="85" spans="1:24" ht="12.75">
      <c r="A85" s="37" t="s">
        <v>230</v>
      </c>
      <c r="B85" s="74" t="s">
        <v>330</v>
      </c>
      <c r="C85" s="74" t="s">
        <v>330</v>
      </c>
      <c r="D85" s="74" t="s">
        <v>330</v>
      </c>
      <c r="E85" s="74" t="s">
        <v>330</v>
      </c>
      <c r="F85" s="74" t="s">
        <v>330</v>
      </c>
      <c r="G85" s="74" t="s">
        <v>330</v>
      </c>
      <c r="H85" s="74" t="s">
        <v>330</v>
      </c>
      <c r="I85" s="74" t="s">
        <v>330</v>
      </c>
      <c r="J85" s="103" t="s">
        <v>330</v>
      </c>
      <c r="K85" s="103" t="s">
        <v>330</v>
      </c>
      <c r="L85" s="103" t="s">
        <v>330</v>
      </c>
      <c r="M85" s="104" t="s">
        <v>330</v>
      </c>
      <c r="N85" s="77"/>
      <c r="O85" s="108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12.75">
      <c r="A86" s="37" t="s">
        <v>64</v>
      </c>
      <c r="B86" s="74">
        <v>38527</v>
      </c>
      <c r="C86" s="74">
        <v>38512</v>
      </c>
      <c r="D86" s="74">
        <v>38486</v>
      </c>
      <c r="E86" s="74">
        <v>38472</v>
      </c>
      <c r="F86" s="74">
        <v>38595</v>
      </c>
      <c r="G86" s="74">
        <v>38608</v>
      </c>
      <c r="H86" s="74">
        <v>38618</v>
      </c>
      <c r="I86" s="74">
        <v>38628</v>
      </c>
      <c r="J86" s="75">
        <v>67</v>
      </c>
      <c r="K86" s="75">
        <v>99</v>
      </c>
      <c r="L86" s="75">
        <v>132</v>
      </c>
      <c r="M86" s="76">
        <v>158</v>
      </c>
      <c r="N86" s="77"/>
      <c r="O86" s="108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12.75">
      <c r="A87" s="37" t="s">
        <v>65</v>
      </c>
      <c r="B87" s="74">
        <v>38506</v>
      </c>
      <c r="C87" s="74">
        <v>38492</v>
      </c>
      <c r="D87" s="74">
        <v>38475</v>
      </c>
      <c r="E87" s="74">
        <v>38461</v>
      </c>
      <c r="F87" s="74">
        <v>38614</v>
      </c>
      <c r="G87" s="74">
        <v>38626</v>
      </c>
      <c r="H87" s="74">
        <v>38639</v>
      </c>
      <c r="I87" s="74">
        <v>38654</v>
      </c>
      <c r="J87" s="75">
        <v>110</v>
      </c>
      <c r="K87" s="75">
        <v>132</v>
      </c>
      <c r="L87" s="75">
        <v>161</v>
      </c>
      <c r="M87" s="76">
        <v>195</v>
      </c>
      <c r="N87" s="77"/>
      <c r="O87" s="108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12.75">
      <c r="A88" s="37" t="s">
        <v>66</v>
      </c>
      <c r="B88" s="74">
        <v>38553</v>
      </c>
      <c r="C88" s="74">
        <v>38529</v>
      </c>
      <c r="D88" s="74">
        <v>38511</v>
      </c>
      <c r="E88" s="74">
        <v>38495</v>
      </c>
      <c r="F88" s="74">
        <v>38575</v>
      </c>
      <c r="G88" s="74">
        <v>38601</v>
      </c>
      <c r="H88" s="74">
        <v>38613</v>
      </c>
      <c r="I88" s="74">
        <v>38617</v>
      </c>
      <c r="J88" s="75">
        <v>37</v>
      </c>
      <c r="K88" s="75">
        <v>63</v>
      </c>
      <c r="L88" s="75">
        <v>96</v>
      </c>
      <c r="M88" s="76">
        <v>124</v>
      </c>
      <c r="N88" s="77"/>
      <c r="O88" s="108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12.75">
      <c r="A89" s="37" t="s">
        <v>231</v>
      </c>
      <c r="B89" s="74">
        <v>38553</v>
      </c>
      <c r="C89" s="74">
        <v>38529</v>
      </c>
      <c r="D89" s="74">
        <v>38514</v>
      </c>
      <c r="E89" s="74">
        <v>38496</v>
      </c>
      <c r="F89" s="74">
        <v>38575</v>
      </c>
      <c r="G89" s="74">
        <v>38601</v>
      </c>
      <c r="H89" s="74">
        <v>38612</v>
      </c>
      <c r="I89" s="74">
        <v>38617</v>
      </c>
      <c r="J89" s="103">
        <v>22</v>
      </c>
      <c r="K89" s="103">
        <v>72</v>
      </c>
      <c r="L89" s="103">
        <v>98</v>
      </c>
      <c r="M89" s="104">
        <v>121</v>
      </c>
      <c r="N89" s="77"/>
      <c r="O89" s="108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12.75">
      <c r="A90" s="37" t="s">
        <v>67</v>
      </c>
      <c r="B90" s="74">
        <v>38511</v>
      </c>
      <c r="C90" s="74">
        <v>38501</v>
      </c>
      <c r="D90" s="74">
        <v>38475</v>
      </c>
      <c r="E90" s="74">
        <v>38470</v>
      </c>
      <c r="F90" s="74">
        <v>38610</v>
      </c>
      <c r="G90" s="74">
        <v>38620</v>
      </c>
      <c r="H90" s="74">
        <v>38633</v>
      </c>
      <c r="I90" s="74">
        <v>38649</v>
      </c>
      <c r="J90" s="75">
        <v>104</v>
      </c>
      <c r="K90" s="75">
        <v>120</v>
      </c>
      <c r="L90" s="75">
        <v>154</v>
      </c>
      <c r="M90" s="76">
        <v>178</v>
      </c>
      <c r="N90" s="77"/>
      <c r="O90" s="108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12.75">
      <c r="A91" s="37" t="s">
        <v>68</v>
      </c>
      <c r="B91" s="74">
        <v>38528</v>
      </c>
      <c r="C91" s="74">
        <v>38519</v>
      </c>
      <c r="D91" s="74">
        <v>38516</v>
      </c>
      <c r="E91" s="74">
        <v>38487</v>
      </c>
      <c r="F91" s="74">
        <v>38597</v>
      </c>
      <c r="G91" s="74">
        <v>38609</v>
      </c>
      <c r="H91" s="74">
        <v>38617</v>
      </c>
      <c r="I91" s="74">
        <v>38620</v>
      </c>
      <c r="J91" s="103">
        <f aca="true" t="shared" si="0" ref="J91:M92">F91-B91</f>
        <v>69</v>
      </c>
      <c r="K91" s="103">
        <f t="shared" si="0"/>
        <v>90</v>
      </c>
      <c r="L91" s="103">
        <f t="shared" si="0"/>
        <v>101</v>
      </c>
      <c r="M91" s="104">
        <f t="shared" si="0"/>
        <v>133</v>
      </c>
      <c r="N91" s="77"/>
      <c r="O91" s="108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12.75">
      <c r="A92" s="37" t="s">
        <v>326</v>
      </c>
      <c r="B92" s="74">
        <v>38528</v>
      </c>
      <c r="C92" s="74">
        <v>38519</v>
      </c>
      <c r="D92" s="74">
        <v>38516</v>
      </c>
      <c r="E92" s="74">
        <v>38487</v>
      </c>
      <c r="F92" s="74">
        <v>38597</v>
      </c>
      <c r="G92" s="74">
        <v>38609</v>
      </c>
      <c r="H92" s="74">
        <v>38617</v>
      </c>
      <c r="I92" s="74">
        <v>38620</v>
      </c>
      <c r="J92" s="103">
        <f t="shared" si="0"/>
        <v>69</v>
      </c>
      <c r="K92" s="103">
        <f t="shared" si="0"/>
        <v>90</v>
      </c>
      <c r="L92" s="103">
        <f t="shared" si="0"/>
        <v>101</v>
      </c>
      <c r="M92" s="104">
        <f t="shared" si="0"/>
        <v>133</v>
      </c>
      <c r="N92" s="77"/>
      <c r="O92" s="108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12.75">
      <c r="A93" s="37" t="s">
        <v>69</v>
      </c>
      <c r="B93" s="74">
        <v>38529</v>
      </c>
      <c r="C93" s="74">
        <v>38512</v>
      </c>
      <c r="D93" s="74">
        <v>38492</v>
      </c>
      <c r="E93" s="74">
        <v>38480</v>
      </c>
      <c r="F93" s="74">
        <v>38599</v>
      </c>
      <c r="G93" s="74">
        <v>38611</v>
      </c>
      <c r="H93" s="74">
        <v>38618</v>
      </c>
      <c r="I93" s="74">
        <v>38631</v>
      </c>
      <c r="J93" s="75">
        <v>69</v>
      </c>
      <c r="K93" s="75">
        <v>98</v>
      </c>
      <c r="L93" s="75">
        <v>126</v>
      </c>
      <c r="M93" s="76">
        <v>153</v>
      </c>
      <c r="N93" s="77"/>
      <c r="O93" s="108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12.75">
      <c r="A94" s="37" t="s">
        <v>70</v>
      </c>
      <c r="B94" s="74">
        <v>38511</v>
      </c>
      <c r="C94" s="74">
        <v>38496</v>
      </c>
      <c r="D94" s="74">
        <v>38480</v>
      </c>
      <c r="E94" s="74">
        <v>38468</v>
      </c>
      <c r="F94" s="74">
        <v>38613</v>
      </c>
      <c r="G94" s="74">
        <v>38619</v>
      </c>
      <c r="H94" s="74">
        <v>38629</v>
      </c>
      <c r="I94" s="74">
        <v>38647</v>
      </c>
      <c r="J94" s="75">
        <v>103</v>
      </c>
      <c r="K94" s="75">
        <v>125</v>
      </c>
      <c r="L94" s="75">
        <v>145</v>
      </c>
      <c r="M94" s="76">
        <v>178</v>
      </c>
      <c r="N94" s="77"/>
      <c r="O94" s="108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12.75">
      <c r="A95" s="37" t="s">
        <v>71</v>
      </c>
      <c r="B95" s="74">
        <v>38504</v>
      </c>
      <c r="C95" s="74">
        <v>38489</v>
      </c>
      <c r="D95" s="74">
        <v>38471</v>
      </c>
      <c r="E95" s="74">
        <v>38454</v>
      </c>
      <c r="F95" s="74">
        <v>38615</v>
      </c>
      <c r="G95" s="74">
        <v>38629</v>
      </c>
      <c r="H95" s="74">
        <v>38642</v>
      </c>
      <c r="I95" s="74">
        <v>38654</v>
      </c>
      <c r="J95" s="75">
        <v>115</v>
      </c>
      <c r="K95" s="75">
        <v>144</v>
      </c>
      <c r="L95" s="75">
        <v>170</v>
      </c>
      <c r="M95" s="76">
        <v>203</v>
      </c>
      <c r="N95" s="77"/>
      <c r="O95" s="108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12.75">
      <c r="A96" s="37" t="s">
        <v>72</v>
      </c>
      <c r="B96" s="74">
        <v>38506</v>
      </c>
      <c r="C96" s="74">
        <v>38494</v>
      </c>
      <c r="D96" s="74">
        <v>38478</v>
      </c>
      <c r="E96" s="74">
        <v>38463</v>
      </c>
      <c r="F96" s="74">
        <v>38608</v>
      </c>
      <c r="G96" s="74">
        <v>38618</v>
      </c>
      <c r="H96" s="74">
        <v>38632</v>
      </c>
      <c r="I96" s="74">
        <v>38641</v>
      </c>
      <c r="J96" s="75">
        <v>103</v>
      </c>
      <c r="K96" s="75">
        <v>125</v>
      </c>
      <c r="L96" s="75">
        <v>158</v>
      </c>
      <c r="M96" s="76">
        <v>180</v>
      </c>
      <c r="N96" s="77"/>
      <c r="O96" s="108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12.75">
      <c r="A97" s="37" t="s">
        <v>73</v>
      </c>
      <c r="B97" s="74">
        <v>38516</v>
      </c>
      <c r="C97" s="74">
        <v>38496</v>
      </c>
      <c r="D97" s="74">
        <v>38481</v>
      </c>
      <c r="E97" s="74">
        <v>38463</v>
      </c>
      <c r="F97" s="74">
        <v>38609</v>
      </c>
      <c r="G97" s="74">
        <v>38616</v>
      </c>
      <c r="H97" s="74">
        <v>38631</v>
      </c>
      <c r="I97" s="74">
        <v>38644</v>
      </c>
      <c r="J97" s="75">
        <v>99</v>
      </c>
      <c r="K97" s="75">
        <v>122</v>
      </c>
      <c r="L97" s="75">
        <v>147</v>
      </c>
      <c r="M97" s="76">
        <v>182</v>
      </c>
      <c r="N97" s="77"/>
      <c r="O97" s="108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12.75">
      <c r="A98" s="37" t="s">
        <v>74</v>
      </c>
      <c r="B98" s="74">
        <v>38521</v>
      </c>
      <c r="C98" s="74">
        <v>38511</v>
      </c>
      <c r="D98" s="74">
        <v>38490</v>
      </c>
      <c r="E98" s="74">
        <v>38475</v>
      </c>
      <c r="F98" s="74">
        <v>38599</v>
      </c>
      <c r="G98" s="74">
        <v>38608</v>
      </c>
      <c r="H98" s="74">
        <v>38617</v>
      </c>
      <c r="I98" s="74">
        <v>38630</v>
      </c>
      <c r="J98" s="75">
        <v>74</v>
      </c>
      <c r="K98" s="75">
        <v>100</v>
      </c>
      <c r="L98" s="75">
        <v>130</v>
      </c>
      <c r="M98" s="76">
        <v>155</v>
      </c>
      <c r="N98" s="77"/>
      <c r="O98" s="108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12.75">
      <c r="A99" s="37" t="s">
        <v>327</v>
      </c>
      <c r="B99" s="74">
        <v>38521</v>
      </c>
      <c r="C99" s="74">
        <v>38511</v>
      </c>
      <c r="D99" s="74">
        <v>38492</v>
      </c>
      <c r="E99" s="74">
        <v>38475</v>
      </c>
      <c r="F99" s="74">
        <v>38599</v>
      </c>
      <c r="G99" s="74">
        <v>38608</v>
      </c>
      <c r="H99" s="74">
        <v>38617</v>
      </c>
      <c r="I99" s="74">
        <v>38630</v>
      </c>
      <c r="J99" s="103">
        <f aca="true" t="shared" si="1" ref="J99:M100">F99-B99</f>
        <v>78</v>
      </c>
      <c r="K99" s="103">
        <f t="shared" si="1"/>
        <v>97</v>
      </c>
      <c r="L99" s="103">
        <f t="shared" si="1"/>
        <v>125</v>
      </c>
      <c r="M99" s="104">
        <f t="shared" si="1"/>
        <v>155</v>
      </c>
      <c r="N99" s="77"/>
      <c r="O99" s="108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12.75">
      <c r="A100" s="37" t="s">
        <v>234</v>
      </c>
      <c r="B100" s="74">
        <v>38521</v>
      </c>
      <c r="C100" s="74">
        <v>38511</v>
      </c>
      <c r="D100" s="74">
        <v>38492</v>
      </c>
      <c r="E100" s="74">
        <v>38475</v>
      </c>
      <c r="F100" s="74">
        <v>38599</v>
      </c>
      <c r="G100" s="74">
        <v>38608</v>
      </c>
      <c r="H100" s="74">
        <v>38617</v>
      </c>
      <c r="I100" s="74">
        <v>38630</v>
      </c>
      <c r="J100" s="103">
        <f t="shared" si="1"/>
        <v>78</v>
      </c>
      <c r="K100" s="103">
        <f t="shared" si="1"/>
        <v>97</v>
      </c>
      <c r="L100" s="103">
        <f t="shared" si="1"/>
        <v>125</v>
      </c>
      <c r="M100" s="104">
        <f t="shared" si="1"/>
        <v>155</v>
      </c>
      <c r="N100" s="77"/>
      <c r="O100" s="108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12.75">
      <c r="A101" s="37" t="s">
        <v>75</v>
      </c>
      <c r="B101" s="74">
        <v>38488</v>
      </c>
      <c r="C101" s="74">
        <v>38478</v>
      </c>
      <c r="D101" s="74">
        <v>38457</v>
      </c>
      <c r="E101" s="74">
        <v>38440</v>
      </c>
      <c r="F101" s="74">
        <v>38622</v>
      </c>
      <c r="G101" s="74">
        <v>38639</v>
      </c>
      <c r="H101" s="74">
        <v>38650</v>
      </c>
      <c r="I101" s="74">
        <v>38661</v>
      </c>
      <c r="J101" s="75">
        <v>131</v>
      </c>
      <c r="K101" s="75">
        <v>156</v>
      </c>
      <c r="L101" s="75">
        <v>196</v>
      </c>
      <c r="M101" s="76">
        <v>222</v>
      </c>
      <c r="N101" s="77"/>
      <c r="O101" s="108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12.75">
      <c r="A102" s="37" t="s">
        <v>76</v>
      </c>
      <c r="B102" s="74">
        <v>38487</v>
      </c>
      <c r="C102" s="74">
        <v>38475</v>
      </c>
      <c r="D102" s="74">
        <v>38456</v>
      </c>
      <c r="E102" s="74">
        <v>38441</v>
      </c>
      <c r="F102" s="74">
        <v>38626</v>
      </c>
      <c r="G102" s="74">
        <v>38633</v>
      </c>
      <c r="H102" s="74">
        <v>38652</v>
      </c>
      <c r="I102" s="74">
        <v>38664</v>
      </c>
      <c r="J102" s="75">
        <v>136</v>
      </c>
      <c r="K102" s="75">
        <v>156</v>
      </c>
      <c r="L102" s="75">
        <v>196</v>
      </c>
      <c r="M102" s="76">
        <v>226</v>
      </c>
      <c r="N102" s="77"/>
      <c r="O102" s="108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12.75">
      <c r="A103" s="37" t="s">
        <v>77</v>
      </c>
      <c r="B103" s="74">
        <v>38501</v>
      </c>
      <c r="C103" s="74">
        <v>38486</v>
      </c>
      <c r="D103" s="74">
        <v>38473</v>
      </c>
      <c r="E103" s="74">
        <v>38457</v>
      </c>
      <c r="F103" s="74">
        <v>38619</v>
      </c>
      <c r="G103" s="74">
        <v>38629</v>
      </c>
      <c r="H103" s="74">
        <v>38634</v>
      </c>
      <c r="I103" s="74">
        <v>38651</v>
      </c>
      <c r="J103" s="75">
        <v>116</v>
      </c>
      <c r="K103" s="75">
        <v>139</v>
      </c>
      <c r="L103" s="75">
        <v>160</v>
      </c>
      <c r="M103" s="76">
        <v>195</v>
      </c>
      <c r="N103" s="77"/>
      <c r="O103" s="108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12.75">
      <c r="A104" s="37" t="s">
        <v>78</v>
      </c>
      <c r="B104" s="74">
        <v>38498</v>
      </c>
      <c r="C104" s="74">
        <v>38486</v>
      </c>
      <c r="D104" s="74">
        <v>38472</v>
      </c>
      <c r="E104" s="74">
        <v>38450</v>
      </c>
      <c r="F104" s="74">
        <v>38619</v>
      </c>
      <c r="G104" s="74">
        <v>38632</v>
      </c>
      <c r="H104" s="74">
        <v>38644</v>
      </c>
      <c r="I104" s="74">
        <v>38657</v>
      </c>
      <c r="J104" s="75">
        <v>122</v>
      </c>
      <c r="K104" s="75">
        <v>145</v>
      </c>
      <c r="L104" s="75">
        <v>177</v>
      </c>
      <c r="M104" s="76">
        <v>210</v>
      </c>
      <c r="N104" s="77"/>
      <c r="O104" s="108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12.75">
      <c r="A105" s="37" t="s">
        <v>79</v>
      </c>
      <c r="B105" s="74">
        <v>38485</v>
      </c>
      <c r="C105" s="74">
        <v>38474</v>
      </c>
      <c r="D105" s="74">
        <v>38462</v>
      </c>
      <c r="E105" s="74">
        <v>38441</v>
      </c>
      <c r="F105" s="74">
        <v>38625</v>
      </c>
      <c r="G105" s="74">
        <v>38637</v>
      </c>
      <c r="H105" s="74">
        <v>38644</v>
      </c>
      <c r="I105" s="74">
        <v>38656</v>
      </c>
      <c r="J105" s="75">
        <v>140</v>
      </c>
      <c r="K105" s="75">
        <v>154</v>
      </c>
      <c r="L105" s="75">
        <v>185</v>
      </c>
      <c r="M105" s="76">
        <v>215</v>
      </c>
      <c r="N105" s="77"/>
      <c r="O105" s="108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12.75">
      <c r="A106" s="37" t="s">
        <v>80</v>
      </c>
      <c r="B106" s="74">
        <v>38521</v>
      </c>
      <c r="C106" s="74">
        <v>38510</v>
      </c>
      <c r="D106" s="74">
        <v>38488</v>
      </c>
      <c r="E106" s="74">
        <v>38472</v>
      </c>
      <c r="F106" s="74">
        <v>38598</v>
      </c>
      <c r="G106" s="74">
        <v>38610</v>
      </c>
      <c r="H106" s="74">
        <v>38617</v>
      </c>
      <c r="I106" s="74">
        <v>38631</v>
      </c>
      <c r="J106" s="75">
        <v>73</v>
      </c>
      <c r="K106" s="75">
        <v>102</v>
      </c>
      <c r="L106" s="75">
        <v>127</v>
      </c>
      <c r="M106" s="76">
        <v>154</v>
      </c>
      <c r="N106" s="77"/>
      <c r="O106" s="108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12.75">
      <c r="A107" s="37" t="s">
        <v>81</v>
      </c>
      <c r="B107" s="74">
        <v>38510</v>
      </c>
      <c r="C107" s="74">
        <v>38493</v>
      </c>
      <c r="D107" s="74">
        <v>38479</v>
      </c>
      <c r="E107" s="74">
        <v>38466</v>
      </c>
      <c r="F107" s="74">
        <v>38607</v>
      </c>
      <c r="G107" s="74">
        <v>38616</v>
      </c>
      <c r="H107" s="74">
        <v>38627</v>
      </c>
      <c r="I107" s="74">
        <v>38642</v>
      </c>
      <c r="J107" s="75">
        <v>100</v>
      </c>
      <c r="K107" s="75">
        <v>125</v>
      </c>
      <c r="L107" s="75">
        <v>146</v>
      </c>
      <c r="M107" s="76">
        <v>174</v>
      </c>
      <c r="N107" s="77"/>
      <c r="O107" s="108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12.75">
      <c r="A108" s="37" t="s">
        <v>82</v>
      </c>
      <c r="B108" s="74">
        <v>38527</v>
      </c>
      <c r="C108" s="74">
        <v>38516</v>
      </c>
      <c r="D108" s="74">
        <v>38493</v>
      </c>
      <c r="E108" s="74">
        <v>38481</v>
      </c>
      <c r="F108" s="74">
        <v>38607</v>
      </c>
      <c r="G108" s="74">
        <v>38611</v>
      </c>
      <c r="H108" s="74">
        <v>38620</v>
      </c>
      <c r="I108" s="74">
        <v>38633</v>
      </c>
      <c r="J108" s="75">
        <v>78</v>
      </c>
      <c r="K108" s="75">
        <v>105</v>
      </c>
      <c r="L108" s="75">
        <v>134</v>
      </c>
      <c r="M108" s="76">
        <v>153</v>
      </c>
      <c r="N108" s="77"/>
      <c r="O108" s="108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12.75">
      <c r="A109" s="37" t="s">
        <v>83</v>
      </c>
      <c r="B109" s="74">
        <v>38485</v>
      </c>
      <c r="C109" s="74">
        <v>38469</v>
      </c>
      <c r="D109" s="74">
        <v>38456</v>
      </c>
      <c r="E109" s="74">
        <v>38433</v>
      </c>
      <c r="F109" s="74">
        <v>38642</v>
      </c>
      <c r="G109" s="74">
        <v>38650</v>
      </c>
      <c r="H109" s="74">
        <v>38667</v>
      </c>
      <c r="I109" s="74">
        <v>38668</v>
      </c>
      <c r="J109" s="75">
        <v>174</v>
      </c>
      <c r="K109" s="75">
        <v>181</v>
      </c>
      <c r="L109" s="75">
        <v>208</v>
      </c>
      <c r="M109" s="76">
        <v>232</v>
      </c>
      <c r="N109" s="77"/>
      <c r="O109" s="108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12.75">
      <c r="A110" s="37" t="s">
        <v>296</v>
      </c>
      <c r="B110" s="74">
        <v>38485</v>
      </c>
      <c r="C110" s="74">
        <v>38469</v>
      </c>
      <c r="D110" s="74">
        <v>38456</v>
      </c>
      <c r="E110" s="74">
        <v>38433</v>
      </c>
      <c r="F110" s="74">
        <v>38642</v>
      </c>
      <c r="G110" s="74">
        <v>38650</v>
      </c>
      <c r="H110" s="74">
        <v>38667</v>
      </c>
      <c r="I110" s="74">
        <v>38668</v>
      </c>
      <c r="J110" s="103">
        <v>157</v>
      </c>
      <c r="K110" s="103">
        <v>181</v>
      </c>
      <c r="L110" s="103">
        <v>211</v>
      </c>
      <c r="M110" s="104">
        <v>235</v>
      </c>
      <c r="N110" s="77"/>
      <c r="O110" s="108"/>
      <c r="P110" s="77"/>
      <c r="Q110" s="77"/>
      <c r="R110" s="77"/>
      <c r="S110" s="77"/>
      <c r="T110" s="77"/>
      <c r="U110" s="77"/>
      <c r="V110" s="77"/>
      <c r="W110" s="77"/>
      <c r="X110" s="77"/>
    </row>
    <row r="111" spans="1:24" ht="12.75">
      <c r="A111" s="37" t="s">
        <v>84</v>
      </c>
      <c r="B111" s="74">
        <v>38478</v>
      </c>
      <c r="C111" s="74">
        <v>38463</v>
      </c>
      <c r="D111" s="74">
        <v>38437</v>
      </c>
      <c r="E111" s="74">
        <v>38421</v>
      </c>
      <c r="F111" s="74">
        <v>38636</v>
      </c>
      <c r="G111" s="74">
        <v>38657</v>
      </c>
      <c r="H111" s="74">
        <v>38668</v>
      </c>
      <c r="I111" s="74">
        <v>38679</v>
      </c>
      <c r="J111" s="75">
        <v>161</v>
      </c>
      <c r="K111" s="75">
        <v>191</v>
      </c>
      <c r="L111" s="75">
        <v>222</v>
      </c>
      <c r="M111" s="76">
        <v>259</v>
      </c>
      <c r="N111" s="77"/>
      <c r="O111" s="108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ht="12.75">
      <c r="A112" s="37" t="s">
        <v>85</v>
      </c>
      <c r="B112" s="74">
        <v>38498</v>
      </c>
      <c r="C112" s="74">
        <v>38483</v>
      </c>
      <c r="D112" s="74">
        <v>38472</v>
      </c>
      <c r="E112" s="74">
        <v>38454</v>
      </c>
      <c r="F112" s="74">
        <v>38617</v>
      </c>
      <c r="G112" s="74">
        <v>38624</v>
      </c>
      <c r="H112" s="74">
        <v>38642</v>
      </c>
      <c r="I112" s="74">
        <v>38653</v>
      </c>
      <c r="J112" s="75">
        <v>122</v>
      </c>
      <c r="K112" s="75">
        <v>145</v>
      </c>
      <c r="L112" s="75">
        <v>167</v>
      </c>
      <c r="M112" s="76">
        <v>202</v>
      </c>
      <c r="N112" s="77"/>
      <c r="O112" s="108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ht="12.75">
      <c r="A113" s="37" t="s">
        <v>86</v>
      </c>
      <c r="B113" s="74">
        <v>38511</v>
      </c>
      <c r="C113" s="74">
        <v>38497</v>
      </c>
      <c r="D113" s="74">
        <v>38483</v>
      </c>
      <c r="E113" s="74">
        <v>38469</v>
      </c>
      <c r="F113" s="74">
        <v>38609</v>
      </c>
      <c r="G113" s="74">
        <v>38621</v>
      </c>
      <c r="H113" s="74">
        <v>38629</v>
      </c>
      <c r="I113" s="74">
        <v>38640</v>
      </c>
      <c r="J113" s="75">
        <v>102</v>
      </c>
      <c r="K113" s="75">
        <v>121</v>
      </c>
      <c r="L113" s="75">
        <v>147</v>
      </c>
      <c r="M113" s="76">
        <v>170</v>
      </c>
      <c r="N113" s="77"/>
      <c r="O113" s="108"/>
      <c r="P113" s="77"/>
      <c r="Q113" s="77"/>
      <c r="R113" s="77"/>
      <c r="S113" s="77"/>
      <c r="T113" s="77"/>
      <c r="U113" s="77"/>
      <c r="V113" s="77"/>
      <c r="W113" s="77"/>
      <c r="X113" s="77"/>
    </row>
    <row r="114" spans="1:24" ht="12.75">
      <c r="A114" s="37" t="s">
        <v>87</v>
      </c>
      <c r="B114" s="74" t="s">
        <v>330</v>
      </c>
      <c r="C114" s="74" t="s">
        <v>330</v>
      </c>
      <c r="D114" s="74" t="s">
        <v>330</v>
      </c>
      <c r="E114" s="74" t="s">
        <v>330</v>
      </c>
      <c r="F114" s="74" t="s">
        <v>330</v>
      </c>
      <c r="G114" s="74" t="s">
        <v>330</v>
      </c>
      <c r="H114" s="74" t="s">
        <v>330</v>
      </c>
      <c r="I114" s="74" t="s">
        <v>330</v>
      </c>
      <c r="J114" s="103" t="s">
        <v>330</v>
      </c>
      <c r="K114" s="103" t="s">
        <v>330</v>
      </c>
      <c r="L114" s="103" t="s">
        <v>330</v>
      </c>
      <c r="M114" s="104" t="s">
        <v>330</v>
      </c>
      <c r="N114" s="77"/>
      <c r="O114" s="108"/>
      <c r="P114" s="77"/>
      <c r="Q114" s="77"/>
      <c r="R114" s="77"/>
      <c r="S114" s="77"/>
      <c r="T114" s="77"/>
      <c r="U114" s="77"/>
      <c r="V114" s="77"/>
      <c r="W114" s="77"/>
      <c r="X114" s="77"/>
    </row>
    <row r="115" spans="1:24" ht="12.75">
      <c r="A115" s="37" t="s">
        <v>88</v>
      </c>
      <c r="B115" s="74">
        <v>38485</v>
      </c>
      <c r="C115" s="74">
        <v>38474</v>
      </c>
      <c r="D115" s="74">
        <v>38456</v>
      </c>
      <c r="E115" s="74">
        <v>38437</v>
      </c>
      <c r="F115" s="74">
        <v>38630</v>
      </c>
      <c r="G115" s="74">
        <v>38642</v>
      </c>
      <c r="H115" s="74">
        <v>38656</v>
      </c>
      <c r="I115" s="74">
        <v>38669</v>
      </c>
      <c r="J115" s="75">
        <v>136</v>
      </c>
      <c r="K115" s="75">
        <v>169</v>
      </c>
      <c r="L115" s="75">
        <v>207</v>
      </c>
      <c r="M115" s="76">
        <v>233</v>
      </c>
      <c r="N115" s="77"/>
      <c r="O115" s="108"/>
      <c r="P115" s="77"/>
      <c r="Q115" s="77"/>
      <c r="R115" s="77"/>
      <c r="S115" s="77"/>
      <c r="T115" s="77"/>
      <c r="U115" s="77"/>
      <c r="V115" s="77"/>
      <c r="W115" s="77"/>
      <c r="X115" s="77"/>
    </row>
    <row r="116" spans="1:24" ht="12.75">
      <c r="A116" s="37" t="s">
        <v>89</v>
      </c>
      <c r="B116" s="74">
        <v>38475</v>
      </c>
      <c r="C116" s="74">
        <v>38472</v>
      </c>
      <c r="D116" s="74">
        <v>38465</v>
      </c>
      <c r="E116" s="74">
        <v>38426</v>
      </c>
      <c r="F116" s="74">
        <v>38641</v>
      </c>
      <c r="G116" s="74">
        <v>38654</v>
      </c>
      <c r="H116" s="74">
        <v>38671</v>
      </c>
      <c r="I116" s="74">
        <v>38680</v>
      </c>
      <c r="J116" s="103">
        <v>166</v>
      </c>
      <c r="K116" s="103">
        <v>182</v>
      </c>
      <c r="L116" s="103">
        <v>206</v>
      </c>
      <c r="M116" s="104">
        <v>254</v>
      </c>
      <c r="N116" s="77"/>
      <c r="O116" s="108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ht="12.75">
      <c r="A117" s="37" t="s">
        <v>90</v>
      </c>
      <c r="B117" s="74">
        <v>38498</v>
      </c>
      <c r="C117" s="74">
        <v>38481</v>
      </c>
      <c r="D117" s="74">
        <v>38467</v>
      </c>
      <c r="E117" s="74">
        <v>38446</v>
      </c>
      <c r="F117" s="74">
        <v>38619</v>
      </c>
      <c r="G117" s="74">
        <v>38636</v>
      </c>
      <c r="H117" s="74">
        <v>38654</v>
      </c>
      <c r="I117" s="74">
        <v>38666</v>
      </c>
      <c r="J117" s="75">
        <v>126</v>
      </c>
      <c r="K117" s="75">
        <v>158</v>
      </c>
      <c r="L117" s="75">
        <v>181</v>
      </c>
      <c r="M117" s="76">
        <v>220</v>
      </c>
      <c r="N117" s="77"/>
      <c r="O117" s="108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ht="12.75">
      <c r="A118" s="37" t="s">
        <v>235</v>
      </c>
      <c r="B118" s="74">
        <v>38498</v>
      </c>
      <c r="C118" s="74">
        <v>38481</v>
      </c>
      <c r="D118" s="74">
        <v>38467</v>
      </c>
      <c r="E118" s="74">
        <v>38446</v>
      </c>
      <c r="F118" s="74">
        <v>38619</v>
      </c>
      <c r="G118" s="74">
        <v>38636</v>
      </c>
      <c r="H118" s="74">
        <v>38654</v>
      </c>
      <c r="I118" s="74">
        <v>38666</v>
      </c>
      <c r="J118" s="103">
        <v>121</v>
      </c>
      <c r="K118" s="103">
        <v>155</v>
      </c>
      <c r="L118" s="103">
        <v>187</v>
      </c>
      <c r="M118" s="104">
        <v>220</v>
      </c>
      <c r="N118" s="77"/>
      <c r="O118" s="108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ht="12.75">
      <c r="A119" s="37" t="s">
        <v>312</v>
      </c>
      <c r="B119" s="74">
        <v>38489</v>
      </c>
      <c r="C119" s="74">
        <v>38475</v>
      </c>
      <c r="D119" s="74">
        <v>38463</v>
      </c>
      <c r="E119" s="74">
        <v>38449</v>
      </c>
      <c r="F119" s="74">
        <v>38619</v>
      </c>
      <c r="G119" s="74">
        <v>38630</v>
      </c>
      <c r="H119" s="74">
        <v>38642</v>
      </c>
      <c r="I119" s="74">
        <v>38652</v>
      </c>
      <c r="J119" s="103">
        <v>130</v>
      </c>
      <c r="K119" s="103">
        <v>155</v>
      </c>
      <c r="L119" s="103">
        <v>179</v>
      </c>
      <c r="M119" s="104">
        <v>203</v>
      </c>
      <c r="N119" s="77"/>
      <c r="O119" s="108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ht="12.75">
      <c r="A120" s="37" t="s">
        <v>91</v>
      </c>
      <c r="B120" s="74">
        <v>38489</v>
      </c>
      <c r="C120" s="74">
        <v>38475</v>
      </c>
      <c r="D120" s="74">
        <v>38463</v>
      </c>
      <c r="E120" s="74">
        <v>38449</v>
      </c>
      <c r="F120" s="74">
        <v>38619</v>
      </c>
      <c r="G120" s="74">
        <v>38630</v>
      </c>
      <c r="H120" s="74">
        <v>38642</v>
      </c>
      <c r="I120" s="74">
        <v>38652</v>
      </c>
      <c r="J120" s="75">
        <v>128</v>
      </c>
      <c r="K120" s="75">
        <v>156</v>
      </c>
      <c r="L120" s="75">
        <v>180</v>
      </c>
      <c r="M120" s="76">
        <v>201</v>
      </c>
      <c r="N120" s="77"/>
      <c r="O120" s="108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ht="12.75">
      <c r="A121" s="37" t="s">
        <v>92</v>
      </c>
      <c r="B121" s="74">
        <v>38525</v>
      </c>
      <c r="C121" s="74">
        <v>38517</v>
      </c>
      <c r="D121" s="74">
        <v>38494</v>
      </c>
      <c r="E121" s="74">
        <v>38472</v>
      </c>
      <c r="F121" s="74">
        <v>38601</v>
      </c>
      <c r="G121" s="74">
        <v>38610</v>
      </c>
      <c r="H121" s="74">
        <v>38618</v>
      </c>
      <c r="I121" s="74">
        <v>38623</v>
      </c>
      <c r="J121" s="75">
        <v>69</v>
      </c>
      <c r="K121" s="75">
        <v>82</v>
      </c>
      <c r="L121" s="75">
        <v>125</v>
      </c>
      <c r="M121" s="76">
        <v>152</v>
      </c>
      <c r="N121" s="77"/>
      <c r="O121" s="108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ht="12.75">
      <c r="A122" s="37" t="s">
        <v>236</v>
      </c>
      <c r="B122" s="74">
        <v>38525</v>
      </c>
      <c r="C122" s="74">
        <v>38517</v>
      </c>
      <c r="D122" s="74">
        <v>38494</v>
      </c>
      <c r="E122" s="74">
        <v>38472</v>
      </c>
      <c r="F122" s="74">
        <v>38601</v>
      </c>
      <c r="G122" s="74">
        <v>38518</v>
      </c>
      <c r="H122" s="74">
        <v>38618</v>
      </c>
      <c r="I122" s="74">
        <v>38623</v>
      </c>
      <c r="J122" s="103">
        <v>76</v>
      </c>
      <c r="K122" s="103">
        <v>1</v>
      </c>
      <c r="L122" s="103">
        <v>124</v>
      </c>
      <c r="M122" s="104">
        <v>151</v>
      </c>
      <c r="N122" s="77"/>
      <c r="O122" s="108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2.75">
      <c r="A123" s="37" t="s">
        <v>93</v>
      </c>
      <c r="B123" s="74">
        <v>38520</v>
      </c>
      <c r="C123" s="74">
        <v>38509</v>
      </c>
      <c r="D123" s="74">
        <v>38491</v>
      </c>
      <c r="E123" s="74">
        <v>38475</v>
      </c>
      <c r="F123" s="74">
        <v>38607</v>
      </c>
      <c r="G123" s="74">
        <v>38612</v>
      </c>
      <c r="H123" s="74">
        <v>38618</v>
      </c>
      <c r="I123" s="74">
        <v>38636</v>
      </c>
      <c r="J123" s="75">
        <v>85</v>
      </c>
      <c r="K123" s="75">
        <v>109</v>
      </c>
      <c r="L123" s="75">
        <v>131</v>
      </c>
      <c r="M123" s="76">
        <v>163</v>
      </c>
      <c r="N123" s="77"/>
      <c r="O123" s="108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ht="12.75">
      <c r="A124" s="37" t="s">
        <v>95</v>
      </c>
      <c r="B124" s="74">
        <v>38488</v>
      </c>
      <c r="C124" s="74">
        <v>38478</v>
      </c>
      <c r="D124" s="74">
        <v>38462</v>
      </c>
      <c r="E124" s="74">
        <v>38448</v>
      </c>
      <c r="F124" s="74">
        <v>38627</v>
      </c>
      <c r="G124" s="74">
        <v>38631</v>
      </c>
      <c r="H124" s="74">
        <v>38643</v>
      </c>
      <c r="I124" s="74">
        <v>38656</v>
      </c>
      <c r="J124" s="75">
        <v>138</v>
      </c>
      <c r="K124" s="75">
        <v>150</v>
      </c>
      <c r="L124" s="75">
        <v>182</v>
      </c>
      <c r="M124" s="76">
        <v>205</v>
      </c>
      <c r="N124" s="77"/>
      <c r="O124" s="108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ht="12.75">
      <c r="A125" s="37" t="s">
        <v>96</v>
      </c>
      <c r="B125" s="74">
        <v>38529</v>
      </c>
      <c r="C125" s="74">
        <v>38517</v>
      </c>
      <c r="D125" s="74">
        <v>38497</v>
      </c>
      <c r="E125" s="74">
        <v>38484</v>
      </c>
      <c r="F125" s="74">
        <v>38592</v>
      </c>
      <c r="G125" s="74">
        <v>38604</v>
      </c>
      <c r="H125" s="74">
        <v>38617</v>
      </c>
      <c r="I125" s="74">
        <v>38628</v>
      </c>
      <c r="J125" s="75">
        <v>63</v>
      </c>
      <c r="K125" s="75">
        <v>93</v>
      </c>
      <c r="L125" s="75">
        <v>120</v>
      </c>
      <c r="M125" s="76">
        <v>145</v>
      </c>
      <c r="N125" s="77"/>
      <c r="O125" s="108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ht="12.75">
      <c r="A126" s="37" t="s">
        <v>94</v>
      </c>
      <c r="B126" s="74">
        <v>38488</v>
      </c>
      <c r="C126" s="74">
        <v>38480</v>
      </c>
      <c r="D126" s="74">
        <v>38457</v>
      </c>
      <c r="E126" s="74">
        <v>38449</v>
      </c>
      <c r="F126" s="74">
        <v>38631</v>
      </c>
      <c r="G126" s="74">
        <v>38639</v>
      </c>
      <c r="H126" s="74">
        <v>38655</v>
      </c>
      <c r="I126" s="74">
        <v>38660</v>
      </c>
      <c r="J126" s="75">
        <v>139</v>
      </c>
      <c r="K126" s="75">
        <v>160</v>
      </c>
      <c r="L126" s="75">
        <v>200</v>
      </c>
      <c r="M126" s="76">
        <v>222</v>
      </c>
      <c r="N126" s="77"/>
      <c r="O126" s="108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2.75">
      <c r="A127" s="37" t="s">
        <v>97</v>
      </c>
      <c r="B127" s="74">
        <v>38552</v>
      </c>
      <c r="C127" s="74">
        <v>38538</v>
      </c>
      <c r="D127" s="74">
        <v>38517</v>
      </c>
      <c r="E127" s="74">
        <v>38485</v>
      </c>
      <c r="F127" s="74">
        <v>38568</v>
      </c>
      <c r="G127" s="74">
        <v>38584</v>
      </c>
      <c r="H127" s="74">
        <v>38598</v>
      </c>
      <c r="I127" s="74">
        <v>38607</v>
      </c>
      <c r="J127" s="75">
        <v>16</v>
      </c>
      <c r="K127" s="75">
        <v>47</v>
      </c>
      <c r="L127" s="75">
        <v>91</v>
      </c>
      <c r="M127" s="76">
        <v>119</v>
      </c>
      <c r="N127" s="77"/>
      <c r="O127" s="108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37" t="s">
        <v>313</v>
      </c>
      <c r="B128" s="74" t="s">
        <v>330</v>
      </c>
      <c r="C128" s="74" t="s">
        <v>330</v>
      </c>
      <c r="D128" s="74" t="s">
        <v>330</v>
      </c>
      <c r="E128" s="74" t="s">
        <v>330</v>
      </c>
      <c r="F128" s="74" t="s">
        <v>330</v>
      </c>
      <c r="G128" s="74" t="s">
        <v>330</v>
      </c>
      <c r="H128" s="74" t="s">
        <v>330</v>
      </c>
      <c r="I128" s="74" t="s">
        <v>330</v>
      </c>
      <c r="J128" s="103" t="s">
        <v>330</v>
      </c>
      <c r="K128" s="103" t="s">
        <v>330</v>
      </c>
      <c r="L128" s="103" t="s">
        <v>330</v>
      </c>
      <c r="M128" s="104" t="s">
        <v>330</v>
      </c>
      <c r="N128" s="77"/>
      <c r="O128" s="108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ht="12.75">
      <c r="A129" s="37" t="s">
        <v>237</v>
      </c>
      <c r="B129" s="74">
        <v>38552</v>
      </c>
      <c r="C129" s="74">
        <v>38538</v>
      </c>
      <c r="D129" s="74">
        <v>38517</v>
      </c>
      <c r="E129" s="74">
        <v>38485</v>
      </c>
      <c r="F129" s="74">
        <v>38568</v>
      </c>
      <c r="G129" s="74">
        <v>38584</v>
      </c>
      <c r="H129" s="74">
        <v>38598</v>
      </c>
      <c r="I129" s="74">
        <v>38607</v>
      </c>
      <c r="J129" s="103">
        <v>16</v>
      </c>
      <c r="K129" s="103">
        <v>46</v>
      </c>
      <c r="L129" s="103">
        <v>81</v>
      </c>
      <c r="M129" s="104">
        <v>122</v>
      </c>
      <c r="N129" s="77"/>
      <c r="O129" s="108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ht="12.75">
      <c r="A130" s="37" t="s">
        <v>98</v>
      </c>
      <c r="B130" s="74">
        <v>38533</v>
      </c>
      <c r="C130" s="74">
        <v>38516</v>
      </c>
      <c r="D130" s="74">
        <v>38496</v>
      </c>
      <c r="E130" s="74">
        <v>38474</v>
      </c>
      <c r="F130" s="74">
        <v>38587</v>
      </c>
      <c r="G130" s="74">
        <v>38604</v>
      </c>
      <c r="H130" s="74">
        <v>38614</v>
      </c>
      <c r="I130" s="74">
        <v>38628</v>
      </c>
      <c r="J130" s="75">
        <v>56</v>
      </c>
      <c r="K130" s="75">
        <v>88</v>
      </c>
      <c r="L130" s="75">
        <v>119</v>
      </c>
      <c r="M130" s="76">
        <v>151</v>
      </c>
      <c r="N130" s="77"/>
      <c r="O130" s="108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ht="12.75">
      <c r="A131" s="37" t="s">
        <v>238</v>
      </c>
      <c r="B131" s="74">
        <v>38533</v>
      </c>
      <c r="C131" s="74">
        <v>38515</v>
      </c>
      <c r="D131" s="74">
        <v>38495</v>
      </c>
      <c r="E131" s="74">
        <v>38473</v>
      </c>
      <c r="F131" s="74">
        <v>38588</v>
      </c>
      <c r="G131" s="74">
        <v>38605</v>
      </c>
      <c r="H131" s="74">
        <v>38614</v>
      </c>
      <c r="I131" s="74">
        <v>38628</v>
      </c>
      <c r="J131" s="103">
        <v>55</v>
      </c>
      <c r="K131" s="103">
        <v>90</v>
      </c>
      <c r="L131" s="103">
        <v>119</v>
      </c>
      <c r="M131" s="104">
        <v>155</v>
      </c>
      <c r="N131" s="77"/>
      <c r="O131" s="108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ht="12.75">
      <c r="A132" s="37" t="s">
        <v>239</v>
      </c>
      <c r="B132" s="74">
        <v>38533</v>
      </c>
      <c r="C132" s="74">
        <v>38515</v>
      </c>
      <c r="D132" s="74">
        <v>38495</v>
      </c>
      <c r="E132" s="74">
        <v>38473</v>
      </c>
      <c r="F132" s="74">
        <v>38610</v>
      </c>
      <c r="G132" s="74">
        <v>38632</v>
      </c>
      <c r="H132" s="74">
        <v>38641</v>
      </c>
      <c r="I132" s="74">
        <v>38657</v>
      </c>
      <c r="J132" s="103">
        <v>77</v>
      </c>
      <c r="K132" s="103">
        <v>117</v>
      </c>
      <c r="L132" s="103">
        <v>146</v>
      </c>
      <c r="M132" s="104">
        <v>184</v>
      </c>
      <c r="N132" s="77"/>
      <c r="O132" s="108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ht="12.75">
      <c r="A133" s="37" t="s">
        <v>99</v>
      </c>
      <c r="B133" s="74">
        <v>38512</v>
      </c>
      <c r="C133" s="74">
        <v>38498</v>
      </c>
      <c r="D133" s="74">
        <v>38483</v>
      </c>
      <c r="E133" s="74">
        <v>38465</v>
      </c>
      <c r="F133" s="74">
        <v>38617</v>
      </c>
      <c r="G133" s="74">
        <v>38628</v>
      </c>
      <c r="H133" s="74">
        <v>38641</v>
      </c>
      <c r="I133" s="74">
        <v>38651</v>
      </c>
      <c r="J133" s="75">
        <v>107</v>
      </c>
      <c r="K133" s="75">
        <v>130</v>
      </c>
      <c r="L133" s="75">
        <v>161</v>
      </c>
      <c r="M133" s="76">
        <v>192</v>
      </c>
      <c r="N133" s="77"/>
      <c r="O133" s="108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ht="12.75">
      <c r="A134" s="37" t="s">
        <v>219</v>
      </c>
      <c r="B134" s="74">
        <v>38453</v>
      </c>
      <c r="C134" s="74">
        <v>38432</v>
      </c>
      <c r="D134" s="74">
        <v>38425</v>
      </c>
      <c r="E134" s="74">
        <v>38409</v>
      </c>
      <c r="F134" s="74">
        <v>38659</v>
      </c>
      <c r="G134" s="74">
        <v>38664</v>
      </c>
      <c r="H134" s="74">
        <v>38673</v>
      </c>
      <c r="I134" s="74">
        <v>38682</v>
      </c>
      <c r="J134" s="103">
        <v>206</v>
      </c>
      <c r="K134" s="103">
        <v>232</v>
      </c>
      <c r="L134" s="103">
        <v>248</v>
      </c>
      <c r="M134" s="104">
        <v>273</v>
      </c>
      <c r="N134" s="77"/>
      <c r="O134" s="108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ht="12.75">
      <c r="A135" s="37" t="s">
        <v>240</v>
      </c>
      <c r="B135" s="74">
        <v>38455</v>
      </c>
      <c r="C135" s="74">
        <v>38445</v>
      </c>
      <c r="D135" s="74">
        <v>38442</v>
      </c>
      <c r="E135" s="74">
        <v>38442</v>
      </c>
      <c r="F135" s="74">
        <v>38656</v>
      </c>
      <c r="G135" s="74">
        <v>38673</v>
      </c>
      <c r="H135" s="74">
        <v>38689</v>
      </c>
      <c r="I135" s="74">
        <v>38704</v>
      </c>
      <c r="J135" s="103">
        <v>201</v>
      </c>
      <c r="K135" s="103">
        <v>228</v>
      </c>
      <c r="L135" s="103">
        <v>247</v>
      </c>
      <c r="M135" s="104">
        <v>262</v>
      </c>
      <c r="N135" s="77"/>
      <c r="O135" s="108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12.75">
      <c r="A136" s="37" t="s">
        <v>100</v>
      </c>
      <c r="B136" s="74">
        <v>38444</v>
      </c>
      <c r="C136" s="74">
        <v>38437</v>
      </c>
      <c r="D136" s="74">
        <v>38418</v>
      </c>
      <c r="E136" s="74">
        <v>38407</v>
      </c>
      <c r="F136" s="74">
        <v>38658</v>
      </c>
      <c r="G136" s="74">
        <v>38665</v>
      </c>
      <c r="H136" s="74">
        <v>38683</v>
      </c>
      <c r="I136" s="74">
        <v>38698</v>
      </c>
      <c r="J136" s="75">
        <v>210</v>
      </c>
      <c r="K136" s="75">
        <v>228</v>
      </c>
      <c r="L136" s="75">
        <v>259</v>
      </c>
      <c r="M136" s="76">
        <v>300</v>
      </c>
      <c r="N136" s="77"/>
      <c r="O136" s="108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ht="12.75">
      <c r="A137" s="37" t="s">
        <v>101</v>
      </c>
      <c r="B137" s="74">
        <v>38504</v>
      </c>
      <c r="C137" s="74">
        <v>38489</v>
      </c>
      <c r="D137" s="74">
        <v>38478</v>
      </c>
      <c r="E137" s="74">
        <v>38464</v>
      </c>
      <c r="F137" s="74">
        <v>38623</v>
      </c>
      <c r="G137" s="74">
        <v>38634</v>
      </c>
      <c r="H137" s="74">
        <v>38641</v>
      </c>
      <c r="I137" s="74">
        <v>38651</v>
      </c>
      <c r="J137" s="75">
        <v>115</v>
      </c>
      <c r="K137" s="75">
        <v>146</v>
      </c>
      <c r="L137" s="75">
        <v>164</v>
      </c>
      <c r="M137" s="76">
        <v>185</v>
      </c>
      <c r="N137" s="77"/>
      <c r="O137" s="108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ht="12.75">
      <c r="A138" s="37" t="s">
        <v>102</v>
      </c>
      <c r="B138" s="74">
        <v>38531</v>
      </c>
      <c r="C138" s="74">
        <v>38518</v>
      </c>
      <c r="D138" s="74">
        <v>38488</v>
      </c>
      <c r="E138" s="74">
        <v>38474</v>
      </c>
      <c r="F138" s="74">
        <v>38595</v>
      </c>
      <c r="G138" s="74">
        <v>38605</v>
      </c>
      <c r="H138" s="74">
        <v>38618</v>
      </c>
      <c r="I138" s="74">
        <v>38624</v>
      </c>
      <c r="J138" s="75">
        <v>67</v>
      </c>
      <c r="K138" s="75">
        <v>89</v>
      </c>
      <c r="L138" s="75">
        <v>132</v>
      </c>
      <c r="M138" s="76">
        <v>151</v>
      </c>
      <c r="N138" s="77"/>
      <c r="O138" s="108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ht="12.75">
      <c r="A139" s="37" t="s">
        <v>103</v>
      </c>
      <c r="B139" s="74">
        <v>38537</v>
      </c>
      <c r="C139" s="74">
        <v>38520</v>
      </c>
      <c r="D139" s="74">
        <v>38504</v>
      </c>
      <c r="E139" s="74">
        <v>38482</v>
      </c>
      <c r="F139" s="74">
        <v>38585</v>
      </c>
      <c r="G139" s="74">
        <v>38597</v>
      </c>
      <c r="H139" s="74">
        <v>38610</v>
      </c>
      <c r="I139" s="74">
        <v>38619</v>
      </c>
      <c r="J139" s="75">
        <v>48</v>
      </c>
      <c r="K139" s="75">
        <v>71</v>
      </c>
      <c r="L139" s="75">
        <v>109</v>
      </c>
      <c r="M139" s="76">
        <v>131</v>
      </c>
      <c r="N139" s="77"/>
      <c r="O139" s="108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ht="12.75">
      <c r="A140" s="37" t="s">
        <v>241</v>
      </c>
      <c r="B140" s="74" t="s">
        <v>330</v>
      </c>
      <c r="C140" s="74" t="s">
        <v>330</v>
      </c>
      <c r="D140" s="74" t="s">
        <v>330</v>
      </c>
      <c r="E140" s="74" t="s">
        <v>330</v>
      </c>
      <c r="F140" s="74" t="s">
        <v>330</v>
      </c>
      <c r="G140" s="74" t="s">
        <v>330</v>
      </c>
      <c r="H140" s="74" t="s">
        <v>330</v>
      </c>
      <c r="I140" s="74" t="s">
        <v>330</v>
      </c>
      <c r="J140" s="103" t="s">
        <v>330</v>
      </c>
      <c r="K140" s="103" t="s">
        <v>330</v>
      </c>
      <c r="L140" s="103" t="s">
        <v>330</v>
      </c>
      <c r="M140" s="104" t="s">
        <v>330</v>
      </c>
      <c r="N140" s="77"/>
      <c r="O140" s="108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ht="12.75">
      <c r="A141" s="37" t="s">
        <v>104</v>
      </c>
      <c r="B141" s="74">
        <v>38505</v>
      </c>
      <c r="C141" s="74">
        <v>38490</v>
      </c>
      <c r="D141" s="74">
        <v>38476</v>
      </c>
      <c r="E141" s="74">
        <v>38465</v>
      </c>
      <c r="F141" s="74">
        <v>38608</v>
      </c>
      <c r="G141" s="74">
        <v>38614</v>
      </c>
      <c r="H141" s="74">
        <v>38624</v>
      </c>
      <c r="I141" s="74">
        <v>38638</v>
      </c>
      <c r="J141" s="75">
        <v>103</v>
      </c>
      <c r="K141" s="75">
        <v>123</v>
      </c>
      <c r="L141" s="75">
        <v>148</v>
      </c>
      <c r="M141" s="76">
        <v>176</v>
      </c>
      <c r="N141" s="77"/>
      <c r="O141" s="108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ht="12.75">
      <c r="A142" s="37" t="s">
        <v>105</v>
      </c>
      <c r="B142" s="74">
        <v>38505</v>
      </c>
      <c r="C142" s="74">
        <v>38497</v>
      </c>
      <c r="D142" s="74">
        <v>38473</v>
      </c>
      <c r="E142" s="74">
        <v>38465</v>
      </c>
      <c r="F142" s="74">
        <v>38616</v>
      </c>
      <c r="G142" s="74">
        <v>38624</v>
      </c>
      <c r="H142" s="74">
        <v>38641</v>
      </c>
      <c r="I142" s="74">
        <v>38651</v>
      </c>
      <c r="J142" s="75">
        <v>109</v>
      </c>
      <c r="K142" s="75">
        <v>128</v>
      </c>
      <c r="L142" s="75">
        <v>161</v>
      </c>
      <c r="M142" s="76">
        <v>179</v>
      </c>
      <c r="N142" s="77"/>
      <c r="O142" s="108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ht="12.75">
      <c r="A143" s="37" t="s">
        <v>106</v>
      </c>
      <c r="B143" s="74">
        <v>38534</v>
      </c>
      <c r="C143" s="74">
        <v>38519</v>
      </c>
      <c r="D143" s="74">
        <v>38500</v>
      </c>
      <c r="E143" s="74">
        <v>38479</v>
      </c>
      <c r="F143" s="74">
        <v>38596</v>
      </c>
      <c r="G143" s="74">
        <v>38607</v>
      </c>
      <c r="H143" s="74">
        <v>38616</v>
      </c>
      <c r="I143" s="74">
        <v>38624</v>
      </c>
      <c r="J143" s="75">
        <v>60</v>
      </c>
      <c r="K143" s="75">
        <v>88</v>
      </c>
      <c r="L143" s="75">
        <v>117</v>
      </c>
      <c r="M143" s="76">
        <v>143</v>
      </c>
      <c r="N143" s="77"/>
      <c r="O143" s="108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ht="12.75">
      <c r="A144" s="37" t="s">
        <v>107</v>
      </c>
      <c r="B144" s="74">
        <v>38491</v>
      </c>
      <c r="C144" s="74">
        <v>38480</v>
      </c>
      <c r="D144" s="74">
        <v>38463</v>
      </c>
      <c r="E144" s="74">
        <v>38447</v>
      </c>
      <c r="F144" s="74">
        <v>38634</v>
      </c>
      <c r="G144" s="74">
        <v>38646</v>
      </c>
      <c r="H144" s="74">
        <v>38654</v>
      </c>
      <c r="I144" s="74">
        <v>38666</v>
      </c>
      <c r="J144" s="75">
        <v>141</v>
      </c>
      <c r="K144" s="75">
        <v>165</v>
      </c>
      <c r="L144" s="75">
        <v>190</v>
      </c>
      <c r="M144" s="76">
        <v>224</v>
      </c>
      <c r="N144" s="77"/>
      <c r="O144" s="108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ht="12.75">
      <c r="A145" s="37" t="s">
        <v>108</v>
      </c>
      <c r="B145" s="74">
        <v>38495</v>
      </c>
      <c r="C145" s="74">
        <v>38482</v>
      </c>
      <c r="D145" s="74">
        <v>38465</v>
      </c>
      <c r="E145" s="74">
        <v>38450</v>
      </c>
      <c r="F145" s="74">
        <v>38621</v>
      </c>
      <c r="G145" s="74">
        <v>38635</v>
      </c>
      <c r="H145" s="74">
        <v>38649</v>
      </c>
      <c r="I145" s="74">
        <v>38657</v>
      </c>
      <c r="J145" s="75">
        <v>128</v>
      </c>
      <c r="K145" s="75">
        <v>154</v>
      </c>
      <c r="L145" s="75">
        <v>189</v>
      </c>
      <c r="M145" s="76">
        <v>208</v>
      </c>
      <c r="N145" s="77"/>
      <c r="O145" s="108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ht="12.75">
      <c r="A146" s="37" t="s">
        <v>109</v>
      </c>
      <c r="B146" s="74">
        <v>38489</v>
      </c>
      <c r="C146" s="74">
        <v>38481</v>
      </c>
      <c r="D146" s="74">
        <v>38453</v>
      </c>
      <c r="E146" s="74">
        <v>38439</v>
      </c>
      <c r="F146" s="74">
        <v>38620</v>
      </c>
      <c r="G146" s="74">
        <v>38633</v>
      </c>
      <c r="H146" s="74">
        <v>38634</v>
      </c>
      <c r="I146" s="74">
        <v>38644</v>
      </c>
      <c r="J146" s="75">
        <v>132</v>
      </c>
      <c r="K146" s="75">
        <v>152</v>
      </c>
      <c r="L146" s="75">
        <v>171</v>
      </c>
      <c r="M146" s="76">
        <v>213</v>
      </c>
      <c r="N146" s="77"/>
      <c r="O146" s="108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ht="12.75">
      <c r="A147" s="37" t="s">
        <v>110</v>
      </c>
      <c r="B147" s="74">
        <v>38517</v>
      </c>
      <c r="C147" s="74">
        <v>38491</v>
      </c>
      <c r="D147" s="74">
        <v>38484</v>
      </c>
      <c r="E147" s="74">
        <v>38466</v>
      </c>
      <c r="F147" s="74">
        <v>38615</v>
      </c>
      <c r="G147" s="74">
        <v>38624</v>
      </c>
      <c r="H147" s="74">
        <v>38633</v>
      </c>
      <c r="I147" s="74">
        <v>38646</v>
      </c>
      <c r="J147" s="75">
        <v>102</v>
      </c>
      <c r="K147" s="75">
        <v>131</v>
      </c>
      <c r="L147" s="75">
        <v>151</v>
      </c>
      <c r="M147" s="76">
        <v>183</v>
      </c>
      <c r="N147" s="77"/>
      <c r="O147" s="108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ht="12.75">
      <c r="A148" s="37" t="s">
        <v>111</v>
      </c>
      <c r="B148" s="74">
        <v>38533</v>
      </c>
      <c r="C148" s="74">
        <v>38519</v>
      </c>
      <c r="D148" s="74">
        <v>38505</v>
      </c>
      <c r="E148" s="74">
        <v>38493</v>
      </c>
      <c r="F148" s="74">
        <v>38591</v>
      </c>
      <c r="G148" s="74">
        <v>38605</v>
      </c>
      <c r="H148" s="74">
        <v>38614</v>
      </c>
      <c r="I148" s="74">
        <v>38620</v>
      </c>
      <c r="J148" s="75">
        <v>56</v>
      </c>
      <c r="K148" s="75">
        <v>84</v>
      </c>
      <c r="L148" s="75">
        <v>110</v>
      </c>
      <c r="M148" s="76">
        <v>127</v>
      </c>
      <c r="N148" s="77"/>
      <c r="O148" s="108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ht="12.75">
      <c r="A149" s="37" t="s">
        <v>113</v>
      </c>
      <c r="B149" s="74">
        <v>38510</v>
      </c>
      <c r="C149" s="74">
        <v>38498</v>
      </c>
      <c r="D149" s="74">
        <v>38492</v>
      </c>
      <c r="E149" s="74">
        <v>38469</v>
      </c>
      <c r="F149" s="74">
        <v>38616</v>
      </c>
      <c r="G149" s="74">
        <v>38624</v>
      </c>
      <c r="H149" s="74">
        <v>38635</v>
      </c>
      <c r="I149" s="74">
        <v>38645</v>
      </c>
      <c r="J149" s="75">
        <v>102</v>
      </c>
      <c r="K149" s="75">
        <v>126</v>
      </c>
      <c r="L149" s="75">
        <v>150</v>
      </c>
      <c r="M149" s="76">
        <v>171</v>
      </c>
      <c r="N149" s="77"/>
      <c r="O149" s="108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ht="12.75">
      <c r="A150" s="37" t="s">
        <v>114</v>
      </c>
      <c r="B150" s="74">
        <v>38515</v>
      </c>
      <c r="C150" s="74">
        <v>38503</v>
      </c>
      <c r="D150" s="74">
        <v>38482</v>
      </c>
      <c r="E150" s="74">
        <v>38472</v>
      </c>
      <c r="F150" s="74">
        <v>38613</v>
      </c>
      <c r="G150" s="74">
        <v>38618</v>
      </c>
      <c r="H150" s="74">
        <v>38633</v>
      </c>
      <c r="I150" s="74">
        <v>38644</v>
      </c>
      <c r="J150" s="75">
        <v>105</v>
      </c>
      <c r="K150" s="75">
        <v>118</v>
      </c>
      <c r="L150" s="75">
        <v>145</v>
      </c>
      <c r="M150" s="76">
        <v>173</v>
      </c>
      <c r="N150" s="77"/>
      <c r="O150" s="108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ht="12.75">
      <c r="A151" s="37" t="s">
        <v>115</v>
      </c>
      <c r="B151" s="74">
        <v>38478</v>
      </c>
      <c r="C151" s="74">
        <v>38455</v>
      </c>
      <c r="D151" s="74">
        <v>38441</v>
      </c>
      <c r="E151" s="74">
        <v>38409</v>
      </c>
      <c r="F151" s="74">
        <v>38641</v>
      </c>
      <c r="G151" s="74">
        <v>38651</v>
      </c>
      <c r="H151" s="74">
        <v>38663</v>
      </c>
      <c r="I151" s="74">
        <v>38676</v>
      </c>
      <c r="J151" s="75">
        <v>168</v>
      </c>
      <c r="K151" s="75">
        <v>200</v>
      </c>
      <c r="L151" s="75">
        <v>230</v>
      </c>
      <c r="M151" s="76">
        <v>269</v>
      </c>
      <c r="N151" s="77"/>
      <c r="O151" s="108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ht="12.75">
      <c r="A152" s="37" t="s">
        <v>314</v>
      </c>
      <c r="B152" s="74">
        <v>38533</v>
      </c>
      <c r="C152" s="74">
        <v>38519</v>
      </c>
      <c r="D152" s="74">
        <v>38505</v>
      </c>
      <c r="E152" s="74">
        <v>38493</v>
      </c>
      <c r="F152" s="74">
        <v>38640</v>
      </c>
      <c r="G152" s="74">
        <v>38649</v>
      </c>
      <c r="H152" s="74">
        <v>38657</v>
      </c>
      <c r="I152" s="74">
        <v>38665</v>
      </c>
      <c r="J152" s="103">
        <v>107</v>
      </c>
      <c r="K152" s="103">
        <v>130</v>
      </c>
      <c r="L152" s="103">
        <v>152</v>
      </c>
      <c r="M152" s="104">
        <v>172</v>
      </c>
      <c r="N152" s="77"/>
      <c r="O152" s="108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ht="12.75">
      <c r="A153" s="37" t="s">
        <v>112</v>
      </c>
      <c r="B153" s="74">
        <v>38534</v>
      </c>
      <c r="C153" s="74">
        <v>38518</v>
      </c>
      <c r="D153" s="74">
        <v>38493</v>
      </c>
      <c r="E153" s="74">
        <v>38474</v>
      </c>
      <c r="F153" s="74">
        <v>38591</v>
      </c>
      <c r="G153" s="74">
        <v>38605</v>
      </c>
      <c r="H153" s="74">
        <v>38617</v>
      </c>
      <c r="I153" s="74">
        <v>38632</v>
      </c>
      <c r="J153" s="75">
        <v>57</v>
      </c>
      <c r="K153" s="75">
        <v>81</v>
      </c>
      <c r="L153" s="75">
        <v>128</v>
      </c>
      <c r="M153" s="76">
        <v>156</v>
      </c>
      <c r="N153" s="77"/>
      <c r="O153" s="108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1:24" ht="12.75">
      <c r="A154" s="37" t="s">
        <v>336</v>
      </c>
      <c r="B154" s="74" t="s">
        <v>330</v>
      </c>
      <c r="C154" s="74" t="s">
        <v>330</v>
      </c>
      <c r="D154" s="74" t="s">
        <v>330</v>
      </c>
      <c r="E154" s="74" t="s">
        <v>330</v>
      </c>
      <c r="F154" s="74" t="s">
        <v>330</v>
      </c>
      <c r="G154" s="74" t="s">
        <v>330</v>
      </c>
      <c r="H154" s="74" t="s">
        <v>330</v>
      </c>
      <c r="I154" s="74" t="s">
        <v>330</v>
      </c>
      <c r="J154" s="103" t="s">
        <v>330</v>
      </c>
      <c r="K154" s="103" t="s">
        <v>330</v>
      </c>
      <c r="L154" s="103" t="s">
        <v>330</v>
      </c>
      <c r="M154" s="104" t="s">
        <v>330</v>
      </c>
      <c r="N154" s="77"/>
      <c r="O154" s="108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ht="12.75">
      <c r="A155" s="37" t="s">
        <v>116</v>
      </c>
      <c r="B155" s="74">
        <v>38508</v>
      </c>
      <c r="C155" s="74">
        <v>38493</v>
      </c>
      <c r="D155" s="74">
        <v>38474</v>
      </c>
      <c r="E155" s="74">
        <v>38461</v>
      </c>
      <c r="F155" s="74">
        <v>38613</v>
      </c>
      <c r="G155" s="74">
        <v>38622</v>
      </c>
      <c r="H155" s="74">
        <v>38636</v>
      </c>
      <c r="I155" s="74">
        <v>38652</v>
      </c>
      <c r="J155" s="75">
        <v>105</v>
      </c>
      <c r="K155" s="75">
        <v>128</v>
      </c>
      <c r="L155" s="75">
        <v>162</v>
      </c>
      <c r="M155" s="76">
        <v>191</v>
      </c>
      <c r="N155" s="77"/>
      <c r="O155" s="108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ht="12.75">
      <c r="A156" s="37" t="s">
        <v>117</v>
      </c>
      <c r="B156" s="74">
        <v>38524</v>
      </c>
      <c r="C156" s="74">
        <v>38494</v>
      </c>
      <c r="D156" s="74">
        <v>38475</v>
      </c>
      <c r="E156" s="74">
        <v>38458</v>
      </c>
      <c r="F156" s="74">
        <v>38599</v>
      </c>
      <c r="G156" s="74">
        <v>38610</v>
      </c>
      <c r="H156" s="74">
        <v>38618</v>
      </c>
      <c r="I156" s="74">
        <v>38642</v>
      </c>
      <c r="J156" s="75">
        <v>74</v>
      </c>
      <c r="K156" s="75">
        <v>114</v>
      </c>
      <c r="L156" s="75">
        <v>142</v>
      </c>
      <c r="M156" s="76">
        <v>181</v>
      </c>
      <c r="N156" s="77"/>
      <c r="O156" s="108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ht="12.75">
      <c r="A157" s="37" t="s">
        <v>118</v>
      </c>
      <c r="B157" s="74">
        <v>38517</v>
      </c>
      <c r="C157" s="74">
        <v>38494</v>
      </c>
      <c r="D157" s="74">
        <v>38491</v>
      </c>
      <c r="E157" s="74">
        <v>38476</v>
      </c>
      <c r="F157" s="74">
        <v>38607</v>
      </c>
      <c r="G157" s="74">
        <v>38610</v>
      </c>
      <c r="H157" s="74">
        <v>38618</v>
      </c>
      <c r="I157" s="74">
        <v>38632</v>
      </c>
      <c r="J157" s="75">
        <v>70</v>
      </c>
      <c r="K157" s="75">
        <v>111</v>
      </c>
      <c r="L157" s="75">
        <v>132</v>
      </c>
      <c r="M157" s="76">
        <v>153</v>
      </c>
      <c r="N157" s="77"/>
      <c r="O157" s="108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ht="12.75">
      <c r="A158" s="37" t="s">
        <v>119</v>
      </c>
      <c r="B158" s="74">
        <v>38531</v>
      </c>
      <c r="C158" s="74">
        <v>38519</v>
      </c>
      <c r="D158" s="74">
        <v>38500</v>
      </c>
      <c r="E158" s="74">
        <v>38484</v>
      </c>
      <c r="F158" s="74">
        <v>38594</v>
      </c>
      <c r="G158" s="74">
        <v>38605</v>
      </c>
      <c r="H158" s="74">
        <v>38616</v>
      </c>
      <c r="I158" s="74">
        <v>38625</v>
      </c>
      <c r="J158" s="75">
        <v>64</v>
      </c>
      <c r="K158" s="75">
        <v>85</v>
      </c>
      <c r="L158" s="75">
        <v>115</v>
      </c>
      <c r="M158" s="76">
        <v>142</v>
      </c>
      <c r="N158" s="77"/>
      <c r="O158" s="108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ht="12.75">
      <c r="A159" s="37" t="s">
        <v>123</v>
      </c>
      <c r="B159" s="74">
        <v>38514</v>
      </c>
      <c r="C159" s="74">
        <v>38493</v>
      </c>
      <c r="D159" s="74">
        <v>38476</v>
      </c>
      <c r="E159" s="74">
        <v>38456</v>
      </c>
      <c r="F159" s="74">
        <v>38604</v>
      </c>
      <c r="G159" s="74">
        <v>38613</v>
      </c>
      <c r="H159" s="74">
        <v>38623</v>
      </c>
      <c r="I159" s="74">
        <v>38639</v>
      </c>
      <c r="J159" s="75">
        <v>88</v>
      </c>
      <c r="K159" s="75">
        <v>125</v>
      </c>
      <c r="L159" s="75">
        <v>146</v>
      </c>
      <c r="M159" s="76">
        <v>176</v>
      </c>
      <c r="N159" s="77"/>
      <c r="O159" s="108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1:24" ht="12.75">
      <c r="A160" s="37" t="s">
        <v>120</v>
      </c>
      <c r="B160" s="74">
        <v>38503</v>
      </c>
      <c r="C160" s="74">
        <v>38485</v>
      </c>
      <c r="D160" s="74">
        <v>38468</v>
      </c>
      <c r="E160" s="74">
        <v>38450</v>
      </c>
      <c r="F160" s="74">
        <v>38610</v>
      </c>
      <c r="G160" s="74">
        <v>38620</v>
      </c>
      <c r="H160" s="74">
        <v>38634</v>
      </c>
      <c r="I160" s="74">
        <v>38648</v>
      </c>
      <c r="J160" s="75">
        <v>108</v>
      </c>
      <c r="K160" s="75">
        <v>135</v>
      </c>
      <c r="L160" s="75">
        <v>171</v>
      </c>
      <c r="M160" s="76">
        <v>199</v>
      </c>
      <c r="N160" s="77"/>
      <c r="O160" s="108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1:24" ht="12.75">
      <c r="A161" s="37" t="s">
        <v>122</v>
      </c>
      <c r="B161" s="74">
        <v>38504</v>
      </c>
      <c r="C161" s="74">
        <v>38486</v>
      </c>
      <c r="D161" s="74">
        <v>38473</v>
      </c>
      <c r="E161" s="74">
        <v>38452</v>
      </c>
      <c r="F161" s="74">
        <v>38611</v>
      </c>
      <c r="G161" s="74">
        <v>38619</v>
      </c>
      <c r="H161" s="74">
        <v>38638</v>
      </c>
      <c r="I161" s="74">
        <v>38652</v>
      </c>
      <c r="J161" s="75">
        <v>107</v>
      </c>
      <c r="K161" s="75">
        <v>135</v>
      </c>
      <c r="L161" s="75">
        <v>163</v>
      </c>
      <c r="M161" s="76">
        <v>196</v>
      </c>
      <c r="N161" s="77"/>
      <c r="O161" s="108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1:24" ht="12.75">
      <c r="A162" s="37" t="s">
        <v>121</v>
      </c>
      <c r="B162" s="74">
        <v>38494</v>
      </c>
      <c r="C162" s="74">
        <v>38478</v>
      </c>
      <c r="D162" s="74">
        <v>38459</v>
      </c>
      <c r="E162" s="74">
        <v>38445</v>
      </c>
      <c r="F162" s="74">
        <v>38619</v>
      </c>
      <c r="G162" s="74">
        <v>38638</v>
      </c>
      <c r="H162" s="74">
        <v>38652</v>
      </c>
      <c r="I162" s="74">
        <v>38661</v>
      </c>
      <c r="J162" s="75">
        <v>128</v>
      </c>
      <c r="K162" s="75">
        <v>160</v>
      </c>
      <c r="L162" s="75">
        <v>194</v>
      </c>
      <c r="M162" s="76">
        <v>216</v>
      </c>
      <c r="N162" s="77"/>
      <c r="O162" s="108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ht="12.75">
      <c r="A163" s="37" t="s">
        <v>124</v>
      </c>
      <c r="B163" s="74">
        <v>38489</v>
      </c>
      <c r="C163" s="74">
        <v>38474</v>
      </c>
      <c r="D163" s="74">
        <v>38448</v>
      </c>
      <c r="E163" s="74">
        <v>38440</v>
      </c>
      <c r="F163" s="74">
        <v>38632</v>
      </c>
      <c r="G163" s="74">
        <v>38646</v>
      </c>
      <c r="H163" s="74">
        <v>38660</v>
      </c>
      <c r="I163" s="74">
        <v>38666</v>
      </c>
      <c r="J163" s="103">
        <v>143</v>
      </c>
      <c r="K163" s="103">
        <v>172</v>
      </c>
      <c r="L163" s="103">
        <v>212</v>
      </c>
      <c r="M163" s="104">
        <v>226</v>
      </c>
      <c r="N163" s="77"/>
      <c r="O163" s="108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1:24" ht="12.75">
      <c r="A164" s="37" t="s">
        <v>315</v>
      </c>
      <c r="B164" s="74" t="s">
        <v>330</v>
      </c>
      <c r="C164" s="74" t="s">
        <v>330</v>
      </c>
      <c r="D164" s="74" t="s">
        <v>330</v>
      </c>
      <c r="E164" s="74" t="s">
        <v>330</v>
      </c>
      <c r="F164" s="74" t="s">
        <v>330</v>
      </c>
      <c r="G164" s="74" t="s">
        <v>330</v>
      </c>
      <c r="H164" s="74" t="s">
        <v>330</v>
      </c>
      <c r="I164" s="74" t="s">
        <v>330</v>
      </c>
      <c r="J164" s="103" t="s">
        <v>330</v>
      </c>
      <c r="K164" s="103" t="s">
        <v>330</v>
      </c>
      <c r="L164" s="103" t="s">
        <v>330</v>
      </c>
      <c r="M164" s="104" t="s">
        <v>330</v>
      </c>
      <c r="N164" s="77"/>
      <c r="O164" s="108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1:24" ht="12.75">
      <c r="A165" s="37" t="s">
        <v>125</v>
      </c>
      <c r="B165" s="74">
        <v>38504</v>
      </c>
      <c r="C165" s="74">
        <v>38488</v>
      </c>
      <c r="D165" s="74">
        <v>38474</v>
      </c>
      <c r="E165" s="74">
        <v>38458</v>
      </c>
      <c r="F165" s="74">
        <v>38614</v>
      </c>
      <c r="G165" s="74">
        <v>38622</v>
      </c>
      <c r="H165" s="74">
        <v>38631</v>
      </c>
      <c r="I165" s="74">
        <v>38639</v>
      </c>
      <c r="J165" s="75">
        <v>105</v>
      </c>
      <c r="K165" s="75">
        <v>132</v>
      </c>
      <c r="L165" s="75">
        <v>154</v>
      </c>
      <c r="M165" s="76">
        <v>159</v>
      </c>
      <c r="N165" s="77"/>
      <c r="O165" s="108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ht="12.75">
      <c r="A166" s="37" t="s">
        <v>126</v>
      </c>
      <c r="B166" s="74">
        <v>38509</v>
      </c>
      <c r="C166" s="74">
        <v>38502</v>
      </c>
      <c r="D166" s="74">
        <v>38477</v>
      </c>
      <c r="E166" s="74">
        <v>38468</v>
      </c>
      <c r="F166" s="74">
        <v>38605</v>
      </c>
      <c r="G166" s="74">
        <v>38614</v>
      </c>
      <c r="H166" s="74">
        <v>38620</v>
      </c>
      <c r="I166" s="74">
        <v>38640</v>
      </c>
      <c r="J166" s="75">
        <v>98</v>
      </c>
      <c r="K166" s="75">
        <v>114</v>
      </c>
      <c r="L166" s="75">
        <v>149</v>
      </c>
      <c r="M166" s="76">
        <v>177</v>
      </c>
      <c r="N166" s="77"/>
      <c r="O166" s="108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1:24" ht="12.75">
      <c r="A167" s="37" t="s">
        <v>127</v>
      </c>
      <c r="B167" s="74">
        <v>38466</v>
      </c>
      <c r="C167" s="74">
        <v>38453</v>
      </c>
      <c r="D167" s="74">
        <v>38440</v>
      </c>
      <c r="E167" s="74">
        <v>38399</v>
      </c>
      <c r="F167" s="74">
        <v>38641</v>
      </c>
      <c r="G167" s="74">
        <v>38650</v>
      </c>
      <c r="H167" s="74">
        <v>38662</v>
      </c>
      <c r="I167" s="74">
        <v>38682</v>
      </c>
      <c r="J167" s="75">
        <v>178</v>
      </c>
      <c r="K167" s="75">
        <v>198</v>
      </c>
      <c r="L167" s="75">
        <v>224</v>
      </c>
      <c r="M167" s="76">
        <v>297</v>
      </c>
      <c r="N167" s="77"/>
      <c r="O167" s="108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1:24" ht="12.75">
      <c r="A168" s="37" t="s">
        <v>128</v>
      </c>
      <c r="B168" s="74">
        <v>38508</v>
      </c>
      <c r="C168" s="74">
        <v>38501</v>
      </c>
      <c r="D168" s="74">
        <v>38480</v>
      </c>
      <c r="E168" s="74">
        <v>38468</v>
      </c>
      <c r="F168" s="74">
        <v>38616</v>
      </c>
      <c r="G168" s="74">
        <v>38618</v>
      </c>
      <c r="H168" s="74">
        <v>38631</v>
      </c>
      <c r="I168" s="74">
        <v>38644</v>
      </c>
      <c r="J168" s="75">
        <v>113</v>
      </c>
      <c r="K168" s="75">
        <v>123</v>
      </c>
      <c r="L168" s="75">
        <v>152</v>
      </c>
      <c r="M168" s="76">
        <v>189</v>
      </c>
      <c r="N168" s="77"/>
      <c r="O168" s="108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1:24" ht="12.75">
      <c r="A169" s="37" t="s">
        <v>316</v>
      </c>
      <c r="B169" s="74" t="s">
        <v>330</v>
      </c>
      <c r="C169" s="74" t="s">
        <v>330</v>
      </c>
      <c r="D169" s="74" t="s">
        <v>330</v>
      </c>
      <c r="E169" s="74" t="s">
        <v>330</v>
      </c>
      <c r="F169" s="74" t="s">
        <v>330</v>
      </c>
      <c r="G169" s="74" t="s">
        <v>330</v>
      </c>
      <c r="H169" s="74" t="s">
        <v>330</v>
      </c>
      <c r="I169" s="74" t="s">
        <v>330</v>
      </c>
      <c r="J169" s="103" t="s">
        <v>330</v>
      </c>
      <c r="K169" s="103" t="s">
        <v>330</v>
      </c>
      <c r="L169" s="103" t="s">
        <v>330</v>
      </c>
      <c r="M169" s="104" t="s">
        <v>330</v>
      </c>
      <c r="N169" s="77"/>
      <c r="O169" s="108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1:24" ht="12.75">
      <c r="A170" s="37" t="s">
        <v>129</v>
      </c>
      <c r="B170" s="74">
        <v>38512</v>
      </c>
      <c r="C170" s="74">
        <v>38496</v>
      </c>
      <c r="D170" s="74">
        <v>38483</v>
      </c>
      <c r="E170" s="74">
        <v>38466</v>
      </c>
      <c r="F170" s="74">
        <v>38607</v>
      </c>
      <c r="G170" s="74">
        <v>38614</v>
      </c>
      <c r="H170" s="74">
        <v>38625</v>
      </c>
      <c r="I170" s="74">
        <v>38638</v>
      </c>
      <c r="J170" s="75">
        <v>98</v>
      </c>
      <c r="K170" s="75">
        <v>123</v>
      </c>
      <c r="L170" s="75">
        <v>147</v>
      </c>
      <c r="M170" s="76">
        <v>180</v>
      </c>
      <c r="N170" s="77"/>
      <c r="O170" s="108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1:24" ht="12.75">
      <c r="A171" s="37" t="s">
        <v>130</v>
      </c>
      <c r="B171" s="74">
        <v>38512</v>
      </c>
      <c r="C171" s="74">
        <v>38493</v>
      </c>
      <c r="D171" s="74">
        <v>38481</v>
      </c>
      <c r="E171" s="74">
        <v>38458</v>
      </c>
      <c r="F171" s="74">
        <v>38613</v>
      </c>
      <c r="G171" s="74">
        <v>38620</v>
      </c>
      <c r="H171" s="74">
        <v>38636</v>
      </c>
      <c r="I171" s="74">
        <v>38650</v>
      </c>
      <c r="J171" s="75">
        <v>104</v>
      </c>
      <c r="K171" s="75">
        <v>130</v>
      </c>
      <c r="L171" s="75">
        <v>156</v>
      </c>
      <c r="M171" s="76">
        <v>192</v>
      </c>
      <c r="N171" s="77"/>
      <c r="O171" s="108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ht="12.75">
      <c r="A172" s="37" t="s">
        <v>131</v>
      </c>
      <c r="B172" s="74">
        <v>38518</v>
      </c>
      <c r="C172" s="74">
        <v>38504</v>
      </c>
      <c r="D172" s="74">
        <v>38490</v>
      </c>
      <c r="E172" s="74">
        <v>38471</v>
      </c>
      <c r="F172" s="74">
        <v>38607</v>
      </c>
      <c r="G172" s="74">
        <v>38613</v>
      </c>
      <c r="H172" s="74">
        <v>38623</v>
      </c>
      <c r="I172" s="74">
        <v>38633</v>
      </c>
      <c r="J172" s="75">
        <v>91</v>
      </c>
      <c r="K172" s="75">
        <v>111</v>
      </c>
      <c r="L172" s="75">
        <v>134</v>
      </c>
      <c r="M172" s="76">
        <v>164</v>
      </c>
      <c r="N172" s="77"/>
      <c r="O172" s="108"/>
      <c r="P172" s="77"/>
      <c r="Q172" s="77"/>
      <c r="R172" s="77"/>
      <c r="S172" s="77"/>
      <c r="T172" s="77"/>
      <c r="U172" s="77"/>
      <c r="V172" s="77"/>
      <c r="W172" s="77"/>
      <c r="X172" s="77"/>
    </row>
    <row r="173" spans="1:24" ht="12.75">
      <c r="A173" s="37" t="s">
        <v>132</v>
      </c>
      <c r="B173" s="74">
        <v>38473</v>
      </c>
      <c r="C173" s="74">
        <v>38463</v>
      </c>
      <c r="D173" s="74">
        <v>38448</v>
      </c>
      <c r="E173" s="74">
        <v>38433</v>
      </c>
      <c r="F173" s="74">
        <v>38638</v>
      </c>
      <c r="G173" s="74">
        <v>38647</v>
      </c>
      <c r="H173" s="74">
        <v>38656</v>
      </c>
      <c r="I173" s="74">
        <v>38670</v>
      </c>
      <c r="J173" s="75">
        <v>164</v>
      </c>
      <c r="K173" s="75">
        <v>181</v>
      </c>
      <c r="L173" s="75">
        <v>208</v>
      </c>
      <c r="M173" s="76">
        <v>231</v>
      </c>
      <c r="N173" s="77"/>
      <c r="O173" s="108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ht="12.75">
      <c r="A174" s="37" t="s">
        <v>242</v>
      </c>
      <c r="B174" s="74">
        <v>38468</v>
      </c>
      <c r="C174" s="74">
        <v>38445</v>
      </c>
      <c r="D174" s="74">
        <v>38435</v>
      </c>
      <c r="E174" s="74">
        <v>38401</v>
      </c>
      <c r="F174" s="74">
        <v>38638</v>
      </c>
      <c r="G174" s="74">
        <v>38647</v>
      </c>
      <c r="H174" s="74">
        <v>38656</v>
      </c>
      <c r="I174" s="74">
        <v>38670</v>
      </c>
      <c r="J174" s="75">
        <v>164</v>
      </c>
      <c r="K174" s="75">
        <v>181</v>
      </c>
      <c r="L174" s="75">
        <v>208</v>
      </c>
      <c r="M174" s="76">
        <v>231</v>
      </c>
      <c r="N174" s="77"/>
      <c r="O174" s="108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4" ht="12.75">
      <c r="A175" s="37" t="s">
        <v>133</v>
      </c>
      <c r="B175" s="74">
        <v>38494</v>
      </c>
      <c r="C175" s="74">
        <v>38472</v>
      </c>
      <c r="D175" s="74">
        <v>38454</v>
      </c>
      <c r="E175" s="74">
        <v>38444</v>
      </c>
      <c r="F175" s="74">
        <v>38618</v>
      </c>
      <c r="G175" s="74">
        <v>38630</v>
      </c>
      <c r="H175" s="74">
        <v>38646</v>
      </c>
      <c r="I175" s="74">
        <v>38663</v>
      </c>
      <c r="J175" s="103">
        <v>124</v>
      </c>
      <c r="K175" s="103">
        <v>158</v>
      </c>
      <c r="L175" s="103">
        <v>192</v>
      </c>
      <c r="M175" s="104">
        <v>219</v>
      </c>
      <c r="N175" s="77"/>
      <c r="O175" s="108"/>
      <c r="P175" s="77"/>
      <c r="Q175" s="77"/>
      <c r="R175" s="77"/>
      <c r="S175" s="77"/>
      <c r="T175" s="77"/>
      <c r="U175" s="77"/>
      <c r="V175" s="77"/>
      <c r="W175" s="77"/>
      <c r="X175" s="77"/>
    </row>
    <row r="176" spans="1:24" ht="12.75">
      <c r="A176" s="37" t="s">
        <v>134</v>
      </c>
      <c r="B176" s="74">
        <v>38509</v>
      </c>
      <c r="C176" s="74">
        <v>38496</v>
      </c>
      <c r="D176" s="74">
        <v>38481</v>
      </c>
      <c r="E176" s="74">
        <v>38469</v>
      </c>
      <c r="F176" s="74">
        <v>38609</v>
      </c>
      <c r="G176" s="74">
        <v>38616</v>
      </c>
      <c r="H176" s="74">
        <v>38629</v>
      </c>
      <c r="I176" s="74">
        <v>38640</v>
      </c>
      <c r="J176" s="75">
        <v>101</v>
      </c>
      <c r="K176" s="75">
        <v>119</v>
      </c>
      <c r="L176" s="75">
        <v>148</v>
      </c>
      <c r="M176" s="76">
        <v>171</v>
      </c>
      <c r="N176" s="77"/>
      <c r="O176" s="108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ht="12.75">
      <c r="A177" s="37" t="s">
        <v>243</v>
      </c>
      <c r="B177" s="74">
        <v>38509</v>
      </c>
      <c r="C177" s="74">
        <v>38496</v>
      </c>
      <c r="D177" s="74">
        <v>38481</v>
      </c>
      <c r="E177" s="74">
        <v>38469</v>
      </c>
      <c r="F177" s="74">
        <v>38609</v>
      </c>
      <c r="G177" s="74">
        <v>38616</v>
      </c>
      <c r="H177" s="74">
        <v>38629</v>
      </c>
      <c r="I177" s="74">
        <v>38640</v>
      </c>
      <c r="J177" s="103">
        <f>F177-B177</f>
        <v>100</v>
      </c>
      <c r="K177" s="103">
        <f>G177-C177</f>
        <v>120</v>
      </c>
      <c r="L177" s="103">
        <f>H177-D177</f>
        <v>148</v>
      </c>
      <c r="M177" s="104">
        <f>I177-E177</f>
        <v>171</v>
      </c>
      <c r="N177" s="77"/>
      <c r="O177" s="108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ht="12.75">
      <c r="A178" s="37" t="s">
        <v>135</v>
      </c>
      <c r="B178" s="74">
        <v>38476</v>
      </c>
      <c r="C178" s="74">
        <v>38459</v>
      </c>
      <c r="D178" s="74">
        <v>38444</v>
      </c>
      <c r="E178" s="74">
        <v>38431</v>
      </c>
      <c r="F178" s="74">
        <v>38627</v>
      </c>
      <c r="G178" s="74">
        <v>38643</v>
      </c>
      <c r="H178" s="74">
        <v>38656</v>
      </c>
      <c r="I178" s="74">
        <v>38664</v>
      </c>
      <c r="J178" s="75">
        <v>151</v>
      </c>
      <c r="K178" s="75">
        <v>181</v>
      </c>
      <c r="L178" s="75">
        <v>210</v>
      </c>
      <c r="M178" s="76">
        <v>233</v>
      </c>
      <c r="N178" s="77"/>
      <c r="O178" s="108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ht="12.75">
      <c r="A179" s="37" t="s">
        <v>136</v>
      </c>
      <c r="B179" s="74">
        <v>38512</v>
      </c>
      <c r="C179" s="74">
        <v>38505</v>
      </c>
      <c r="D179" s="74">
        <v>38487</v>
      </c>
      <c r="E179" s="74">
        <v>38474</v>
      </c>
      <c r="F179" s="74">
        <v>38609</v>
      </c>
      <c r="G179" s="74">
        <v>38617</v>
      </c>
      <c r="H179" s="74">
        <v>38629</v>
      </c>
      <c r="I179" s="74">
        <v>38640</v>
      </c>
      <c r="J179" s="75">
        <v>94</v>
      </c>
      <c r="K179" s="75">
        <v>115</v>
      </c>
      <c r="L179" s="75">
        <v>139</v>
      </c>
      <c r="M179" s="76">
        <v>164</v>
      </c>
      <c r="N179" s="77"/>
      <c r="O179" s="108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2.75">
      <c r="A180" s="37" t="s">
        <v>137</v>
      </c>
      <c r="B180" s="74">
        <v>38506</v>
      </c>
      <c r="C180" s="74">
        <v>38500</v>
      </c>
      <c r="D180" s="74">
        <v>38487</v>
      </c>
      <c r="E180" s="74">
        <v>38449</v>
      </c>
      <c r="F180" s="74">
        <v>38627</v>
      </c>
      <c r="G180" s="74">
        <v>38635</v>
      </c>
      <c r="H180" s="74">
        <v>38648</v>
      </c>
      <c r="I180" s="74">
        <v>38653</v>
      </c>
      <c r="J180" s="75">
        <v>129</v>
      </c>
      <c r="K180" s="75">
        <v>131</v>
      </c>
      <c r="L180" s="75">
        <v>162</v>
      </c>
      <c r="M180" s="76">
        <v>200</v>
      </c>
      <c r="N180" s="77"/>
      <c r="O180" s="108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2.75">
      <c r="A181" s="37" t="s">
        <v>138</v>
      </c>
      <c r="B181" s="74">
        <v>38514</v>
      </c>
      <c r="C181" s="74">
        <v>38503</v>
      </c>
      <c r="D181" s="74">
        <v>38484</v>
      </c>
      <c r="E181" s="74">
        <v>38472</v>
      </c>
      <c r="F181" s="74">
        <v>38612</v>
      </c>
      <c r="G181" s="74">
        <v>38623</v>
      </c>
      <c r="H181" s="74">
        <v>38632</v>
      </c>
      <c r="I181" s="74">
        <v>38644</v>
      </c>
      <c r="J181" s="75">
        <v>100</v>
      </c>
      <c r="K181" s="75">
        <v>121</v>
      </c>
      <c r="L181" s="75">
        <v>147</v>
      </c>
      <c r="M181" s="76">
        <v>170</v>
      </c>
      <c r="N181" s="77"/>
      <c r="O181" s="108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2.75">
      <c r="A182" s="37" t="s">
        <v>317</v>
      </c>
      <c r="B182" s="74" t="s">
        <v>330</v>
      </c>
      <c r="C182" s="74" t="s">
        <v>330</v>
      </c>
      <c r="D182" s="74" t="s">
        <v>330</v>
      </c>
      <c r="E182" s="74" t="s">
        <v>330</v>
      </c>
      <c r="F182" s="74" t="s">
        <v>330</v>
      </c>
      <c r="G182" s="74" t="s">
        <v>330</v>
      </c>
      <c r="H182" s="74" t="s">
        <v>330</v>
      </c>
      <c r="I182" s="74" t="s">
        <v>330</v>
      </c>
      <c r="J182" s="103" t="s">
        <v>330</v>
      </c>
      <c r="K182" s="103" t="s">
        <v>330</v>
      </c>
      <c r="L182" s="103" t="s">
        <v>330</v>
      </c>
      <c r="M182" s="104" t="s">
        <v>330</v>
      </c>
      <c r="N182" s="77"/>
      <c r="O182" s="108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2.75">
      <c r="A183" s="37" t="s">
        <v>139</v>
      </c>
      <c r="B183" s="74">
        <v>38468</v>
      </c>
      <c r="C183" s="74">
        <v>38452</v>
      </c>
      <c r="D183" s="74">
        <v>38440</v>
      </c>
      <c r="E183" s="74">
        <v>38416</v>
      </c>
      <c r="F183" s="74">
        <v>38651</v>
      </c>
      <c r="G183" s="74">
        <v>38656</v>
      </c>
      <c r="H183" s="74">
        <v>38669</v>
      </c>
      <c r="I183" s="74">
        <v>38676</v>
      </c>
      <c r="J183" s="75">
        <v>176</v>
      </c>
      <c r="K183" s="75">
        <v>210</v>
      </c>
      <c r="L183" s="75">
        <v>233</v>
      </c>
      <c r="M183" s="76">
        <v>267</v>
      </c>
      <c r="N183" s="77"/>
      <c r="O183" s="108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2.75">
      <c r="A184" s="37" t="s">
        <v>297</v>
      </c>
      <c r="B184" s="74">
        <v>38468</v>
      </c>
      <c r="C184" s="74">
        <v>38452</v>
      </c>
      <c r="D184" s="74">
        <v>38440</v>
      </c>
      <c r="E184" s="74">
        <v>38416</v>
      </c>
      <c r="F184" s="74">
        <v>38651</v>
      </c>
      <c r="G184" s="74">
        <v>38656</v>
      </c>
      <c r="H184" s="74">
        <v>38669</v>
      </c>
      <c r="I184" s="74">
        <v>38676</v>
      </c>
      <c r="J184" s="103">
        <v>183</v>
      </c>
      <c r="K184" s="103">
        <v>204</v>
      </c>
      <c r="L184" s="103">
        <v>229</v>
      </c>
      <c r="M184" s="104">
        <v>260</v>
      </c>
      <c r="N184" s="77"/>
      <c r="O184" s="108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2.75">
      <c r="A185" s="37" t="s">
        <v>140</v>
      </c>
      <c r="B185" s="74">
        <v>38524</v>
      </c>
      <c r="C185" s="74">
        <v>38505</v>
      </c>
      <c r="D185" s="74">
        <v>38485</v>
      </c>
      <c r="E185" s="74">
        <v>38468</v>
      </c>
      <c r="F185" s="74">
        <v>38595</v>
      </c>
      <c r="G185" s="74">
        <v>38608</v>
      </c>
      <c r="H185" s="74">
        <v>38617</v>
      </c>
      <c r="I185" s="74">
        <v>38629</v>
      </c>
      <c r="J185" s="75">
        <v>66</v>
      </c>
      <c r="K185" s="75">
        <v>109</v>
      </c>
      <c r="L185" s="75">
        <v>132</v>
      </c>
      <c r="M185" s="76">
        <v>159</v>
      </c>
      <c r="N185" s="77"/>
      <c r="O185" s="108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2.75">
      <c r="A186" s="37" t="s">
        <v>141</v>
      </c>
      <c r="B186" s="74">
        <v>38520</v>
      </c>
      <c r="C186" s="74">
        <v>38504</v>
      </c>
      <c r="D186" s="74">
        <v>38486</v>
      </c>
      <c r="E186" s="74">
        <v>38474</v>
      </c>
      <c r="F186" s="74">
        <v>38606</v>
      </c>
      <c r="G186" s="74">
        <v>38615</v>
      </c>
      <c r="H186" s="74">
        <v>38623</v>
      </c>
      <c r="I186" s="74">
        <v>38639</v>
      </c>
      <c r="J186" s="75">
        <v>88</v>
      </c>
      <c r="K186" s="75">
        <v>109</v>
      </c>
      <c r="L186" s="75">
        <v>134</v>
      </c>
      <c r="M186" s="76">
        <v>166</v>
      </c>
      <c r="N186" s="77"/>
      <c r="O186" s="108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2.75">
      <c r="A187" s="37" t="s">
        <v>142</v>
      </c>
      <c r="B187" s="74">
        <v>38519</v>
      </c>
      <c r="C187" s="74">
        <v>38496</v>
      </c>
      <c r="D187" s="74">
        <v>38485</v>
      </c>
      <c r="E187" s="74">
        <v>38470</v>
      </c>
      <c r="F187" s="74">
        <v>38607</v>
      </c>
      <c r="G187" s="74">
        <v>38616</v>
      </c>
      <c r="H187" s="74">
        <v>38626</v>
      </c>
      <c r="I187" s="74">
        <v>38643</v>
      </c>
      <c r="J187" s="75">
        <v>85</v>
      </c>
      <c r="K187" s="75">
        <v>119</v>
      </c>
      <c r="L187" s="75">
        <v>141</v>
      </c>
      <c r="M187" s="76">
        <v>173</v>
      </c>
      <c r="N187" s="77"/>
      <c r="O187" s="108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2.75">
      <c r="A188" s="37" t="s">
        <v>143</v>
      </c>
      <c r="B188" s="74">
        <v>38507</v>
      </c>
      <c r="C188" s="74">
        <v>38490</v>
      </c>
      <c r="D188" s="74">
        <v>38475</v>
      </c>
      <c r="E188" s="74">
        <v>38460</v>
      </c>
      <c r="F188" s="74">
        <v>38614</v>
      </c>
      <c r="G188" s="74">
        <v>38623</v>
      </c>
      <c r="H188" s="74">
        <v>38636</v>
      </c>
      <c r="I188" s="74">
        <v>38646</v>
      </c>
      <c r="J188" s="75">
        <v>111</v>
      </c>
      <c r="K188" s="75">
        <v>132</v>
      </c>
      <c r="L188" s="75">
        <v>162</v>
      </c>
      <c r="M188" s="76">
        <v>188</v>
      </c>
      <c r="N188" s="77"/>
      <c r="O188" s="108"/>
      <c r="P188" s="77"/>
      <c r="Q188" s="77"/>
      <c r="R188" s="77"/>
      <c r="S188" s="77"/>
      <c r="T188" s="77"/>
      <c r="U188" s="77"/>
      <c r="V188" s="77"/>
      <c r="W188" s="77"/>
      <c r="X188" s="77"/>
    </row>
    <row r="189" spans="1:24" ht="12.75">
      <c r="A189" s="37" t="s">
        <v>144</v>
      </c>
      <c r="B189" s="74">
        <v>38498</v>
      </c>
      <c r="C189" s="74">
        <v>38485</v>
      </c>
      <c r="D189" s="74">
        <v>38469</v>
      </c>
      <c r="E189" s="74">
        <v>38455</v>
      </c>
      <c r="F189" s="74">
        <v>38628</v>
      </c>
      <c r="G189" s="74">
        <v>38633</v>
      </c>
      <c r="H189" s="74">
        <v>38644</v>
      </c>
      <c r="I189" s="74">
        <v>38656</v>
      </c>
      <c r="J189" s="75">
        <v>128</v>
      </c>
      <c r="K189" s="75">
        <v>155</v>
      </c>
      <c r="L189" s="75">
        <v>175</v>
      </c>
      <c r="M189" s="76">
        <v>203</v>
      </c>
      <c r="N189" s="77"/>
      <c r="O189" s="108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ht="12.75">
      <c r="A190" s="37" t="s">
        <v>145</v>
      </c>
      <c r="B190" s="74">
        <v>38505</v>
      </c>
      <c r="C190" s="74">
        <v>38488</v>
      </c>
      <c r="D190" s="74">
        <v>38471</v>
      </c>
      <c r="E190" s="74">
        <v>38464</v>
      </c>
      <c r="F190" s="74">
        <v>38628</v>
      </c>
      <c r="G190" s="74">
        <v>38633</v>
      </c>
      <c r="H190" s="74">
        <v>38647</v>
      </c>
      <c r="I190" s="74">
        <v>38651</v>
      </c>
      <c r="J190" s="75">
        <v>100</v>
      </c>
      <c r="K190" s="75">
        <v>123</v>
      </c>
      <c r="L190" s="75">
        <v>177</v>
      </c>
      <c r="M190" s="76">
        <v>204</v>
      </c>
      <c r="N190" s="77"/>
      <c r="O190" s="108"/>
      <c r="P190" s="77"/>
      <c r="Q190" s="77"/>
      <c r="R190" s="77"/>
      <c r="S190" s="77"/>
      <c r="T190" s="77"/>
      <c r="U190" s="77"/>
      <c r="V190" s="77"/>
      <c r="W190" s="77"/>
      <c r="X190" s="77"/>
    </row>
    <row r="191" spans="1:24" ht="12.75">
      <c r="A191" s="37" t="s">
        <v>146</v>
      </c>
      <c r="B191" s="74">
        <v>38504</v>
      </c>
      <c r="C191" s="74">
        <v>38493</v>
      </c>
      <c r="D191" s="74">
        <v>38480</v>
      </c>
      <c r="E191" s="74">
        <v>38467</v>
      </c>
      <c r="F191" s="74">
        <v>38611</v>
      </c>
      <c r="G191" s="74">
        <v>38619</v>
      </c>
      <c r="H191" s="74">
        <v>38633</v>
      </c>
      <c r="I191" s="74">
        <v>38645</v>
      </c>
      <c r="J191" s="75">
        <v>103</v>
      </c>
      <c r="K191" s="75">
        <v>126</v>
      </c>
      <c r="L191" s="75">
        <v>153</v>
      </c>
      <c r="M191" s="76">
        <v>178</v>
      </c>
      <c r="N191" s="77"/>
      <c r="O191" s="108"/>
      <c r="P191" s="77"/>
      <c r="Q191" s="77"/>
      <c r="R191" s="77"/>
      <c r="S191" s="77"/>
      <c r="T191" s="77"/>
      <c r="U191" s="77"/>
      <c r="V191" s="77"/>
      <c r="W191" s="77"/>
      <c r="X191" s="77"/>
    </row>
    <row r="192" spans="1:24" ht="12.75">
      <c r="A192" s="37" t="s">
        <v>147</v>
      </c>
      <c r="B192" s="74">
        <v>38505</v>
      </c>
      <c r="C192" s="74">
        <v>38488</v>
      </c>
      <c r="D192" s="74">
        <v>38474</v>
      </c>
      <c r="E192" s="74">
        <v>38455</v>
      </c>
      <c r="F192" s="74">
        <v>38617</v>
      </c>
      <c r="G192" s="74">
        <v>38627</v>
      </c>
      <c r="H192" s="74">
        <v>38640</v>
      </c>
      <c r="I192" s="74">
        <v>38655</v>
      </c>
      <c r="J192" s="75">
        <v>113</v>
      </c>
      <c r="K192" s="75">
        <v>134</v>
      </c>
      <c r="L192" s="75">
        <v>164</v>
      </c>
      <c r="M192" s="76">
        <v>198</v>
      </c>
      <c r="N192" s="77"/>
      <c r="O192" s="108"/>
      <c r="P192" s="77"/>
      <c r="Q192" s="77"/>
      <c r="R192" s="77"/>
      <c r="S192" s="77"/>
      <c r="T192" s="77"/>
      <c r="U192" s="77"/>
      <c r="V192" s="77"/>
      <c r="W192" s="77"/>
      <c r="X192" s="77"/>
    </row>
    <row r="193" spans="1:24" ht="12.75">
      <c r="A193" s="37" t="s">
        <v>148</v>
      </c>
      <c r="B193" s="74">
        <v>38498</v>
      </c>
      <c r="C193" s="74">
        <v>38481</v>
      </c>
      <c r="D193" s="74">
        <v>38469</v>
      </c>
      <c r="E193" s="74">
        <v>38453</v>
      </c>
      <c r="F193" s="74">
        <v>38625</v>
      </c>
      <c r="G193" s="74">
        <v>38638</v>
      </c>
      <c r="H193" s="74">
        <v>38649</v>
      </c>
      <c r="I193" s="74">
        <v>38659</v>
      </c>
      <c r="J193" s="75">
        <v>124</v>
      </c>
      <c r="K193" s="75">
        <v>151</v>
      </c>
      <c r="L193" s="75">
        <v>176</v>
      </c>
      <c r="M193" s="76">
        <v>210</v>
      </c>
      <c r="N193" s="77"/>
      <c r="O193" s="108"/>
      <c r="P193" s="77"/>
      <c r="Q193" s="77"/>
      <c r="R193" s="77"/>
      <c r="S193" s="77"/>
      <c r="T193" s="77"/>
      <c r="U193" s="77"/>
      <c r="V193" s="77"/>
      <c r="W193" s="77"/>
      <c r="X193" s="77"/>
    </row>
    <row r="194" spans="1:24" ht="12.75">
      <c r="A194" s="37" t="s">
        <v>149</v>
      </c>
      <c r="B194" s="74">
        <v>38506</v>
      </c>
      <c r="C194" s="74">
        <v>38492</v>
      </c>
      <c r="D194" s="74">
        <v>38482</v>
      </c>
      <c r="E194" s="74">
        <v>38470</v>
      </c>
      <c r="F194" s="74">
        <v>38612</v>
      </c>
      <c r="G194" s="74">
        <v>38618</v>
      </c>
      <c r="H194" s="74">
        <v>38631</v>
      </c>
      <c r="I194" s="74">
        <v>38640</v>
      </c>
      <c r="J194" s="75">
        <v>103</v>
      </c>
      <c r="K194" s="75">
        <v>123</v>
      </c>
      <c r="L194" s="75">
        <v>139</v>
      </c>
      <c r="M194" s="76">
        <v>166</v>
      </c>
      <c r="N194" s="77"/>
      <c r="O194" s="108"/>
      <c r="P194" s="77"/>
      <c r="Q194" s="77"/>
      <c r="R194" s="77"/>
      <c r="S194" s="77"/>
      <c r="T194" s="77"/>
      <c r="U194" s="77"/>
      <c r="V194" s="77"/>
      <c r="W194" s="77"/>
      <c r="X194" s="77"/>
    </row>
    <row r="195" spans="1:24" ht="12.75">
      <c r="A195" s="37" t="s">
        <v>150</v>
      </c>
      <c r="B195" s="74">
        <v>38495</v>
      </c>
      <c r="C195" s="74">
        <v>38486</v>
      </c>
      <c r="D195" s="74">
        <v>38470</v>
      </c>
      <c r="E195" s="74">
        <v>38448</v>
      </c>
      <c r="F195" s="74">
        <v>38620</v>
      </c>
      <c r="G195" s="74">
        <v>38633</v>
      </c>
      <c r="H195" s="74">
        <v>38647</v>
      </c>
      <c r="I195" s="74">
        <v>38658</v>
      </c>
      <c r="J195" s="75">
        <v>122</v>
      </c>
      <c r="K195" s="75">
        <v>145</v>
      </c>
      <c r="L195" s="75">
        <v>177</v>
      </c>
      <c r="M195" s="76">
        <v>208</v>
      </c>
      <c r="N195" s="77"/>
      <c r="O195" s="108"/>
      <c r="P195" s="77"/>
      <c r="Q195" s="77"/>
      <c r="R195" s="77"/>
      <c r="S195" s="77"/>
      <c r="T195" s="77"/>
      <c r="U195" s="77"/>
      <c r="V195" s="77"/>
      <c r="W195" s="77"/>
      <c r="X195" s="77"/>
    </row>
    <row r="196" spans="1:24" ht="12.75">
      <c r="A196" s="37" t="s">
        <v>318</v>
      </c>
      <c r="B196" s="74" t="s">
        <v>330</v>
      </c>
      <c r="C196" s="74" t="s">
        <v>330</v>
      </c>
      <c r="D196" s="74" t="s">
        <v>330</v>
      </c>
      <c r="E196" s="74" t="s">
        <v>330</v>
      </c>
      <c r="F196" s="74" t="s">
        <v>330</v>
      </c>
      <c r="G196" s="74" t="s">
        <v>330</v>
      </c>
      <c r="H196" s="74" t="s">
        <v>330</v>
      </c>
      <c r="I196" s="74" t="s">
        <v>330</v>
      </c>
      <c r="J196" s="103" t="s">
        <v>330</v>
      </c>
      <c r="K196" s="103" t="s">
        <v>330</v>
      </c>
      <c r="L196" s="103" t="s">
        <v>330</v>
      </c>
      <c r="M196" s="104" t="s">
        <v>330</v>
      </c>
      <c r="N196" s="77"/>
      <c r="O196" s="108"/>
      <c r="P196" s="77"/>
      <c r="Q196" s="77"/>
      <c r="R196" s="77"/>
      <c r="S196" s="77"/>
      <c r="T196" s="77"/>
      <c r="U196" s="77"/>
      <c r="V196" s="77"/>
      <c r="W196" s="77"/>
      <c r="X196" s="77"/>
    </row>
    <row r="197" spans="1:24" ht="12.75">
      <c r="A197" s="37" t="s">
        <v>151</v>
      </c>
      <c r="B197" s="74">
        <v>38490</v>
      </c>
      <c r="C197" s="74">
        <v>38475</v>
      </c>
      <c r="D197" s="74">
        <v>38454</v>
      </c>
      <c r="E197" s="74">
        <v>38439</v>
      </c>
      <c r="F197" s="74">
        <v>38621</v>
      </c>
      <c r="G197" s="74">
        <v>38639</v>
      </c>
      <c r="H197" s="74">
        <v>38653</v>
      </c>
      <c r="I197" s="74">
        <v>38665</v>
      </c>
      <c r="J197" s="75">
        <v>130</v>
      </c>
      <c r="K197" s="75">
        <v>162</v>
      </c>
      <c r="L197" s="75">
        <v>199</v>
      </c>
      <c r="M197" s="76">
        <v>222</v>
      </c>
      <c r="N197" s="77"/>
      <c r="O197" s="108"/>
      <c r="P197" s="77"/>
      <c r="Q197" s="77"/>
      <c r="R197" s="77"/>
      <c r="S197" s="77"/>
      <c r="T197" s="77"/>
      <c r="U197" s="77"/>
      <c r="V197" s="77"/>
      <c r="W197" s="77"/>
      <c r="X197" s="77"/>
    </row>
    <row r="198" spans="1:24" ht="12.75">
      <c r="A198" s="37" t="s">
        <v>152</v>
      </c>
      <c r="B198" s="74">
        <v>38488</v>
      </c>
      <c r="C198" s="74">
        <v>38476</v>
      </c>
      <c r="D198" s="74">
        <v>38458</v>
      </c>
      <c r="E198" s="74">
        <v>38439</v>
      </c>
      <c r="F198" s="74">
        <v>38620</v>
      </c>
      <c r="G198" s="74">
        <v>38637</v>
      </c>
      <c r="H198" s="74">
        <v>38650</v>
      </c>
      <c r="I198" s="74">
        <v>38661</v>
      </c>
      <c r="J198" s="75">
        <v>132</v>
      </c>
      <c r="K198" s="75">
        <v>161</v>
      </c>
      <c r="L198" s="75">
        <v>193</v>
      </c>
      <c r="M198" s="76">
        <v>223</v>
      </c>
      <c r="N198" s="77"/>
      <c r="O198" s="108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ht="12.75">
      <c r="A199" s="37" t="s">
        <v>153</v>
      </c>
      <c r="B199" s="74">
        <v>38494</v>
      </c>
      <c r="C199" s="74">
        <v>38479</v>
      </c>
      <c r="D199" s="74">
        <v>38455</v>
      </c>
      <c r="E199" s="74">
        <v>38437</v>
      </c>
      <c r="F199" s="74">
        <v>38622</v>
      </c>
      <c r="G199" s="74">
        <v>38637</v>
      </c>
      <c r="H199" s="74">
        <v>38654</v>
      </c>
      <c r="I199" s="74">
        <v>38664</v>
      </c>
      <c r="J199" s="75">
        <v>127</v>
      </c>
      <c r="K199" s="75">
        <v>168</v>
      </c>
      <c r="L199" s="75">
        <v>195</v>
      </c>
      <c r="M199" s="76">
        <v>231</v>
      </c>
      <c r="N199" s="77"/>
      <c r="O199" s="108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ht="12.75">
      <c r="A200" s="37" t="s">
        <v>154</v>
      </c>
      <c r="B200" s="74">
        <v>38505</v>
      </c>
      <c r="C200" s="74">
        <v>38490</v>
      </c>
      <c r="D200" s="74">
        <v>38480</v>
      </c>
      <c r="E200" s="74">
        <v>38464</v>
      </c>
      <c r="F200" s="74">
        <v>38613</v>
      </c>
      <c r="G200" s="74">
        <v>38629</v>
      </c>
      <c r="H200" s="74">
        <v>38639</v>
      </c>
      <c r="I200" s="74">
        <v>38648</v>
      </c>
      <c r="J200" s="75">
        <v>112</v>
      </c>
      <c r="K200" s="75">
        <v>138</v>
      </c>
      <c r="L200" s="75">
        <v>161</v>
      </c>
      <c r="M200" s="76">
        <v>184</v>
      </c>
      <c r="N200" s="77"/>
      <c r="O200" s="108"/>
      <c r="P200" s="77"/>
      <c r="Q200" s="77"/>
      <c r="R200" s="77"/>
      <c r="S200" s="77"/>
      <c r="T200" s="77"/>
      <c r="U200" s="77"/>
      <c r="V200" s="77"/>
      <c r="W200" s="77"/>
      <c r="X200" s="77"/>
    </row>
    <row r="201" spans="1:24" ht="12.75">
      <c r="A201" s="37" t="s">
        <v>155</v>
      </c>
      <c r="B201" s="74">
        <v>38479</v>
      </c>
      <c r="C201" s="74">
        <v>38463</v>
      </c>
      <c r="D201" s="74">
        <v>38441</v>
      </c>
      <c r="E201" s="74">
        <v>38416</v>
      </c>
      <c r="F201" s="74">
        <v>38630</v>
      </c>
      <c r="G201" s="74">
        <v>38644</v>
      </c>
      <c r="H201" s="74">
        <v>38663</v>
      </c>
      <c r="I201" s="74">
        <v>38671</v>
      </c>
      <c r="J201" s="75">
        <v>151</v>
      </c>
      <c r="K201" s="75">
        <v>181</v>
      </c>
      <c r="L201" s="75">
        <v>225</v>
      </c>
      <c r="M201" s="76">
        <v>252</v>
      </c>
      <c r="N201" s="77"/>
      <c r="O201" s="108"/>
      <c r="P201" s="77"/>
      <c r="Q201" s="77"/>
      <c r="R201" s="77"/>
      <c r="S201" s="77"/>
      <c r="T201" s="77"/>
      <c r="U201" s="77"/>
      <c r="V201" s="77"/>
      <c r="W201" s="77"/>
      <c r="X201" s="77"/>
    </row>
    <row r="202" spans="1:24" ht="12.75">
      <c r="A202" s="37" t="s">
        <v>319</v>
      </c>
      <c r="B202" s="74" t="s">
        <v>330</v>
      </c>
      <c r="C202" s="74" t="s">
        <v>330</v>
      </c>
      <c r="D202" s="74" t="s">
        <v>330</v>
      </c>
      <c r="E202" s="74" t="s">
        <v>330</v>
      </c>
      <c r="F202" s="74" t="s">
        <v>330</v>
      </c>
      <c r="G202" s="74" t="s">
        <v>330</v>
      </c>
      <c r="H202" s="74" t="s">
        <v>330</v>
      </c>
      <c r="I202" s="74" t="s">
        <v>330</v>
      </c>
      <c r="J202" s="103" t="s">
        <v>330</v>
      </c>
      <c r="K202" s="103" t="s">
        <v>330</v>
      </c>
      <c r="L202" s="103" t="s">
        <v>330</v>
      </c>
      <c r="M202" s="104" t="s">
        <v>330</v>
      </c>
      <c r="N202" s="77"/>
      <c r="O202" s="108"/>
      <c r="P202" s="77"/>
      <c r="Q202" s="77"/>
      <c r="R202" s="77"/>
      <c r="S202" s="77"/>
      <c r="T202" s="77"/>
      <c r="U202" s="77"/>
      <c r="V202" s="77"/>
      <c r="W202" s="77"/>
      <c r="X202" s="77"/>
    </row>
    <row r="203" spans="1:24" ht="12.75">
      <c r="A203" s="37" t="s">
        <v>156</v>
      </c>
      <c r="B203" s="74">
        <v>38493</v>
      </c>
      <c r="C203" s="74">
        <v>38477</v>
      </c>
      <c r="D203" s="74">
        <v>38469</v>
      </c>
      <c r="E203" s="74">
        <v>38451</v>
      </c>
      <c r="F203" s="74">
        <v>38613</v>
      </c>
      <c r="G203" s="74">
        <v>38622</v>
      </c>
      <c r="H203" s="74">
        <v>38634</v>
      </c>
      <c r="I203" s="74">
        <v>38640</v>
      </c>
      <c r="J203" s="75">
        <v>127</v>
      </c>
      <c r="K203" s="75">
        <v>139</v>
      </c>
      <c r="L203" s="75">
        <v>158</v>
      </c>
      <c r="M203" s="76">
        <v>188</v>
      </c>
      <c r="N203" s="77"/>
      <c r="O203" s="108"/>
      <c r="P203" s="77"/>
      <c r="Q203" s="77"/>
      <c r="R203" s="77"/>
      <c r="S203" s="77"/>
      <c r="T203" s="77"/>
      <c r="U203" s="77"/>
      <c r="V203" s="77"/>
      <c r="W203" s="77"/>
      <c r="X203" s="77"/>
    </row>
    <row r="204" spans="1:24" ht="12.75">
      <c r="A204" s="37" t="s">
        <v>157</v>
      </c>
      <c r="B204" s="74">
        <v>38537</v>
      </c>
      <c r="C204" s="74">
        <v>38524</v>
      </c>
      <c r="D204" s="74">
        <v>38509</v>
      </c>
      <c r="E204" s="74">
        <v>38490</v>
      </c>
      <c r="F204" s="74">
        <v>38586</v>
      </c>
      <c r="G204" s="74">
        <v>38601</v>
      </c>
      <c r="H204" s="74">
        <v>38610</v>
      </c>
      <c r="I204" s="74">
        <v>38621</v>
      </c>
      <c r="J204" s="75">
        <v>46</v>
      </c>
      <c r="K204" s="75">
        <v>77</v>
      </c>
      <c r="L204" s="75">
        <v>103</v>
      </c>
      <c r="M204" s="76">
        <v>132</v>
      </c>
      <c r="N204" s="77"/>
      <c r="O204" s="108"/>
      <c r="P204" s="77"/>
      <c r="Q204" s="77"/>
      <c r="R204" s="77"/>
      <c r="S204" s="77"/>
      <c r="T204" s="77"/>
      <c r="U204" s="77"/>
      <c r="V204" s="77"/>
      <c r="W204" s="77"/>
      <c r="X204" s="77"/>
    </row>
    <row r="205" spans="1:24" ht="12.75">
      <c r="A205" s="37" t="s">
        <v>298</v>
      </c>
      <c r="B205" s="74">
        <v>38517</v>
      </c>
      <c r="C205" s="74">
        <v>38509</v>
      </c>
      <c r="D205" s="74">
        <v>38490</v>
      </c>
      <c r="E205" s="74">
        <v>38472</v>
      </c>
      <c r="F205" s="74">
        <v>38586</v>
      </c>
      <c r="G205" s="74">
        <v>38601</v>
      </c>
      <c r="H205" s="74">
        <v>38610</v>
      </c>
      <c r="I205" s="74">
        <v>38621</v>
      </c>
      <c r="J205" s="103">
        <v>69</v>
      </c>
      <c r="K205" s="103">
        <v>92</v>
      </c>
      <c r="L205" s="103">
        <v>120</v>
      </c>
      <c r="M205" s="104">
        <v>149</v>
      </c>
      <c r="N205" s="77"/>
      <c r="O205" s="108"/>
      <c r="P205" s="77"/>
      <c r="Q205" s="77"/>
      <c r="R205" s="77"/>
      <c r="S205" s="77"/>
      <c r="T205" s="77"/>
      <c r="U205" s="77"/>
      <c r="V205" s="77"/>
      <c r="W205" s="77"/>
      <c r="X205" s="77"/>
    </row>
    <row r="206" spans="1:24" ht="12.75">
      <c r="A206" s="37" t="s">
        <v>158</v>
      </c>
      <c r="B206" s="74" t="s">
        <v>330</v>
      </c>
      <c r="C206" s="74" t="s">
        <v>330</v>
      </c>
      <c r="D206" s="74" t="s">
        <v>330</v>
      </c>
      <c r="E206" s="74" t="s">
        <v>330</v>
      </c>
      <c r="F206" s="74" t="s">
        <v>330</v>
      </c>
      <c r="G206" s="74" t="s">
        <v>330</v>
      </c>
      <c r="H206" s="74" t="s">
        <v>330</v>
      </c>
      <c r="I206" s="74" t="s">
        <v>330</v>
      </c>
      <c r="J206" s="103" t="s">
        <v>330</v>
      </c>
      <c r="K206" s="103" t="s">
        <v>330</v>
      </c>
      <c r="L206" s="103" t="s">
        <v>330</v>
      </c>
      <c r="M206" s="104" t="s">
        <v>330</v>
      </c>
      <c r="N206" s="77"/>
      <c r="O206" s="108"/>
      <c r="P206" s="77"/>
      <c r="Q206" s="77"/>
      <c r="R206" s="77"/>
      <c r="S206" s="77"/>
      <c r="T206" s="77"/>
      <c r="U206" s="77"/>
      <c r="V206" s="77"/>
      <c r="W206" s="77"/>
      <c r="X206" s="77"/>
    </row>
    <row r="207" spans="1:24" ht="12.75">
      <c r="A207" s="37" t="s">
        <v>159</v>
      </c>
      <c r="B207" s="74">
        <v>38514</v>
      </c>
      <c r="C207" s="74">
        <v>38494</v>
      </c>
      <c r="D207" s="74">
        <v>38480</v>
      </c>
      <c r="E207" s="74">
        <v>38467</v>
      </c>
      <c r="F207" s="74">
        <v>38612</v>
      </c>
      <c r="G207" s="74">
        <v>38618</v>
      </c>
      <c r="H207" s="74">
        <v>38632</v>
      </c>
      <c r="I207" s="74">
        <v>38644</v>
      </c>
      <c r="J207" s="75">
        <v>101</v>
      </c>
      <c r="K207" s="75">
        <v>127</v>
      </c>
      <c r="L207" s="75">
        <v>150</v>
      </c>
      <c r="M207" s="76">
        <v>178</v>
      </c>
      <c r="N207" s="77"/>
      <c r="O207" s="108"/>
      <c r="P207" s="77"/>
      <c r="Q207" s="77"/>
      <c r="R207" s="77"/>
      <c r="S207" s="77"/>
      <c r="T207" s="77"/>
      <c r="U207" s="77"/>
      <c r="V207" s="77"/>
      <c r="W207" s="77"/>
      <c r="X207" s="77"/>
    </row>
    <row r="208" spans="1:24" ht="12.75">
      <c r="A208" s="37" t="s">
        <v>244</v>
      </c>
      <c r="B208" s="74">
        <v>38521</v>
      </c>
      <c r="C208" s="74">
        <v>38504</v>
      </c>
      <c r="D208" s="74">
        <v>38481</v>
      </c>
      <c r="E208" s="74">
        <v>38460</v>
      </c>
      <c r="F208" s="74">
        <v>38614</v>
      </c>
      <c r="G208" s="74">
        <v>38618</v>
      </c>
      <c r="H208" s="74">
        <v>38618</v>
      </c>
      <c r="I208" s="74">
        <v>38648</v>
      </c>
      <c r="J208" s="103">
        <v>93</v>
      </c>
      <c r="K208" s="103">
        <v>114</v>
      </c>
      <c r="L208" s="103">
        <v>137</v>
      </c>
      <c r="M208" s="104">
        <v>188</v>
      </c>
      <c r="N208" s="77"/>
      <c r="O208" s="108"/>
      <c r="P208" s="77"/>
      <c r="Q208" s="77"/>
      <c r="R208" s="77"/>
      <c r="S208" s="77"/>
      <c r="T208" s="77"/>
      <c r="U208" s="77"/>
      <c r="V208" s="77"/>
      <c r="W208" s="77"/>
      <c r="X208" s="77"/>
    </row>
    <row r="209" spans="1:24" ht="12.75">
      <c r="A209" s="37" t="s">
        <v>160</v>
      </c>
      <c r="B209" s="74">
        <v>38509</v>
      </c>
      <c r="C209" s="74">
        <v>38495</v>
      </c>
      <c r="D209" s="74">
        <v>38479</v>
      </c>
      <c r="E209" s="74">
        <v>38463</v>
      </c>
      <c r="F209" s="74">
        <v>38613</v>
      </c>
      <c r="G209" s="74">
        <v>38621</v>
      </c>
      <c r="H209" s="74">
        <v>38634</v>
      </c>
      <c r="I209" s="74">
        <v>38652</v>
      </c>
      <c r="J209" s="75">
        <v>103</v>
      </c>
      <c r="K209" s="75">
        <v>127</v>
      </c>
      <c r="L209" s="75">
        <v>156</v>
      </c>
      <c r="M209" s="76">
        <v>184</v>
      </c>
      <c r="N209" s="77"/>
      <c r="O209" s="108"/>
      <c r="P209" s="77"/>
      <c r="Q209" s="77"/>
      <c r="R209" s="77"/>
      <c r="S209" s="77"/>
      <c r="T209" s="77"/>
      <c r="U209" s="77"/>
      <c r="V209" s="77"/>
      <c r="W209" s="77"/>
      <c r="X209" s="77"/>
    </row>
    <row r="210" spans="1:24" ht="12.75">
      <c r="A210" s="37" t="s">
        <v>161</v>
      </c>
      <c r="B210" s="74">
        <v>38506</v>
      </c>
      <c r="C210" s="74">
        <v>38493</v>
      </c>
      <c r="D210" s="74">
        <v>38477</v>
      </c>
      <c r="E210" s="74">
        <v>38467</v>
      </c>
      <c r="F210" s="74">
        <v>38610</v>
      </c>
      <c r="G210" s="74">
        <v>38617</v>
      </c>
      <c r="H210" s="74">
        <v>38629</v>
      </c>
      <c r="I210" s="74">
        <v>38637</v>
      </c>
      <c r="J210" s="75">
        <v>103</v>
      </c>
      <c r="K210" s="75">
        <v>122</v>
      </c>
      <c r="L210" s="75">
        <v>149</v>
      </c>
      <c r="M210" s="76">
        <v>170</v>
      </c>
      <c r="N210" s="77"/>
      <c r="O210" s="108"/>
      <c r="P210" s="77"/>
      <c r="Q210" s="77"/>
      <c r="R210" s="77"/>
      <c r="S210" s="77"/>
      <c r="T210" s="77"/>
      <c r="U210" s="77"/>
      <c r="V210" s="77"/>
      <c r="W210" s="77"/>
      <c r="X210" s="77"/>
    </row>
    <row r="211" spans="1:24" ht="12.75">
      <c r="A211" s="37" t="s">
        <v>245</v>
      </c>
      <c r="B211" s="74">
        <v>38505</v>
      </c>
      <c r="C211" s="74">
        <v>38492</v>
      </c>
      <c r="D211" s="74">
        <v>38477</v>
      </c>
      <c r="E211" s="74">
        <v>38466</v>
      </c>
      <c r="F211" s="74">
        <v>38610</v>
      </c>
      <c r="G211" s="74">
        <v>38617</v>
      </c>
      <c r="H211" s="74">
        <v>38629</v>
      </c>
      <c r="I211" s="74">
        <v>38637</v>
      </c>
      <c r="J211" s="103">
        <v>105</v>
      </c>
      <c r="K211" s="103">
        <v>125</v>
      </c>
      <c r="L211" s="103">
        <v>152</v>
      </c>
      <c r="M211" s="104">
        <v>171</v>
      </c>
      <c r="N211" s="77"/>
      <c r="O211" s="108"/>
      <c r="P211" s="77"/>
      <c r="Q211" s="77"/>
      <c r="R211" s="77"/>
      <c r="S211" s="77"/>
      <c r="T211" s="77"/>
      <c r="U211" s="77"/>
      <c r="V211" s="77"/>
      <c r="W211" s="77"/>
      <c r="X211" s="77"/>
    </row>
    <row r="212" spans="1:24" ht="12.75">
      <c r="A212" s="37" t="s">
        <v>246</v>
      </c>
      <c r="B212" s="74">
        <v>38505</v>
      </c>
      <c r="C212" s="74">
        <v>38492</v>
      </c>
      <c r="D212" s="74">
        <v>38477</v>
      </c>
      <c r="E212" s="74">
        <v>38466</v>
      </c>
      <c r="F212" s="74">
        <v>38610</v>
      </c>
      <c r="G212" s="74">
        <v>38617</v>
      </c>
      <c r="H212" s="74">
        <v>38629</v>
      </c>
      <c r="I212" s="74">
        <v>38637</v>
      </c>
      <c r="J212" s="103">
        <v>105</v>
      </c>
      <c r="K212" s="103">
        <v>125</v>
      </c>
      <c r="L212" s="103">
        <v>152</v>
      </c>
      <c r="M212" s="104">
        <v>171</v>
      </c>
      <c r="N212" s="77"/>
      <c r="O212" s="108"/>
      <c r="P212" s="77"/>
      <c r="Q212" s="77"/>
      <c r="R212" s="77"/>
      <c r="S212" s="77"/>
      <c r="T212" s="77"/>
      <c r="U212" s="77"/>
      <c r="V212" s="77"/>
      <c r="W212" s="77"/>
      <c r="X212" s="77"/>
    </row>
    <row r="213" spans="1:24" ht="12.75">
      <c r="A213" s="37" t="s">
        <v>162</v>
      </c>
      <c r="B213" s="74">
        <v>38518</v>
      </c>
      <c r="C213" s="74">
        <v>38495</v>
      </c>
      <c r="D213" s="74">
        <v>38477</v>
      </c>
      <c r="E213" s="74">
        <v>38461</v>
      </c>
      <c r="F213" s="74">
        <v>38607</v>
      </c>
      <c r="G213" s="74">
        <v>38616</v>
      </c>
      <c r="H213" s="74">
        <v>38629</v>
      </c>
      <c r="I213" s="74">
        <v>38644</v>
      </c>
      <c r="J213" s="75">
        <v>93</v>
      </c>
      <c r="K213" s="75">
        <v>119</v>
      </c>
      <c r="L213" s="75">
        <v>149</v>
      </c>
      <c r="M213" s="76">
        <v>186</v>
      </c>
      <c r="N213" s="77"/>
      <c r="O213" s="108"/>
      <c r="P213" s="77"/>
      <c r="Q213" s="77"/>
      <c r="R213" s="77"/>
      <c r="S213" s="77"/>
      <c r="T213" s="77"/>
      <c r="U213" s="77"/>
      <c r="V213" s="77"/>
      <c r="W213" s="77"/>
      <c r="X213" s="77"/>
    </row>
    <row r="214" spans="1:24" ht="12.75">
      <c r="A214" s="37" t="s">
        <v>163</v>
      </c>
      <c r="B214" s="74">
        <v>38512</v>
      </c>
      <c r="C214" s="74">
        <v>38499</v>
      </c>
      <c r="D214" s="74">
        <v>38483</v>
      </c>
      <c r="E214" s="74">
        <v>38467</v>
      </c>
      <c r="F214" s="74">
        <v>38607</v>
      </c>
      <c r="G214" s="74">
        <v>38618</v>
      </c>
      <c r="H214" s="74">
        <v>38637</v>
      </c>
      <c r="I214" s="74">
        <v>38643</v>
      </c>
      <c r="J214" s="75">
        <v>93</v>
      </c>
      <c r="K214" s="75">
        <v>119</v>
      </c>
      <c r="L214" s="75">
        <v>149</v>
      </c>
      <c r="M214" s="76">
        <v>186</v>
      </c>
      <c r="N214" s="77"/>
      <c r="O214" s="108"/>
      <c r="P214" s="77"/>
      <c r="Q214" s="77"/>
      <c r="R214" s="77"/>
      <c r="S214" s="77"/>
      <c r="T214" s="77"/>
      <c r="U214" s="77"/>
      <c r="V214" s="77"/>
      <c r="W214" s="77"/>
      <c r="X214" s="77"/>
    </row>
    <row r="215" spans="1:24" ht="12.75">
      <c r="A215" s="37" t="s">
        <v>247</v>
      </c>
      <c r="B215" s="74">
        <v>38512</v>
      </c>
      <c r="C215" s="74">
        <v>38499</v>
      </c>
      <c r="D215" s="74">
        <v>38483</v>
      </c>
      <c r="E215" s="74">
        <v>38467</v>
      </c>
      <c r="F215" s="74">
        <v>38607</v>
      </c>
      <c r="G215" s="74">
        <v>38618</v>
      </c>
      <c r="H215" s="74">
        <v>38637</v>
      </c>
      <c r="I215" s="74">
        <v>38643</v>
      </c>
      <c r="J215" s="103">
        <v>95</v>
      </c>
      <c r="K215" s="103">
        <v>119</v>
      </c>
      <c r="L215" s="103">
        <v>154</v>
      </c>
      <c r="M215" s="104">
        <v>176</v>
      </c>
      <c r="N215" s="77"/>
      <c r="O215" s="108"/>
      <c r="P215" s="77"/>
      <c r="Q215" s="77"/>
      <c r="R215" s="77"/>
      <c r="S215" s="77"/>
      <c r="T215" s="77"/>
      <c r="U215" s="77"/>
      <c r="V215" s="77"/>
      <c r="W215" s="77"/>
      <c r="X215" s="77"/>
    </row>
    <row r="216" spans="1:24" ht="12.75">
      <c r="A216" s="37" t="s">
        <v>164</v>
      </c>
      <c r="B216" s="74">
        <v>38496</v>
      </c>
      <c r="C216" s="74">
        <v>38481</v>
      </c>
      <c r="D216" s="74">
        <v>38463</v>
      </c>
      <c r="E216" s="74">
        <v>38441</v>
      </c>
      <c r="F216" s="74">
        <v>38620</v>
      </c>
      <c r="G216" s="74">
        <v>38637</v>
      </c>
      <c r="H216" s="74">
        <v>38648</v>
      </c>
      <c r="I216" s="74">
        <v>38663</v>
      </c>
      <c r="J216" s="75">
        <v>126</v>
      </c>
      <c r="K216" s="75">
        <v>154</v>
      </c>
      <c r="L216" s="75">
        <v>190</v>
      </c>
      <c r="M216" s="76">
        <v>222</v>
      </c>
      <c r="N216" s="77"/>
      <c r="O216" s="108"/>
      <c r="P216" s="77"/>
      <c r="Q216" s="77"/>
      <c r="R216" s="77"/>
      <c r="S216" s="77"/>
      <c r="T216" s="77"/>
      <c r="U216" s="77"/>
      <c r="V216" s="77"/>
      <c r="W216" s="77"/>
      <c r="X216" s="77"/>
    </row>
    <row r="217" spans="1:24" ht="12.75">
      <c r="A217" s="37" t="s">
        <v>248</v>
      </c>
      <c r="B217" s="74">
        <v>38495</v>
      </c>
      <c r="C217" s="74">
        <v>38481</v>
      </c>
      <c r="D217" s="74">
        <v>38463</v>
      </c>
      <c r="E217" s="74">
        <v>38441</v>
      </c>
      <c r="F217" s="74">
        <v>38620</v>
      </c>
      <c r="G217" s="74">
        <v>38637</v>
      </c>
      <c r="H217" s="74">
        <v>38648</v>
      </c>
      <c r="I217" s="74">
        <v>38663</v>
      </c>
      <c r="J217" s="103">
        <v>125</v>
      </c>
      <c r="K217" s="103">
        <v>156</v>
      </c>
      <c r="L217" s="103">
        <v>185</v>
      </c>
      <c r="M217" s="104">
        <v>222</v>
      </c>
      <c r="N217" s="77"/>
      <c r="O217" s="108"/>
      <c r="P217" s="77"/>
      <c r="Q217" s="77"/>
      <c r="R217" s="77"/>
      <c r="S217" s="77"/>
      <c r="T217" s="77"/>
      <c r="U217" s="77"/>
      <c r="V217" s="77"/>
      <c r="W217" s="77"/>
      <c r="X217" s="77"/>
    </row>
    <row r="218" spans="1:24" ht="12.75">
      <c r="A218" s="37" t="s">
        <v>165</v>
      </c>
      <c r="B218" s="74">
        <v>38498</v>
      </c>
      <c r="C218" s="74">
        <v>38485</v>
      </c>
      <c r="D218" s="74">
        <v>38470</v>
      </c>
      <c r="E218" s="74">
        <v>38467</v>
      </c>
      <c r="F218" s="74">
        <v>38625</v>
      </c>
      <c r="G218" s="74">
        <v>38632</v>
      </c>
      <c r="H218" s="74">
        <v>38648</v>
      </c>
      <c r="I218" s="74">
        <v>38655</v>
      </c>
      <c r="J218" s="75">
        <v>126</v>
      </c>
      <c r="K218" s="75">
        <v>152</v>
      </c>
      <c r="L218" s="75">
        <v>168</v>
      </c>
      <c r="M218" s="76">
        <v>188</v>
      </c>
      <c r="N218" s="77"/>
      <c r="O218" s="108"/>
      <c r="P218" s="77"/>
      <c r="Q218" s="77"/>
      <c r="R218" s="77"/>
      <c r="S218" s="77"/>
      <c r="T218" s="77"/>
      <c r="U218" s="77"/>
      <c r="V218" s="77"/>
      <c r="W218" s="77"/>
      <c r="X218" s="77"/>
    </row>
    <row r="219" spans="1:24" ht="12.75">
      <c r="A219" s="37" t="s">
        <v>166</v>
      </c>
      <c r="B219" s="74">
        <v>38495</v>
      </c>
      <c r="C219" s="74">
        <v>38483</v>
      </c>
      <c r="D219" s="74">
        <v>38463</v>
      </c>
      <c r="E219" s="74">
        <v>38448</v>
      </c>
      <c r="F219" s="74">
        <v>38615</v>
      </c>
      <c r="G219" s="74">
        <v>38633</v>
      </c>
      <c r="H219" s="74">
        <v>38652</v>
      </c>
      <c r="I219" s="74">
        <v>38656</v>
      </c>
      <c r="J219" s="75">
        <v>121</v>
      </c>
      <c r="K219" s="75">
        <v>150</v>
      </c>
      <c r="L219" s="75">
        <v>191</v>
      </c>
      <c r="M219" s="76">
        <v>207</v>
      </c>
      <c r="N219" s="77"/>
      <c r="O219" s="108"/>
      <c r="P219" s="77"/>
      <c r="Q219" s="77"/>
      <c r="R219" s="77"/>
      <c r="S219" s="77"/>
      <c r="T219" s="77"/>
      <c r="U219" s="77"/>
      <c r="V219" s="77"/>
      <c r="W219" s="77"/>
      <c r="X219" s="77"/>
    </row>
    <row r="220" spans="1:24" ht="12.75">
      <c r="A220" s="37" t="s">
        <v>249</v>
      </c>
      <c r="B220" s="74">
        <v>38495</v>
      </c>
      <c r="C220" s="74">
        <v>38483</v>
      </c>
      <c r="D220" s="74">
        <v>38463</v>
      </c>
      <c r="E220" s="74">
        <v>38448</v>
      </c>
      <c r="F220" s="74">
        <v>38615</v>
      </c>
      <c r="G220" s="74">
        <v>38633</v>
      </c>
      <c r="H220" s="74">
        <v>38652</v>
      </c>
      <c r="I220" s="74">
        <v>38656</v>
      </c>
      <c r="J220" s="103">
        <v>120</v>
      </c>
      <c r="K220" s="103">
        <v>150</v>
      </c>
      <c r="L220" s="103">
        <v>189</v>
      </c>
      <c r="M220" s="104">
        <v>208</v>
      </c>
      <c r="N220" s="77"/>
      <c r="O220" s="108"/>
      <c r="P220" s="77"/>
      <c r="Q220" s="77"/>
      <c r="R220" s="77"/>
      <c r="S220" s="77"/>
      <c r="T220" s="77"/>
      <c r="U220" s="77"/>
      <c r="V220" s="77"/>
      <c r="W220" s="77"/>
      <c r="X220" s="77"/>
    </row>
    <row r="221" spans="1:24" ht="12.75">
      <c r="A221" s="37" t="s">
        <v>167</v>
      </c>
      <c r="B221" s="74" t="s">
        <v>330</v>
      </c>
      <c r="C221" s="74" t="s">
        <v>330</v>
      </c>
      <c r="D221" s="74" t="s">
        <v>330</v>
      </c>
      <c r="E221" s="74" t="s">
        <v>330</v>
      </c>
      <c r="F221" s="74" t="s">
        <v>330</v>
      </c>
      <c r="G221" s="74" t="s">
        <v>330</v>
      </c>
      <c r="H221" s="74" t="s">
        <v>330</v>
      </c>
      <c r="I221" s="74" t="s">
        <v>330</v>
      </c>
      <c r="J221" s="103" t="s">
        <v>330</v>
      </c>
      <c r="K221" s="103" t="s">
        <v>330</v>
      </c>
      <c r="L221" s="103" t="s">
        <v>330</v>
      </c>
      <c r="M221" s="104" t="s">
        <v>330</v>
      </c>
      <c r="N221" s="77"/>
      <c r="O221" s="108"/>
      <c r="P221" s="77"/>
      <c r="Q221" s="77"/>
      <c r="R221" s="77"/>
      <c r="S221" s="77"/>
      <c r="T221" s="77"/>
      <c r="U221" s="77"/>
      <c r="V221" s="77"/>
      <c r="W221" s="77"/>
      <c r="X221" s="77"/>
    </row>
    <row r="222" spans="1:24" ht="12.75">
      <c r="A222" s="37" t="s">
        <v>168</v>
      </c>
      <c r="B222" s="74">
        <v>38482</v>
      </c>
      <c r="C222" s="74">
        <v>38469</v>
      </c>
      <c r="D222" s="74">
        <v>38451</v>
      </c>
      <c r="E222" s="74">
        <v>38429</v>
      </c>
      <c r="F222" s="74">
        <v>38627</v>
      </c>
      <c r="G222" s="74">
        <v>38640</v>
      </c>
      <c r="H222" s="74">
        <v>38655</v>
      </c>
      <c r="I222" s="74">
        <v>38664</v>
      </c>
      <c r="J222" s="75">
        <v>146</v>
      </c>
      <c r="K222" s="75">
        <v>173</v>
      </c>
      <c r="L222" s="75">
        <v>205</v>
      </c>
      <c r="M222" s="76">
        <v>232</v>
      </c>
      <c r="N222" s="77"/>
      <c r="O222" s="108"/>
      <c r="P222" s="77"/>
      <c r="Q222" s="77"/>
      <c r="R222" s="77"/>
      <c r="S222" s="77"/>
      <c r="T222" s="77"/>
      <c r="U222" s="77"/>
      <c r="V222" s="77"/>
      <c r="W222" s="77"/>
      <c r="X222" s="77"/>
    </row>
    <row r="223" spans="1:24" ht="12.75">
      <c r="A223" s="37" t="s">
        <v>169</v>
      </c>
      <c r="B223" s="74">
        <v>38503</v>
      </c>
      <c r="C223" s="74">
        <v>38491</v>
      </c>
      <c r="D223" s="74">
        <v>38472</v>
      </c>
      <c r="E223" s="74">
        <v>38465</v>
      </c>
      <c r="F223" s="74">
        <v>38607</v>
      </c>
      <c r="G223" s="74">
        <v>38617</v>
      </c>
      <c r="H223" s="74">
        <v>38634</v>
      </c>
      <c r="I223" s="74">
        <v>38648</v>
      </c>
      <c r="J223" s="75">
        <v>101</v>
      </c>
      <c r="K223" s="75">
        <v>123</v>
      </c>
      <c r="L223" s="75">
        <v>154</v>
      </c>
      <c r="M223" s="76">
        <v>197</v>
      </c>
      <c r="N223" s="77"/>
      <c r="O223" s="108"/>
      <c r="P223" s="77"/>
      <c r="Q223" s="77"/>
      <c r="R223" s="77"/>
      <c r="S223" s="77"/>
      <c r="T223" s="77"/>
      <c r="U223" s="77"/>
      <c r="V223" s="77"/>
      <c r="W223" s="77"/>
      <c r="X223" s="77"/>
    </row>
    <row r="224" spans="1:24" ht="12.75">
      <c r="A224" s="37" t="s">
        <v>170</v>
      </c>
      <c r="B224" s="74">
        <v>38551</v>
      </c>
      <c r="C224" s="74">
        <v>38535</v>
      </c>
      <c r="D224" s="74">
        <v>38523</v>
      </c>
      <c r="E224" s="74">
        <v>38492</v>
      </c>
      <c r="F224" s="74">
        <v>38570</v>
      </c>
      <c r="G224" s="74">
        <v>38588</v>
      </c>
      <c r="H224" s="74">
        <v>38598</v>
      </c>
      <c r="I224" s="74">
        <v>38611</v>
      </c>
      <c r="J224" s="75">
        <v>17</v>
      </c>
      <c r="K224" s="75">
        <v>57</v>
      </c>
      <c r="L224" s="75">
        <v>86</v>
      </c>
      <c r="M224" s="76">
        <v>114</v>
      </c>
      <c r="N224" s="77"/>
      <c r="O224" s="108"/>
      <c r="P224" s="77"/>
      <c r="Q224" s="77"/>
      <c r="R224" s="77"/>
      <c r="S224" s="77"/>
      <c r="T224" s="77"/>
      <c r="U224" s="77"/>
      <c r="V224" s="77"/>
      <c r="W224" s="77"/>
      <c r="X224" s="77"/>
    </row>
    <row r="225" spans="1:24" ht="12.75">
      <c r="A225" s="37" t="s">
        <v>171</v>
      </c>
      <c r="B225" s="74">
        <v>38517</v>
      </c>
      <c r="C225" s="74">
        <v>38496</v>
      </c>
      <c r="D225" s="74">
        <v>38483</v>
      </c>
      <c r="E225" s="74">
        <v>38468</v>
      </c>
      <c r="F225" s="74">
        <v>38606</v>
      </c>
      <c r="G225" s="74">
        <v>38614</v>
      </c>
      <c r="H225" s="74">
        <v>38627</v>
      </c>
      <c r="I225" s="74">
        <v>38642</v>
      </c>
      <c r="J225" s="75">
        <v>89</v>
      </c>
      <c r="K225" s="75">
        <v>118</v>
      </c>
      <c r="L225" s="75">
        <v>144</v>
      </c>
      <c r="M225" s="76">
        <v>174</v>
      </c>
      <c r="N225" s="77"/>
      <c r="O225" s="108"/>
      <c r="P225" s="77"/>
      <c r="Q225" s="77"/>
      <c r="R225" s="77"/>
      <c r="S225" s="77"/>
      <c r="T225" s="77"/>
      <c r="U225" s="77"/>
      <c r="V225" s="77"/>
      <c r="W225" s="77"/>
      <c r="X225" s="77"/>
    </row>
    <row r="226" spans="1:24" ht="12.75">
      <c r="A226" s="37" t="s">
        <v>172</v>
      </c>
      <c r="B226" s="74">
        <v>38515</v>
      </c>
      <c r="C226" s="74">
        <v>38495</v>
      </c>
      <c r="D226" s="74">
        <v>38474</v>
      </c>
      <c r="E226" s="74">
        <v>38459</v>
      </c>
      <c r="F226" s="74">
        <v>38610</v>
      </c>
      <c r="G226" s="74">
        <v>38618</v>
      </c>
      <c r="H226" s="74">
        <v>38633</v>
      </c>
      <c r="I226" s="74">
        <v>38645</v>
      </c>
      <c r="J226" s="75">
        <v>98</v>
      </c>
      <c r="K226" s="75">
        <v>126</v>
      </c>
      <c r="L226" s="75">
        <v>157</v>
      </c>
      <c r="M226" s="76">
        <v>186</v>
      </c>
      <c r="N226" s="77"/>
      <c r="O226" s="108"/>
      <c r="P226" s="77"/>
      <c r="Q226" s="77"/>
      <c r="R226" s="77"/>
      <c r="S226" s="77"/>
      <c r="T226" s="77"/>
      <c r="U226" s="77"/>
      <c r="V226" s="77"/>
      <c r="W226" s="77"/>
      <c r="X226" s="77"/>
    </row>
    <row r="227" spans="1:24" ht="12.75">
      <c r="A227" s="37" t="s">
        <v>173</v>
      </c>
      <c r="B227" s="74">
        <v>38493</v>
      </c>
      <c r="C227" s="74">
        <v>38483</v>
      </c>
      <c r="D227" s="74">
        <v>38464</v>
      </c>
      <c r="E227" s="74">
        <v>38445</v>
      </c>
      <c r="F227" s="74">
        <v>38617</v>
      </c>
      <c r="G227" s="74">
        <v>38636</v>
      </c>
      <c r="H227" s="74">
        <v>38651</v>
      </c>
      <c r="I227" s="74">
        <v>38663</v>
      </c>
      <c r="J227" s="75">
        <v>123</v>
      </c>
      <c r="K227" s="75">
        <v>155</v>
      </c>
      <c r="L227" s="75">
        <v>191</v>
      </c>
      <c r="M227" s="76">
        <v>218</v>
      </c>
      <c r="N227" s="77"/>
      <c r="O227" s="108"/>
      <c r="P227" s="77"/>
      <c r="Q227" s="77"/>
      <c r="R227" s="77"/>
      <c r="S227" s="77"/>
      <c r="T227" s="77"/>
      <c r="U227" s="77"/>
      <c r="V227" s="77"/>
      <c r="W227" s="77"/>
      <c r="X227" s="77"/>
    </row>
    <row r="228" spans="1:24" ht="12.75">
      <c r="A228" s="37" t="s">
        <v>320</v>
      </c>
      <c r="B228" s="74" t="s">
        <v>330</v>
      </c>
      <c r="C228" s="74" t="s">
        <v>330</v>
      </c>
      <c r="D228" s="74" t="s">
        <v>330</v>
      </c>
      <c r="E228" s="74" t="s">
        <v>330</v>
      </c>
      <c r="F228" s="74" t="s">
        <v>330</v>
      </c>
      <c r="G228" s="74" t="s">
        <v>330</v>
      </c>
      <c r="H228" s="74" t="s">
        <v>330</v>
      </c>
      <c r="I228" s="74" t="s">
        <v>330</v>
      </c>
      <c r="J228" s="103" t="s">
        <v>330</v>
      </c>
      <c r="K228" s="103" t="s">
        <v>330</v>
      </c>
      <c r="L228" s="103" t="s">
        <v>330</v>
      </c>
      <c r="M228" s="104" t="s">
        <v>330</v>
      </c>
      <c r="N228" s="77"/>
      <c r="O228" s="108"/>
      <c r="P228" s="77"/>
      <c r="Q228" s="77"/>
      <c r="R228" s="77"/>
      <c r="S228" s="77"/>
      <c r="T228" s="77"/>
      <c r="U228" s="77"/>
      <c r="V228" s="77"/>
      <c r="W228" s="77"/>
      <c r="X228" s="77"/>
    </row>
    <row r="229" spans="1:24" ht="12.75">
      <c r="A229" s="37" t="s">
        <v>174</v>
      </c>
      <c r="B229" s="74">
        <v>38504</v>
      </c>
      <c r="C229" s="74">
        <v>38486</v>
      </c>
      <c r="D229" s="74">
        <v>38475</v>
      </c>
      <c r="E229" s="74">
        <v>38464</v>
      </c>
      <c r="F229" s="74">
        <v>38611</v>
      </c>
      <c r="G229" s="74">
        <v>38621</v>
      </c>
      <c r="H229" s="74">
        <v>38634</v>
      </c>
      <c r="I229" s="74">
        <v>38644</v>
      </c>
      <c r="J229" s="75">
        <v>109</v>
      </c>
      <c r="K229" s="75">
        <v>131</v>
      </c>
      <c r="L229" s="75">
        <v>158</v>
      </c>
      <c r="M229" s="76">
        <v>181</v>
      </c>
      <c r="N229" s="77"/>
      <c r="O229" s="108"/>
      <c r="P229" s="77"/>
      <c r="Q229" s="77"/>
      <c r="R229" s="77"/>
      <c r="S229" s="77"/>
      <c r="T229" s="77"/>
      <c r="U229" s="77"/>
      <c r="V229" s="77"/>
      <c r="W229" s="77"/>
      <c r="X229" s="77"/>
    </row>
    <row r="230" spans="1:24" ht="12.75">
      <c r="A230" s="37" t="s">
        <v>175</v>
      </c>
      <c r="B230" s="74">
        <v>38516</v>
      </c>
      <c r="C230" s="74">
        <v>38495</v>
      </c>
      <c r="D230" s="74">
        <v>38478</v>
      </c>
      <c r="E230" s="74">
        <v>38460</v>
      </c>
      <c r="F230" s="74">
        <v>38617</v>
      </c>
      <c r="G230" s="74">
        <v>38629</v>
      </c>
      <c r="H230" s="74">
        <v>38633</v>
      </c>
      <c r="I230" s="74">
        <v>38640</v>
      </c>
      <c r="J230" s="75">
        <v>91</v>
      </c>
      <c r="K230" s="75">
        <v>121</v>
      </c>
      <c r="L230" s="75">
        <v>153</v>
      </c>
      <c r="M230" s="76">
        <v>195</v>
      </c>
      <c r="N230" s="77"/>
      <c r="O230" s="108"/>
      <c r="P230" s="77"/>
      <c r="Q230" s="77"/>
      <c r="R230" s="77"/>
      <c r="S230" s="77"/>
      <c r="T230" s="77"/>
      <c r="U230" s="77"/>
      <c r="V230" s="77"/>
      <c r="W230" s="77"/>
      <c r="X230" s="77"/>
    </row>
    <row r="231" spans="1:24" ht="12.75">
      <c r="A231" s="37" t="s">
        <v>178</v>
      </c>
      <c r="B231" s="74">
        <v>38518</v>
      </c>
      <c r="C231" s="74">
        <v>38499</v>
      </c>
      <c r="D231" s="74">
        <v>38486</v>
      </c>
      <c r="E231" s="74">
        <v>38469</v>
      </c>
      <c r="F231" s="74">
        <v>38607</v>
      </c>
      <c r="G231" s="74">
        <v>38611</v>
      </c>
      <c r="H231" s="74">
        <v>38624</v>
      </c>
      <c r="I231" s="74">
        <v>38640</v>
      </c>
      <c r="J231" s="75">
        <v>87</v>
      </c>
      <c r="K231" s="75">
        <v>114</v>
      </c>
      <c r="L231" s="75">
        <v>138</v>
      </c>
      <c r="M231" s="76">
        <v>170</v>
      </c>
      <c r="N231" s="77"/>
      <c r="O231" s="108"/>
      <c r="P231" s="77"/>
      <c r="Q231" s="77"/>
      <c r="R231" s="77"/>
      <c r="S231" s="77"/>
      <c r="T231" s="77"/>
      <c r="U231" s="77"/>
      <c r="V231" s="77"/>
      <c r="W231" s="77"/>
      <c r="X231" s="77"/>
    </row>
    <row r="232" spans="1:24" ht="12.75">
      <c r="A232" s="37" t="s">
        <v>179</v>
      </c>
      <c r="B232" s="74">
        <v>38516</v>
      </c>
      <c r="C232" s="74">
        <v>38504</v>
      </c>
      <c r="D232" s="74">
        <v>38486</v>
      </c>
      <c r="E232" s="74">
        <v>38473</v>
      </c>
      <c r="F232" s="74">
        <v>38610</v>
      </c>
      <c r="G232" s="74">
        <v>38620</v>
      </c>
      <c r="H232" s="74">
        <v>38630</v>
      </c>
      <c r="I232" s="74">
        <v>38643</v>
      </c>
      <c r="J232" s="75">
        <v>98</v>
      </c>
      <c r="K232" s="75">
        <v>110</v>
      </c>
      <c r="L232" s="75">
        <v>144</v>
      </c>
      <c r="M232" s="76">
        <v>172</v>
      </c>
      <c r="N232" s="77"/>
      <c r="O232" s="108"/>
      <c r="P232" s="77"/>
      <c r="Q232" s="77"/>
      <c r="R232" s="77"/>
      <c r="S232" s="77"/>
      <c r="T232" s="77"/>
      <c r="U232" s="77"/>
      <c r="V232" s="77"/>
      <c r="W232" s="77"/>
      <c r="X232" s="77"/>
    </row>
    <row r="233" spans="1:24" ht="12.75">
      <c r="A233" s="37" t="s">
        <v>182</v>
      </c>
      <c r="B233" s="74">
        <v>38478</v>
      </c>
      <c r="C233" s="74">
        <v>38455</v>
      </c>
      <c r="D233" s="74">
        <v>38439</v>
      </c>
      <c r="E233" s="74">
        <v>38424</v>
      </c>
      <c r="F233" s="74">
        <v>38643</v>
      </c>
      <c r="G233" s="74">
        <v>38656</v>
      </c>
      <c r="H233" s="74">
        <v>38666</v>
      </c>
      <c r="I233" s="74">
        <v>38675</v>
      </c>
      <c r="J233" s="103">
        <v>165</v>
      </c>
      <c r="K233" s="103">
        <v>201</v>
      </c>
      <c r="L233" s="103">
        <v>227</v>
      </c>
      <c r="M233" s="104">
        <v>251</v>
      </c>
      <c r="N233" s="77"/>
      <c r="O233" s="108"/>
      <c r="P233" s="77"/>
      <c r="Q233" s="77"/>
      <c r="R233" s="77"/>
      <c r="S233" s="77"/>
      <c r="T233" s="77"/>
      <c r="U233" s="77"/>
      <c r="V233" s="77"/>
      <c r="W233" s="77"/>
      <c r="X233" s="77"/>
    </row>
    <row r="234" spans="1:24" ht="12.75">
      <c r="A234" s="37" t="s">
        <v>181</v>
      </c>
      <c r="B234" s="74">
        <v>38483</v>
      </c>
      <c r="C234" s="74">
        <v>38468</v>
      </c>
      <c r="D234" s="74">
        <v>38450</v>
      </c>
      <c r="E234" s="74">
        <v>38434</v>
      </c>
      <c r="F234" s="74">
        <v>38629</v>
      </c>
      <c r="G234" s="74">
        <v>38643</v>
      </c>
      <c r="H234" s="74">
        <v>38654</v>
      </c>
      <c r="I234" s="74">
        <v>38669</v>
      </c>
      <c r="J234" s="75">
        <v>146</v>
      </c>
      <c r="K234" s="75">
        <v>179</v>
      </c>
      <c r="L234" s="75">
        <v>207</v>
      </c>
      <c r="M234" s="76">
        <v>237</v>
      </c>
      <c r="N234" s="77"/>
      <c r="O234" s="108"/>
      <c r="P234" s="77"/>
      <c r="Q234" s="77"/>
      <c r="R234" s="77"/>
      <c r="S234" s="77"/>
      <c r="T234" s="77"/>
      <c r="U234" s="77"/>
      <c r="V234" s="77"/>
      <c r="W234" s="77"/>
      <c r="X234" s="77"/>
    </row>
    <row r="235" spans="1:24" ht="12.75">
      <c r="A235" s="37" t="s">
        <v>184</v>
      </c>
      <c r="B235" s="74">
        <v>38486</v>
      </c>
      <c r="C235" s="74">
        <v>38471</v>
      </c>
      <c r="D235" s="74">
        <v>38450</v>
      </c>
      <c r="E235" s="74">
        <v>38433</v>
      </c>
      <c r="F235" s="74">
        <v>38622</v>
      </c>
      <c r="G235" s="74">
        <v>38638</v>
      </c>
      <c r="H235" s="74">
        <v>38655</v>
      </c>
      <c r="I235" s="74">
        <v>38660</v>
      </c>
      <c r="J235" s="75">
        <v>127</v>
      </c>
      <c r="K235" s="75">
        <v>170</v>
      </c>
      <c r="L235" s="75">
        <v>219</v>
      </c>
      <c r="M235" s="76">
        <v>226</v>
      </c>
      <c r="N235" s="77"/>
      <c r="O235" s="108"/>
      <c r="P235" s="77"/>
      <c r="Q235" s="77"/>
      <c r="R235" s="77"/>
      <c r="S235" s="77"/>
      <c r="T235" s="77"/>
      <c r="U235" s="77"/>
      <c r="V235" s="77"/>
      <c r="W235" s="77"/>
      <c r="X235" s="77"/>
    </row>
    <row r="236" spans="1:24" ht="12.75">
      <c r="A236" s="37" t="s">
        <v>183</v>
      </c>
      <c r="B236" s="74">
        <v>38466</v>
      </c>
      <c r="C236" s="74">
        <v>38449</v>
      </c>
      <c r="D236" s="74">
        <v>38424</v>
      </c>
      <c r="E236" s="74">
        <v>38414</v>
      </c>
      <c r="F236" s="74">
        <v>38650</v>
      </c>
      <c r="G236" s="74">
        <v>38659</v>
      </c>
      <c r="H236" s="74">
        <v>38671</v>
      </c>
      <c r="I236" s="74">
        <v>38683</v>
      </c>
      <c r="J236" s="75">
        <v>199</v>
      </c>
      <c r="K236" s="75">
        <v>205</v>
      </c>
      <c r="L236" s="75">
        <v>247</v>
      </c>
      <c r="M236" s="76">
        <v>268</v>
      </c>
      <c r="N236" s="77"/>
      <c r="O236" s="108"/>
      <c r="P236" s="77"/>
      <c r="Q236" s="77"/>
      <c r="R236" s="77"/>
      <c r="S236" s="77"/>
      <c r="T236" s="77"/>
      <c r="U236" s="77"/>
      <c r="V236" s="77"/>
      <c r="W236" s="77"/>
      <c r="X236" s="77"/>
    </row>
    <row r="237" spans="1:24" ht="12.75">
      <c r="A237" s="37" t="s">
        <v>180</v>
      </c>
      <c r="B237" s="74">
        <v>38479</v>
      </c>
      <c r="C237" s="74">
        <v>38469</v>
      </c>
      <c r="D237" s="74">
        <v>38439</v>
      </c>
      <c r="E237" s="74">
        <v>38429</v>
      </c>
      <c r="F237" s="74">
        <v>38633</v>
      </c>
      <c r="G237" s="74">
        <v>38647</v>
      </c>
      <c r="H237" s="74">
        <v>38664</v>
      </c>
      <c r="I237" s="74">
        <v>38675</v>
      </c>
      <c r="J237" s="75">
        <v>159</v>
      </c>
      <c r="K237" s="75">
        <v>185</v>
      </c>
      <c r="L237" s="75">
        <v>232</v>
      </c>
      <c r="M237" s="76">
        <v>251</v>
      </c>
      <c r="N237" s="77"/>
      <c r="O237" s="108"/>
      <c r="P237" s="77"/>
      <c r="Q237" s="77"/>
      <c r="R237" s="77"/>
      <c r="S237" s="77"/>
      <c r="T237" s="77"/>
      <c r="U237" s="77"/>
      <c r="V237" s="77"/>
      <c r="W237" s="77"/>
      <c r="X237" s="77"/>
    </row>
    <row r="238" spans="1:24" ht="12.75">
      <c r="A238" s="37" t="s">
        <v>185</v>
      </c>
      <c r="B238" s="74">
        <v>38501</v>
      </c>
      <c r="C238" s="74">
        <v>38481</v>
      </c>
      <c r="D238" s="74">
        <v>38475</v>
      </c>
      <c r="E238" s="74">
        <v>38465</v>
      </c>
      <c r="F238" s="74">
        <v>38612</v>
      </c>
      <c r="G238" s="74">
        <v>38620</v>
      </c>
      <c r="H238" s="74">
        <v>38641</v>
      </c>
      <c r="I238" s="74">
        <v>38642</v>
      </c>
      <c r="J238" s="75">
        <v>95</v>
      </c>
      <c r="K238" s="75">
        <v>136</v>
      </c>
      <c r="L238" s="75">
        <v>164</v>
      </c>
      <c r="M238" s="76">
        <v>180</v>
      </c>
      <c r="N238" s="77"/>
      <c r="O238" s="108"/>
      <c r="P238" s="77"/>
      <c r="Q238" s="77"/>
      <c r="R238" s="77"/>
      <c r="S238" s="77"/>
      <c r="T238" s="77"/>
      <c r="U238" s="77"/>
      <c r="V238" s="77"/>
      <c r="W238" s="77"/>
      <c r="X238" s="77"/>
    </row>
    <row r="239" spans="1:24" ht="12.75">
      <c r="A239" s="37" t="s">
        <v>186</v>
      </c>
      <c r="B239" s="74">
        <v>38498</v>
      </c>
      <c r="C239" s="74">
        <v>38486</v>
      </c>
      <c r="D239" s="74">
        <v>38470</v>
      </c>
      <c r="E239" s="74">
        <v>38449</v>
      </c>
      <c r="F239" s="74">
        <v>38619</v>
      </c>
      <c r="G239" s="74">
        <v>38630</v>
      </c>
      <c r="H239" s="74">
        <v>38643</v>
      </c>
      <c r="I239" s="74">
        <v>38658</v>
      </c>
      <c r="J239" s="75">
        <v>121</v>
      </c>
      <c r="K239" s="75">
        <v>142</v>
      </c>
      <c r="L239" s="75">
        <v>175</v>
      </c>
      <c r="M239" s="76">
        <v>208</v>
      </c>
      <c r="N239" s="77"/>
      <c r="O239" s="108"/>
      <c r="P239" s="77"/>
      <c r="Q239" s="77"/>
      <c r="R239" s="77"/>
      <c r="S239" s="77"/>
      <c r="T239" s="77"/>
      <c r="U239" s="77"/>
      <c r="V239" s="77"/>
      <c r="W239" s="77"/>
      <c r="X239" s="77"/>
    </row>
    <row r="240" spans="1:24" ht="12.75">
      <c r="A240" s="37" t="s">
        <v>187</v>
      </c>
      <c r="B240" s="74">
        <v>38524</v>
      </c>
      <c r="C240" s="74">
        <v>38508</v>
      </c>
      <c r="D240" s="74">
        <v>38493</v>
      </c>
      <c r="E240" s="74">
        <v>38473</v>
      </c>
      <c r="F240" s="74">
        <v>38599</v>
      </c>
      <c r="G240" s="74">
        <v>38609</v>
      </c>
      <c r="H240" s="74">
        <v>38617</v>
      </c>
      <c r="I240" s="74">
        <v>38631</v>
      </c>
      <c r="J240" s="75">
        <v>75</v>
      </c>
      <c r="K240" s="75">
        <v>104</v>
      </c>
      <c r="L240" s="75">
        <v>127</v>
      </c>
      <c r="M240" s="76">
        <v>158</v>
      </c>
      <c r="N240" s="77"/>
      <c r="O240" s="108"/>
      <c r="P240" s="77"/>
      <c r="Q240" s="77"/>
      <c r="R240" s="77"/>
      <c r="S240" s="77"/>
      <c r="T240" s="77"/>
      <c r="U240" s="77"/>
      <c r="V240" s="77"/>
      <c r="W240" s="77"/>
      <c r="X240" s="77"/>
    </row>
    <row r="241" spans="1:24" ht="12.75">
      <c r="A241" s="37" t="s">
        <v>188</v>
      </c>
      <c r="B241" s="74">
        <v>38552</v>
      </c>
      <c r="C241" s="74">
        <v>38539</v>
      </c>
      <c r="D241" s="74">
        <v>38521</v>
      </c>
      <c r="E241" s="74">
        <v>38515</v>
      </c>
      <c r="F241" s="74">
        <v>38568</v>
      </c>
      <c r="G241" s="74">
        <v>38575</v>
      </c>
      <c r="H241" s="74">
        <v>38605</v>
      </c>
      <c r="I241" s="74">
        <v>38613</v>
      </c>
      <c r="J241" s="75">
        <v>17</v>
      </c>
      <c r="K241" s="75">
        <v>32</v>
      </c>
      <c r="L241" s="75">
        <v>68</v>
      </c>
      <c r="M241" s="76">
        <v>98</v>
      </c>
      <c r="N241" s="77"/>
      <c r="O241" s="108"/>
      <c r="P241" s="77"/>
      <c r="Q241" s="77"/>
      <c r="R241" s="77"/>
      <c r="S241" s="77"/>
      <c r="T241" s="77"/>
      <c r="U241" s="77"/>
      <c r="V241" s="77"/>
      <c r="W241" s="77"/>
      <c r="X241" s="77"/>
    </row>
    <row r="242" spans="1:24" ht="12.75">
      <c r="A242" s="37" t="s">
        <v>189</v>
      </c>
      <c r="B242" s="74">
        <v>38537</v>
      </c>
      <c r="C242" s="74">
        <v>38526</v>
      </c>
      <c r="D242" s="74">
        <v>38512</v>
      </c>
      <c r="E242" s="74">
        <v>38491</v>
      </c>
      <c r="F242" s="74">
        <v>38586</v>
      </c>
      <c r="G242" s="74">
        <v>38601</v>
      </c>
      <c r="H242" s="74">
        <v>38610</v>
      </c>
      <c r="I242" s="74">
        <v>38620</v>
      </c>
      <c r="J242" s="75">
        <v>47</v>
      </c>
      <c r="K242" s="75">
        <v>75</v>
      </c>
      <c r="L242" s="75">
        <v>99</v>
      </c>
      <c r="M242" s="76">
        <v>128</v>
      </c>
      <c r="N242" s="77"/>
      <c r="O242" s="108"/>
      <c r="P242" s="77"/>
      <c r="Q242" s="77"/>
      <c r="R242" s="77"/>
      <c r="S242" s="77"/>
      <c r="T242" s="77"/>
      <c r="U242" s="77"/>
      <c r="V242" s="77"/>
      <c r="W242" s="77"/>
      <c r="X242" s="77"/>
    </row>
    <row r="243" spans="1:24" ht="12.75">
      <c r="A243" s="37" t="s">
        <v>190</v>
      </c>
      <c r="B243" s="74">
        <v>38534</v>
      </c>
      <c r="C243" s="74">
        <v>38525</v>
      </c>
      <c r="D243" s="74">
        <v>38509</v>
      </c>
      <c r="E243" s="74">
        <v>38493</v>
      </c>
      <c r="F243" s="74">
        <v>38598</v>
      </c>
      <c r="G243" s="74">
        <v>38607</v>
      </c>
      <c r="H243" s="74">
        <v>38617</v>
      </c>
      <c r="I243" s="74">
        <v>38623</v>
      </c>
      <c r="J243" s="75">
        <v>60</v>
      </c>
      <c r="K243" s="75">
        <v>79</v>
      </c>
      <c r="L243" s="75">
        <v>109</v>
      </c>
      <c r="M243" s="76">
        <v>128</v>
      </c>
      <c r="N243" s="77"/>
      <c r="O243" s="108"/>
      <c r="P243" s="77"/>
      <c r="Q243" s="77"/>
      <c r="R243" s="77"/>
      <c r="S243" s="77"/>
      <c r="T243" s="77"/>
      <c r="U243" s="77"/>
      <c r="V243" s="77"/>
      <c r="W243" s="77"/>
      <c r="X243" s="77"/>
    </row>
    <row r="244" spans="1:24" ht="12.75">
      <c r="A244" s="37" t="s">
        <v>321</v>
      </c>
      <c r="B244" s="74" t="s">
        <v>330</v>
      </c>
      <c r="C244" s="74" t="s">
        <v>330</v>
      </c>
      <c r="D244" s="74" t="s">
        <v>330</v>
      </c>
      <c r="E244" s="74" t="s">
        <v>330</v>
      </c>
      <c r="F244" s="74" t="s">
        <v>330</v>
      </c>
      <c r="G244" s="74" t="s">
        <v>330</v>
      </c>
      <c r="H244" s="74" t="s">
        <v>330</v>
      </c>
      <c r="I244" s="74" t="s">
        <v>330</v>
      </c>
      <c r="J244" s="103" t="s">
        <v>330</v>
      </c>
      <c r="K244" s="103" t="s">
        <v>330</v>
      </c>
      <c r="L244" s="103" t="s">
        <v>330</v>
      </c>
      <c r="M244" s="104" t="s">
        <v>330</v>
      </c>
      <c r="N244" s="77"/>
      <c r="O244" s="108"/>
      <c r="P244" s="77"/>
      <c r="Q244" s="77"/>
      <c r="R244" s="77"/>
      <c r="S244" s="77"/>
      <c r="T244" s="77"/>
      <c r="U244" s="77"/>
      <c r="V244" s="77"/>
      <c r="W244" s="77"/>
      <c r="X244" s="77"/>
    </row>
    <row r="245" spans="1:24" ht="12.75">
      <c r="A245" s="37" t="s">
        <v>322</v>
      </c>
      <c r="B245" s="74" t="s">
        <v>330</v>
      </c>
      <c r="C245" s="74" t="s">
        <v>330</v>
      </c>
      <c r="D245" s="74" t="s">
        <v>330</v>
      </c>
      <c r="E245" s="74" t="s">
        <v>330</v>
      </c>
      <c r="F245" s="74" t="s">
        <v>330</v>
      </c>
      <c r="G245" s="74" t="s">
        <v>330</v>
      </c>
      <c r="H245" s="74" t="s">
        <v>330</v>
      </c>
      <c r="I245" s="74" t="s">
        <v>330</v>
      </c>
      <c r="J245" s="103" t="s">
        <v>330</v>
      </c>
      <c r="K245" s="103" t="s">
        <v>330</v>
      </c>
      <c r="L245" s="103" t="s">
        <v>330</v>
      </c>
      <c r="M245" s="104" t="s">
        <v>330</v>
      </c>
      <c r="N245" s="77"/>
      <c r="O245" s="108"/>
      <c r="P245" s="77"/>
      <c r="Q245" s="77"/>
      <c r="R245" s="77"/>
      <c r="S245" s="77"/>
      <c r="T245" s="77"/>
      <c r="U245" s="77"/>
      <c r="V245" s="77"/>
      <c r="W245" s="77"/>
      <c r="X245" s="77"/>
    </row>
    <row r="246" spans="1:24" ht="12.75">
      <c r="A246" s="37" t="s">
        <v>191</v>
      </c>
      <c r="B246" s="74">
        <v>38494</v>
      </c>
      <c r="C246" s="74">
        <v>38485</v>
      </c>
      <c r="D246" s="74">
        <v>38472</v>
      </c>
      <c r="E246" s="74">
        <v>38455</v>
      </c>
      <c r="F246" s="74">
        <v>38613</v>
      </c>
      <c r="G246" s="74">
        <v>38620</v>
      </c>
      <c r="H246" s="74">
        <v>38633</v>
      </c>
      <c r="I246" s="74">
        <v>38652</v>
      </c>
      <c r="J246" s="75">
        <v>113</v>
      </c>
      <c r="K246" s="75">
        <v>131</v>
      </c>
      <c r="L246" s="75">
        <v>165</v>
      </c>
      <c r="M246" s="76">
        <v>200</v>
      </c>
      <c r="N246" s="77"/>
      <c r="O246" s="108"/>
      <c r="P246" s="77"/>
      <c r="Q246" s="77"/>
      <c r="R246" s="77"/>
      <c r="S246" s="77"/>
      <c r="T246" s="77"/>
      <c r="U246" s="77"/>
      <c r="V246" s="77"/>
      <c r="W246" s="77"/>
      <c r="X246" s="77"/>
    </row>
    <row r="247" spans="1:24" ht="12.75">
      <c r="A247" s="37" t="s">
        <v>192</v>
      </c>
      <c r="B247" s="74">
        <v>38543</v>
      </c>
      <c r="C247" s="74">
        <v>38531</v>
      </c>
      <c r="D247" s="74">
        <v>38518</v>
      </c>
      <c r="E247" s="74">
        <v>38497</v>
      </c>
      <c r="F247" s="74">
        <v>38581</v>
      </c>
      <c r="G247" s="74">
        <v>38595</v>
      </c>
      <c r="H247" s="74">
        <v>38606</v>
      </c>
      <c r="I247" s="74">
        <v>38618</v>
      </c>
      <c r="J247" s="75">
        <v>37</v>
      </c>
      <c r="K247" s="75">
        <v>61</v>
      </c>
      <c r="L247" s="75">
        <v>90</v>
      </c>
      <c r="M247" s="76">
        <v>121</v>
      </c>
      <c r="N247" s="77"/>
      <c r="O247" s="108"/>
      <c r="P247" s="77"/>
      <c r="Q247" s="77"/>
      <c r="R247" s="77"/>
      <c r="S247" s="77"/>
      <c r="T247" s="77"/>
      <c r="U247" s="77"/>
      <c r="V247" s="77"/>
      <c r="W247" s="77"/>
      <c r="X247" s="77"/>
    </row>
    <row r="248" spans="1:24" ht="12.75">
      <c r="A248" s="37" t="s">
        <v>193</v>
      </c>
      <c r="B248" s="74">
        <v>38532</v>
      </c>
      <c r="C248" s="74">
        <v>38519</v>
      </c>
      <c r="D248" s="74">
        <v>38497</v>
      </c>
      <c r="E248" s="74">
        <v>38479</v>
      </c>
      <c r="F248" s="74">
        <v>38590</v>
      </c>
      <c r="G248" s="74">
        <v>38606</v>
      </c>
      <c r="H248" s="74">
        <v>38616</v>
      </c>
      <c r="I248" s="74">
        <v>38630</v>
      </c>
      <c r="J248" s="75">
        <v>56</v>
      </c>
      <c r="K248" s="75">
        <v>85</v>
      </c>
      <c r="L248" s="75">
        <v>116</v>
      </c>
      <c r="M248" s="76">
        <v>147</v>
      </c>
      <c r="N248" s="77"/>
      <c r="O248" s="108"/>
      <c r="P248" s="77"/>
      <c r="Q248" s="77"/>
      <c r="R248" s="77"/>
      <c r="S248" s="77"/>
      <c r="T248" s="77"/>
      <c r="U248" s="77"/>
      <c r="V248" s="77"/>
      <c r="W248" s="77"/>
      <c r="X248" s="77"/>
    </row>
    <row r="249" spans="1:24" ht="12.75">
      <c r="A249" s="37" t="s">
        <v>194</v>
      </c>
      <c r="B249" s="74">
        <v>38526</v>
      </c>
      <c r="C249" s="74">
        <v>38512</v>
      </c>
      <c r="D249" s="74">
        <v>38488</v>
      </c>
      <c r="E249" s="74">
        <v>38477</v>
      </c>
      <c r="F249" s="74">
        <v>38604</v>
      </c>
      <c r="G249" s="74">
        <v>38610</v>
      </c>
      <c r="H249" s="74">
        <v>38617</v>
      </c>
      <c r="I249" s="74">
        <v>38628</v>
      </c>
      <c r="J249" s="75">
        <v>75</v>
      </c>
      <c r="K249" s="75">
        <v>102</v>
      </c>
      <c r="L249" s="75">
        <v>123</v>
      </c>
      <c r="M249" s="76">
        <v>152</v>
      </c>
      <c r="N249" s="77"/>
      <c r="O249" s="108"/>
      <c r="P249" s="77"/>
      <c r="Q249" s="77"/>
      <c r="R249" s="77"/>
      <c r="S249" s="77"/>
      <c r="T249" s="77"/>
      <c r="U249" s="77"/>
      <c r="V249" s="77"/>
      <c r="W249" s="77"/>
      <c r="X249" s="77"/>
    </row>
    <row r="250" spans="1:24" ht="12.75">
      <c r="A250" s="37" t="s">
        <v>323</v>
      </c>
      <c r="B250" s="74" t="s">
        <v>330</v>
      </c>
      <c r="C250" s="74" t="s">
        <v>330</v>
      </c>
      <c r="D250" s="74" t="s">
        <v>330</v>
      </c>
      <c r="E250" s="74" t="s">
        <v>330</v>
      </c>
      <c r="F250" s="74" t="s">
        <v>330</v>
      </c>
      <c r="G250" s="74" t="s">
        <v>330</v>
      </c>
      <c r="H250" s="74" t="s">
        <v>330</v>
      </c>
      <c r="I250" s="74" t="s">
        <v>330</v>
      </c>
      <c r="J250" s="103" t="s">
        <v>330</v>
      </c>
      <c r="K250" s="103" t="s">
        <v>330</v>
      </c>
      <c r="L250" s="103" t="s">
        <v>330</v>
      </c>
      <c r="M250" s="104" t="s">
        <v>330</v>
      </c>
      <c r="N250" s="77"/>
      <c r="O250" s="108"/>
      <c r="P250" s="77"/>
      <c r="Q250" s="77"/>
      <c r="R250" s="77"/>
      <c r="S250" s="77"/>
      <c r="T250" s="77"/>
      <c r="U250" s="77"/>
      <c r="V250" s="77"/>
      <c r="W250" s="77"/>
      <c r="X250" s="77"/>
    </row>
    <row r="251" spans="1:24" ht="12.75">
      <c r="A251" s="37" t="s">
        <v>195</v>
      </c>
      <c r="B251" s="74">
        <v>38553</v>
      </c>
      <c r="C251" s="74">
        <v>38534</v>
      </c>
      <c r="D251" s="74">
        <v>38516</v>
      </c>
      <c r="E251" s="74">
        <v>38505</v>
      </c>
      <c r="F251" s="74">
        <v>38573</v>
      </c>
      <c r="G251" s="74">
        <v>38590</v>
      </c>
      <c r="H251" s="74">
        <v>38601</v>
      </c>
      <c r="I251" s="74">
        <v>38613</v>
      </c>
      <c r="J251" s="75">
        <v>28</v>
      </c>
      <c r="K251" s="75">
        <v>61</v>
      </c>
      <c r="L251" s="75">
        <v>81</v>
      </c>
      <c r="M251" s="76">
        <v>97</v>
      </c>
      <c r="N251" s="77"/>
      <c r="O251" s="108"/>
      <c r="P251" s="77"/>
      <c r="Q251" s="77"/>
      <c r="R251" s="77"/>
      <c r="S251" s="77"/>
      <c r="T251" s="77"/>
      <c r="U251" s="77"/>
      <c r="V251" s="77"/>
      <c r="W251" s="77"/>
      <c r="X251" s="77"/>
    </row>
    <row r="252" spans="1:24" ht="12.75">
      <c r="A252" s="37" t="s">
        <v>196</v>
      </c>
      <c r="B252" s="74" t="s">
        <v>330</v>
      </c>
      <c r="C252" s="74" t="s">
        <v>330</v>
      </c>
      <c r="D252" s="74" t="s">
        <v>330</v>
      </c>
      <c r="E252" s="74" t="s">
        <v>330</v>
      </c>
      <c r="F252" s="74" t="s">
        <v>330</v>
      </c>
      <c r="G252" s="74" t="s">
        <v>330</v>
      </c>
      <c r="H252" s="74" t="s">
        <v>330</v>
      </c>
      <c r="I252" s="74" t="s">
        <v>330</v>
      </c>
      <c r="J252" s="103" t="s">
        <v>330</v>
      </c>
      <c r="K252" s="103" t="s">
        <v>330</v>
      </c>
      <c r="L252" s="103" t="s">
        <v>330</v>
      </c>
      <c r="M252" s="104" t="s">
        <v>330</v>
      </c>
      <c r="N252" s="77"/>
      <c r="O252" s="108"/>
      <c r="P252" s="77"/>
      <c r="Q252" s="77"/>
      <c r="R252" s="77"/>
      <c r="S252" s="77"/>
      <c r="T252" s="77"/>
      <c r="U252" s="77"/>
      <c r="V252" s="77"/>
      <c r="W252" s="77"/>
      <c r="X252" s="77"/>
    </row>
    <row r="253" spans="1:24" ht="12.75">
      <c r="A253" s="37" t="s">
        <v>197</v>
      </c>
      <c r="B253" s="74">
        <v>38489</v>
      </c>
      <c r="C253" s="74">
        <v>38474</v>
      </c>
      <c r="D253" s="74">
        <v>38457</v>
      </c>
      <c r="E253" s="74">
        <v>38441</v>
      </c>
      <c r="F253" s="74">
        <v>38624</v>
      </c>
      <c r="G253" s="74">
        <v>38640</v>
      </c>
      <c r="H253" s="74">
        <v>38654</v>
      </c>
      <c r="I253" s="74">
        <v>38664</v>
      </c>
      <c r="J253" s="75">
        <v>134</v>
      </c>
      <c r="K253" s="75">
        <v>163</v>
      </c>
      <c r="L253" s="75">
        <v>195</v>
      </c>
      <c r="M253" s="76">
        <v>221</v>
      </c>
      <c r="N253" s="77"/>
      <c r="O253" s="108"/>
      <c r="P253" s="77"/>
      <c r="Q253" s="77"/>
      <c r="R253" s="77"/>
      <c r="S253" s="77"/>
      <c r="T253" s="77"/>
      <c r="U253" s="77"/>
      <c r="V253" s="77"/>
      <c r="W253" s="77"/>
      <c r="X253" s="77"/>
    </row>
    <row r="254" spans="1:24" ht="12.75">
      <c r="A254" s="37" t="s">
        <v>177</v>
      </c>
      <c r="B254" s="74">
        <v>38464</v>
      </c>
      <c r="C254" s="74">
        <v>38444</v>
      </c>
      <c r="D254" s="74">
        <v>38428</v>
      </c>
      <c r="E254" s="74">
        <v>38408</v>
      </c>
      <c r="F254" s="74">
        <v>38645</v>
      </c>
      <c r="G254" s="74">
        <v>38655</v>
      </c>
      <c r="H254" s="74">
        <v>38665</v>
      </c>
      <c r="I254" s="74">
        <v>38676</v>
      </c>
      <c r="J254" s="75">
        <v>176</v>
      </c>
      <c r="K254" s="75">
        <v>208</v>
      </c>
      <c r="L254" s="75">
        <v>235</v>
      </c>
      <c r="M254" s="76">
        <v>272</v>
      </c>
      <c r="N254" s="77"/>
      <c r="O254" s="108"/>
      <c r="P254" s="77"/>
      <c r="Q254" s="77"/>
      <c r="R254" s="77"/>
      <c r="S254" s="77"/>
      <c r="T254" s="77"/>
      <c r="U254" s="77"/>
      <c r="V254" s="77"/>
      <c r="W254" s="77"/>
      <c r="X254" s="77"/>
    </row>
    <row r="255" spans="1:24" ht="12.75">
      <c r="A255" s="37" t="s">
        <v>176</v>
      </c>
      <c r="B255" s="74" t="s">
        <v>330</v>
      </c>
      <c r="C255" s="74" t="s">
        <v>330</v>
      </c>
      <c r="D255" s="74" t="s">
        <v>330</v>
      </c>
      <c r="E255" s="74" t="s">
        <v>330</v>
      </c>
      <c r="F255" s="74" t="s">
        <v>330</v>
      </c>
      <c r="G255" s="74" t="s">
        <v>330</v>
      </c>
      <c r="H255" s="74" t="s">
        <v>330</v>
      </c>
      <c r="I255" s="74" t="s">
        <v>330</v>
      </c>
      <c r="J255" s="103" t="s">
        <v>330</v>
      </c>
      <c r="K255" s="103" t="s">
        <v>330</v>
      </c>
      <c r="L255" s="103" t="s">
        <v>330</v>
      </c>
      <c r="M255" s="104" t="s">
        <v>330</v>
      </c>
      <c r="N255" s="77"/>
      <c r="O255" s="108"/>
      <c r="P255" s="77"/>
      <c r="Q255" s="77"/>
      <c r="R255" s="77"/>
      <c r="S255" s="77"/>
      <c r="T255" s="77"/>
      <c r="U255" s="77"/>
      <c r="V255" s="77"/>
      <c r="W255" s="77"/>
      <c r="X255" s="77"/>
    </row>
    <row r="256" spans="1:24" ht="12.75">
      <c r="A256" s="37" t="s">
        <v>324</v>
      </c>
      <c r="B256" s="74" t="s">
        <v>330</v>
      </c>
      <c r="C256" s="74" t="s">
        <v>330</v>
      </c>
      <c r="D256" s="74" t="s">
        <v>330</v>
      </c>
      <c r="E256" s="74" t="s">
        <v>330</v>
      </c>
      <c r="F256" s="74" t="s">
        <v>330</v>
      </c>
      <c r="G256" s="74" t="s">
        <v>330</v>
      </c>
      <c r="H256" s="74" t="s">
        <v>330</v>
      </c>
      <c r="I256" s="74" t="s">
        <v>330</v>
      </c>
      <c r="J256" s="103" t="s">
        <v>330</v>
      </c>
      <c r="K256" s="103" t="s">
        <v>330</v>
      </c>
      <c r="L256" s="103" t="s">
        <v>330</v>
      </c>
      <c r="M256" s="104" t="s">
        <v>330</v>
      </c>
      <c r="N256" s="77"/>
      <c r="O256" s="108"/>
      <c r="P256" s="77"/>
      <c r="Q256" s="77"/>
      <c r="R256" s="77"/>
      <c r="S256" s="77"/>
      <c r="T256" s="77"/>
      <c r="U256" s="77"/>
      <c r="V256" s="77"/>
      <c r="W256" s="77"/>
      <c r="X256" s="77"/>
    </row>
    <row r="257" spans="1:24" ht="12.75">
      <c r="A257" s="37" t="s">
        <v>299</v>
      </c>
      <c r="B257" s="74" t="s">
        <v>330</v>
      </c>
      <c r="C257" s="74" t="s">
        <v>330</v>
      </c>
      <c r="D257" s="74" t="s">
        <v>330</v>
      </c>
      <c r="E257" s="74" t="s">
        <v>330</v>
      </c>
      <c r="F257" s="74" t="s">
        <v>330</v>
      </c>
      <c r="G257" s="74" t="s">
        <v>330</v>
      </c>
      <c r="H257" s="74" t="s">
        <v>330</v>
      </c>
      <c r="I257" s="74" t="s">
        <v>330</v>
      </c>
      <c r="J257" s="103" t="s">
        <v>330</v>
      </c>
      <c r="K257" s="103" t="s">
        <v>330</v>
      </c>
      <c r="L257" s="103" t="s">
        <v>330</v>
      </c>
      <c r="M257" s="104" t="s">
        <v>330</v>
      </c>
      <c r="N257" s="77"/>
      <c r="O257" s="108"/>
      <c r="P257" s="77"/>
      <c r="Q257" s="77"/>
      <c r="R257" s="77"/>
      <c r="S257" s="77"/>
      <c r="T257" s="77"/>
      <c r="U257" s="77"/>
      <c r="V257" s="77"/>
      <c r="W257" s="77"/>
      <c r="X257" s="77"/>
    </row>
    <row r="258" spans="1:24" ht="12.75">
      <c r="A258" s="37" t="s">
        <v>250</v>
      </c>
      <c r="B258" s="74">
        <v>38489</v>
      </c>
      <c r="C258" s="74">
        <v>38474</v>
      </c>
      <c r="D258" s="74">
        <v>38455</v>
      </c>
      <c r="E258" s="74">
        <v>38441</v>
      </c>
      <c r="F258" s="74">
        <v>38623</v>
      </c>
      <c r="G258" s="74">
        <v>38640</v>
      </c>
      <c r="H258" s="74">
        <v>38655</v>
      </c>
      <c r="I258" s="74">
        <v>38664</v>
      </c>
      <c r="J258" s="103">
        <v>134</v>
      </c>
      <c r="K258" s="103">
        <v>166</v>
      </c>
      <c r="L258" s="103">
        <v>200</v>
      </c>
      <c r="M258" s="104">
        <v>223</v>
      </c>
      <c r="N258" s="77"/>
      <c r="O258" s="108"/>
      <c r="P258" s="77"/>
      <c r="Q258" s="77"/>
      <c r="R258" s="77"/>
      <c r="S258" s="77"/>
      <c r="T258" s="77"/>
      <c r="U258" s="77"/>
      <c r="V258" s="77"/>
      <c r="W258" s="77"/>
      <c r="X258" s="77"/>
    </row>
    <row r="259" spans="1:24" ht="12.75">
      <c r="A259" s="37" t="s">
        <v>198</v>
      </c>
      <c r="B259" s="74">
        <v>38510</v>
      </c>
      <c r="C259" s="74">
        <v>38499</v>
      </c>
      <c r="D259" s="74">
        <v>38481</v>
      </c>
      <c r="E259" s="74">
        <v>38469</v>
      </c>
      <c r="F259" s="74">
        <v>38615</v>
      </c>
      <c r="G259" s="74">
        <v>38627</v>
      </c>
      <c r="H259" s="74">
        <v>38638</v>
      </c>
      <c r="I259" s="74">
        <v>38652</v>
      </c>
      <c r="J259" s="75">
        <v>108</v>
      </c>
      <c r="K259" s="75">
        <v>129</v>
      </c>
      <c r="L259" s="75">
        <v>155</v>
      </c>
      <c r="M259" s="76">
        <v>178</v>
      </c>
      <c r="N259" s="77"/>
      <c r="O259" s="108"/>
      <c r="P259" s="77"/>
      <c r="Q259" s="77"/>
      <c r="R259" s="77"/>
      <c r="S259" s="77"/>
      <c r="T259" s="77"/>
      <c r="U259" s="77"/>
      <c r="V259" s="77"/>
      <c r="W259" s="77"/>
      <c r="X259" s="77"/>
    </row>
    <row r="260" spans="1:24" ht="12.75">
      <c r="A260" s="37" t="s">
        <v>199</v>
      </c>
      <c r="B260" s="74">
        <v>38504</v>
      </c>
      <c r="C260" s="74">
        <v>38498</v>
      </c>
      <c r="D260" s="74">
        <v>38473</v>
      </c>
      <c r="E260" s="74">
        <v>38467</v>
      </c>
      <c r="F260" s="74">
        <v>38618</v>
      </c>
      <c r="G260" s="74">
        <v>38630</v>
      </c>
      <c r="H260" s="74">
        <v>38635</v>
      </c>
      <c r="I260" s="74">
        <v>38651</v>
      </c>
      <c r="J260" s="75">
        <v>109</v>
      </c>
      <c r="K260" s="75">
        <v>128</v>
      </c>
      <c r="L260" s="75">
        <v>160</v>
      </c>
      <c r="M260" s="76">
        <v>181</v>
      </c>
      <c r="N260" s="77"/>
      <c r="O260" s="108"/>
      <c r="P260" s="77"/>
      <c r="Q260" s="77"/>
      <c r="R260" s="77"/>
      <c r="S260" s="77"/>
      <c r="T260" s="77"/>
      <c r="U260" s="77"/>
      <c r="V260" s="77"/>
      <c r="W260" s="77"/>
      <c r="X260" s="77"/>
    </row>
    <row r="261" spans="1:24" ht="12.75">
      <c r="A261" s="37" t="s">
        <v>251</v>
      </c>
      <c r="B261" s="74">
        <v>38507</v>
      </c>
      <c r="C261" s="74">
        <v>38498</v>
      </c>
      <c r="D261" s="74">
        <v>38475</v>
      </c>
      <c r="E261" s="74">
        <v>38467</v>
      </c>
      <c r="F261" s="74">
        <v>38617</v>
      </c>
      <c r="G261" s="74">
        <v>38632</v>
      </c>
      <c r="H261" s="74">
        <v>38638</v>
      </c>
      <c r="I261" s="74">
        <v>38654</v>
      </c>
      <c r="J261" s="103">
        <v>110</v>
      </c>
      <c r="K261" s="103">
        <v>134</v>
      </c>
      <c r="L261" s="103">
        <v>163</v>
      </c>
      <c r="M261" s="104">
        <v>187</v>
      </c>
      <c r="N261" s="77"/>
      <c r="O261" s="108"/>
      <c r="P261" s="77"/>
      <c r="Q261" s="77"/>
      <c r="R261" s="77"/>
      <c r="S261" s="77"/>
      <c r="T261" s="77"/>
      <c r="U261" s="77"/>
      <c r="V261" s="77"/>
      <c r="W261" s="77"/>
      <c r="X261" s="77"/>
    </row>
    <row r="262" spans="1:24" ht="12.75">
      <c r="A262" s="37" t="s">
        <v>200</v>
      </c>
      <c r="B262" s="74">
        <v>38517</v>
      </c>
      <c r="C262" s="74">
        <v>38492</v>
      </c>
      <c r="D262" s="74">
        <v>38480</v>
      </c>
      <c r="E262" s="74">
        <v>38463</v>
      </c>
      <c r="F262" s="74">
        <v>38609</v>
      </c>
      <c r="G262" s="74">
        <v>38615</v>
      </c>
      <c r="H262" s="74">
        <v>38626</v>
      </c>
      <c r="I262" s="74">
        <v>38636</v>
      </c>
      <c r="J262" s="75">
        <v>94</v>
      </c>
      <c r="K262" s="75">
        <v>124</v>
      </c>
      <c r="L262" s="75">
        <v>144</v>
      </c>
      <c r="M262" s="76">
        <v>173</v>
      </c>
      <c r="N262" s="77"/>
      <c r="O262" s="108"/>
      <c r="P262" s="77"/>
      <c r="Q262" s="77"/>
      <c r="R262" s="77"/>
      <c r="S262" s="77"/>
      <c r="T262" s="77"/>
      <c r="U262" s="77"/>
      <c r="V262" s="77"/>
      <c r="W262" s="77"/>
      <c r="X262" s="77"/>
    </row>
    <row r="263" spans="1:24" ht="12.75">
      <c r="A263" s="37" t="s">
        <v>325</v>
      </c>
      <c r="B263" s="74" t="s">
        <v>330</v>
      </c>
      <c r="C263" s="74" t="s">
        <v>330</v>
      </c>
      <c r="D263" s="74" t="s">
        <v>330</v>
      </c>
      <c r="E263" s="74" t="s">
        <v>330</v>
      </c>
      <c r="F263" s="74" t="s">
        <v>330</v>
      </c>
      <c r="G263" s="74" t="s">
        <v>330</v>
      </c>
      <c r="H263" s="74" t="s">
        <v>330</v>
      </c>
      <c r="I263" s="74" t="s">
        <v>330</v>
      </c>
      <c r="J263" s="103" t="s">
        <v>330</v>
      </c>
      <c r="K263" s="103" t="s">
        <v>330</v>
      </c>
      <c r="L263" s="103" t="s">
        <v>330</v>
      </c>
      <c r="M263" s="104" t="s">
        <v>330</v>
      </c>
      <c r="N263" s="77"/>
      <c r="O263" s="108"/>
      <c r="P263" s="77"/>
      <c r="Q263" s="77"/>
      <c r="R263" s="77"/>
      <c r="S263" s="77"/>
      <c r="T263" s="77"/>
      <c r="U263" s="77"/>
      <c r="V263" s="77"/>
      <c r="W263" s="77"/>
      <c r="X263" s="77"/>
    </row>
    <row r="264" spans="1:24" ht="12.75">
      <c r="A264" s="37" t="s">
        <v>201</v>
      </c>
      <c r="B264" s="74">
        <v>38490</v>
      </c>
      <c r="C264" s="74">
        <v>38472</v>
      </c>
      <c r="D264" s="74">
        <v>38463</v>
      </c>
      <c r="E264" s="74">
        <v>38450</v>
      </c>
      <c r="F264" s="74">
        <v>38634</v>
      </c>
      <c r="G264" s="74">
        <v>38646</v>
      </c>
      <c r="H264" s="74">
        <v>38656</v>
      </c>
      <c r="I264" s="74">
        <v>38664</v>
      </c>
      <c r="J264" s="75">
        <v>145</v>
      </c>
      <c r="K264" s="75">
        <v>177</v>
      </c>
      <c r="L264" s="75">
        <v>195</v>
      </c>
      <c r="M264" s="76">
        <v>219</v>
      </c>
      <c r="N264" s="77"/>
      <c r="O264" s="108"/>
      <c r="P264" s="77"/>
      <c r="Q264" s="77"/>
      <c r="R264" s="77"/>
      <c r="S264" s="77"/>
      <c r="T264" s="77"/>
      <c r="U264" s="77"/>
      <c r="V264" s="77"/>
      <c r="W264" s="77"/>
      <c r="X264" s="77"/>
    </row>
    <row r="265" spans="1:24" ht="12.75">
      <c r="A265" s="37" t="s">
        <v>202</v>
      </c>
      <c r="B265" s="74">
        <v>38495</v>
      </c>
      <c r="C265" s="74">
        <v>38483</v>
      </c>
      <c r="D265" s="74">
        <v>38468</v>
      </c>
      <c r="E265" s="74">
        <v>38447</v>
      </c>
      <c r="F265" s="74">
        <v>38623</v>
      </c>
      <c r="G265" s="74">
        <v>38633</v>
      </c>
      <c r="H265" s="74">
        <v>38654</v>
      </c>
      <c r="I265" s="74">
        <v>38661</v>
      </c>
      <c r="J265" s="75">
        <v>127</v>
      </c>
      <c r="K265" s="75">
        <v>155</v>
      </c>
      <c r="L265" s="75">
        <v>192</v>
      </c>
      <c r="M265" s="76">
        <v>218</v>
      </c>
      <c r="N265" s="77"/>
      <c r="O265" s="108"/>
      <c r="P265" s="77"/>
      <c r="Q265" s="77"/>
      <c r="R265" s="77"/>
      <c r="S265" s="77"/>
      <c r="T265" s="77"/>
      <c r="U265" s="77"/>
      <c r="V265" s="77"/>
      <c r="W265" s="77"/>
      <c r="X265" s="77"/>
    </row>
    <row r="266" spans="1:24" ht="12.75">
      <c r="A266" s="37" t="s">
        <v>203</v>
      </c>
      <c r="B266" s="74">
        <v>38492</v>
      </c>
      <c r="C266" s="74">
        <v>38478</v>
      </c>
      <c r="D266" s="74">
        <v>38461</v>
      </c>
      <c r="E266" s="74">
        <v>38442</v>
      </c>
      <c r="F266" s="74">
        <v>38625</v>
      </c>
      <c r="G266" s="74">
        <v>38641</v>
      </c>
      <c r="H266" s="74">
        <v>38653</v>
      </c>
      <c r="I266" s="74">
        <v>38666</v>
      </c>
      <c r="J266" s="75">
        <v>131</v>
      </c>
      <c r="K266" s="75">
        <v>161</v>
      </c>
      <c r="L266" s="75">
        <v>194</v>
      </c>
      <c r="M266" s="76">
        <v>225</v>
      </c>
      <c r="N266" s="77"/>
      <c r="O266" s="108"/>
      <c r="P266" s="77"/>
      <c r="Q266" s="77"/>
      <c r="R266" s="77"/>
      <c r="S266" s="77"/>
      <c r="T266" s="77"/>
      <c r="U266" s="77"/>
      <c r="V266" s="77"/>
      <c r="W266" s="77"/>
      <c r="X266" s="77"/>
    </row>
    <row r="267" spans="1:24" ht="12.75">
      <c r="A267" s="37" t="s">
        <v>204</v>
      </c>
      <c r="B267" s="74">
        <v>38485</v>
      </c>
      <c r="C267" s="74">
        <v>38473</v>
      </c>
      <c r="D267" s="74">
        <v>38455</v>
      </c>
      <c r="E267" s="74">
        <v>38438</v>
      </c>
      <c r="F267" s="74">
        <v>38622</v>
      </c>
      <c r="G267" s="74">
        <v>38635</v>
      </c>
      <c r="H267" s="74">
        <v>38652</v>
      </c>
      <c r="I267" s="74">
        <v>38659</v>
      </c>
      <c r="J267" s="75">
        <v>134</v>
      </c>
      <c r="K267" s="75">
        <v>163</v>
      </c>
      <c r="L267" s="75">
        <v>200</v>
      </c>
      <c r="M267" s="76">
        <v>223</v>
      </c>
      <c r="N267" s="77"/>
      <c r="O267" s="108"/>
      <c r="P267" s="77"/>
      <c r="Q267" s="77"/>
      <c r="R267" s="77"/>
      <c r="S267" s="77"/>
      <c r="T267" s="77"/>
      <c r="U267" s="77"/>
      <c r="V267" s="77"/>
      <c r="W267" s="77"/>
      <c r="X267" s="77"/>
    </row>
    <row r="268" spans="1:24" ht="12.75">
      <c r="A268" s="37" t="s">
        <v>205</v>
      </c>
      <c r="B268" s="74">
        <v>38513</v>
      </c>
      <c r="C268" s="74">
        <v>38502</v>
      </c>
      <c r="D268" s="74">
        <v>38479</v>
      </c>
      <c r="E268" s="74">
        <v>38459</v>
      </c>
      <c r="F268" s="74">
        <v>38599</v>
      </c>
      <c r="G268" s="74">
        <v>38611</v>
      </c>
      <c r="H268" s="74">
        <v>38620</v>
      </c>
      <c r="I268" s="74">
        <v>38636</v>
      </c>
      <c r="J268" s="75">
        <v>88</v>
      </c>
      <c r="K268" s="75">
        <v>114</v>
      </c>
      <c r="L268" s="75">
        <v>139</v>
      </c>
      <c r="M268" s="76">
        <v>180</v>
      </c>
      <c r="N268" s="77"/>
      <c r="O268" s="108"/>
      <c r="P268" s="77"/>
      <c r="Q268" s="77"/>
      <c r="R268" s="77"/>
      <c r="S268" s="77"/>
      <c r="T268" s="77"/>
      <c r="U268" s="77"/>
      <c r="V268" s="77"/>
      <c r="W268" s="77"/>
      <c r="X268" s="77"/>
    </row>
    <row r="269" spans="1:24" ht="12.75">
      <c r="A269" s="37" t="s">
        <v>206</v>
      </c>
      <c r="B269" s="74">
        <v>38517</v>
      </c>
      <c r="C269" s="74">
        <v>38504</v>
      </c>
      <c r="D269" s="74">
        <v>38485</v>
      </c>
      <c r="E269" s="74">
        <v>38470</v>
      </c>
      <c r="F269" s="74">
        <v>38610</v>
      </c>
      <c r="G269" s="74">
        <v>38622</v>
      </c>
      <c r="H269" s="74">
        <v>38633</v>
      </c>
      <c r="I269" s="74">
        <v>38646</v>
      </c>
      <c r="J269" s="75">
        <v>96</v>
      </c>
      <c r="K269" s="75">
        <v>118</v>
      </c>
      <c r="L269" s="75">
        <v>142</v>
      </c>
      <c r="M269" s="76">
        <v>170</v>
      </c>
      <c r="N269" s="77"/>
      <c r="O269" s="108"/>
      <c r="P269" s="77"/>
      <c r="Q269" s="77"/>
      <c r="R269" s="77"/>
      <c r="S269" s="77"/>
      <c r="T269" s="77"/>
      <c r="U269" s="77"/>
      <c r="V269" s="77"/>
      <c r="W269" s="77"/>
      <c r="X269" s="77"/>
    </row>
    <row r="270" spans="1:24" ht="12.75">
      <c r="A270" s="37" t="s">
        <v>252</v>
      </c>
      <c r="B270" s="74">
        <v>38517</v>
      </c>
      <c r="C270" s="74">
        <v>38504</v>
      </c>
      <c r="D270" s="74">
        <v>38485</v>
      </c>
      <c r="E270" s="74">
        <v>38470</v>
      </c>
      <c r="F270" s="74">
        <v>38610</v>
      </c>
      <c r="G270" s="74">
        <v>38622</v>
      </c>
      <c r="H270" s="74">
        <v>38633</v>
      </c>
      <c r="I270" s="74">
        <v>38646</v>
      </c>
      <c r="J270" s="103">
        <v>93</v>
      </c>
      <c r="K270" s="103">
        <v>118</v>
      </c>
      <c r="L270" s="103">
        <v>148</v>
      </c>
      <c r="M270" s="104">
        <v>176</v>
      </c>
      <c r="N270" s="77"/>
      <c r="O270" s="108"/>
      <c r="P270" s="77"/>
      <c r="Q270" s="77"/>
      <c r="R270" s="77"/>
      <c r="S270" s="77"/>
      <c r="T270" s="77"/>
      <c r="U270" s="77"/>
      <c r="V270" s="77"/>
      <c r="W270" s="77"/>
      <c r="X270" s="77"/>
    </row>
    <row r="271" spans="1:24" ht="12.75">
      <c r="A271" s="37" t="s">
        <v>207</v>
      </c>
      <c r="B271" s="74">
        <v>38553</v>
      </c>
      <c r="C271" s="74">
        <v>38539</v>
      </c>
      <c r="D271" s="74">
        <v>38522</v>
      </c>
      <c r="E271" s="74">
        <v>38502</v>
      </c>
      <c r="F271" s="74">
        <v>38568</v>
      </c>
      <c r="G271" s="74">
        <v>38596</v>
      </c>
      <c r="H271" s="74">
        <v>38606</v>
      </c>
      <c r="I271" s="74">
        <v>38613</v>
      </c>
      <c r="J271" s="75">
        <v>16</v>
      </c>
      <c r="K271" s="75">
        <v>54</v>
      </c>
      <c r="L271" s="75">
        <v>85</v>
      </c>
      <c r="M271" s="76">
        <v>109</v>
      </c>
      <c r="N271" s="77"/>
      <c r="O271" s="108"/>
      <c r="P271" s="77"/>
      <c r="Q271" s="77"/>
      <c r="R271" s="77"/>
      <c r="S271" s="77"/>
      <c r="T271" s="77"/>
      <c r="U271" s="77"/>
      <c r="V271" s="77"/>
      <c r="W271" s="77"/>
      <c r="X271" s="77"/>
    </row>
    <row r="272" spans="1:24" ht="12.75">
      <c r="A272" s="37" t="s">
        <v>208</v>
      </c>
      <c r="B272" s="74">
        <v>38488</v>
      </c>
      <c r="C272" s="74">
        <v>38473</v>
      </c>
      <c r="D272" s="74">
        <v>38451</v>
      </c>
      <c r="E272" s="74">
        <v>38434</v>
      </c>
      <c r="F272" s="74">
        <v>38640</v>
      </c>
      <c r="G272" s="74">
        <v>38649</v>
      </c>
      <c r="H272" s="74">
        <v>38665</v>
      </c>
      <c r="I272" s="74">
        <v>38673</v>
      </c>
      <c r="J272" s="75">
        <v>142</v>
      </c>
      <c r="K272" s="75">
        <v>173</v>
      </c>
      <c r="L272" s="75">
        <v>212</v>
      </c>
      <c r="M272" s="76">
        <v>241</v>
      </c>
      <c r="N272" s="77"/>
      <c r="O272" s="108"/>
      <c r="P272" s="77"/>
      <c r="Q272" s="77"/>
      <c r="R272" s="77"/>
      <c r="S272" s="77"/>
      <c r="T272" s="77"/>
      <c r="U272" s="77"/>
      <c r="V272" s="77"/>
      <c r="W272" s="77"/>
      <c r="X272" s="77"/>
    </row>
    <row r="273" spans="1:24" ht="12.75">
      <c r="A273" s="37" t="s">
        <v>253</v>
      </c>
      <c r="B273" s="74">
        <v>38488</v>
      </c>
      <c r="C273" s="74">
        <v>38473</v>
      </c>
      <c r="D273" s="74">
        <v>38451</v>
      </c>
      <c r="E273" s="74">
        <v>38434</v>
      </c>
      <c r="F273" s="74">
        <v>38640</v>
      </c>
      <c r="G273" s="74">
        <v>38649</v>
      </c>
      <c r="H273" s="74">
        <v>38665</v>
      </c>
      <c r="I273" s="74">
        <v>38673</v>
      </c>
      <c r="J273" s="103">
        <v>152</v>
      </c>
      <c r="K273" s="103">
        <v>176</v>
      </c>
      <c r="L273" s="103">
        <v>214</v>
      </c>
      <c r="M273" s="104">
        <v>239</v>
      </c>
      <c r="N273" s="77"/>
      <c r="O273" s="108"/>
      <c r="P273" s="77"/>
      <c r="Q273" s="77"/>
      <c r="R273" s="77"/>
      <c r="S273" s="77"/>
      <c r="T273" s="77"/>
      <c r="U273" s="77"/>
      <c r="V273" s="77"/>
      <c r="W273" s="77"/>
      <c r="X273" s="77"/>
    </row>
    <row r="274" spans="1:24" ht="12.75">
      <c r="A274" s="37" t="s">
        <v>209</v>
      </c>
      <c r="B274" s="74">
        <v>38502</v>
      </c>
      <c r="C274" s="74">
        <v>38487</v>
      </c>
      <c r="D274" s="74">
        <v>38471</v>
      </c>
      <c r="E274" s="74">
        <v>38453</v>
      </c>
      <c r="F274" s="74">
        <v>38614</v>
      </c>
      <c r="G274" s="74">
        <v>38622</v>
      </c>
      <c r="H274" s="74">
        <v>38639</v>
      </c>
      <c r="I274" s="74">
        <v>38652</v>
      </c>
      <c r="J274" s="75">
        <v>111</v>
      </c>
      <c r="K274" s="75">
        <v>135</v>
      </c>
      <c r="L274" s="75">
        <v>168</v>
      </c>
      <c r="M274" s="76">
        <v>198</v>
      </c>
      <c r="N274" s="77"/>
      <c r="O274" s="108"/>
      <c r="P274" s="77"/>
      <c r="Q274" s="77"/>
      <c r="R274" s="77"/>
      <c r="S274" s="77"/>
      <c r="T274" s="77"/>
      <c r="U274" s="77"/>
      <c r="V274" s="77"/>
      <c r="W274" s="77"/>
      <c r="X274" s="77"/>
    </row>
    <row r="275" spans="1:24" ht="12.75">
      <c r="A275" s="37" t="s">
        <v>210</v>
      </c>
      <c r="B275" s="74">
        <v>38512</v>
      </c>
      <c r="C275" s="74">
        <v>38498</v>
      </c>
      <c r="D275" s="74">
        <v>38482</v>
      </c>
      <c r="E275" s="74">
        <v>38466</v>
      </c>
      <c r="F275" s="74">
        <v>38606</v>
      </c>
      <c r="G275" s="74">
        <v>38616</v>
      </c>
      <c r="H275" s="74">
        <v>38624</v>
      </c>
      <c r="I275" s="74">
        <v>38641</v>
      </c>
      <c r="J275" s="75">
        <v>98</v>
      </c>
      <c r="K275" s="75">
        <v>117</v>
      </c>
      <c r="L275" s="75">
        <v>143</v>
      </c>
      <c r="M275" s="76">
        <v>178</v>
      </c>
      <c r="N275" s="77"/>
      <c r="O275" s="108"/>
      <c r="P275" s="77"/>
      <c r="Q275" s="77"/>
      <c r="R275" s="77"/>
      <c r="S275" s="77"/>
      <c r="T275" s="77"/>
      <c r="U275" s="77"/>
      <c r="V275" s="77"/>
      <c r="W275" s="77"/>
      <c r="X275" s="77"/>
    </row>
    <row r="276" spans="1:24" ht="12.75">
      <c r="A276" s="37" t="s">
        <v>211</v>
      </c>
      <c r="B276" s="74">
        <v>38518</v>
      </c>
      <c r="C276" s="74">
        <v>38498</v>
      </c>
      <c r="D276" s="74">
        <v>38490</v>
      </c>
      <c r="E276" s="74">
        <v>38475</v>
      </c>
      <c r="F276" s="74">
        <v>38608</v>
      </c>
      <c r="G276" s="74">
        <v>38616</v>
      </c>
      <c r="H276" s="74">
        <v>38625</v>
      </c>
      <c r="I276" s="74">
        <v>38635</v>
      </c>
      <c r="J276" s="75">
        <v>86</v>
      </c>
      <c r="K276" s="75">
        <v>115</v>
      </c>
      <c r="L276" s="75">
        <v>135</v>
      </c>
      <c r="M276" s="76">
        <v>165</v>
      </c>
      <c r="N276" s="77"/>
      <c r="O276" s="108"/>
      <c r="P276" s="77"/>
      <c r="Q276" s="77"/>
      <c r="R276" s="77"/>
      <c r="S276" s="77"/>
      <c r="T276" s="77"/>
      <c r="U276" s="77"/>
      <c r="V276" s="77"/>
      <c r="W276" s="77"/>
      <c r="X276" s="77"/>
    </row>
    <row r="277" spans="1:24" ht="12.75">
      <c r="A277" s="37" t="s">
        <v>212</v>
      </c>
      <c r="B277" s="74">
        <v>38486</v>
      </c>
      <c r="C277" s="74">
        <v>38471</v>
      </c>
      <c r="D277" s="74">
        <v>38454</v>
      </c>
      <c r="E277" s="74">
        <v>38426</v>
      </c>
      <c r="F277" s="74">
        <v>38637</v>
      </c>
      <c r="G277" s="74">
        <v>38646</v>
      </c>
      <c r="H277" s="74">
        <v>38657</v>
      </c>
      <c r="I277" s="74">
        <v>38671</v>
      </c>
      <c r="J277" s="75">
        <v>152</v>
      </c>
      <c r="K277" s="75">
        <v>181</v>
      </c>
      <c r="L277" s="75">
        <v>210</v>
      </c>
      <c r="M277" s="76">
        <v>245</v>
      </c>
      <c r="N277" s="77"/>
      <c r="O277" s="108"/>
      <c r="P277" s="77"/>
      <c r="Q277" s="77"/>
      <c r="R277" s="77"/>
      <c r="S277" s="77"/>
      <c r="T277" s="77"/>
      <c r="U277" s="77"/>
      <c r="V277" s="77"/>
      <c r="W277" s="77"/>
      <c r="X277" s="77"/>
    </row>
    <row r="278" spans="1:24" ht="12.75">
      <c r="A278" s="37" t="s">
        <v>213</v>
      </c>
      <c r="B278" s="74">
        <v>38509</v>
      </c>
      <c r="C278" s="74">
        <v>38499</v>
      </c>
      <c r="D278" s="74">
        <v>38481</v>
      </c>
      <c r="E278" s="74">
        <v>38470</v>
      </c>
      <c r="F278" s="74">
        <v>38610</v>
      </c>
      <c r="G278" s="74">
        <v>38619</v>
      </c>
      <c r="H278" s="74">
        <v>38629</v>
      </c>
      <c r="I278" s="74">
        <v>38638</v>
      </c>
      <c r="J278" s="75">
        <v>105</v>
      </c>
      <c r="K278" s="75">
        <v>125</v>
      </c>
      <c r="L278" s="75">
        <v>143</v>
      </c>
      <c r="M278" s="76">
        <v>172</v>
      </c>
      <c r="N278" s="77"/>
      <c r="O278" s="108"/>
      <c r="P278" s="77"/>
      <c r="Q278" s="77"/>
      <c r="R278" s="77"/>
      <c r="S278" s="77"/>
      <c r="T278" s="77"/>
      <c r="U278" s="77"/>
      <c r="V278" s="77"/>
      <c r="W278" s="77"/>
      <c r="X278" s="77"/>
    </row>
    <row r="279" spans="1:24" ht="12.75">
      <c r="A279" s="37" t="s">
        <v>214</v>
      </c>
      <c r="B279" s="74">
        <v>38540</v>
      </c>
      <c r="C279" s="74">
        <v>38526</v>
      </c>
      <c r="D279" s="74">
        <v>38504</v>
      </c>
      <c r="E279" s="74">
        <v>38485</v>
      </c>
      <c r="F279" s="74">
        <v>38581</v>
      </c>
      <c r="G279" s="74">
        <v>38598</v>
      </c>
      <c r="H279" s="74">
        <v>38609</v>
      </c>
      <c r="I279" s="74">
        <v>38617</v>
      </c>
      <c r="J279" s="75">
        <v>36</v>
      </c>
      <c r="K279" s="75">
        <v>67</v>
      </c>
      <c r="L279" s="75">
        <v>104</v>
      </c>
      <c r="M279" s="76">
        <v>135</v>
      </c>
      <c r="N279" s="77"/>
      <c r="O279" s="108"/>
      <c r="P279" s="77"/>
      <c r="Q279" s="77"/>
      <c r="R279" s="77"/>
      <c r="S279" s="77"/>
      <c r="T279" s="77"/>
      <c r="U279" s="77"/>
      <c r="V279" s="77"/>
      <c r="W279" s="77"/>
      <c r="X279" s="77"/>
    </row>
    <row r="280" spans="1:24" ht="12.75">
      <c r="A280" s="37" t="s">
        <v>254</v>
      </c>
      <c r="B280" s="74">
        <v>38540</v>
      </c>
      <c r="C280" s="74">
        <v>38525</v>
      </c>
      <c r="D280" s="74">
        <v>38504</v>
      </c>
      <c r="E280" s="74">
        <v>38485</v>
      </c>
      <c r="F280" s="74">
        <v>38581</v>
      </c>
      <c r="G280" s="74">
        <v>38598</v>
      </c>
      <c r="H280" s="74">
        <v>38609</v>
      </c>
      <c r="I280" s="74">
        <v>38617</v>
      </c>
      <c r="J280" s="103">
        <v>41</v>
      </c>
      <c r="K280" s="103">
        <v>73</v>
      </c>
      <c r="L280" s="103">
        <v>105</v>
      </c>
      <c r="M280" s="104">
        <v>132</v>
      </c>
      <c r="N280" s="77"/>
      <c r="O280" s="108"/>
      <c r="P280" s="77"/>
      <c r="Q280" s="77"/>
      <c r="R280" s="77"/>
      <c r="S280" s="77"/>
      <c r="T280" s="77"/>
      <c r="U280" s="77"/>
      <c r="V280" s="77"/>
      <c r="W280" s="77"/>
      <c r="X280" s="77"/>
    </row>
    <row r="281" spans="1:24" ht="12.75">
      <c r="A281" s="37" t="s">
        <v>328</v>
      </c>
      <c r="B281" s="74">
        <v>38540</v>
      </c>
      <c r="C281" s="74">
        <v>38525</v>
      </c>
      <c r="D281" s="74">
        <v>38504</v>
      </c>
      <c r="E281" s="74">
        <v>38485</v>
      </c>
      <c r="F281" s="74">
        <v>38581</v>
      </c>
      <c r="G281" s="74">
        <v>38598</v>
      </c>
      <c r="H281" s="74">
        <v>38609</v>
      </c>
      <c r="I281" s="74">
        <v>38617</v>
      </c>
      <c r="J281" s="103">
        <v>41</v>
      </c>
      <c r="K281" s="103">
        <v>73</v>
      </c>
      <c r="L281" s="103">
        <v>105</v>
      </c>
      <c r="M281" s="104">
        <v>132</v>
      </c>
      <c r="N281" s="77"/>
      <c r="O281" s="108"/>
      <c r="P281" s="77"/>
      <c r="Q281" s="77"/>
      <c r="R281" s="77"/>
      <c r="S281" s="77"/>
      <c r="T281" s="77"/>
      <c r="U281" s="77"/>
      <c r="V281" s="77"/>
      <c r="W281" s="77"/>
      <c r="X281" s="77"/>
    </row>
    <row r="282" spans="1:24" ht="12.75">
      <c r="A282" s="37" t="s">
        <v>215</v>
      </c>
      <c r="B282" s="74">
        <v>38473</v>
      </c>
      <c r="C282" s="74">
        <v>38458</v>
      </c>
      <c r="D282" s="74">
        <v>38441</v>
      </c>
      <c r="E282" s="74">
        <v>38429</v>
      </c>
      <c r="F282" s="74">
        <v>38640</v>
      </c>
      <c r="G282" s="74">
        <v>38649</v>
      </c>
      <c r="H282" s="74">
        <v>38659</v>
      </c>
      <c r="I282" s="74">
        <v>38667</v>
      </c>
      <c r="J282" s="75">
        <v>166</v>
      </c>
      <c r="K282" s="75">
        <v>193</v>
      </c>
      <c r="L282" s="75">
        <v>216</v>
      </c>
      <c r="M282" s="76">
        <v>239</v>
      </c>
      <c r="N282" s="77"/>
      <c r="O282" s="108"/>
      <c r="P282" s="77"/>
      <c r="Q282" s="77"/>
      <c r="R282" s="77"/>
      <c r="S282" s="77"/>
      <c r="T282" s="77"/>
      <c r="U282" s="77"/>
      <c r="V282" s="77"/>
      <c r="W282" s="77"/>
      <c r="X282" s="77"/>
    </row>
    <row r="283" spans="1:24" ht="12.75">
      <c r="A283" s="37" t="s">
        <v>255</v>
      </c>
      <c r="B283" s="74" t="s">
        <v>330</v>
      </c>
      <c r="C283" s="74" t="s">
        <v>330</v>
      </c>
      <c r="D283" s="74" t="s">
        <v>330</v>
      </c>
      <c r="E283" s="74" t="s">
        <v>330</v>
      </c>
      <c r="F283" s="74" t="s">
        <v>330</v>
      </c>
      <c r="G283" s="74" t="s">
        <v>330</v>
      </c>
      <c r="H283" s="74" t="s">
        <v>330</v>
      </c>
      <c r="I283" s="74" t="s">
        <v>330</v>
      </c>
      <c r="J283" s="103" t="s">
        <v>330</v>
      </c>
      <c r="K283" s="103" t="s">
        <v>330</v>
      </c>
      <c r="L283" s="103" t="s">
        <v>330</v>
      </c>
      <c r="M283" s="104" t="s">
        <v>330</v>
      </c>
      <c r="N283" s="77"/>
      <c r="O283" s="108"/>
      <c r="P283" s="77"/>
      <c r="Q283" s="77"/>
      <c r="R283" s="77"/>
      <c r="S283" s="77"/>
      <c r="T283" s="77"/>
      <c r="U283" s="77"/>
      <c r="V283" s="77"/>
      <c r="W283" s="77"/>
      <c r="X283" s="77"/>
    </row>
    <row r="284" spans="1:24" ht="12.75">
      <c r="A284" s="37" t="s">
        <v>216</v>
      </c>
      <c r="B284" s="74">
        <v>38547</v>
      </c>
      <c r="C284" s="74">
        <v>38530</v>
      </c>
      <c r="D284" s="74">
        <v>38503</v>
      </c>
      <c r="E284" s="74">
        <v>38487</v>
      </c>
      <c r="F284" s="74">
        <v>38573</v>
      </c>
      <c r="G284" s="74">
        <v>38589</v>
      </c>
      <c r="H284" s="74">
        <v>38599</v>
      </c>
      <c r="I284" s="74">
        <v>38611</v>
      </c>
      <c r="J284" s="75">
        <v>26</v>
      </c>
      <c r="K284" s="75">
        <v>60</v>
      </c>
      <c r="L284" s="75">
        <v>94</v>
      </c>
      <c r="M284" s="76">
        <v>122</v>
      </c>
      <c r="N284" s="77"/>
      <c r="O284" s="108"/>
      <c r="P284" s="77"/>
      <c r="Q284" s="77"/>
      <c r="R284" s="77"/>
      <c r="S284" s="77"/>
      <c r="T284" s="77"/>
      <c r="U284" s="77"/>
      <c r="V284" s="77"/>
      <c r="W284" s="77"/>
      <c r="X284" s="77"/>
    </row>
    <row r="285" spans="1:24" ht="12.75">
      <c r="A285" s="37" t="s">
        <v>256</v>
      </c>
      <c r="B285" s="74" t="s">
        <v>330</v>
      </c>
      <c r="C285" s="74" t="s">
        <v>330</v>
      </c>
      <c r="D285" s="74" t="s">
        <v>330</v>
      </c>
      <c r="E285" s="74" t="s">
        <v>330</v>
      </c>
      <c r="F285" s="74" t="s">
        <v>330</v>
      </c>
      <c r="G285" s="74" t="s">
        <v>330</v>
      </c>
      <c r="H285" s="74" t="s">
        <v>330</v>
      </c>
      <c r="I285" s="74" t="s">
        <v>330</v>
      </c>
      <c r="J285" s="103" t="s">
        <v>330</v>
      </c>
      <c r="K285" s="103" t="s">
        <v>330</v>
      </c>
      <c r="L285" s="103" t="s">
        <v>330</v>
      </c>
      <c r="M285" s="104" t="s">
        <v>330</v>
      </c>
      <c r="N285" s="77"/>
      <c r="O285" s="108"/>
      <c r="P285" s="77"/>
      <c r="Q285" s="77"/>
      <c r="R285" s="77"/>
      <c r="S285" s="77"/>
      <c r="T285" s="77"/>
      <c r="U285" s="77"/>
      <c r="V285" s="77"/>
      <c r="W285" s="77"/>
      <c r="X285" s="77"/>
    </row>
    <row r="286" spans="1:24" ht="12.75">
      <c r="A286" s="50" t="s">
        <v>217</v>
      </c>
      <c r="B286" s="78">
        <v>38473</v>
      </c>
      <c r="C286" s="78">
        <v>38461</v>
      </c>
      <c r="D286" s="78">
        <v>38444</v>
      </c>
      <c r="E286" s="78">
        <v>38418</v>
      </c>
      <c r="F286" s="78">
        <v>38648</v>
      </c>
      <c r="G286" s="78">
        <v>38658</v>
      </c>
      <c r="H286" s="78">
        <v>38667</v>
      </c>
      <c r="I286" s="78">
        <v>38673</v>
      </c>
      <c r="J286" s="79">
        <v>173</v>
      </c>
      <c r="K286" s="79">
        <v>197</v>
      </c>
      <c r="L286" s="79">
        <v>228</v>
      </c>
      <c r="M286" s="80">
        <v>259</v>
      </c>
      <c r="N286" s="77"/>
      <c r="O286" s="108"/>
      <c r="P286" s="77"/>
      <c r="Q286" s="77"/>
      <c r="R286" s="77"/>
      <c r="S286" s="77"/>
      <c r="T286" s="77"/>
      <c r="U286" s="77"/>
      <c r="V286" s="77"/>
      <c r="W286" s="77"/>
      <c r="X286" s="77"/>
    </row>
  </sheetData>
  <mergeCells count="4">
    <mergeCell ref="F1:I1"/>
    <mergeCell ref="B1:E1"/>
    <mergeCell ref="J1:M1"/>
    <mergeCell ref="A1:A2"/>
  </mergeCells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&amp;C&amp;"Arial,Bold"Spring/Fall Minimum Temperature Thresholds</oddHead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7.7109375" style="54" bestFit="1" customWidth="1"/>
    <col min="2" max="14" width="8.28125" style="67" customWidth="1"/>
    <col min="15" max="16384" width="9.140625" style="5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2.75">
      <c r="A3" s="37" t="s">
        <v>218</v>
      </c>
      <c r="B3" s="68">
        <v>27</v>
      </c>
      <c r="C3" s="68">
        <v>24</v>
      </c>
      <c r="D3" s="68">
        <v>22</v>
      </c>
      <c r="E3" s="68">
        <v>12</v>
      </c>
      <c r="F3" s="68">
        <v>3</v>
      </c>
      <c r="G3" s="68">
        <v>0</v>
      </c>
      <c r="H3" s="68">
        <v>0</v>
      </c>
      <c r="I3" s="68">
        <v>0</v>
      </c>
      <c r="J3" s="68">
        <v>1</v>
      </c>
      <c r="K3" s="68">
        <v>8</v>
      </c>
      <c r="L3" s="68">
        <v>21</v>
      </c>
      <c r="M3" s="68">
        <v>27</v>
      </c>
      <c r="N3" s="69">
        <v>146</v>
      </c>
    </row>
    <row r="4" spans="1:14" ht="12.75">
      <c r="A4" s="37" t="s">
        <v>3</v>
      </c>
      <c r="B4" s="68">
        <v>29</v>
      </c>
      <c r="C4" s="68">
        <v>26</v>
      </c>
      <c r="D4" s="68">
        <v>27</v>
      </c>
      <c r="E4" s="68">
        <v>18</v>
      </c>
      <c r="F4" s="68">
        <v>6</v>
      </c>
      <c r="G4" s="68">
        <v>0</v>
      </c>
      <c r="H4" s="68">
        <v>0</v>
      </c>
      <c r="I4" s="68">
        <v>0</v>
      </c>
      <c r="J4" s="68">
        <v>4</v>
      </c>
      <c r="K4" s="68">
        <v>18</v>
      </c>
      <c r="L4" s="68">
        <v>26</v>
      </c>
      <c r="M4" s="68">
        <v>30</v>
      </c>
      <c r="N4" s="69">
        <v>185</v>
      </c>
    </row>
    <row r="5" spans="1:14" ht="12.75">
      <c r="A5" s="37" t="s">
        <v>4</v>
      </c>
      <c r="B5" s="68">
        <v>28</v>
      </c>
      <c r="C5" s="68">
        <v>24</v>
      </c>
      <c r="D5" s="68">
        <v>20</v>
      </c>
      <c r="E5" s="68">
        <v>11</v>
      </c>
      <c r="F5" s="68">
        <v>3</v>
      </c>
      <c r="G5" s="68">
        <v>0</v>
      </c>
      <c r="H5" s="68">
        <v>0</v>
      </c>
      <c r="I5" s="68">
        <v>0</v>
      </c>
      <c r="J5" s="68">
        <v>1</v>
      </c>
      <c r="K5" s="68">
        <v>9</v>
      </c>
      <c r="L5" s="68">
        <v>22</v>
      </c>
      <c r="M5" s="68">
        <v>28</v>
      </c>
      <c r="N5" s="69">
        <v>146</v>
      </c>
    </row>
    <row r="6" spans="1:14" ht="12.75">
      <c r="A6" s="37" t="s">
        <v>5</v>
      </c>
      <c r="B6" s="68">
        <v>31</v>
      </c>
      <c r="C6" s="68">
        <v>28</v>
      </c>
      <c r="D6" s="68">
        <v>30</v>
      </c>
      <c r="E6" s="68">
        <v>25</v>
      </c>
      <c r="F6" s="68">
        <v>14</v>
      </c>
      <c r="G6" s="68">
        <v>4</v>
      </c>
      <c r="H6" s="68">
        <v>0</v>
      </c>
      <c r="I6" s="68">
        <v>0</v>
      </c>
      <c r="J6" s="68">
        <v>6</v>
      </c>
      <c r="K6" s="68">
        <v>17</v>
      </c>
      <c r="L6" s="68">
        <v>27</v>
      </c>
      <c r="M6" s="68">
        <v>30</v>
      </c>
      <c r="N6" s="69">
        <v>211</v>
      </c>
    </row>
    <row r="7" spans="1:14" ht="12.75">
      <c r="A7" s="37" t="s">
        <v>6</v>
      </c>
      <c r="B7" s="68">
        <v>31</v>
      </c>
      <c r="C7" s="68">
        <v>28</v>
      </c>
      <c r="D7" s="68">
        <v>29</v>
      </c>
      <c r="E7" s="68">
        <v>20</v>
      </c>
      <c r="F7" s="68">
        <v>7</v>
      </c>
      <c r="G7" s="68">
        <v>1</v>
      </c>
      <c r="H7" s="68">
        <v>0</v>
      </c>
      <c r="I7" s="68">
        <v>0</v>
      </c>
      <c r="J7" s="68">
        <v>3</v>
      </c>
      <c r="K7" s="68">
        <v>16</v>
      </c>
      <c r="L7" s="68">
        <v>29</v>
      </c>
      <c r="M7" s="68">
        <v>31</v>
      </c>
      <c r="N7" s="69">
        <v>194</v>
      </c>
    </row>
    <row r="8" spans="1:14" ht="12.75">
      <c r="A8" s="37" t="s">
        <v>7</v>
      </c>
      <c r="B8" s="68">
        <v>31</v>
      </c>
      <c r="C8" s="68">
        <v>28</v>
      </c>
      <c r="D8" s="68">
        <v>30</v>
      </c>
      <c r="E8" s="68">
        <v>23</v>
      </c>
      <c r="F8" s="68">
        <v>11</v>
      </c>
      <c r="G8" s="68">
        <v>2</v>
      </c>
      <c r="H8" s="68">
        <v>0</v>
      </c>
      <c r="I8" s="68">
        <v>0</v>
      </c>
      <c r="J8" s="68">
        <v>2</v>
      </c>
      <c r="K8" s="68">
        <v>14</v>
      </c>
      <c r="L8" s="68">
        <v>28</v>
      </c>
      <c r="M8" s="68">
        <v>31</v>
      </c>
      <c r="N8" s="69">
        <v>198</v>
      </c>
    </row>
    <row r="9" spans="1:14" ht="12.75">
      <c r="A9" s="37" t="s">
        <v>294</v>
      </c>
      <c r="B9" s="68" t="s">
        <v>330</v>
      </c>
      <c r="C9" s="68" t="s">
        <v>330</v>
      </c>
      <c r="D9" s="68" t="s">
        <v>330</v>
      </c>
      <c r="E9" s="68" t="s">
        <v>330</v>
      </c>
      <c r="F9" s="68" t="s">
        <v>330</v>
      </c>
      <c r="G9" s="68" t="s">
        <v>330</v>
      </c>
      <c r="H9" s="68" t="s">
        <v>330</v>
      </c>
      <c r="I9" s="68" t="s">
        <v>330</v>
      </c>
      <c r="J9" s="68" t="s">
        <v>330</v>
      </c>
      <c r="K9" s="68" t="s">
        <v>330</v>
      </c>
      <c r="L9" s="68" t="s">
        <v>330</v>
      </c>
      <c r="M9" s="68" t="s">
        <v>330</v>
      </c>
      <c r="N9" s="69" t="s">
        <v>330</v>
      </c>
    </row>
    <row r="10" spans="1:14" ht="12.75">
      <c r="A10" s="37" t="s">
        <v>8</v>
      </c>
      <c r="B10" s="68">
        <v>28</v>
      </c>
      <c r="C10" s="68">
        <v>22</v>
      </c>
      <c r="D10" s="68">
        <v>14</v>
      </c>
      <c r="E10" s="68">
        <v>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5</v>
      </c>
      <c r="L10" s="68">
        <v>19</v>
      </c>
      <c r="M10" s="68">
        <v>28</v>
      </c>
      <c r="N10" s="69">
        <v>122</v>
      </c>
    </row>
    <row r="11" spans="1:14" ht="12.75">
      <c r="A11" s="37" t="s">
        <v>9</v>
      </c>
      <c r="B11" s="68">
        <v>31</v>
      </c>
      <c r="C11" s="68">
        <v>28</v>
      </c>
      <c r="D11" s="68">
        <v>29</v>
      </c>
      <c r="E11" s="68">
        <v>25</v>
      </c>
      <c r="F11" s="68">
        <v>13</v>
      </c>
      <c r="G11" s="68">
        <v>3</v>
      </c>
      <c r="H11" s="68">
        <v>0</v>
      </c>
      <c r="I11" s="68">
        <v>0</v>
      </c>
      <c r="J11" s="68">
        <v>9</v>
      </c>
      <c r="K11" s="68">
        <v>26</v>
      </c>
      <c r="L11" s="68">
        <v>29</v>
      </c>
      <c r="M11" s="68">
        <v>31</v>
      </c>
      <c r="N11" s="69">
        <v>224</v>
      </c>
    </row>
    <row r="12" spans="1:14" ht="12.75">
      <c r="A12" s="37" t="s">
        <v>10</v>
      </c>
      <c r="B12" s="68">
        <v>28</v>
      </c>
      <c r="C12" s="68">
        <v>24</v>
      </c>
      <c r="D12" s="68">
        <v>21</v>
      </c>
      <c r="E12" s="68">
        <v>11</v>
      </c>
      <c r="F12" s="68">
        <v>2</v>
      </c>
      <c r="G12" s="68">
        <v>0</v>
      </c>
      <c r="H12" s="68">
        <v>0</v>
      </c>
      <c r="I12" s="68">
        <v>0</v>
      </c>
      <c r="J12" s="68">
        <v>1</v>
      </c>
      <c r="K12" s="68">
        <v>6</v>
      </c>
      <c r="L12" s="68">
        <v>22</v>
      </c>
      <c r="M12" s="68">
        <v>28</v>
      </c>
      <c r="N12" s="69">
        <v>143</v>
      </c>
    </row>
    <row r="13" spans="1:14" ht="12.75">
      <c r="A13" s="37" t="s">
        <v>220</v>
      </c>
      <c r="B13" s="68">
        <v>30.6</v>
      </c>
      <c r="C13" s="68">
        <v>27.3</v>
      </c>
      <c r="D13" s="68">
        <v>29.1</v>
      </c>
      <c r="E13" s="68">
        <v>26.9</v>
      </c>
      <c r="F13" s="68">
        <v>12.3</v>
      </c>
      <c r="G13" s="68">
        <v>1.8</v>
      </c>
      <c r="H13" s="68">
        <v>0</v>
      </c>
      <c r="I13" s="68">
        <v>0.2</v>
      </c>
      <c r="J13" s="68">
        <v>9.4</v>
      </c>
      <c r="K13" s="68">
        <v>22.8</v>
      </c>
      <c r="L13" s="68">
        <v>29.3</v>
      </c>
      <c r="M13" s="68">
        <v>30.4</v>
      </c>
      <c r="N13" s="69">
        <v>220.1</v>
      </c>
    </row>
    <row r="14" spans="1:14" ht="12.75">
      <c r="A14" s="37" t="s">
        <v>11</v>
      </c>
      <c r="B14" s="68">
        <v>29</v>
      </c>
      <c r="C14" s="68">
        <v>22</v>
      </c>
      <c r="D14" s="68">
        <v>10</v>
      </c>
      <c r="E14" s="68">
        <v>3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3</v>
      </c>
      <c r="L14" s="68">
        <v>18</v>
      </c>
      <c r="M14" s="68">
        <v>29</v>
      </c>
      <c r="N14" s="69">
        <v>114</v>
      </c>
    </row>
    <row r="15" spans="1:14" ht="12.75">
      <c r="A15" s="37" t="s">
        <v>221</v>
      </c>
      <c r="B15" s="68" t="s">
        <v>330</v>
      </c>
      <c r="C15" s="68" t="s">
        <v>330</v>
      </c>
      <c r="D15" s="68" t="s">
        <v>330</v>
      </c>
      <c r="E15" s="68" t="s">
        <v>330</v>
      </c>
      <c r="F15" s="68" t="s">
        <v>330</v>
      </c>
      <c r="G15" s="68" t="s">
        <v>330</v>
      </c>
      <c r="H15" s="68" t="s">
        <v>330</v>
      </c>
      <c r="I15" s="68" t="s">
        <v>330</v>
      </c>
      <c r="J15" s="68" t="s">
        <v>330</v>
      </c>
      <c r="K15" s="68" t="s">
        <v>330</v>
      </c>
      <c r="L15" s="68" t="s">
        <v>330</v>
      </c>
      <c r="M15" s="68" t="s">
        <v>330</v>
      </c>
      <c r="N15" s="69" t="s">
        <v>330</v>
      </c>
    </row>
    <row r="16" spans="1:14" ht="12.75">
      <c r="A16" s="37" t="s">
        <v>222</v>
      </c>
      <c r="B16" s="68" t="s">
        <v>330</v>
      </c>
      <c r="C16" s="68" t="s">
        <v>330</v>
      </c>
      <c r="D16" s="68" t="s">
        <v>330</v>
      </c>
      <c r="E16" s="68" t="s">
        <v>330</v>
      </c>
      <c r="F16" s="68" t="s">
        <v>330</v>
      </c>
      <c r="G16" s="68" t="s">
        <v>330</v>
      </c>
      <c r="H16" s="68" t="s">
        <v>330</v>
      </c>
      <c r="I16" s="68" t="s">
        <v>330</v>
      </c>
      <c r="J16" s="68" t="s">
        <v>330</v>
      </c>
      <c r="K16" s="68" t="s">
        <v>330</v>
      </c>
      <c r="L16" s="68" t="s">
        <v>330</v>
      </c>
      <c r="M16" s="68" t="s">
        <v>330</v>
      </c>
      <c r="N16" s="69" t="s">
        <v>330</v>
      </c>
    </row>
    <row r="17" spans="1:14" ht="12.75">
      <c r="A17" s="37" t="s">
        <v>329</v>
      </c>
      <c r="B17" s="68">
        <v>29.9</v>
      </c>
      <c r="C17" s="68">
        <v>26.5</v>
      </c>
      <c r="D17" s="68">
        <v>28</v>
      </c>
      <c r="E17" s="68">
        <v>18.2</v>
      </c>
      <c r="F17" s="68">
        <v>6.2</v>
      </c>
      <c r="G17" s="68">
        <v>1.1</v>
      </c>
      <c r="H17" s="68">
        <v>0</v>
      </c>
      <c r="I17" s="68">
        <v>0.3</v>
      </c>
      <c r="J17" s="68">
        <v>2</v>
      </c>
      <c r="K17" s="68">
        <v>14.8</v>
      </c>
      <c r="L17" s="68">
        <v>25.7</v>
      </c>
      <c r="M17" s="68">
        <v>29.2</v>
      </c>
      <c r="N17" s="69">
        <v>181.9</v>
      </c>
    </row>
    <row r="18" spans="1:14" ht="12.75">
      <c r="A18" s="37" t="s">
        <v>12</v>
      </c>
      <c r="B18" s="68">
        <v>29</v>
      </c>
      <c r="C18" s="68">
        <v>23</v>
      </c>
      <c r="D18" s="68">
        <v>12</v>
      </c>
      <c r="E18" s="68">
        <v>3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2</v>
      </c>
      <c r="L18" s="68">
        <v>15</v>
      </c>
      <c r="M18" s="68">
        <v>29</v>
      </c>
      <c r="N18" s="69">
        <v>113</v>
      </c>
    </row>
    <row r="19" spans="1:14" ht="12.75">
      <c r="A19" s="37" t="s">
        <v>13</v>
      </c>
      <c r="B19" s="68">
        <v>28</v>
      </c>
      <c r="C19" s="68">
        <v>26</v>
      </c>
      <c r="D19" s="68">
        <v>20</v>
      </c>
      <c r="E19" s="68">
        <v>8</v>
      </c>
      <c r="F19" s="68">
        <v>1</v>
      </c>
      <c r="G19" s="68">
        <v>0</v>
      </c>
      <c r="H19" s="68">
        <v>0</v>
      </c>
      <c r="I19" s="68">
        <v>0</v>
      </c>
      <c r="J19" s="68">
        <v>0</v>
      </c>
      <c r="K19" s="68">
        <v>5</v>
      </c>
      <c r="L19" s="68">
        <v>20</v>
      </c>
      <c r="M19" s="68">
        <v>27</v>
      </c>
      <c r="N19" s="69">
        <v>135</v>
      </c>
    </row>
    <row r="20" spans="1:14" ht="12.75">
      <c r="A20" s="37" t="s">
        <v>14</v>
      </c>
      <c r="B20" s="68">
        <v>30</v>
      </c>
      <c r="C20" s="68">
        <v>26</v>
      </c>
      <c r="D20" s="68">
        <v>27</v>
      </c>
      <c r="E20" s="68">
        <v>20</v>
      </c>
      <c r="F20" s="68">
        <v>9</v>
      </c>
      <c r="G20" s="68">
        <v>2</v>
      </c>
      <c r="H20" s="68">
        <v>0</v>
      </c>
      <c r="I20" s="68">
        <v>0</v>
      </c>
      <c r="J20" s="68">
        <v>4</v>
      </c>
      <c r="K20" s="68">
        <v>19</v>
      </c>
      <c r="L20" s="68">
        <v>27</v>
      </c>
      <c r="M20" s="68">
        <v>29</v>
      </c>
      <c r="N20" s="69">
        <v>193</v>
      </c>
    </row>
    <row r="21" spans="1:14" ht="12.75">
      <c r="A21" s="37" t="s">
        <v>15</v>
      </c>
      <c r="B21" s="68">
        <v>30</v>
      </c>
      <c r="C21" s="68">
        <v>28</v>
      </c>
      <c r="D21" s="68">
        <v>28</v>
      </c>
      <c r="E21" s="68">
        <v>21</v>
      </c>
      <c r="F21" s="68">
        <v>9</v>
      </c>
      <c r="G21" s="68">
        <v>1</v>
      </c>
      <c r="H21" s="68">
        <v>0</v>
      </c>
      <c r="I21" s="68">
        <v>0</v>
      </c>
      <c r="J21" s="68">
        <v>2</v>
      </c>
      <c r="K21" s="68">
        <v>12</v>
      </c>
      <c r="L21" s="68">
        <v>24</v>
      </c>
      <c r="M21" s="68">
        <v>30</v>
      </c>
      <c r="N21" s="69">
        <v>185</v>
      </c>
    </row>
    <row r="22" spans="1:14" ht="12.75">
      <c r="A22" s="37" t="s">
        <v>16</v>
      </c>
      <c r="B22" s="68">
        <v>28</v>
      </c>
      <c r="C22" s="68">
        <v>21</v>
      </c>
      <c r="D22" s="68">
        <v>9</v>
      </c>
      <c r="E22" s="68">
        <v>2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2</v>
      </c>
      <c r="L22" s="68">
        <v>15</v>
      </c>
      <c r="M22" s="68">
        <v>28</v>
      </c>
      <c r="N22" s="69">
        <v>104</v>
      </c>
    </row>
    <row r="23" spans="1:14" ht="12.75">
      <c r="A23" s="37" t="s">
        <v>17</v>
      </c>
      <c r="B23" s="68">
        <v>28</v>
      </c>
      <c r="C23" s="68">
        <v>24</v>
      </c>
      <c r="D23" s="68">
        <v>23</v>
      </c>
      <c r="E23" s="68">
        <v>13</v>
      </c>
      <c r="F23" s="68">
        <v>3</v>
      </c>
      <c r="G23" s="68">
        <v>0</v>
      </c>
      <c r="H23" s="68">
        <v>0</v>
      </c>
      <c r="I23" s="68">
        <v>0</v>
      </c>
      <c r="J23" s="68">
        <v>0</v>
      </c>
      <c r="K23" s="68">
        <v>6</v>
      </c>
      <c r="L23" s="68">
        <v>17</v>
      </c>
      <c r="M23" s="68">
        <v>28</v>
      </c>
      <c r="N23" s="69">
        <v>142</v>
      </c>
    </row>
    <row r="24" spans="1:14" ht="12.75">
      <c r="A24" s="37" t="s">
        <v>18</v>
      </c>
      <c r="B24" s="68">
        <v>30</v>
      </c>
      <c r="C24" s="68">
        <v>25</v>
      </c>
      <c r="D24" s="68">
        <v>23</v>
      </c>
      <c r="E24" s="68">
        <v>13</v>
      </c>
      <c r="F24" s="68">
        <v>2</v>
      </c>
      <c r="G24" s="68">
        <v>0</v>
      </c>
      <c r="H24" s="68">
        <v>0</v>
      </c>
      <c r="I24" s="68">
        <v>0</v>
      </c>
      <c r="J24" s="68">
        <v>0</v>
      </c>
      <c r="K24" s="68">
        <v>6</v>
      </c>
      <c r="L24" s="68">
        <v>19</v>
      </c>
      <c r="M24" s="68">
        <v>28</v>
      </c>
      <c r="N24" s="69">
        <v>146</v>
      </c>
    </row>
    <row r="25" spans="1:14" ht="12.75">
      <c r="A25" s="37" t="s">
        <v>19</v>
      </c>
      <c r="B25" s="68">
        <v>30</v>
      </c>
      <c r="C25" s="68">
        <v>27</v>
      </c>
      <c r="D25" s="68">
        <v>29</v>
      </c>
      <c r="E25" s="68">
        <v>26</v>
      </c>
      <c r="F25" s="68">
        <v>19</v>
      </c>
      <c r="G25" s="68">
        <v>6</v>
      </c>
      <c r="H25" s="68">
        <v>1</v>
      </c>
      <c r="I25" s="68">
        <v>3</v>
      </c>
      <c r="J25" s="68">
        <v>15</v>
      </c>
      <c r="K25" s="68">
        <v>26</v>
      </c>
      <c r="L25" s="68">
        <v>28</v>
      </c>
      <c r="M25" s="68">
        <v>30</v>
      </c>
      <c r="N25" s="69">
        <v>242</v>
      </c>
    </row>
    <row r="26" spans="1:14" ht="12.75">
      <c r="A26" s="37" t="s">
        <v>310</v>
      </c>
      <c r="B26" s="68" t="s">
        <v>330</v>
      </c>
      <c r="C26" s="68" t="s">
        <v>330</v>
      </c>
      <c r="D26" s="68" t="s">
        <v>330</v>
      </c>
      <c r="E26" s="68" t="s">
        <v>330</v>
      </c>
      <c r="F26" s="68" t="s">
        <v>330</v>
      </c>
      <c r="G26" s="68" t="s">
        <v>330</v>
      </c>
      <c r="H26" s="68" t="s">
        <v>330</v>
      </c>
      <c r="I26" s="68" t="s">
        <v>330</v>
      </c>
      <c r="J26" s="68" t="s">
        <v>330</v>
      </c>
      <c r="K26" s="68" t="s">
        <v>330</v>
      </c>
      <c r="L26" s="68" t="s">
        <v>330</v>
      </c>
      <c r="M26" s="68" t="s">
        <v>330</v>
      </c>
      <c r="N26" s="69" t="s">
        <v>330</v>
      </c>
    </row>
    <row r="27" spans="1:14" ht="12.75">
      <c r="A27" s="37" t="s">
        <v>20</v>
      </c>
      <c r="B27" s="68">
        <v>29</v>
      </c>
      <c r="C27" s="68">
        <v>26</v>
      </c>
      <c r="D27" s="68">
        <v>25</v>
      </c>
      <c r="E27" s="68">
        <v>18</v>
      </c>
      <c r="F27" s="68">
        <v>7</v>
      </c>
      <c r="G27" s="68">
        <v>1</v>
      </c>
      <c r="H27" s="68">
        <v>0</v>
      </c>
      <c r="I27" s="68">
        <v>0</v>
      </c>
      <c r="J27" s="68">
        <v>4</v>
      </c>
      <c r="K27" s="68">
        <v>18</v>
      </c>
      <c r="L27" s="68">
        <v>25</v>
      </c>
      <c r="M27" s="68">
        <v>29</v>
      </c>
      <c r="N27" s="69">
        <v>182</v>
      </c>
    </row>
    <row r="28" spans="1:14" ht="12.75">
      <c r="A28" s="37" t="s">
        <v>21</v>
      </c>
      <c r="B28" s="68">
        <v>30</v>
      </c>
      <c r="C28" s="68">
        <v>26</v>
      </c>
      <c r="D28" s="68">
        <v>24</v>
      </c>
      <c r="E28" s="68">
        <v>12</v>
      </c>
      <c r="F28" s="68">
        <v>3</v>
      </c>
      <c r="G28" s="68">
        <v>0</v>
      </c>
      <c r="H28" s="68">
        <v>0</v>
      </c>
      <c r="I28" s="68">
        <v>0</v>
      </c>
      <c r="J28" s="68">
        <v>0</v>
      </c>
      <c r="K28" s="68">
        <v>7</v>
      </c>
      <c r="L28" s="68">
        <v>24</v>
      </c>
      <c r="M28" s="68">
        <v>30</v>
      </c>
      <c r="N28" s="69">
        <v>156</v>
      </c>
    </row>
    <row r="29" spans="1:14" ht="12.75">
      <c r="A29" s="37" t="s">
        <v>22</v>
      </c>
      <c r="B29" s="68">
        <v>30</v>
      </c>
      <c r="C29" s="68">
        <v>27</v>
      </c>
      <c r="D29" s="68">
        <v>29</v>
      </c>
      <c r="E29" s="68">
        <v>25</v>
      </c>
      <c r="F29" s="68">
        <v>16</v>
      </c>
      <c r="G29" s="68">
        <v>5</v>
      </c>
      <c r="H29" s="68">
        <v>0</v>
      </c>
      <c r="I29" s="68">
        <v>0</v>
      </c>
      <c r="J29" s="68">
        <v>5</v>
      </c>
      <c r="K29" s="68">
        <v>17</v>
      </c>
      <c r="L29" s="68">
        <v>26</v>
      </c>
      <c r="M29" s="68">
        <v>30</v>
      </c>
      <c r="N29" s="69">
        <v>210</v>
      </c>
    </row>
    <row r="30" spans="1:14" ht="12.75">
      <c r="A30" s="37" t="s">
        <v>23</v>
      </c>
      <c r="B30" s="68">
        <v>29</v>
      </c>
      <c r="C30" s="68">
        <v>24</v>
      </c>
      <c r="D30" s="68">
        <v>19</v>
      </c>
      <c r="E30" s="68">
        <v>8</v>
      </c>
      <c r="F30" s="68">
        <v>1</v>
      </c>
      <c r="G30" s="68">
        <v>0</v>
      </c>
      <c r="H30" s="68">
        <v>0</v>
      </c>
      <c r="I30" s="68">
        <v>0</v>
      </c>
      <c r="J30" s="68">
        <v>0</v>
      </c>
      <c r="K30" s="68">
        <v>9</v>
      </c>
      <c r="L30" s="68">
        <v>24</v>
      </c>
      <c r="M30" s="68">
        <v>29</v>
      </c>
      <c r="N30" s="69">
        <v>142</v>
      </c>
    </row>
    <row r="31" spans="1:14" ht="12.75">
      <c r="A31" s="37" t="s">
        <v>24</v>
      </c>
      <c r="B31" s="68">
        <v>30</v>
      </c>
      <c r="C31" s="68">
        <v>27</v>
      </c>
      <c r="D31" s="68">
        <v>26</v>
      </c>
      <c r="E31" s="68">
        <v>12</v>
      </c>
      <c r="F31" s="68">
        <v>2</v>
      </c>
      <c r="G31" s="68">
        <v>0</v>
      </c>
      <c r="H31" s="68">
        <v>0</v>
      </c>
      <c r="I31" s="68">
        <v>0</v>
      </c>
      <c r="J31" s="68">
        <v>1</v>
      </c>
      <c r="K31" s="68">
        <v>9</v>
      </c>
      <c r="L31" s="68">
        <v>26</v>
      </c>
      <c r="M31" s="68">
        <v>30</v>
      </c>
      <c r="N31" s="69">
        <v>165</v>
      </c>
    </row>
    <row r="32" spans="1:14" ht="12.75">
      <c r="A32" s="37" t="s">
        <v>223</v>
      </c>
      <c r="B32" s="68" t="s">
        <v>330</v>
      </c>
      <c r="C32" s="68" t="s">
        <v>330</v>
      </c>
      <c r="D32" s="68" t="s">
        <v>330</v>
      </c>
      <c r="E32" s="68" t="s">
        <v>330</v>
      </c>
      <c r="F32" s="68" t="s">
        <v>330</v>
      </c>
      <c r="G32" s="68" t="s">
        <v>330</v>
      </c>
      <c r="H32" s="68" t="s">
        <v>330</v>
      </c>
      <c r="I32" s="68" t="s">
        <v>330</v>
      </c>
      <c r="J32" s="68" t="s">
        <v>330</v>
      </c>
      <c r="K32" s="68" t="s">
        <v>330</v>
      </c>
      <c r="L32" s="68" t="s">
        <v>330</v>
      </c>
      <c r="M32" s="68" t="s">
        <v>330</v>
      </c>
      <c r="N32" s="69" t="s">
        <v>330</v>
      </c>
    </row>
    <row r="33" spans="1:14" ht="12.75">
      <c r="A33" s="37" t="s">
        <v>224</v>
      </c>
      <c r="B33" s="68" t="s">
        <v>330</v>
      </c>
      <c r="C33" s="68" t="s">
        <v>330</v>
      </c>
      <c r="D33" s="68" t="s">
        <v>330</v>
      </c>
      <c r="E33" s="68" t="s">
        <v>330</v>
      </c>
      <c r="F33" s="68" t="s">
        <v>330</v>
      </c>
      <c r="G33" s="68" t="s">
        <v>330</v>
      </c>
      <c r="H33" s="68" t="s">
        <v>330</v>
      </c>
      <c r="I33" s="68" t="s">
        <v>330</v>
      </c>
      <c r="J33" s="68" t="s">
        <v>330</v>
      </c>
      <c r="K33" s="68" t="s">
        <v>330</v>
      </c>
      <c r="L33" s="68" t="s">
        <v>330</v>
      </c>
      <c r="M33" s="68" t="s">
        <v>330</v>
      </c>
      <c r="N33" s="69" t="s">
        <v>330</v>
      </c>
    </row>
    <row r="34" spans="1:14" ht="12.75">
      <c r="A34" s="37" t="s">
        <v>26</v>
      </c>
      <c r="B34" s="68">
        <v>30</v>
      </c>
      <c r="C34" s="68">
        <v>26</v>
      </c>
      <c r="D34" s="68">
        <v>24</v>
      </c>
      <c r="E34" s="68">
        <v>14</v>
      </c>
      <c r="F34" s="68">
        <v>4</v>
      </c>
      <c r="G34" s="68">
        <v>0</v>
      </c>
      <c r="H34" s="68">
        <v>0</v>
      </c>
      <c r="I34" s="68">
        <v>0</v>
      </c>
      <c r="J34" s="68">
        <v>1</v>
      </c>
      <c r="K34" s="68">
        <v>7</v>
      </c>
      <c r="L34" s="68">
        <v>23</v>
      </c>
      <c r="M34" s="68">
        <v>30</v>
      </c>
      <c r="N34" s="69">
        <v>160</v>
      </c>
    </row>
    <row r="35" spans="1:14" ht="12.75">
      <c r="A35" s="37" t="s">
        <v>25</v>
      </c>
      <c r="B35" s="68">
        <v>28</v>
      </c>
      <c r="C35" s="68">
        <v>22</v>
      </c>
      <c r="D35" s="68">
        <v>13</v>
      </c>
      <c r="E35" s="68">
        <v>5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3</v>
      </c>
      <c r="L35" s="68">
        <v>17</v>
      </c>
      <c r="M35" s="68">
        <v>27</v>
      </c>
      <c r="N35" s="69">
        <v>116</v>
      </c>
    </row>
    <row r="36" spans="1:14" ht="12.75">
      <c r="A36" s="37" t="s">
        <v>27</v>
      </c>
      <c r="B36" s="68">
        <v>31</v>
      </c>
      <c r="C36" s="68">
        <v>28</v>
      </c>
      <c r="D36" s="68">
        <v>31</v>
      </c>
      <c r="E36" s="68">
        <v>30</v>
      </c>
      <c r="F36" s="68">
        <v>26</v>
      </c>
      <c r="G36" s="68">
        <v>9</v>
      </c>
      <c r="H36" s="68">
        <v>1</v>
      </c>
      <c r="I36" s="68">
        <v>0</v>
      </c>
      <c r="J36" s="68">
        <v>12</v>
      </c>
      <c r="K36" s="68">
        <v>29</v>
      </c>
      <c r="L36" s="68">
        <v>30</v>
      </c>
      <c r="M36" s="68">
        <v>31</v>
      </c>
      <c r="N36" s="69">
        <v>256</v>
      </c>
    </row>
    <row r="37" spans="1:14" ht="12.75">
      <c r="A37" s="37" t="s">
        <v>28</v>
      </c>
      <c r="B37" s="68">
        <v>27</v>
      </c>
      <c r="C37" s="68">
        <v>23</v>
      </c>
      <c r="D37" s="68">
        <v>21</v>
      </c>
      <c r="E37" s="68">
        <v>8</v>
      </c>
      <c r="F37" s="68">
        <v>1</v>
      </c>
      <c r="G37" s="68">
        <v>0</v>
      </c>
      <c r="H37" s="68">
        <v>0</v>
      </c>
      <c r="I37" s="68">
        <v>0</v>
      </c>
      <c r="J37" s="68">
        <v>0</v>
      </c>
      <c r="K37" s="68">
        <v>5</v>
      </c>
      <c r="L37" s="68">
        <v>19</v>
      </c>
      <c r="M37" s="68">
        <v>28</v>
      </c>
      <c r="N37" s="69">
        <v>132</v>
      </c>
    </row>
    <row r="38" spans="1:14" ht="12.75">
      <c r="A38" s="37" t="s">
        <v>29</v>
      </c>
      <c r="B38" s="68">
        <v>29</v>
      </c>
      <c r="C38" s="68">
        <v>24</v>
      </c>
      <c r="D38" s="68">
        <v>20</v>
      </c>
      <c r="E38" s="68">
        <v>10</v>
      </c>
      <c r="F38" s="68">
        <v>2</v>
      </c>
      <c r="G38" s="68">
        <v>0</v>
      </c>
      <c r="H38" s="68">
        <v>0</v>
      </c>
      <c r="I38" s="68">
        <v>0</v>
      </c>
      <c r="J38" s="68">
        <v>1</v>
      </c>
      <c r="K38" s="68">
        <v>9</v>
      </c>
      <c r="L38" s="68">
        <v>24</v>
      </c>
      <c r="M38" s="68">
        <v>29</v>
      </c>
      <c r="N38" s="69">
        <v>148</v>
      </c>
    </row>
    <row r="39" spans="1:14" ht="12.75">
      <c r="A39" s="37" t="s">
        <v>30</v>
      </c>
      <c r="B39" s="68">
        <v>31</v>
      </c>
      <c r="C39" s="68">
        <v>28</v>
      </c>
      <c r="D39" s="68">
        <v>31</v>
      </c>
      <c r="E39" s="68">
        <v>28</v>
      </c>
      <c r="F39" s="68">
        <v>21</v>
      </c>
      <c r="G39" s="68">
        <v>8</v>
      </c>
      <c r="H39" s="68">
        <v>0</v>
      </c>
      <c r="I39" s="68">
        <v>2</v>
      </c>
      <c r="J39" s="68">
        <v>10</v>
      </c>
      <c r="K39" s="68">
        <v>27</v>
      </c>
      <c r="L39" s="68">
        <v>30</v>
      </c>
      <c r="M39" s="68">
        <v>31</v>
      </c>
      <c r="N39" s="69">
        <v>247</v>
      </c>
    </row>
    <row r="40" spans="1:14" ht="12.75">
      <c r="A40" s="37" t="s">
        <v>31</v>
      </c>
      <c r="B40" s="68">
        <v>31</v>
      </c>
      <c r="C40" s="68">
        <v>28</v>
      </c>
      <c r="D40" s="68">
        <v>30</v>
      </c>
      <c r="E40" s="68">
        <v>26</v>
      </c>
      <c r="F40" s="68">
        <v>18</v>
      </c>
      <c r="G40" s="68">
        <v>5</v>
      </c>
      <c r="H40" s="68">
        <v>0</v>
      </c>
      <c r="I40" s="68">
        <v>0</v>
      </c>
      <c r="J40" s="68">
        <v>8</v>
      </c>
      <c r="K40" s="68">
        <v>24</v>
      </c>
      <c r="L40" s="68">
        <v>29</v>
      </c>
      <c r="M40" s="68">
        <v>31</v>
      </c>
      <c r="N40" s="69">
        <v>231</v>
      </c>
    </row>
    <row r="41" spans="1:14" ht="12.75">
      <c r="A41" s="37" t="s">
        <v>332</v>
      </c>
      <c r="B41" s="68">
        <v>31</v>
      </c>
      <c r="C41" s="68">
        <v>28</v>
      </c>
      <c r="D41" s="68">
        <v>31</v>
      </c>
      <c r="E41" s="68">
        <v>28</v>
      </c>
      <c r="F41" s="68">
        <v>22</v>
      </c>
      <c r="G41" s="68">
        <v>8</v>
      </c>
      <c r="H41" s="68">
        <v>0</v>
      </c>
      <c r="I41" s="68">
        <v>0</v>
      </c>
      <c r="J41" s="68">
        <v>9</v>
      </c>
      <c r="K41" s="68">
        <v>25</v>
      </c>
      <c r="L41" s="68">
        <v>29</v>
      </c>
      <c r="M41" s="68">
        <v>31</v>
      </c>
      <c r="N41" s="69">
        <v>243</v>
      </c>
    </row>
    <row r="42" spans="1:14" ht="12.75">
      <c r="A42" s="37" t="s">
        <v>333</v>
      </c>
      <c r="B42" s="38">
        <v>30</v>
      </c>
      <c r="C42" s="97">
        <v>28</v>
      </c>
      <c r="D42" s="97">
        <v>30</v>
      </c>
      <c r="E42" s="97">
        <v>28</v>
      </c>
      <c r="F42" s="97">
        <v>23</v>
      </c>
      <c r="G42" s="97">
        <v>9</v>
      </c>
      <c r="H42" s="97">
        <v>2</v>
      </c>
      <c r="I42" s="97">
        <v>4</v>
      </c>
      <c r="J42" s="97">
        <v>13</v>
      </c>
      <c r="K42" s="97">
        <v>28</v>
      </c>
      <c r="L42" s="97">
        <v>29</v>
      </c>
      <c r="M42" s="97">
        <v>30</v>
      </c>
      <c r="N42" s="98">
        <v>252</v>
      </c>
    </row>
    <row r="43" spans="1:14" ht="12.75">
      <c r="A43" s="37" t="s">
        <v>32</v>
      </c>
      <c r="B43" s="68">
        <v>27</v>
      </c>
      <c r="C43" s="68">
        <v>18</v>
      </c>
      <c r="D43" s="68">
        <v>7</v>
      </c>
      <c r="E43" s="68">
        <v>1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10</v>
      </c>
      <c r="M43" s="68">
        <v>27</v>
      </c>
      <c r="N43" s="69">
        <v>91</v>
      </c>
    </row>
    <row r="44" spans="1:14" ht="12.75">
      <c r="A44" s="37" t="s">
        <v>33</v>
      </c>
      <c r="B44" s="68">
        <v>29</v>
      </c>
      <c r="C44" s="68">
        <v>26</v>
      </c>
      <c r="D44" s="68">
        <v>23</v>
      </c>
      <c r="E44" s="68">
        <v>13</v>
      </c>
      <c r="F44" s="68">
        <v>3</v>
      </c>
      <c r="G44" s="68">
        <v>0</v>
      </c>
      <c r="H44" s="68">
        <v>0</v>
      </c>
      <c r="I44" s="68">
        <v>0</v>
      </c>
      <c r="J44" s="68">
        <v>2</v>
      </c>
      <c r="K44" s="68">
        <v>14</v>
      </c>
      <c r="L44" s="68">
        <v>25</v>
      </c>
      <c r="M44" s="68">
        <v>29</v>
      </c>
      <c r="N44" s="69">
        <v>163</v>
      </c>
    </row>
    <row r="45" spans="1:14" ht="12.75">
      <c r="A45" s="37" t="s">
        <v>34</v>
      </c>
      <c r="B45" s="68">
        <v>29</v>
      </c>
      <c r="C45" s="68">
        <v>25</v>
      </c>
      <c r="D45" s="68">
        <v>24</v>
      </c>
      <c r="E45" s="68">
        <v>15</v>
      </c>
      <c r="F45" s="68">
        <v>3</v>
      </c>
      <c r="G45" s="68">
        <v>0</v>
      </c>
      <c r="H45" s="68">
        <v>0</v>
      </c>
      <c r="I45" s="68">
        <v>0</v>
      </c>
      <c r="J45" s="68">
        <v>1</v>
      </c>
      <c r="K45" s="68">
        <v>12</v>
      </c>
      <c r="L45" s="68">
        <v>24</v>
      </c>
      <c r="M45" s="68">
        <v>29</v>
      </c>
      <c r="N45" s="69">
        <v>163</v>
      </c>
    </row>
    <row r="46" spans="1:14" ht="12.75">
      <c r="A46" s="37" t="s">
        <v>35</v>
      </c>
      <c r="B46" s="68">
        <v>29</v>
      </c>
      <c r="C46" s="68">
        <v>23</v>
      </c>
      <c r="D46" s="68">
        <v>15</v>
      </c>
      <c r="E46" s="68">
        <v>8</v>
      </c>
      <c r="F46" s="68">
        <v>1</v>
      </c>
      <c r="G46" s="68">
        <v>0</v>
      </c>
      <c r="H46" s="68">
        <v>0</v>
      </c>
      <c r="I46" s="68">
        <v>0</v>
      </c>
      <c r="J46" s="68">
        <v>0</v>
      </c>
      <c r="K46" s="68">
        <v>4</v>
      </c>
      <c r="L46" s="68">
        <v>17</v>
      </c>
      <c r="M46" s="68">
        <v>29</v>
      </c>
      <c r="N46" s="69">
        <v>125</v>
      </c>
    </row>
    <row r="47" spans="1:14" ht="12.75">
      <c r="A47" s="37" t="s">
        <v>36</v>
      </c>
      <c r="B47" s="68">
        <v>29</v>
      </c>
      <c r="C47" s="68">
        <v>24</v>
      </c>
      <c r="D47" s="68">
        <v>20</v>
      </c>
      <c r="E47" s="68">
        <v>9</v>
      </c>
      <c r="F47" s="68">
        <v>1</v>
      </c>
      <c r="G47" s="68">
        <v>0</v>
      </c>
      <c r="H47" s="68">
        <v>0</v>
      </c>
      <c r="I47" s="68">
        <v>0</v>
      </c>
      <c r="J47" s="68">
        <v>0</v>
      </c>
      <c r="K47" s="68">
        <v>8</v>
      </c>
      <c r="L47" s="68">
        <v>22</v>
      </c>
      <c r="M47" s="68">
        <v>29</v>
      </c>
      <c r="N47" s="69">
        <v>144</v>
      </c>
    </row>
    <row r="48" spans="1:14" ht="12.75">
      <c r="A48" s="37" t="s">
        <v>37</v>
      </c>
      <c r="B48" s="68">
        <v>30</v>
      </c>
      <c r="C48" s="68">
        <v>23</v>
      </c>
      <c r="D48" s="68">
        <v>15</v>
      </c>
      <c r="E48" s="68">
        <v>6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3</v>
      </c>
      <c r="L48" s="68">
        <v>19</v>
      </c>
      <c r="M48" s="68">
        <v>30</v>
      </c>
      <c r="N48" s="69">
        <v>127</v>
      </c>
    </row>
    <row r="49" spans="1:14" ht="12.75">
      <c r="A49" s="37" t="s">
        <v>38</v>
      </c>
      <c r="B49" s="68">
        <v>29</v>
      </c>
      <c r="C49" s="68">
        <v>23</v>
      </c>
      <c r="D49" s="68">
        <v>14</v>
      </c>
      <c r="E49" s="68">
        <v>5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4</v>
      </c>
      <c r="L49" s="68">
        <v>20</v>
      </c>
      <c r="M49" s="68">
        <v>29</v>
      </c>
      <c r="N49" s="69">
        <v>124</v>
      </c>
    </row>
    <row r="50" spans="1:14" ht="12.75">
      <c r="A50" s="37" t="s">
        <v>334</v>
      </c>
      <c r="B50" s="68">
        <v>31</v>
      </c>
      <c r="C50" s="68">
        <v>28</v>
      </c>
      <c r="D50" s="68">
        <v>28</v>
      </c>
      <c r="E50" s="68">
        <v>18</v>
      </c>
      <c r="F50" s="68">
        <v>5</v>
      </c>
      <c r="G50" s="68">
        <v>0</v>
      </c>
      <c r="H50" s="68">
        <v>0</v>
      </c>
      <c r="I50" s="68">
        <v>0</v>
      </c>
      <c r="J50" s="68">
        <v>2</v>
      </c>
      <c r="K50" s="68">
        <v>16</v>
      </c>
      <c r="L50" s="68">
        <v>28</v>
      </c>
      <c r="M50" s="68">
        <v>31</v>
      </c>
      <c r="N50" s="69">
        <v>187</v>
      </c>
    </row>
    <row r="51" spans="1:14" ht="12.75">
      <c r="A51" s="37" t="s">
        <v>225</v>
      </c>
      <c r="B51" s="68" t="s">
        <v>330</v>
      </c>
      <c r="C51" s="68" t="s">
        <v>330</v>
      </c>
      <c r="D51" s="68" t="s">
        <v>330</v>
      </c>
      <c r="E51" s="68" t="s">
        <v>330</v>
      </c>
      <c r="F51" s="68" t="s">
        <v>330</v>
      </c>
      <c r="G51" s="68" t="s">
        <v>330</v>
      </c>
      <c r="H51" s="68" t="s">
        <v>330</v>
      </c>
      <c r="I51" s="68" t="s">
        <v>330</v>
      </c>
      <c r="J51" s="68" t="s">
        <v>330</v>
      </c>
      <c r="K51" s="68" t="s">
        <v>330</v>
      </c>
      <c r="L51" s="68" t="s">
        <v>330</v>
      </c>
      <c r="M51" s="68" t="s">
        <v>330</v>
      </c>
      <c r="N51" s="69" t="s">
        <v>330</v>
      </c>
    </row>
    <row r="52" spans="1:14" ht="12.75">
      <c r="A52" s="37" t="s">
        <v>226</v>
      </c>
      <c r="B52" s="68">
        <v>28.9</v>
      </c>
      <c r="C52" s="68">
        <v>26.5</v>
      </c>
      <c r="D52" s="68">
        <v>20.8</v>
      </c>
      <c r="E52" s="68">
        <v>11</v>
      </c>
      <c r="F52" s="68">
        <v>1.9</v>
      </c>
      <c r="G52" s="68">
        <v>0</v>
      </c>
      <c r="H52" s="68">
        <v>0</v>
      </c>
      <c r="I52" s="68">
        <v>0</v>
      </c>
      <c r="J52" s="68">
        <v>0.5</v>
      </c>
      <c r="K52" s="68">
        <v>8.1</v>
      </c>
      <c r="L52" s="68">
        <v>19.8</v>
      </c>
      <c r="M52" s="68">
        <v>28.7</v>
      </c>
      <c r="N52" s="69">
        <v>146.2</v>
      </c>
    </row>
    <row r="53" spans="1:14" ht="12.75">
      <c r="A53" s="37" t="s">
        <v>295</v>
      </c>
      <c r="B53" s="68" t="s">
        <v>330</v>
      </c>
      <c r="C53" s="68" t="s">
        <v>330</v>
      </c>
      <c r="D53" s="68" t="s">
        <v>330</v>
      </c>
      <c r="E53" s="68" t="s">
        <v>330</v>
      </c>
      <c r="F53" s="68" t="s">
        <v>330</v>
      </c>
      <c r="G53" s="68" t="s">
        <v>330</v>
      </c>
      <c r="H53" s="68" t="s">
        <v>330</v>
      </c>
      <c r="I53" s="68" t="s">
        <v>330</v>
      </c>
      <c r="J53" s="68" t="s">
        <v>330</v>
      </c>
      <c r="K53" s="68" t="s">
        <v>330</v>
      </c>
      <c r="L53" s="68" t="s">
        <v>330</v>
      </c>
      <c r="M53" s="68" t="s">
        <v>330</v>
      </c>
      <c r="N53" s="69" t="s">
        <v>330</v>
      </c>
    </row>
    <row r="54" spans="1:14" ht="12.75">
      <c r="A54" s="37" t="s">
        <v>39</v>
      </c>
      <c r="B54" s="68">
        <v>29</v>
      </c>
      <c r="C54" s="68">
        <v>24</v>
      </c>
      <c r="D54" s="68">
        <v>21</v>
      </c>
      <c r="E54" s="68">
        <v>14</v>
      </c>
      <c r="F54" s="68">
        <v>5</v>
      </c>
      <c r="G54" s="68">
        <v>0</v>
      </c>
      <c r="H54" s="68">
        <v>0</v>
      </c>
      <c r="I54" s="68">
        <v>0</v>
      </c>
      <c r="J54" s="68">
        <v>1</v>
      </c>
      <c r="K54" s="68">
        <v>8</v>
      </c>
      <c r="L54" s="68">
        <v>21</v>
      </c>
      <c r="M54" s="68">
        <v>29</v>
      </c>
      <c r="N54" s="69">
        <v>153</v>
      </c>
    </row>
    <row r="55" spans="1:14" ht="12.75">
      <c r="A55" s="37" t="s">
        <v>40</v>
      </c>
      <c r="B55" s="68">
        <v>29</v>
      </c>
      <c r="C55" s="68">
        <v>25</v>
      </c>
      <c r="D55" s="68">
        <v>24</v>
      </c>
      <c r="E55" s="68">
        <v>14</v>
      </c>
      <c r="F55" s="68">
        <v>4</v>
      </c>
      <c r="G55" s="68">
        <v>0</v>
      </c>
      <c r="H55" s="68">
        <v>0</v>
      </c>
      <c r="I55" s="68">
        <v>0</v>
      </c>
      <c r="J55" s="68">
        <v>1</v>
      </c>
      <c r="K55" s="68">
        <v>10</v>
      </c>
      <c r="L55" s="68">
        <v>24</v>
      </c>
      <c r="M55" s="68">
        <v>29</v>
      </c>
      <c r="N55" s="69">
        <v>159</v>
      </c>
    </row>
    <row r="56" spans="1:14" ht="12.75">
      <c r="A56" s="37" t="s">
        <v>41</v>
      </c>
      <c r="B56" s="68">
        <v>29</v>
      </c>
      <c r="C56" s="68">
        <v>24</v>
      </c>
      <c r="D56" s="68">
        <v>22</v>
      </c>
      <c r="E56" s="68">
        <v>13</v>
      </c>
      <c r="F56" s="68">
        <v>4</v>
      </c>
      <c r="G56" s="68">
        <v>0</v>
      </c>
      <c r="H56" s="68">
        <v>0</v>
      </c>
      <c r="I56" s="68">
        <v>0</v>
      </c>
      <c r="J56" s="68">
        <v>1</v>
      </c>
      <c r="K56" s="68">
        <v>9</v>
      </c>
      <c r="L56" s="68">
        <v>23</v>
      </c>
      <c r="M56" s="68">
        <v>28</v>
      </c>
      <c r="N56" s="69">
        <v>152</v>
      </c>
    </row>
    <row r="57" spans="1:14" ht="12.75">
      <c r="A57" s="37" t="s">
        <v>42</v>
      </c>
      <c r="B57" s="68">
        <v>28</v>
      </c>
      <c r="C57" s="68">
        <v>23</v>
      </c>
      <c r="D57" s="68">
        <v>21</v>
      </c>
      <c r="E57" s="68">
        <v>13</v>
      </c>
      <c r="F57" s="68">
        <v>3</v>
      </c>
      <c r="G57" s="68">
        <v>0</v>
      </c>
      <c r="H57" s="68">
        <v>0</v>
      </c>
      <c r="I57" s="68">
        <v>0</v>
      </c>
      <c r="J57" s="68">
        <v>1</v>
      </c>
      <c r="K57" s="68">
        <v>7</v>
      </c>
      <c r="L57" s="68">
        <v>18</v>
      </c>
      <c r="M57" s="68">
        <v>26</v>
      </c>
      <c r="N57" s="69">
        <v>139</v>
      </c>
    </row>
    <row r="58" spans="1:14" ht="12.75">
      <c r="A58" s="37" t="s">
        <v>43</v>
      </c>
      <c r="B58" s="68">
        <v>30</v>
      </c>
      <c r="C58" s="68">
        <v>28</v>
      </c>
      <c r="D58" s="68">
        <v>28</v>
      </c>
      <c r="E58" s="68">
        <v>18</v>
      </c>
      <c r="F58" s="68">
        <v>6</v>
      </c>
      <c r="G58" s="68">
        <v>0</v>
      </c>
      <c r="H58" s="68">
        <v>0</v>
      </c>
      <c r="I58" s="68">
        <v>0</v>
      </c>
      <c r="J58" s="68">
        <v>1</v>
      </c>
      <c r="K58" s="68">
        <v>11</v>
      </c>
      <c r="L58" s="68">
        <v>26</v>
      </c>
      <c r="M58" s="68">
        <v>30</v>
      </c>
      <c r="N58" s="69">
        <v>177</v>
      </c>
    </row>
    <row r="59" spans="1:14" ht="12.75">
      <c r="A59" s="37" t="s">
        <v>44</v>
      </c>
      <c r="B59" s="68">
        <v>30</v>
      </c>
      <c r="C59" s="68">
        <v>24</v>
      </c>
      <c r="D59" s="68">
        <v>16</v>
      </c>
      <c r="E59" s="68">
        <v>6</v>
      </c>
      <c r="F59" s="68">
        <v>1</v>
      </c>
      <c r="G59" s="68">
        <v>0</v>
      </c>
      <c r="H59" s="68">
        <v>0</v>
      </c>
      <c r="I59" s="68">
        <v>0</v>
      </c>
      <c r="J59" s="68">
        <v>0</v>
      </c>
      <c r="K59" s="68">
        <v>3</v>
      </c>
      <c r="L59" s="68">
        <v>23</v>
      </c>
      <c r="M59" s="68">
        <v>29</v>
      </c>
      <c r="N59" s="69">
        <v>131</v>
      </c>
    </row>
    <row r="60" spans="1:14" ht="12.75">
      <c r="A60" s="37" t="s">
        <v>45</v>
      </c>
      <c r="B60" s="68">
        <v>30</v>
      </c>
      <c r="C60" s="68">
        <v>27</v>
      </c>
      <c r="D60" s="68">
        <v>27</v>
      </c>
      <c r="E60" s="68">
        <v>20</v>
      </c>
      <c r="F60" s="68">
        <v>8</v>
      </c>
      <c r="G60" s="68">
        <v>1</v>
      </c>
      <c r="H60" s="68">
        <v>0</v>
      </c>
      <c r="I60" s="68">
        <v>0</v>
      </c>
      <c r="J60" s="68">
        <v>4</v>
      </c>
      <c r="K60" s="68">
        <v>19</v>
      </c>
      <c r="L60" s="68">
        <v>26</v>
      </c>
      <c r="M60" s="68">
        <v>29</v>
      </c>
      <c r="N60" s="69">
        <v>191</v>
      </c>
    </row>
    <row r="61" spans="1:14" ht="12.75">
      <c r="A61" s="37" t="s">
        <v>46</v>
      </c>
      <c r="B61" s="68">
        <v>30</v>
      </c>
      <c r="C61" s="68">
        <v>27</v>
      </c>
      <c r="D61" s="68">
        <v>26</v>
      </c>
      <c r="E61" s="68">
        <v>14</v>
      </c>
      <c r="F61" s="68">
        <v>2</v>
      </c>
      <c r="G61" s="68">
        <v>0</v>
      </c>
      <c r="H61" s="68">
        <v>0</v>
      </c>
      <c r="I61" s="68">
        <v>0</v>
      </c>
      <c r="J61" s="68">
        <v>0</v>
      </c>
      <c r="K61" s="68">
        <v>11</v>
      </c>
      <c r="L61" s="68">
        <v>27</v>
      </c>
      <c r="M61" s="68">
        <v>30</v>
      </c>
      <c r="N61" s="69">
        <v>168</v>
      </c>
    </row>
    <row r="62" spans="1:14" ht="12.75">
      <c r="A62" s="37" t="s">
        <v>227</v>
      </c>
      <c r="B62" s="68">
        <v>30.2</v>
      </c>
      <c r="C62" s="68">
        <v>26.8</v>
      </c>
      <c r="D62" s="68">
        <v>21.2</v>
      </c>
      <c r="E62" s="68">
        <v>10.8</v>
      </c>
      <c r="F62" s="68">
        <v>3.6</v>
      </c>
      <c r="G62" s="68">
        <v>0.2</v>
      </c>
      <c r="H62" s="68">
        <v>0</v>
      </c>
      <c r="I62" s="68">
        <v>0</v>
      </c>
      <c r="J62" s="68">
        <v>0.6</v>
      </c>
      <c r="K62" s="68">
        <v>8</v>
      </c>
      <c r="L62" s="68">
        <v>24.2</v>
      </c>
      <c r="M62" s="68">
        <v>29</v>
      </c>
      <c r="N62" s="69">
        <v>154.8</v>
      </c>
    </row>
    <row r="63" spans="1:14" ht="12.75">
      <c r="A63" s="37" t="s">
        <v>47</v>
      </c>
      <c r="B63" s="68">
        <v>31</v>
      </c>
      <c r="C63" s="68">
        <v>28</v>
      </c>
      <c r="D63" s="68">
        <v>31</v>
      </c>
      <c r="E63" s="68">
        <v>28</v>
      </c>
      <c r="F63" s="68">
        <v>23</v>
      </c>
      <c r="G63" s="68">
        <v>9</v>
      </c>
      <c r="H63" s="68">
        <v>1</v>
      </c>
      <c r="I63" s="68">
        <v>2</v>
      </c>
      <c r="J63" s="68">
        <v>11</v>
      </c>
      <c r="K63" s="68">
        <v>26</v>
      </c>
      <c r="L63" s="68">
        <v>29</v>
      </c>
      <c r="M63" s="68">
        <v>30</v>
      </c>
      <c r="N63" s="69">
        <v>250</v>
      </c>
    </row>
    <row r="64" spans="1:14" ht="12.75">
      <c r="A64" s="37" t="s">
        <v>48</v>
      </c>
      <c r="B64" s="68">
        <v>29</v>
      </c>
      <c r="C64" s="68">
        <v>26</v>
      </c>
      <c r="D64" s="68">
        <v>25</v>
      </c>
      <c r="E64" s="68">
        <v>16</v>
      </c>
      <c r="F64" s="68">
        <v>5</v>
      </c>
      <c r="G64" s="68">
        <v>0</v>
      </c>
      <c r="H64" s="68">
        <v>0</v>
      </c>
      <c r="I64" s="68">
        <v>0</v>
      </c>
      <c r="J64" s="68">
        <v>3</v>
      </c>
      <c r="K64" s="68">
        <v>15</v>
      </c>
      <c r="L64" s="68">
        <v>25</v>
      </c>
      <c r="M64" s="68">
        <v>29</v>
      </c>
      <c r="N64" s="69">
        <v>174</v>
      </c>
    </row>
    <row r="65" spans="1:14" ht="12.75">
      <c r="A65" s="37" t="s">
        <v>49</v>
      </c>
      <c r="B65" s="68">
        <v>30</v>
      </c>
      <c r="C65" s="68">
        <v>27</v>
      </c>
      <c r="D65" s="68">
        <v>28</v>
      </c>
      <c r="E65" s="68">
        <v>22</v>
      </c>
      <c r="F65" s="68">
        <v>11</v>
      </c>
      <c r="G65" s="68">
        <v>2</v>
      </c>
      <c r="H65" s="68">
        <v>0</v>
      </c>
      <c r="I65" s="68">
        <v>1</v>
      </c>
      <c r="J65" s="68">
        <v>10</v>
      </c>
      <c r="K65" s="68">
        <v>23</v>
      </c>
      <c r="L65" s="68">
        <v>26</v>
      </c>
      <c r="M65" s="68">
        <v>29</v>
      </c>
      <c r="N65" s="69">
        <v>210</v>
      </c>
    </row>
    <row r="66" spans="1:14" ht="12.75">
      <c r="A66" s="37" t="s">
        <v>50</v>
      </c>
      <c r="B66" s="68">
        <v>30</v>
      </c>
      <c r="C66" s="68">
        <v>27</v>
      </c>
      <c r="D66" s="68">
        <v>29</v>
      </c>
      <c r="E66" s="68">
        <v>24</v>
      </c>
      <c r="F66" s="68">
        <v>14</v>
      </c>
      <c r="G66" s="68">
        <v>4</v>
      </c>
      <c r="H66" s="68">
        <v>0</v>
      </c>
      <c r="I66" s="68">
        <v>1</v>
      </c>
      <c r="J66" s="68">
        <v>9</v>
      </c>
      <c r="K66" s="68">
        <v>25</v>
      </c>
      <c r="L66" s="68">
        <v>28</v>
      </c>
      <c r="M66" s="68">
        <v>30</v>
      </c>
      <c r="N66" s="69">
        <v>222</v>
      </c>
    </row>
    <row r="67" spans="1:14" ht="12.75">
      <c r="A67" s="37" t="s">
        <v>228</v>
      </c>
      <c r="B67" s="68" t="s">
        <v>330</v>
      </c>
      <c r="C67" s="68" t="s">
        <v>330</v>
      </c>
      <c r="D67" s="68" t="s">
        <v>330</v>
      </c>
      <c r="E67" s="68" t="s">
        <v>330</v>
      </c>
      <c r="F67" s="68" t="s">
        <v>330</v>
      </c>
      <c r="G67" s="68" t="s">
        <v>330</v>
      </c>
      <c r="H67" s="68" t="s">
        <v>330</v>
      </c>
      <c r="I67" s="68" t="s">
        <v>330</v>
      </c>
      <c r="J67" s="68" t="s">
        <v>330</v>
      </c>
      <c r="K67" s="68" t="s">
        <v>330</v>
      </c>
      <c r="L67" s="68" t="s">
        <v>330</v>
      </c>
      <c r="M67" s="68" t="s">
        <v>330</v>
      </c>
      <c r="N67" s="69" t="s">
        <v>330</v>
      </c>
    </row>
    <row r="68" spans="1:14" ht="12.75">
      <c r="A68" s="37" t="s">
        <v>51</v>
      </c>
      <c r="B68" s="68">
        <v>29</v>
      </c>
      <c r="C68" s="68">
        <v>26</v>
      </c>
      <c r="D68" s="68">
        <v>24</v>
      </c>
      <c r="E68" s="68">
        <v>13</v>
      </c>
      <c r="F68" s="68">
        <v>3</v>
      </c>
      <c r="G68" s="68">
        <v>0</v>
      </c>
      <c r="H68" s="68">
        <v>0</v>
      </c>
      <c r="I68" s="68">
        <v>0</v>
      </c>
      <c r="J68" s="68">
        <v>2</v>
      </c>
      <c r="K68" s="68">
        <v>12</v>
      </c>
      <c r="L68" s="68">
        <v>25</v>
      </c>
      <c r="M68" s="68">
        <v>29</v>
      </c>
      <c r="N68" s="69">
        <v>162</v>
      </c>
    </row>
    <row r="69" spans="1:14" ht="12.75">
      <c r="A69" s="37" t="s">
        <v>52</v>
      </c>
      <c r="B69" s="68">
        <v>26</v>
      </c>
      <c r="C69" s="68">
        <v>21</v>
      </c>
      <c r="D69" s="68">
        <v>16</v>
      </c>
      <c r="E69" s="68">
        <v>7</v>
      </c>
      <c r="F69" s="68">
        <v>1</v>
      </c>
      <c r="G69" s="68">
        <v>0</v>
      </c>
      <c r="H69" s="68">
        <v>0</v>
      </c>
      <c r="I69" s="68">
        <v>0</v>
      </c>
      <c r="J69" s="68">
        <v>0</v>
      </c>
      <c r="K69" s="68">
        <v>4</v>
      </c>
      <c r="L69" s="68">
        <v>16</v>
      </c>
      <c r="M69" s="68">
        <v>27</v>
      </c>
      <c r="N69" s="69">
        <v>118</v>
      </c>
    </row>
    <row r="70" spans="1:14" ht="12.75">
      <c r="A70" s="37" t="s">
        <v>53</v>
      </c>
      <c r="B70" s="68">
        <v>29</v>
      </c>
      <c r="C70" s="68">
        <v>26</v>
      </c>
      <c r="D70" s="68">
        <v>27</v>
      </c>
      <c r="E70" s="68">
        <v>22</v>
      </c>
      <c r="F70" s="68">
        <v>8</v>
      </c>
      <c r="G70" s="68">
        <v>2</v>
      </c>
      <c r="H70" s="68">
        <v>0</v>
      </c>
      <c r="I70" s="68">
        <v>0</v>
      </c>
      <c r="J70" s="68">
        <v>4</v>
      </c>
      <c r="K70" s="68">
        <v>16</v>
      </c>
      <c r="L70" s="68">
        <v>26</v>
      </c>
      <c r="M70" s="68">
        <v>29</v>
      </c>
      <c r="N70" s="69">
        <v>189</v>
      </c>
    </row>
    <row r="71" spans="1:14" ht="12.75">
      <c r="A71" s="37" t="s">
        <v>335</v>
      </c>
      <c r="B71" s="68">
        <v>29</v>
      </c>
      <c r="C71" s="68">
        <v>24</v>
      </c>
      <c r="D71" s="68">
        <v>15</v>
      </c>
      <c r="E71" s="68">
        <v>6</v>
      </c>
      <c r="F71" s="68">
        <v>1</v>
      </c>
      <c r="G71" s="68">
        <v>0</v>
      </c>
      <c r="H71" s="68">
        <v>0</v>
      </c>
      <c r="I71" s="68">
        <v>0</v>
      </c>
      <c r="J71" s="68">
        <v>0</v>
      </c>
      <c r="K71" s="68">
        <v>4</v>
      </c>
      <c r="L71" s="68">
        <v>19</v>
      </c>
      <c r="M71" s="68">
        <v>28</v>
      </c>
      <c r="N71" s="69">
        <v>125</v>
      </c>
    </row>
    <row r="72" spans="1:14" ht="12.75">
      <c r="A72" s="37" t="s">
        <v>54</v>
      </c>
      <c r="B72" s="68">
        <v>30</v>
      </c>
      <c r="C72" s="68">
        <v>28</v>
      </c>
      <c r="D72" s="68">
        <v>29</v>
      </c>
      <c r="E72" s="68">
        <v>22</v>
      </c>
      <c r="F72" s="68">
        <v>10</v>
      </c>
      <c r="G72" s="68">
        <v>2</v>
      </c>
      <c r="H72" s="68">
        <v>0</v>
      </c>
      <c r="I72" s="68">
        <v>0</v>
      </c>
      <c r="J72" s="68">
        <v>7</v>
      </c>
      <c r="K72" s="68">
        <v>23</v>
      </c>
      <c r="L72" s="68">
        <v>28</v>
      </c>
      <c r="M72" s="68">
        <v>30</v>
      </c>
      <c r="N72" s="69">
        <v>210</v>
      </c>
    </row>
    <row r="73" spans="1:14" ht="12.75">
      <c r="A73" s="37" t="s">
        <v>55</v>
      </c>
      <c r="B73" s="68">
        <v>30</v>
      </c>
      <c r="C73" s="68">
        <v>26</v>
      </c>
      <c r="D73" s="68">
        <v>25</v>
      </c>
      <c r="E73" s="68">
        <v>14</v>
      </c>
      <c r="F73" s="68">
        <v>4</v>
      </c>
      <c r="G73" s="68">
        <v>0</v>
      </c>
      <c r="H73" s="68">
        <v>0</v>
      </c>
      <c r="I73" s="68">
        <v>0</v>
      </c>
      <c r="J73" s="68">
        <v>2</v>
      </c>
      <c r="K73" s="68">
        <v>13</v>
      </c>
      <c r="L73" s="68">
        <v>26</v>
      </c>
      <c r="M73" s="68">
        <v>30</v>
      </c>
      <c r="N73" s="69">
        <v>169</v>
      </c>
    </row>
    <row r="74" spans="1:14" ht="12.75">
      <c r="A74" s="37" t="s">
        <v>56</v>
      </c>
      <c r="B74" s="68">
        <v>29</v>
      </c>
      <c r="C74" s="68">
        <v>26</v>
      </c>
      <c r="D74" s="68">
        <v>25</v>
      </c>
      <c r="E74" s="68">
        <v>16</v>
      </c>
      <c r="F74" s="68">
        <v>5</v>
      </c>
      <c r="G74" s="68">
        <v>0</v>
      </c>
      <c r="H74" s="68">
        <v>0</v>
      </c>
      <c r="I74" s="68">
        <v>0</v>
      </c>
      <c r="J74" s="68">
        <v>4</v>
      </c>
      <c r="K74" s="68">
        <v>17</v>
      </c>
      <c r="L74" s="68">
        <v>26</v>
      </c>
      <c r="M74" s="68">
        <v>29</v>
      </c>
      <c r="N74" s="69">
        <v>178</v>
      </c>
    </row>
    <row r="75" spans="1:14" ht="12.75">
      <c r="A75" s="37" t="s">
        <v>57</v>
      </c>
      <c r="B75" s="68">
        <v>30</v>
      </c>
      <c r="C75" s="68">
        <v>26</v>
      </c>
      <c r="D75" s="68">
        <v>27</v>
      </c>
      <c r="E75" s="68">
        <v>19</v>
      </c>
      <c r="F75" s="68">
        <v>6</v>
      </c>
      <c r="G75" s="68">
        <v>0</v>
      </c>
      <c r="H75" s="68">
        <v>0</v>
      </c>
      <c r="I75" s="68">
        <v>0</v>
      </c>
      <c r="J75" s="68">
        <v>2</v>
      </c>
      <c r="K75" s="68">
        <v>16</v>
      </c>
      <c r="L75" s="68">
        <v>26</v>
      </c>
      <c r="M75" s="68">
        <v>30</v>
      </c>
      <c r="N75" s="69">
        <v>183</v>
      </c>
    </row>
    <row r="76" spans="1:14" ht="12.75">
      <c r="A76" s="37" t="s">
        <v>58</v>
      </c>
      <c r="B76" s="68">
        <v>30</v>
      </c>
      <c r="C76" s="68">
        <v>25</v>
      </c>
      <c r="D76" s="68">
        <v>20</v>
      </c>
      <c r="E76" s="68">
        <v>9</v>
      </c>
      <c r="F76" s="68">
        <v>1</v>
      </c>
      <c r="G76" s="68">
        <v>0</v>
      </c>
      <c r="H76" s="68">
        <v>0</v>
      </c>
      <c r="I76" s="68">
        <v>0</v>
      </c>
      <c r="J76" s="68">
        <v>1</v>
      </c>
      <c r="K76" s="68">
        <v>12</v>
      </c>
      <c r="L76" s="68">
        <v>25</v>
      </c>
      <c r="M76" s="68">
        <v>29</v>
      </c>
      <c r="N76" s="69">
        <v>153</v>
      </c>
    </row>
    <row r="77" spans="1:14" ht="12.75">
      <c r="A77" s="37" t="s">
        <v>229</v>
      </c>
      <c r="B77" s="68" t="s">
        <v>330</v>
      </c>
      <c r="C77" s="68" t="s">
        <v>330</v>
      </c>
      <c r="D77" s="68" t="s">
        <v>330</v>
      </c>
      <c r="E77" s="68" t="s">
        <v>330</v>
      </c>
      <c r="F77" s="68" t="s">
        <v>330</v>
      </c>
      <c r="G77" s="68" t="s">
        <v>330</v>
      </c>
      <c r="H77" s="68" t="s">
        <v>330</v>
      </c>
      <c r="I77" s="68" t="s">
        <v>330</v>
      </c>
      <c r="J77" s="68" t="s">
        <v>330</v>
      </c>
      <c r="K77" s="68" t="s">
        <v>330</v>
      </c>
      <c r="L77" s="68" t="s">
        <v>330</v>
      </c>
      <c r="M77" s="68" t="s">
        <v>330</v>
      </c>
      <c r="N77" s="69" t="s">
        <v>330</v>
      </c>
    </row>
    <row r="78" spans="1:14" ht="12.75">
      <c r="A78" s="37" t="s">
        <v>59</v>
      </c>
      <c r="B78" s="68">
        <v>31</v>
      </c>
      <c r="C78" s="68">
        <v>28</v>
      </c>
      <c r="D78" s="68">
        <v>27</v>
      </c>
      <c r="E78" s="68">
        <v>14</v>
      </c>
      <c r="F78" s="68">
        <v>2</v>
      </c>
      <c r="G78" s="68">
        <v>0</v>
      </c>
      <c r="H78" s="68">
        <v>0</v>
      </c>
      <c r="I78" s="68">
        <v>0</v>
      </c>
      <c r="J78" s="68">
        <v>2</v>
      </c>
      <c r="K78" s="68">
        <v>16</v>
      </c>
      <c r="L78" s="68">
        <v>27</v>
      </c>
      <c r="M78" s="68">
        <v>31</v>
      </c>
      <c r="N78" s="69">
        <v>177</v>
      </c>
    </row>
    <row r="79" spans="1:14" ht="12.75">
      <c r="A79" s="37" t="s">
        <v>311</v>
      </c>
      <c r="B79" s="68" t="s">
        <v>330</v>
      </c>
      <c r="C79" s="68" t="s">
        <v>330</v>
      </c>
      <c r="D79" s="68" t="s">
        <v>330</v>
      </c>
      <c r="E79" s="68" t="s">
        <v>330</v>
      </c>
      <c r="F79" s="68" t="s">
        <v>330</v>
      </c>
      <c r="G79" s="68" t="s">
        <v>330</v>
      </c>
      <c r="H79" s="68" t="s">
        <v>330</v>
      </c>
      <c r="I79" s="68" t="s">
        <v>330</v>
      </c>
      <c r="J79" s="68" t="s">
        <v>330</v>
      </c>
      <c r="K79" s="68" t="s">
        <v>330</v>
      </c>
      <c r="L79" s="68" t="s">
        <v>330</v>
      </c>
      <c r="M79" s="68" t="s">
        <v>330</v>
      </c>
      <c r="N79" s="69" t="s">
        <v>330</v>
      </c>
    </row>
    <row r="80" spans="1:14" ht="12.75">
      <c r="A80" s="37" t="s">
        <v>60</v>
      </c>
      <c r="B80" s="68">
        <v>26</v>
      </c>
      <c r="C80" s="68">
        <v>21</v>
      </c>
      <c r="D80" s="68">
        <v>14</v>
      </c>
      <c r="E80" s="68">
        <v>5</v>
      </c>
      <c r="F80" s="68">
        <v>1</v>
      </c>
      <c r="G80" s="68">
        <v>0</v>
      </c>
      <c r="H80" s="68">
        <v>0</v>
      </c>
      <c r="I80" s="68">
        <v>0</v>
      </c>
      <c r="J80" s="68">
        <v>0</v>
      </c>
      <c r="K80" s="68">
        <v>4</v>
      </c>
      <c r="L80" s="68">
        <v>19</v>
      </c>
      <c r="M80" s="68">
        <v>26</v>
      </c>
      <c r="N80" s="69">
        <v>116</v>
      </c>
    </row>
    <row r="81" spans="1:14" ht="12.75">
      <c r="A81" s="37" t="s">
        <v>62</v>
      </c>
      <c r="B81" s="68">
        <v>31</v>
      </c>
      <c r="C81" s="68">
        <v>28</v>
      </c>
      <c r="D81" s="68">
        <v>28</v>
      </c>
      <c r="E81" s="68">
        <v>18</v>
      </c>
      <c r="F81" s="68">
        <v>6</v>
      </c>
      <c r="G81" s="68">
        <v>1</v>
      </c>
      <c r="H81" s="68">
        <v>0</v>
      </c>
      <c r="I81" s="68">
        <v>0</v>
      </c>
      <c r="J81" s="68">
        <v>3</v>
      </c>
      <c r="K81" s="68">
        <v>17</v>
      </c>
      <c r="L81" s="68">
        <v>28</v>
      </c>
      <c r="M81" s="68">
        <v>30</v>
      </c>
      <c r="N81" s="69">
        <v>190</v>
      </c>
    </row>
    <row r="82" spans="1:14" ht="12.75">
      <c r="A82" s="37" t="s">
        <v>61</v>
      </c>
      <c r="B82" s="68">
        <v>30</v>
      </c>
      <c r="C82" s="68">
        <v>27</v>
      </c>
      <c r="D82" s="68">
        <v>28</v>
      </c>
      <c r="E82" s="68">
        <v>17</v>
      </c>
      <c r="F82" s="68">
        <v>4</v>
      </c>
      <c r="G82" s="68">
        <v>0</v>
      </c>
      <c r="H82" s="68">
        <v>0</v>
      </c>
      <c r="I82" s="68">
        <v>0</v>
      </c>
      <c r="J82" s="68">
        <v>1</v>
      </c>
      <c r="K82" s="68">
        <v>12</v>
      </c>
      <c r="L82" s="68">
        <v>26</v>
      </c>
      <c r="M82" s="68">
        <v>30</v>
      </c>
      <c r="N82" s="69">
        <v>176</v>
      </c>
    </row>
    <row r="83" spans="1:14" ht="12.75">
      <c r="A83" s="37" t="s">
        <v>63</v>
      </c>
      <c r="B83" s="68">
        <v>29</v>
      </c>
      <c r="C83" s="68">
        <v>24</v>
      </c>
      <c r="D83" s="68">
        <v>22</v>
      </c>
      <c r="E83" s="68">
        <v>11</v>
      </c>
      <c r="F83" s="68">
        <v>2</v>
      </c>
      <c r="G83" s="68">
        <v>0</v>
      </c>
      <c r="H83" s="68">
        <v>0</v>
      </c>
      <c r="I83" s="68">
        <v>0</v>
      </c>
      <c r="J83" s="68">
        <v>1</v>
      </c>
      <c r="K83" s="68">
        <v>11</v>
      </c>
      <c r="L83" s="68">
        <v>24</v>
      </c>
      <c r="M83" s="68">
        <v>29</v>
      </c>
      <c r="N83" s="69">
        <v>152</v>
      </c>
    </row>
    <row r="84" spans="1:14" ht="12.75">
      <c r="A84" s="37" t="s">
        <v>230</v>
      </c>
      <c r="B84" s="68" t="s">
        <v>330</v>
      </c>
      <c r="C84" s="68" t="s">
        <v>330</v>
      </c>
      <c r="D84" s="68" t="s">
        <v>330</v>
      </c>
      <c r="E84" s="68" t="s">
        <v>330</v>
      </c>
      <c r="F84" s="68" t="s">
        <v>330</v>
      </c>
      <c r="G84" s="68" t="s">
        <v>330</v>
      </c>
      <c r="H84" s="68" t="s">
        <v>330</v>
      </c>
      <c r="I84" s="68" t="s">
        <v>330</v>
      </c>
      <c r="J84" s="68" t="s">
        <v>330</v>
      </c>
      <c r="K84" s="68" t="s">
        <v>330</v>
      </c>
      <c r="L84" s="68" t="s">
        <v>330</v>
      </c>
      <c r="M84" s="68" t="s">
        <v>330</v>
      </c>
      <c r="N84" s="69" t="s">
        <v>330</v>
      </c>
    </row>
    <row r="85" spans="1:14" ht="12.75">
      <c r="A85" s="37" t="s">
        <v>64</v>
      </c>
      <c r="B85" s="68">
        <v>30</v>
      </c>
      <c r="C85" s="68">
        <v>27</v>
      </c>
      <c r="D85" s="68">
        <v>28</v>
      </c>
      <c r="E85" s="68">
        <v>20</v>
      </c>
      <c r="F85" s="68">
        <v>8</v>
      </c>
      <c r="G85" s="68">
        <v>1</v>
      </c>
      <c r="H85" s="68">
        <v>0</v>
      </c>
      <c r="I85" s="68">
        <v>0</v>
      </c>
      <c r="J85" s="68">
        <v>6</v>
      </c>
      <c r="K85" s="68">
        <v>21</v>
      </c>
      <c r="L85" s="68">
        <v>27</v>
      </c>
      <c r="M85" s="68">
        <v>30</v>
      </c>
      <c r="N85" s="69">
        <v>198</v>
      </c>
    </row>
    <row r="86" spans="1:14" ht="12.75">
      <c r="A86" s="37" t="s">
        <v>65</v>
      </c>
      <c r="B86" s="68">
        <v>29</v>
      </c>
      <c r="C86" s="68">
        <v>25</v>
      </c>
      <c r="D86" s="68">
        <v>23</v>
      </c>
      <c r="E86" s="68">
        <v>13</v>
      </c>
      <c r="F86" s="68">
        <v>4</v>
      </c>
      <c r="G86" s="68">
        <v>0</v>
      </c>
      <c r="H86" s="68">
        <v>0</v>
      </c>
      <c r="I86" s="68">
        <v>0</v>
      </c>
      <c r="J86" s="68">
        <v>1</v>
      </c>
      <c r="K86" s="68">
        <v>10</v>
      </c>
      <c r="L86" s="68">
        <v>24</v>
      </c>
      <c r="M86" s="68">
        <v>28</v>
      </c>
      <c r="N86" s="69">
        <v>158</v>
      </c>
    </row>
    <row r="87" spans="1:14" ht="12.75">
      <c r="A87" s="37" t="s">
        <v>66</v>
      </c>
      <c r="B87" s="68">
        <v>30</v>
      </c>
      <c r="C87" s="68">
        <v>28</v>
      </c>
      <c r="D87" s="68">
        <v>31</v>
      </c>
      <c r="E87" s="68">
        <v>29</v>
      </c>
      <c r="F87" s="68">
        <v>22</v>
      </c>
      <c r="G87" s="68">
        <v>8</v>
      </c>
      <c r="H87" s="68">
        <v>1</v>
      </c>
      <c r="I87" s="68">
        <v>2</v>
      </c>
      <c r="J87" s="68">
        <v>13</v>
      </c>
      <c r="K87" s="68">
        <v>28</v>
      </c>
      <c r="L87" s="68">
        <v>30</v>
      </c>
      <c r="M87" s="68">
        <v>31</v>
      </c>
      <c r="N87" s="69">
        <v>252</v>
      </c>
    </row>
    <row r="88" spans="1:14" ht="12.75">
      <c r="A88" s="37" t="s">
        <v>231</v>
      </c>
      <c r="B88" s="68" t="s">
        <v>330</v>
      </c>
      <c r="C88" s="68" t="s">
        <v>330</v>
      </c>
      <c r="D88" s="68" t="s">
        <v>330</v>
      </c>
      <c r="E88" s="68" t="s">
        <v>330</v>
      </c>
      <c r="F88" s="68" t="s">
        <v>330</v>
      </c>
      <c r="G88" s="68" t="s">
        <v>330</v>
      </c>
      <c r="H88" s="68" t="s">
        <v>330</v>
      </c>
      <c r="I88" s="68" t="s">
        <v>330</v>
      </c>
      <c r="J88" s="68" t="s">
        <v>330</v>
      </c>
      <c r="K88" s="68" t="s">
        <v>330</v>
      </c>
      <c r="L88" s="68" t="s">
        <v>330</v>
      </c>
      <c r="M88" s="68" t="s">
        <v>330</v>
      </c>
      <c r="N88" s="69" t="s">
        <v>330</v>
      </c>
    </row>
    <row r="89" spans="1:14" ht="12.75">
      <c r="A89" s="37" t="s">
        <v>67</v>
      </c>
      <c r="B89" s="68">
        <v>31</v>
      </c>
      <c r="C89" s="68">
        <v>28</v>
      </c>
      <c r="D89" s="68">
        <v>28</v>
      </c>
      <c r="E89" s="68">
        <v>19</v>
      </c>
      <c r="F89" s="68">
        <v>7</v>
      </c>
      <c r="G89" s="68">
        <v>1</v>
      </c>
      <c r="H89" s="68">
        <v>0</v>
      </c>
      <c r="I89" s="68">
        <v>0</v>
      </c>
      <c r="J89" s="68">
        <v>3</v>
      </c>
      <c r="K89" s="68">
        <v>15</v>
      </c>
      <c r="L89" s="68">
        <v>28</v>
      </c>
      <c r="M89" s="68">
        <v>30</v>
      </c>
      <c r="N89" s="69">
        <v>190</v>
      </c>
    </row>
    <row r="90" spans="1:14" ht="12.75">
      <c r="A90" s="37" t="s">
        <v>68</v>
      </c>
      <c r="B90" s="68">
        <v>31</v>
      </c>
      <c r="C90" s="68">
        <v>27</v>
      </c>
      <c r="D90" s="68">
        <v>31</v>
      </c>
      <c r="E90" s="68">
        <v>26</v>
      </c>
      <c r="F90" s="68">
        <v>17</v>
      </c>
      <c r="G90" s="68">
        <v>4</v>
      </c>
      <c r="H90" s="68">
        <v>0</v>
      </c>
      <c r="I90" s="68">
        <v>0</v>
      </c>
      <c r="J90" s="68">
        <v>5</v>
      </c>
      <c r="K90" s="68">
        <v>24</v>
      </c>
      <c r="L90" s="68">
        <v>30</v>
      </c>
      <c r="M90" s="68">
        <v>31</v>
      </c>
      <c r="N90" s="69">
        <v>226</v>
      </c>
    </row>
    <row r="91" spans="1:14" ht="12.75">
      <c r="A91" s="37" t="s">
        <v>326</v>
      </c>
      <c r="B91" s="68" t="s">
        <v>330</v>
      </c>
      <c r="C91" s="68" t="s">
        <v>330</v>
      </c>
      <c r="D91" s="68" t="s">
        <v>330</v>
      </c>
      <c r="E91" s="68" t="s">
        <v>330</v>
      </c>
      <c r="F91" s="68" t="s">
        <v>330</v>
      </c>
      <c r="G91" s="68" t="s">
        <v>330</v>
      </c>
      <c r="H91" s="68" t="s">
        <v>330</v>
      </c>
      <c r="I91" s="68" t="s">
        <v>330</v>
      </c>
      <c r="J91" s="68" t="s">
        <v>330</v>
      </c>
      <c r="K91" s="68" t="s">
        <v>330</v>
      </c>
      <c r="L91" s="68" t="s">
        <v>330</v>
      </c>
      <c r="M91" s="68" t="s">
        <v>330</v>
      </c>
      <c r="N91" s="69" t="s">
        <v>330</v>
      </c>
    </row>
    <row r="92" spans="1:14" ht="12.75">
      <c r="A92" s="37" t="s">
        <v>69</v>
      </c>
      <c r="B92" s="68">
        <v>29</v>
      </c>
      <c r="C92" s="68">
        <v>26</v>
      </c>
      <c r="D92" s="68">
        <v>27</v>
      </c>
      <c r="E92" s="68">
        <v>23</v>
      </c>
      <c r="F92" s="68">
        <v>11</v>
      </c>
      <c r="G92" s="68">
        <v>1</v>
      </c>
      <c r="H92" s="68">
        <v>0</v>
      </c>
      <c r="I92" s="68">
        <v>0</v>
      </c>
      <c r="J92" s="68">
        <v>6</v>
      </c>
      <c r="K92" s="68">
        <v>21</v>
      </c>
      <c r="L92" s="68">
        <v>27</v>
      </c>
      <c r="M92" s="68">
        <v>30</v>
      </c>
      <c r="N92" s="69">
        <v>201</v>
      </c>
    </row>
    <row r="93" spans="1:14" ht="12.75">
      <c r="A93" s="37" t="s">
        <v>70</v>
      </c>
      <c r="B93" s="68">
        <v>30</v>
      </c>
      <c r="C93" s="68">
        <v>26</v>
      </c>
      <c r="D93" s="68">
        <v>25</v>
      </c>
      <c r="E93" s="68">
        <v>16</v>
      </c>
      <c r="F93" s="68">
        <v>5</v>
      </c>
      <c r="G93" s="68">
        <v>0</v>
      </c>
      <c r="H93" s="68">
        <v>0</v>
      </c>
      <c r="I93" s="68">
        <v>0</v>
      </c>
      <c r="J93" s="68">
        <v>2</v>
      </c>
      <c r="K93" s="68">
        <v>13</v>
      </c>
      <c r="L93" s="68">
        <v>26</v>
      </c>
      <c r="M93" s="68">
        <v>30</v>
      </c>
      <c r="N93" s="69">
        <v>174</v>
      </c>
    </row>
    <row r="94" spans="1:14" ht="12.75">
      <c r="A94" s="37" t="s">
        <v>71</v>
      </c>
      <c r="B94" s="68">
        <v>30</v>
      </c>
      <c r="C94" s="68">
        <v>27</v>
      </c>
      <c r="D94" s="68">
        <v>26</v>
      </c>
      <c r="E94" s="68">
        <v>14</v>
      </c>
      <c r="F94" s="68">
        <v>4</v>
      </c>
      <c r="G94" s="68">
        <v>0</v>
      </c>
      <c r="H94" s="68">
        <v>0</v>
      </c>
      <c r="I94" s="68">
        <v>0</v>
      </c>
      <c r="J94" s="68">
        <v>1</v>
      </c>
      <c r="K94" s="68">
        <v>10</v>
      </c>
      <c r="L94" s="68">
        <v>26</v>
      </c>
      <c r="M94" s="68">
        <v>30</v>
      </c>
      <c r="N94" s="69">
        <v>168</v>
      </c>
    </row>
    <row r="95" spans="1:14" ht="12.75">
      <c r="A95" s="37" t="s">
        <v>72</v>
      </c>
      <c r="B95" s="68">
        <v>29</v>
      </c>
      <c r="C95" s="68">
        <v>25</v>
      </c>
      <c r="D95" s="68">
        <v>22</v>
      </c>
      <c r="E95" s="68">
        <v>14</v>
      </c>
      <c r="F95" s="68">
        <v>4</v>
      </c>
      <c r="G95" s="68">
        <v>0</v>
      </c>
      <c r="H95" s="68">
        <v>0</v>
      </c>
      <c r="I95" s="68">
        <v>0</v>
      </c>
      <c r="J95" s="68">
        <v>2</v>
      </c>
      <c r="K95" s="68">
        <v>14</v>
      </c>
      <c r="L95" s="68">
        <v>25</v>
      </c>
      <c r="M95" s="68">
        <v>29</v>
      </c>
      <c r="N95" s="69">
        <v>165</v>
      </c>
    </row>
    <row r="96" spans="1:14" ht="12.75">
      <c r="A96" s="37" t="s">
        <v>73</v>
      </c>
      <c r="B96" s="68">
        <v>29</v>
      </c>
      <c r="C96" s="68">
        <v>26</v>
      </c>
      <c r="D96" s="68">
        <v>25</v>
      </c>
      <c r="E96" s="68">
        <v>17</v>
      </c>
      <c r="F96" s="68">
        <v>6</v>
      </c>
      <c r="G96" s="68">
        <v>1</v>
      </c>
      <c r="H96" s="68">
        <v>0</v>
      </c>
      <c r="I96" s="68">
        <v>0</v>
      </c>
      <c r="J96" s="68">
        <v>2</v>
      </c>
      <c r="K96" s="68">
        <v>11</v>
      </c>
      <c r="L96" s="68">
        <v>24</v>
      </c>
      <c r="M96" s="68">
        <v>29</v>
      </c>
      <c r="N96" s="69">
        <v>171</v>
      </c>
    </row>
    <row r="97" spans="1:14" ht="12.75">
      <c r="A97" s="37" t="s">
        <v>74</v>
      </c>
      <c r="B97" s="68">
        <v>30</v>
      </c>
      <c r="C97" s="68">
        <v>26</v>
      </c>
      <c r="D97" s="68">
        <v>26</v>
      </c>
      <c r="E97" s="68">
        <v>19</v>
      </c>
      <c r="F97" s="68">
        <v>9</v>
      </c>
      <c r="G97" s="68">
        <v>1</v>
      </c>
      <c r="H97" s="68">
        <v>0</v>
      </c>
      <c r="I97" s="68">
        <v>0</v>
      </c>
      <c r="J97" s="68">
        <v>6</v>
      </c>
      <c r="K97" s="68">
        <v>22</v>
      </c>
      <c r="L97" s="68">
        <v>27</v>
      </c>
      <c r="M97" s="68">
        <v>30</v>
      </c>
      <c r="N97" s="69">
        <v>196</v>
      </c>
    </row>
    <row r="98" spans="1:14" ht="12.75">
      <c r="A98" s="37" t="s">
        <v>327</v>
      </c>
      <c r="B98" s="68" t="s">
        <v>330</v>
      </c>
      <c r="C98" s="68" t="s">
        <v>330</v>
      </c>
      <c r="D98" s="68" t="s">
        <v>330</v>
      </c>
      <c r="E98" s="68" t="s">
        <v>330</v>
      </c>
      <c r="F98" s="68" t="s">
        <v>330</v>
      </c>
      <c r="G98" s="68" t="s">
        <v>330</v>
      </c>
      <c r="H98" s="68" t="s">
        <v>330</v>
      </c>
      <c r="I98" s="68" t="s">
        <v>330</v>
      </c>
      <c r="J98" s="68" t="s">
        <v>330</v>
      </c>
      <c r="K98" s="68" t="s">
        <v>330</v>
      </c>
      <c r="L98" s="68" t="s">
        <v>330</v>
      </c>
      <c r="M98" s="68" t="s">
        <v>330</v>
      </c>
      <c r="N98" s="69" t="s">
        <v>330</v>
      </c>
    </row>
    <row r="99" spans="1:14" ht="12.75">
      <c r="A99" s="37" t="s">
        <v>234</v>
      </c>
      <c r="B99" s="68" t="s">
        <v>330</v>
      </c>
      <c r="C99" s="68" t="s">
        <v>330</v>
      </c>
      <c r="D99" s="68" t="s">
        <v>330</v>
      </c>
      <c r="E99" s="68" t="s">
        <v>330</v>
      </c>
      <c r="F99" s="68" t="s">
        <v>330</v>
      </c>
      <c r="G99" s="68" t="s">
        <v>330</v>
      </c>
      <c r="H99" s="68" t="s">
        <v>330</v>
      </c>
      <c r="I99" s="68" t="s">
        <v>330</v>
      </c>
      <c r="J99" s="68" t="s">
        <v>330</v>
      </c>
      <c r="K99" s="68" t="s">
        <v>330</v>
      </c>
      <c r="L99" s="68" t="s">
        <v>330</v>
      </c>
      <c r="M99" s="68" t="s">
        <v>330</v>
      </c>
      <c r="N99" s="69" t="s">
        <v>330</v>
      </c>
    </row>
    <row r="100" spans="1:14" ht="12.75">
      <c r="A100" s="37" t="s">
        <v>75</v>
      </c>
      <c r="B100" s="68">
        <v>28</v>
      </c>
      <c r="C100" s="68">
        <v>24</v>
      </c>
      <c r="D100" s="68">
        <v>21</v>
      </c>
      <c r="E100" s="68">
        <v>9</v>
      </c>
      <c r="F100" s="68">
        <v>2</v>
      </c>
      <c r="G100" s="68">
        <v>0</v>
      </c>
      <c r="H100" s="68">
        <v>0</v>
      </c>
      <c r="I100" s="68">
        <v>0</v>
      </c>
      <c r="J100" s="68">
        <v>0</v>
      </c>
      <c r="K100" s="68">
        <v>5</v>
      </c>
      <c r="L100" s="68">
        <v>22</v>
      </c>
      <c r="M100" s="68">
        <v>28</v>
      </c>
      <c r="N100" s="69">
        <v>139</v>
      </c>
    </row>
    <row r="101" spans="1:14" ht="12.75">
      <c r="A101" s="37" t="s">
        <v>76</v>
      </c>
      <c r="B101" s="68">
        <v>28</v>
      </c>
      <c r="C101" s="68">
        <v>24</v>
      </c>
      <c r="D101" s="68">
        <v>18</v>
      </c>
      <c r="E101" s="68">
        <v>8</v>
      </c>
      <c r="F101" s="68">
        <v>1</v>
      </c>
      <c r="G101" s="68">
        <v>0</v>
      </c>
      <c r="H101" s="68">
        <v>0</v>
      </c>
      <c r="I101" s="68">
        <v>0</v>
      </c>
      <c r="J101" s="68">
        <v>0</v>
      </c>
      <c r="K101" s="68">
        <v>6</v>
      </c>
      <c r="L101" s="68">
        <v>19</v>
      </c>
      <c r="M101" s="68">
        <v>28</v>
      </c>
      <c r="N101" s="69">
        <v>133</v>
      </c>
    </row>
    <row r="102" spans="1:14" ht="12.75">
      <c r="A102" s="37" t="s">
        <v>77</v>
      </c>
      <c r="B102" s="68">
        <v>31</v>
      </c>
      <c r="C102" s="68">
        <v>27</v>
      </c>
      <c r="D102" s="68">
        <v>26</v>
      </c>
      <c r="E102" s="68">
        <v>14</v>
      </c>
      <c r="F102" s="68">
        <v>3</v>
      </c>
      <c r="G102" s="68">
        <v>0</v>
      </c>
      <c r="H102" s="68">
        <v>0</v>
      </c>
      <c r="I102" s="68">
        <v>0</v>
      </c>
      <c r="J102" s="68">
        <v>1</v>
      </c>
      <c r="K102" s="68">
        <v>10</v>
      </c>
      <c r="L102" s="68">
        <v>27</v>
      </c>
      <c r="M102" s="68">
        <v>31</v>
      </c>
      <c r="N102" s="69">
        <v>170</v>
      </c>
    </row>
    <row r="103" spans="1:14" ht="12.75">
      <c r="A103" s="37" t="s">
        <v>78</v>
      </c>
      <c r="B103" s="68">
        <v>29</v>
      </c>
      <c r="C103" s="68">
        <v>24</v>
      </c>
      <c r="D103" s="68">
        <v>20</v>
      </c>
      <c r="E103" s="68">
        <v>11</v>
      </c>
      <c r="F103" s="68">
        <v>3</v>
      </c>
      <c r="G103" s="68">
        <v>0</v>
      </c>
      <c r="H103" s="68">
        <v>0</v>
      </c>
      <c r="I103" s="68">
        <v>0</v>
      </c>
      <c r="J103" s="68">
        <v>1</v>
      </c>
      <c r="K103" s="68">
        <v>7</v>
      </c>
      <c r="L103" s="68">
        <v>22</v>
      </c>
      <c r="M103" s="68">
        <v>28</v>
      </c>
      <c r="N103" s="69">
        <v>146</v>
      </c>
    </row>
    <row r="104" spans="1:14" ht="12.75">
      <c r="A104" s="37" t="s">
        <v>79</v>
      </c>
      <c r="B104" s="68">
        <v>29</v>
      </c>
      <c r="C104" s="68">
        <v>24</v>
      </c>
      <c r="D104" s="68">
        <v>17</v>
      </c>
      <c r="E104" s="68">
        <v>8</v>
      </c>
      <c r="F104" s="68">
        <v>1</v>
      </c>
      <c r="G104" s="68">
        <v>0</v>
      </c>
      <c r="H104" s="68">
        <v>0</v>
      </c>
      <c r="I104" s="68">
        <v>0</v>
      </c>
      <c r="J104" s="68">
        <v>0</v>
      </c>
      <c r="K104" s="68">
        <v>7</v>
      </c>
      <c r="L104" s="68">
        <v>22</v>
      </c>
      <c r="M104" s="68">
        <v>28</v>
      </c>
      <c r="N104" s="69">
        <v>136</v>
      </c>
    </row>
    <row r="105" spans="1:14" ht="12.75">
      <c r="A105" s="37" t="s">
        <v>80</v>
      </c>
      <c r="B105" s="68">
        <v>30</v>
      </c>
      <c r="C105" s="68">
        <v>28</v>
      </c>
      <c r="D105" s="68">
        <v>29</v>
      </c>
      <c r="E105" s="68">
        <v>22</v>
      </c>
      <c r="F105" s="68">
        <v>10</v>
      </c>
      <c r="G105" s="68">
        <v>1</v>
      </c>
      <c r="H105" s="68">
        <v>0</v>
      </c>
      <c r="I105" s="68">
        <v>0</v>
      </c>
      <c r="J105" s="68">
        <v>5</v>
      </c>
      <c r="K105" s="68">
        <v>20</v>
      </c>
      <c r="L105" s="68">
        <v>27</v>
      </c>
      <c r="M105" s="68">
        <v>30</v>
      </c>
      <c r="N105" s="69">
        <v>202</v>
      </c>
    </row>
    <row r="106" spans="1:14" ht="12.75">
      <c r="A106" s="37" t="s">
        <v>81</v>
      </c>
      <c r="B106" s="68">
        <v>31</v>
      </c>
      <c r="C106" s="68">
        <v>28</v>
      </c>
      <c r="D106" s="68">
        <v>28</v>
      </c>
      <c r="E106" s="68">
        <v>18</v>
      </c>
      <c r="F106" s="68">
        <v>6</v>
      </c>
      <c r="G106" s="68">
        <v>0</v>
      </c>
      <c r="H106" s="68">
        <v>0</v>
      </c>
      <c r="I106" s="68">
        <v>0</v>
      </c>
      <c r="J106" s="68">
        <v>4</v>
      </c>
      <c r="K106" s="68">
        <v>19</v>
      </c>
      <c r="L106" s="68">
        <v>28</v>
      </c>
      <c r="M106" s="68">
        <v>31</v>
      </c>
      <c r="N106" s="69">
        <v>193</v>
      </c>
    </row>
    <row r="107" spans="1:14" ht="12.75">
      <c r="A107" s="37" t="s">
        <v>82</v>
      </c>
      <c r="B107" s="68">
        <v>30</v>
      </c>
      <c r="C107" s="68">
        <v>28</v>
      </c>
      <c r="D107" s="68">
        <v>28</v>
      </c>
      <c r="E107" s="68">
        <v>22</v>
      </c>
      <c r="F107" s="68">
        <v>10</v>
      </c>
      <c r="G107" s="68">
        <v>2</v>
      </c>
      <c r="H107" s="68">
        <v>0</v>
      </c>
      <c r="I107" s="68">
        <v>0</v>
      </c>
      <c r="J107" s="68">
        <v>4</v>
      </c>
      <c r="K107" s="68">
        <v>21</v>
      </c>
      <c r="L107" s="68">
        <v>28</v>
      </c>
      <c r="M107" s="68">
        <v>31</v>
      </c>
      <c r="N107" s="69">
        <v>203</v>
      </c>
    </row>
    <row r="108" spans="1:14" ht="12.75">
      <c r="A108" s="37" t="s">
        <v>83</v>
      </c>
      <c r="B108" s="68">
        <v>30</v>
      </c>
      <c r="C108" s="68">
        <v>25</v>
      </c>
      <c r="D108" s="68">
        <v>21</v>
      </c>
      <c r="E108" s="68">
        <v>8</v>
      </c>
      <c r="F108" s="68">
        <v>1</v>
      </c>
      <c r="G108" s="68">
        <v>0</v>
      </c>
      <c r="H108" s="68">
        <v>0</v>
      </c>
      <c r="I108" s="68">
        <v>0</v>
      </c>
      <c r="J108" s="68">
        <v>0</v>
      </c>
      <c r="K108" s="68">
        <v>2</v>
      </c>
      <c r="L108" s="68">
        <v>18</v>
      </c>
      <c r="M108" s="68">
        <v>28</v>
      </c>
      <c r="N108" s="69">
        <v>131</v>
      </c>
    </row>
    <row r="109" spans="1:14" ht="12.75">
      <c r="A109" s="37" t="s">
        <v>296</v>
      </c>
      <c r="B109" s="68" t="s">
        <v>330</v>
      </c>
      <c r="C109" s="68" t="s">
        <v>330</v>
      </c>
      <c r="D109" s="68" t="s">
        <v>330</v>
      </c>
      <c r="E109" s="68" t="s">
        <v>330</v>
      </c>
      <c r="F109" s="68" t="s">
        <v>330</v>
      </c>
      <c r="G109" s="68" t="s">
        <v>330</v>
      </c>
      <c r="H109" s="68" t="s">
        <v>330</v>
      </c>
      <c r="I109" s="68" t="s">
        <v>330</v>
      </c>
      <c r="J109" s="68" t="s">
        <v>330</v>
      </c>
      <c r="K109" s="68" t="s">
        <v>330</v>
      </c>
      <c r="L109" s="68" t="s">
        <v>330</v>
      </c>
      <c r="M109" s="68" t="s">
        <v>330</v>
      </c>
      <c r="N109" s="69" t="s">
        <v>330</v>
      </c>
    </row>
    <row r="110" spans="1:14" ht="12.75">
      <c r="A110" s="37" t="s">
        <v>84</v>
      </c>
      <c r="B110" s="68">
        <v>26</v>
      </c>
      <c r="C110" s="68">
        <v>20</v>
      </c>
      <c r="D110" s="68">
        <v>12</v>
      </c>
      <c r="E110" s="68">
        <v>3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2</v>
      </c>
      <c r="L110" s="68">
        <v>13</v>
      </c>
      <c r="M110" s="68">
        <v>26</v>
      </c>
      <c r="N110" s="69">
        <v>102</v>
      </c>
    </row>
    <row r="111" spans="1:14" ht="12.75">
      <c r="A111" s="37" t="s">
        <v>85</v>
      </c>
      <c r="B111" s="68">
        <v>29</v>
      </c>
      <c r="C111" s="68">
        <v>26</v>
      </c>
      <c r="D111" s="68">
        <v>25</v>
      </c>
      <c r="E111" s="68">
        <v>14</v>
      </c>
      <c r="F111" s="68">
        <v>3</v>
      </c>
      <c r="G111" s="68">
        <v>0</v>
      </c>
      <c r="H111" s="68">
        <v>0</v>
      </c>
      <c r="I111" s="68">
        <v>0</v>
      </c>
      <c r="J111" s="68">
        <v>1</v>
      </c>
      <c r="K111" s="68">
        <v>10</v>
      </c>
      <c r="L111" s="68">
        <v>25</v>
      </c>
      <c r="M111" s="68">
        <v>29</v>
      </c>
      <c r="N111" s="69">
        <v>160</v>
      </c>
    </row>
    <row r="112" spans="1:14" ht="12.75">
      <c r="A112" s="37" t="s">
        <v>86</v>
      </c>
      <c r="B112" s="68">
        <v>29</v>
      </c>
      <c r="C112" s="68">
        <v>24</v>
      </c>
      <c r="D112" s="68">
        <v>24</v>
      </c>
      <c r="E112" s="68">
        <v>16</v>
      </c>
      <c r="F112" s="68">
        <v>6</v>
      </c>
      <c r="G112" s="68">
        <v>0</v>
      </c>
      <c r="H112" s="68">
        <v>0</v>
      </c>
      <c r="I112" s="68">
        <v>0</v>
      </c>
      <c r="J112" s="68">
        <v>2</v>
      </c>
      <c r="K112" s="68">
        <v>12</v>
      </c>
      <c r="L112" s="68">
        <v>24</v>
      </c>
      <c r="M112" s="68">
        <v>28</v>
      </c>
      <c r="N112" s="69">
        <v>166</v>
      </c>
    </row>
    <row r="113" spans="1:14" ht="12.75">
      <c r="A113" s="37" t="s">
        <v>87</v>
      </c>
      <c r="B113" s="68">
        <v>25</v>
      </c>
      <c r="C113" s="68">
        <v>23</v>
      </c>
      <c r="D113" s="68">
        <v>18</v>
      </c>
      <c r="E113" s="68">
        <v>7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2</v>
      </c>
      <c r="L113" s="68">
        <v>18</v>
      </c>
      <c r="M113" s="68">
        <v>28</v>
      </c>
      <c r="N113" s="69">
        <v>121</v>
      </c>
    </row>
    <row r="114" spans="1:14" ht="12.75">
      <c r="A114" s="37" t="s">
        <v>88</v>
      </c>
      <c r="B114" s="68">
        <v>28</v>
      </c>
      <c r="C114" s="68">
        <v>24</v>
      </c>
      <c r="D114" s="68">
        <v>19</v>
      </c>
      <c r="E114" s="68">
        <v>8</v>
      </c>
      <c r="F114" s="68">
        <v>1</v>
      </c>
      <c r="G114" s="68">
        <v>0</v>
      </c>
      <c r="H114" s="68">
        <v>0</v>
      </c>
      <c r="I114" s="68">
        <v>0</v>
      </c>
      <c r="J114" s="68">
        <v>0</v>
      </c>
      <c r="K114" s="68">
        <v>5</v>
      </c>
      <c r="L114" s="68">
        <v>19</v>
      </c>
      <c r="M114" s="68">
        <v>28</v>
      </c>
      <c r="N114" s="69">
        <v>132</v>
      </c>
    </row>
    <row r="115" spans="1:14" ht="12.75">
      <c r="A115" s="37" t="s">
        <v>89</v>
      </c>
      <c r="B115" s="68">
        <v>27</v>
      </c>
      <c r="C115" s="68">
        <v>20</v>
      </c>
      <c r="D115" s="68">
        <v>15</v>
      </c>
      <c r="E115" s="68">
        <v>5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2</v>
      </c>
      <c r="L115" s="68">
        <v>14</v>
      </c>
      <c r="M115" s="68">
        <v>27</v>
      </c>
      <c r="N115" s="69">
        <v>110</v>
      </c>
    </row>
    <row r="116" spans="1:14" ht="12.75">
      <c r="A116" s="37" t="s">
        <v>90</v>
      </c>
      <c r="B116" s="68">
        <v>28</v>
      </c>
      <c r="C116" s="68">
        <v>22</v>
      </c>
      <c r="D116" s="68">
        <v>17</v>
      </c>
      <c r="E116" s="68">
        <v>10</v>
      </c>
      <c r="F116" s="68">
        <v>2</v>
      </c>
      <c r="G116" s="68">
        <v>0</v>
      </c>
      <c r="H116" s="68">
        <v>0</v>
      </c>
      <c r="I116" s="68">
        <v>0</v>
      </c>
      <c r="J116" s="68">
        <v>0</v>
      </c>
      <c r="K116" s="68">
        <v>5</v>
      </c>
      <c r="L116" s="68">
        <v>19</v>
      </c>
      <c r="M116" s="68">
        <v>28</v>
      </c>
      <c r="N116" s="69">
        <v>131</v>
      </c>
    </row>
    <row r="117" spans="1:14" ht="12.75">
      <c r="A117" s="37" t="s">
        <v>235</v>
      </c>
      <c r="B117" s="68">
        <v>29</v>
      </c>
      <c r="C117" s="68">
        <v>26</v>
      </c>
      <c r="D117" s="68">
        <v>21.2</v>
      </c>
      <c r="E117" s="68">
        <v>7</v>
      </c>
      <c r="F117" s="68">
        <v>1</v>
      </c>
      <c r="G117" s="68">
        <v>0</v>
      </c>
      <c r="H117" s="68">
        <v>0</v>
      </c>
      <c r="I117" s="68">
        <v>0</v>
      </c>
      <c r="J117" s="68">
        <v>0.3</v>
      </c>
      <c r="K117" s="68">
        <v>2.8</v>
      </c>
      <c r="L117" s="68">
        <v>22.2</v>
      </c>
      <c r="M117" s="68">
        <v>28.7</v>
      </c>
      <c r="N117" s="69">
        <v>138.2</v>
      </c>
    </row>
    <row r="118" spans="1:14" ht="12.75">
      <c r="A118" s="37" t="s">
        <v>312</v>
      </c>
      <c r="B118" s="68">
        <v>30</v>
      </c>
      <c r="C118" s="68">
        <v>26</v>
      </c>
      <c r="D118" s="68">
        <v>22.5</v>
      </c>
      <c r="E118" s="68">
        <v>9.5</v>
      </c>
      <c r="F118" s="68">
        <v>1.1</v>
      </c>
      <c r="G118" s="68">
        <v>0</v>
      </c>
      <c r="H118" s="68">
        <v>0</v>
      </c>
      <c r="I118" s="68">
        <v>0</v>
      </c>
      <c r="J118" s="68">
        <v>0.9</v>
      </c>
      <c r="K118" s="68">
        <v>12</v>
      </c>
      <c r="L118" s="68">
        <v>26.3</v>
      </c>
      <c r="M118" s="68">
        <v>29.9</v>
      </c>
      <c r="N118" s="69">
        <v>158.3</v>
      </c>
    </row>
    <row r="119" spans="1:14" ht="12.75">
      <c r="A119" s="37" t="s">
        <v>91</v>
      </c>
      <c r="B119" s="68">
        <v>30</v>
      </c>
      <c r="C119" s="68">
        <v>26</v>
      </c>
      <c r="D119" s="68">
        <v>22</v>
      </c>
      <c r="E119" s="68">
        <v>10</v>
      </c>
      <c r="F119" s="68">
        <v>1</v>
      </c>
      <c r="G119" s="68">
        <v>0</v>
      </c>
      <c r="H119" s="68">
        <v>0</v>
      </c>
      <c r="I119" s="68">
        <v>0</v>
      </c>
      <c r="J119" s="68">
        <v>1</v>
      </c>
      <c r="K119" s="68">
        <v>12</v>
      </c>
      <c r="L119" s="68">
        <v>26</v>
      </c>
      <c r="M119" s="68">
        <v>30</v>
      </c>
      <c r="N119" s="69">
        <v>158</v>
      </c>
    </row>
    <row r="120" spans="1:14" ht="12.75">
      <c r="A120" s="37" t="s">
        <v>92</v>
      </c>
      <c r="B120" s="68">
        <v>30</v>
      </c>
      <c r="C120" s="68">
        <v>27</v>
      </c>
      <c r="D120" s="68">
        <v>28</v>
      </c>
      <c r="E120" s="68">
        <v>22</v>
      </c>
      <c r="F120" s="68">
        <v>9</v>
      </c>
      <c r="G120" s="68">
        <v>2</v>
      </c>
      <c r="H120" s="68">
        <v>0</v>
      </c>
      <c r="I120" s="68">
        <v>0</v>
      </c>
      <c r="J120" s="68">
        <v>5</v>
      </c>
      <c r="K120" s="68">
        <v>20</v>
      </c>
      <c r="L120" s="68">
        <v>28</v>
      </c>
      <c r="M120" s="68">
        <v>30</v>
      </c>
      <c r="N120" s="69">
        <v>200</v>
      </c>
    </row>
    <row r="121" spans="1:14" ht="12.75">
      <c r="A121" s="37" t="s">
        <v>236</v>
      </c>
      <c r="B121" s="68" t="s">
        <v>330</v>
      </c>
      <c r="C121" s="68" t="s">
        <v>330</v>
      </c>
      <c r="D121" s="68" t="s">
        <v>330</v>
      </c>
      <c r="E121" s="68" t="s">
        <v>330</v>
      </c>
      <c r="F121" s="68" t="s">
        <v>330</v>
      </c>
      <c r="G121" s="68" t="s">
        <v>330</v>
      </c>
      <c r="H121" s="68" t="s">
        <v>330</v>
      </c>
      <c r="I121" s="68" t="s">
        <v>330</v>
      </c>
      <c r="J121" s="68" t="s">
        <v>330</v>
      </c>
      <c r="K121" s="68" t="s">
        <v>330</v>
      </c>
      <c r="L121" s="68" t="s">
        <v>330</v>
      </c>
      <c r="M121" s="68" t="s">
        <v>330</v>
      </c>
      <c r="N121" s="69" t="s">
        <v>330</v>
      </c>
    </row>
    <row r="122" spans="1:14" ht="12.75">
      <c r="A122" s="37" t="s">
        <v>93</v>
      </c>
      <c r="B122" s="68">
        <v>30</v>
      </c>
      <c r="C122" s="68">
        <v>27</v>
      </c>
      <c r="D122" s="68">
        <v>27</v>
      </c>
      <c r="E122" s="68">
        <v>20</v>
      </c>
      <c r="F122" s="68">
        <v>7</v>
      </c>
      <c r="G122" s="68">
        <v>1</v>
      </c>
      <c r="H122" s="68">
        <v>0</v>
      </c>
      <c r="I122" s="68">
        <v>0</v>
      </c>
      <c r="J122" s="68">
        <v>5</v>
      </c>
      <c r="K122" s="68">
        <v>19</v>
      </c>
      <c r="L122" s="68">
        <v>27</v>
      </c>
      <c r="M122" s="68">
        <v>30</v>
      </c>
      <c r="N122" s="69">
        <v>194</v>
      </c>
    </row>
    <row r="123" spans="1:14" ht="12.75">
      <c r="A123" s="37" t="s">
        <v>95</v>
      </c>
      <c r="B123" s="68">
        <v>30</v>
      </c>
      <c r="C123" s="68">
        <v>26</v>
      </c>
      <c r="D123" s="68">
        <v>22</v>
      </c>
      <c r="E123" s="68">
        <v>9</v>
      </c>
      <c r="F123" s="68">
        <v>1</v>
      </c>
      <c r="G123" s="68">
        <v>0</v>
      </c>
      <c r="H123" s="68">
        <v>0</v>
      </c>
      <c r="I123" s="68">
        <v>0</v>
      </c>
      <c r="J123" s="68">
        <v>1</v>
      </c>
      <c r="K123" s="68">
        <v>10</v>
      </c>
      <c r="L123" s="68">
        <v>26</v>
      </c>
      <c r="M123" s="68">
        <v>30</v>
      </c>
      <c r="N123" s="69">
        <v>154</v>
      </c>
    </row>
    <row r="124" spans="1:14" ht="12.75">
      <c r="A124" s="37" t="s">
        <v>96</v>
      </c>
      <c r="B124" s="68">
        <v>30</v>
      </c>
      <c r="C124" s="68">
        <v>28</v>
      </c>
      <c r="D124" s="68">
        <v>30</v>
      </c>
      <c r="E124" s="68">
        <v>25</v>
      </c>
      <c r="F124" s="68">
        <v>12</v>
      </c>
      <c r="G124" s="68">
        <v>2</v>
      </c>
      <c r="H124" s="68">
        <v>0</v>
      </c>
      <c r="I124" s="68">
        <v>0</v>
      </c>
      <c r="J124" s="68">
        <v>6</v>
      </c>
      <c r="K124" s="68">
        <v>20</v>
      </c>
      <c r="L124" s="68">
        <v>28</v>
      </c>
      <c r="M124" s="68">
        <v>30</v>
      </c>
      <c r="N124" s="69">
        <v>211</v>
      </c>
    </row>
    <row r="125" spans="1:14" ht="12.75">
      <c r="A125" s="37" t="s">
        <v>94</v>
      </c>
      <c r="B125" s="68">
        <v>28</v>
      </c>
      <c r="C125" s="68">
        <v>23</v>
      </c>
      <c r="D125" s="68">
        <v>15</v>
      </c>
      <c r="E125" s="68">
        <v>9</v>
      </c>
      <c r="F125" s="68">
        <v>1</v>
      </c>
      <c r="G125" s="68">
        <v>0</v>
      </c>
      <c r="H125" s="68">
        <v>0</v>
      </c>
      <c r="I125" s="68">
        <v>0</v>
      </c>
      <c r="J125" s="68">
        <v>0</v>
      </c>
      <c r="K125" s="68">
        <v>4</v>
      </c>
      <c r="L125" s="68">
        <v>18</v>
      </c>
      <c r="M125" s="68">
        <v>29</v>
      </c>
      <c r="N125" s="69">
        <v>127</v>
      </c>
    </row>
    <row r="126" spans="1:14" ht="12.75">
      <c r="A126" s="37" t="s">
        <v>97</v>
      </c>
      <c r="B126" s="68">
        <v>29</v>
      </c>
      <c r="C126" s="68">
        <v>26</v>
      </c>
      <c r="D126" s="68">
        <v>29</v>
      </c>
      <c r="E126" s="68">
        <v>25</v>
      </c>
      <c r="F126" s="68">
        <v>18</v>
      </c>
      <c r="G126" s="68">
        <v>8</v>
      </c>
      <c r="H126" s="68">
        <v>2</v>
      </c>
      <c r="I126" s="68">
        <v>5</v>
      </c>
      <c r="J126" s="68">
        <v>17</v>
      </c>
      <c r="K126" s="68">
        <v>27</v>
      </c>
      <c r="L126" s="68">
        <v>28</v>
      </c>
      <c r="M126" s="68">
        <v>29</v>
      </c>
      <c r="N126" s="69">
        <v>243</v>
      </c>
    </row>
    <row r="127" spans="1:14" ht="12.75">
      <c r="A127" s="37" t="s">
        <v>313</v>
      </c>
      <c r="B127" s="68" t="s">
        <v>330</v>
      </c>
      <c r="C127" s="68" t="s">
        <v>330</v>
      </c>
      <c r="D127" s="68" t="s">
        <v>330</v>
      </c>
      <c r="E127" s="68" t="s">
        <v>330</v>
      </c>
      <c r="F127" s="68" t="s">
        <v>330</v>
      </c>
      <c r="G127" s="68" t="s">
        <v>330</v>
      </c>
      <c r="H127" s="68" t="s">
        <v>330</v>
      </c>
      <c r="I127" s="68" t="s">
        <v>330</v>
      </c>
      <c r="J127" s="68" t="s">
        <v>330</v>
      </c>
      <c r="K127" s="68" t="s">
        <v>330</v>
      </c>
      <c r="L127" s="68" t="s">
        <v>330</v>
      </c>
      <c r="M127" s="68" t="s">
        <v>330</v>
      </c>
      <c r="N127" s="69" t="s">
        <v>330</v>
      </c>
    </row>
    <row r="128" spans="1:14" ht="12.75">
      <c r="A128" s="37" t="s">
        <v>237</v>
      </c>
      <c r="B128" s="68" t="s">
        <v>330</v>
      </c>
      <c r="C128" s="68" t="s">
        <v>330</v>
      </c>
      <c r="D128" s="68" t="s">
        <v>330</v>
      </c>
      <c r="E128" s="68" t="s">
        <v>330</v>
      </c>
      <c r="F128" s="68" t="s">
        <v>330</v>
      </c>
      <c r="G128" s="68" t="s">
        <v>330</v>
      </c>
      <c r="H128" s="68" t="s">
        <v>330</v>
      </c>
      <c r="I128" s="68" t="s">
        <v>330</v>
      </c>
      <c r="J128" s="68" t="s">
        <v>330</v>
      </c>
      <c r="K128" s="68" t="s">
        <v>330</v>
      </c>
      <c r="L128" s="68" t="s">
        <v>330</v>
      </c>
      <c r="M128" s="68" t="s">
        <v>330</v>
      </c>
      <c r="N128" s="69" t="s">
        <v>330</v>
      </c>
    </row>
    <row r="129" spans="1:14" ht="12.75">
      <c r="A129" s="37" t="s">
        <v>98</v>
      </c>
      <c r="B129" s="68">
        <v>30</v>
      </c>
      <c r="C129" s="68">
        <v>27</v>
      </c>
      <c r="D129" s="68">
        <v>28</v>
      </c>
      <c r="E129" s="68">
        <v>22</v>
      </c>
      <c r="F129" s="68">
        <v>10</v>
      </c>
      <c r="G129" s="68">
        <v>2</v>
      </c>
      <c r="H129" s="68">
        <v>0</v>
      </c>
      <c r="I129" s="68">
        <v>0</v>
      </c>
      <c r="J129" s="68">
        <v>8</v>
      </c>
      <c r="K129" s="68">
        <v>22</v>
      </c>
      <c r="L129" s="68">
        <v>27</v>
      </c>
      <c r="M129" s="68">
        <v>30</v>
      </c>
      <c r="N129" s="69">
        <v>208</v>
      </c>
    </row>
    <row r="130" spans="1:14" ht="12.75">
      <c r="A130" s="37" t="s">
        <v>238</v>
      </c>
      <c r="B130" s="68" t="s">
        <v>330</v>
      </c>
      <c r="C130" s="68" t="s">
        <v>330</v>
      </c>
      <c r="D130" s="68" t="s">
        <v>330</v>
      </c>
      <c r="E130" s="68" t="s">
        <v>330</v>
      </c>
      <c r="F130" s="68" t="s">
        <v>330</v>
      </c>
      <c r="G130" s="68" t="s">
        <v>330</v>
      </c>
      <c r="H130" s="68" t="s">
        <v>330</v>
      </c>
      <c r="I130" s="68" t="s">
        <v>330</v>
      </c>
      <c r="J130" s="68" t="s">
        <v>330</v>
      </c>
      <c r="K130" s="68" t="s">
        <v>330</v>
      </c>
      <c r="L130" s="68" t="s">
        <v>330</v>
      </c>
      <c r="M130" s="68" t="s">
        <v>330</v>
      </c>
      <c r="N130" s="69" t="s">
        <v>330</v>
      </c>
    </row>
    <row r="131" spans="1:14" ht="12.75">
      <c r="A131" s="37" t="s">
        <v>239</v>
      </c>
      <c r="B131" s="68">
        <v>29.3</v>
      </c>
      <c r="C131" s="68">
        <v>25.9</v>
      </c>
      <c r="D131" s="68">
        <v>27.3</v>
      </c>
      <c r="E131" s="68">
        <v>21.5</v>
      </c>
      <c r="F131" s="68">
        <v>6.1</v>
      </c>
      <c r="G131" s="68">
        <v>0.3</v>
      </c>
      <c r="H131" s="68">
        <v>0</v>
      </c>
      <c r="I131" s="68">
        <v>0</v>
      </c>
      <c r="J131" s="68">
        <v>1.3</v>
      </c>
      <c r="K131" s="68">
        <v>10.3</v>
      </c>
      <c r="L131" s="68">
        <v>25.8</v>
      </c>
      <c r="M131" s="68">
        <v>28.4</v>
      </c>
      <c r="N131" s="69">
        <v>176.1</v>
      </c>
    </row>
    <row r="132" spans="1:14" ht="12.75">
      <c r="A132" s="37" t="s">
        <v>99</v>
      </c>
      <c r="B132" s="68">
        <v>30</v>
      </c>
      <c r="C132" s="68">
        <v>27</v>
      </c>
      <c r="D132" s="68">
        <v>28</v>
      </c>
      <c r="E132" s="68">
        <v>16</v>
      </c>
      <c r="F132" s="68">
        <v>6</v>
      </c>
      <c r="G132" s="68">
        <v>0</v>
      </c>
      <c r="H132" s="68">
        <v>0</v>
      </c>
      <c r="I132" s="68">
        <v>0</v>
      </c>
      <c r="J132" s="68">
        <v>1</v>
      </c>
      <c r="K132" s="68">
        <v>9</v>
      </c>
      <c r="L132" s="68">
        <v>25</v>
      </c>
      <c r="M132" s="68">
        <v>30</v>
      </c>
      <c r="N132" s="69">
        <v>173</v>
      </c>
    </row>
    <row r="133" spans="1:14" ht="12.75">
      <c r="A133" s="37" t="s">
        <v>219</v>
      </c>
      <c r="B133" s="68">
        <v>25</v>
      </c>
      <c r="C133" s="68">
        <v>17</v>
      </c>
      <c r="D133" s="68">
        <v>8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11</v>
      </c>
      <c r="M133" s="68">
        <v>23</v>
      </c>
      <c r="N133" s="69">
        <v>85</v>
      </c>
    </row>
    <row r="134" spans="1:14" ht="12.75">
      <c r="A134" s="37" t="s">
        <v>240</v>
      </c>
      <c r="B134" s="68">
        <v>24.8</v>
      </c>
      <c r="C134" s="68">
        <v>14</v>
      </c>
      <c r="D134" s="68">
        <v>5</v>
      </c>
      <c r="E134" s="68">
        <v>1.3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0.2</v>
      </c>
      <c r="L134" s="68">
        <v>3.5</v>
      </c>
      <c r="M134" s="68">
        <v>21.8</v>
      </c>
      <c r="N134" s="69">
        <v>70.5</v>
      </c>
    </row>
    <row r="135" spans="1:14" ht="12.75">
      <c r="A135" s="37" t="s">
        <v>100</v>
      </c>
      <c r="B135" s="68">
        <v>23</v>
      </c>
      <c r="C135" s="68">
        <v>15</v>
      </c>
      <c r="D135" s="68">
        <v>6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6</v>
      </c>
      <c r="M135" s="68">
        <v>21</v>
      </c>
      <c r="N135" s="69">
        <v>72</v>
      </c>
    </row>
    <row r="136" spans="1:14" ht="12.75">
      <c r="A136" s="37" t="s">
        <v>101</v>
      </c>
      <c r="B136" s="68">
        <v>30</v>
      </c>
      <c r="C136" s="68">
        <v>26</v>
      </c>
      <c r="D136" s="68">
        <v>25</v>
      </c>
      <c r="E136" s="68">
        <v>16</v>
      </c>
      <c r="F136" s="68">
        <v>3</v>
      </c>
      <c r="G136" s="68">
        <v>0</v>
      </c>
      <c r="H136" s="68">
        <v>0</v>
      </c>
      <c r="I136" s="68">
        <v>0</v>
      </c>
      <c r="J136" s="68">
        <v>0</v>
      </c>
      <c r="K136" s="68">
        <v>11</v>
      </c>
      <c r="L136" s="68">
        <v>25</v>
      </c>
      <c r="M136" s="68">
        <v>30</v>
      </c>
      <c r="N136" s="69">
        <v>167</v>
      </c>
    </row>
    <row r="137" spans="1:14" ht="12.75">
      <c r="A137" s="37" t="s">
        <v>102</v>
      </c>
      <c r="B137" s="68">
        <v>31</v>
      </c>
      <c r="C137" s="68">
        <v>27</v>
      </c>
      <c r="D137" s="68">
        <v>28</v>
      </c>
      <c r="E137" s="68">
        <v>20</v>
      </c>
      <c r="F137" s="68">
        <v>10</v>
      </c>
      <c r="G137" s="68">
        <v>2</v>
      </c>
      <c r="H137" s="68">
        <v>0</v>
      </c>
      <c r="I137" s="68">
        <v>0</v>
      </c>
      <c r="J137" s="68">
        <v>6</v>
      </c>
      <c r="K137" s="68">
        <v>22</v>
      </c>
      <c r="L137" s="68">
        <v>27</v>
      </c>
      <c r="M137" s="68">
        <v>30</v>
      </c>
      <c r="N137" s="69">
        <v>203</v>
      </c>
    </row>
    <row r="138" spans="1:14" ht="12.75">
      <c r="A138" s="37" t="s">
        <v>103</v>
      </c>
      <c r="B138" s="68">
        <v>30</v>
      </c>
      <c r="C138" s="68">
        <v>27</v>
      </c>
      <c r="D138" s="68">
        <v>28</v>
      </c>
      <c r="E138" s="68">
        <v>23</v>
      </c>
      <c r="F138" s="68">
        <v>13</v>
      </c>
      <c r="G138" s="68">
        <v>4</v>
      </c>
      <c r="H138" s="68">
        <v>0</v>
      </c>
      <c r="I138" s="68">
        <v>1</v>
      </c>
      <c r="J138" s="68">
        <v>11</v>
      </c>
      <c r="K138" s="68">
        <v>24</v>
      </c>
      <c r="L138" s="68">
        <v>28</v>
      </c>
      <c r="M138" s="68">
        <v>30</v>
      </c>
      <c r="N138" s="69">
        <v>219</v>
      </c>
    </row>
    <row r="139" spans="1:14" ht="12.75">
      <c r="A139" s="37" t="s">
        <v>241</v>
      </c>
      <c r="B139" s="68" t="s">
        <v>330</v>
      </c>
      <c r="C139" s="68" t="s">
        <v>330</v>
      </c>
      <c r="D139" s="68" t="s">
        <v>330</v>
      </c>
      <c r="E139" s="68" t="s">
        <v>330</v>
      </c>
      <c r="F139" s="68" t="s">
        <v>330</v>
      </c>
      <c r="G139" s="68" t="s">
        <v>330</v>
      </c>
      <c r="H139" s="68" t="s">
        <v>330</v>
      </c>
      <c r="I139" s="68" t="s">
        <v>330</v>
      </c>
      <c r="J139" s="68" t="s">
        <v>330</v>
      </c>
      <c r="K139" s="68" t="s">
        <v>330</v>
      </c>
      <c r="L139" s="68" t="s">
        <v>330</v>
      </c>
      <c r="M139" s="68" t="s">
        <v>330</v>
      </c>
      <c r="N139" s="69" t="s">
        <v>330</v>
      </c>
    </row>
    <row r="140" spans="1:14" ht="12.75">
      <c r="A140" s="37" t="s">
        <v>104</v>
      </c>
      <c r="B140" s="68">
        <v>31</v>
      </c>
      <c r="C140" s="68">
        <v>28</v>
      </c>
      <c r="D140" s="68">
        <v>28</v>
      </c>
      <c r="E140" s="68">
        <v>18</v>
      </c>
      <c r="F140" s="68">
        <v>4</v>
      </c>
      <c r="G140" s="68">
        <v>0</v>
      </c>
      <c r="H140" s="68">
        <v>0</v>
      </c>
      <c r="I140" s="68">
        <v>0</v>
      </c>
      <c r="J140" s="68">
        <v>4</v>
      </c>
      <c r="K140" s="68">
        <v>20</v>
      </c>
      <c r="L140" s="68">
        <v>28</v>
      </c>
      <c r="M140" s="68">
        <v>31</v>
      </c>
      <c r="N140" s="69">
        <v>193</v>
      </c>
    </row>
    <row r="141" spans="1:14" ht="12.75">
      <c r="A141" s="37" t="s">
        <v>105</v>
      </c>
      <c r="B141" s="68">
        <v>29</v>
      </c>
      <c r="C141" s="68">
        <v>24</v>
      </c>
      <c r="D141" s="68">
        <v>22</v>
      </c>
      <c r="E141" s="68">
        <v>13</v>
      </c>
      <c r="F141" s="68">
        <v>4</v>
      </c>
      <c r="G141" s="68">
        <v>0</v>
      </c>
      <c r="H141" s="68">
        <v>0</v>
      </c>
      <c r="I141" s="68">
        <v>0</v>
      </c>
      <c r="J141" s="68">
        <v>1</v>
      </c>
      <c r="K141" s="68">
        <v>7</v>
      </c>
      <c r="L141" s="68">
        <v>22</v>
      </c>
      <c r="M141" s="68">
        <v>29</v>
      </c>
      <c r="N141" s="69">
        <v>152</v>
      </c>
    </row>
    <row r="142" spans="1:14" ht="12.75">
      <c r="A142" s="37" t="s">
        <v>106</v>
      </c>
      <c r="B142" s="68">
        <v>30</v>
      </c>
      <c r="C142" s="68">
        <v>27</v>
      </c>
      <c r="D142" s="68">
        <v>28</v>
      </c>
      <c r="E142" s="68">
        <v>22</v>
      </c>
      <c r="F142" s="68">
        <v>10</v>
      </c>
      <c r="G142" s="68">
        <v>2</v>
      </c>
      <c r="H142" s="68">
        <v>0</v>
      </c>
      <c r="I142" s="68">
        <v>0</v>
      </c>
      <c r="J142" s="68">
        <v>6</v>
      </c>
      <c r="K142" s="68">
        <v>20</v>
      </c>
      <c r="L142" s="68">
        <v>26</v>
      </c>
      <c r="M142" s="68">
        <v>30</v>
      </c>
      <c r="N142" s="69">
        <v>202</v>
      </c>
    </row>
    <row r="143" spans="1:14" ht="12.75">
      <c r="A143" s="37" t="s">
        <v>107</v>
      </c>
      <c r="B143" s="68">
        <v>28</v>
      </c>
      <c r="C143" s="68">
        <v>22</v>
      </c>
      <c r="D143" s="68">
        <v>20</v>
      </c>
      <c r="E143" s="68">
        <v>9</v>
      </c>
      <c r="F143" s="68">
        <v>2</v>
      </c>
      <c r="G143" s="68">
        <v>0</v>
      </c>
      <c r="H143" s="68">
        <v>0</v>
      </c>
      <c r="I143" s="68">
        <v>0</v>
      </c>
      <c r="J143" s="68">
        <v>0</v>
      </c>
      <c r="K143" s="68">
        <v>5</v>
      </c>
      <c r="L143" s="68">
        <v>19</v>
      </c>
      <c r="M143" s="68">
        <v>27</v>
      </c>
      <c r="N143" s="69">
        <v>133</v>
      </c>
    </row>
    <row r="144" spans="1:14" ht="12.75">
      <c r="A144" s="37" t="s">
        <v>108</v>
      </c>
      <c r="B144" s="68">
        <v>28</v>
      </c>
      <c r="C144" s="68">
        <v>23</v>
      </c>
      <c r="D144" s="68">
        <v>18</v>
      </c>
      <c r="E144" s="68">
        <v>12</v>
      </c>
      <c r="F144" s="68">
        <v>2</v>
      </c>
      <c r="G144" s="68">
        <v>0</v>
      </c>
      <c r="H144" s="68">
        <v>0</v>
      </c>
      <c r="I144" s="68">
        <v>0</v>
      </c>
      <c r="J144" s="68">
        <v>1</v>
      </c>
      <c r="K144" s="68">
        <v>6</v>
      </c>
      <c r="L144" s="68">
        <v>20</v>
      </c>
      <c r="M144" s="68">
        <v>28</v>
      </c>
      <c r="N144" s="69">
        <v>139</v>
      </c>
    </row>
    <row r="145" spans="1:14" ht="12.75">
      <c r="A145" s="37" t="s">
        <v>109</v>
      </c>
      <c r="B145" s="68">
        <v>30</v>
      </c>
      <c r="C145" s="68">
        <v>27</v>
      </c>
      <c r="D145" s="68">
        <v>22</v>
      </c>
      <c r="E145" s="68">
        <v>8</v>
      </c>
      <c r="F145" s="68">
        <v>2</v>
      </c>
      <c r="G145" s="68">
        <v>0</v>
      </c>
      <c r="H145" s="68">
        <v>0</v>
      </c>
      <c r="I145" s="68">
        <v>0</v>
      </c>
      <c r="J145" s="68">
        <v>1</v>
      </c>
      <c r="K145" s="68">
        <v>12</v>
      </c>
      <c r="L145" s="68">
        <v>26</v>
      </c>
      <c r="M145" s="68">
        <v>30</v>
      </c>
      <c r="N145" s="69">
        <v>157</v>
      </c>
    </row>
    <row r="146" spans="1:14" ht="12.75">
      <c r="A146" s="37" t="s">
        <v>110</v>
      </c>
      <c r="B146" s="68">
        <v>30</v>
      </c>
      <c r="C146" s="68">
        <v>27</v>
      </c>
      <c r="D146" s="68">
        <v>27</v>
      </c>
      <c r="E146" s="68">
        <v>17</v>
      </c>
      <c r="F146" s="68">
        <v>6</v>
      </c>
      <c r="G146" s="68">
        <v>1</v>
      </c>
      <c r="H146" s="68">
        <v>0</v>
      </c>
      <c r="I146" s="68">
        <v>0</v>
      </c>
      <c r="J146" s="68">
        <v>1</v>
      </c>
      <c r="K146" s="68">
        <v>15</v>
      </c>
      <c r="L146" s="68">
        <v>27</v>
      </c>
      <c r="M146" s="68">
        <v>30</v>
      </c>
      <c r="N146" s="69">
        <v>181</v>
      </c>
    </row>
    <row r="147" spans="1:14" ht="12.75">
      <c r="A147" s="37" t="s">
        <v>111</v>
      </c>
      <c r="B147" s="68">
        <v>31</v>
      </c>
      <c r="C147" s="68">
        <v>28</v>
      </c>
      <c r="D147" s="68">
        <v>30</v>
      </c>
      <c r="E147" s="68">
        <v>26</v>
      </c>
      <c r="F147" s="68">
        <v>15</v>
      </c>
      <c r="G147" s="68">
        <v>4</v>
      </c>
      <c r="H147" s="68">
        <v>0</v>
      </c>
      <c r="I147" s="68">
        <v>0</v>
      </c>
      <c r="J147" s="68">
        <v>8</v>
      </c>
      <c r="K147" s="68">
        <v>24</v>
      </c>
      <c r="L147" s="68">
        <v>28</v>
      </c>
      <c r="M147" s="68">
        <v>30</v>
      </c>
      <c r="N147" s="69">
        <v>224</v>
      </c>
    </row>
    <row r="148" spans="1:14" ht="12.75">
      <c r="A148" s="37" t="s">
        <v>113</v>
      </c>
      <c r="B148" s="68">
        <v>30</v>
      </c>
      <c r="C148" s="68">
        <v>27</v>
      </c>
      <c r="D148" s="68">
        <v>26</v>
      </c>
      <c r="E148" s="68">
        <v>17</v>
      </c>
      <c r="F148" s="68">
        <v>6</v>
      </c>
      <c r="G148" s="68">
        <v>1</v>
      </c>
      <c r="H148" s="68">
        <v>0</v>
      </c>
      <c r="I148" s="68">
        <v>0</v>
      </c>
      <c r="J148" s="68">
        <v>2</v>
      </c>
      <c r="K148" s="68">
        <v>13</v>
      </c>
      <c r="L148" s="68">
        <v>26</v>
      </c>
      <c r="M148" s="68">
        <v>30</v>
      </c>
      <c r="N148" s="69">
        <v>177</v>
      </c>
    </row>
    <row r="149" spans="1:14" ht="12.75">
      <c r="A149" s="37" t="s">
        <v>114</v>
      </c>
      <c r="B149" s="68">
        <v>31</v>
      </c>
      <c r="C149" s="68">
        <v>28</v>
      </c>
      <c r="D149" s="68">
        <v>27</v>
      </c>
      <c r="E149" s="68">
        <v>18</v>
      </c>
      <c r="F149" s="68">
        <v>6</v>
      </c>
      <c r="G149" s="68">
        <v>1</v>
      </c>
      <c r="H149" s="68">
        <v>0</v>
      </c>
      <c r="I149" s="68">
        <v>0</v>
      </c>
      <c r="J149" s="68">
        <v>2</v>
      </c>
      <c r="K149" s="68">
        <v>13</v>
      </c>
      <c r="L149" s="68">
        <v>27</v>
      </c>
      <c r="M149" s="68">
        <v>31</v>
      </c>
      <c r="N149" s="69">
        <v>182</v>
      </c>
    </row>
    <row r="150" spans="1:14" ht="12.75">
      <c r="A150" s="37" t="s">
        <v>115</v>
      </c>
      <c r="B150" s="68">
        <v>24</v>
      </c>
      <c r="C150" s="68">
        <v>16</v>
      </c>
      <c r="D150" s="68">
        <v>9</v>
      </c>
      <c r="E150" s="68">
        <v>3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2</v>
      </c>
      <c r="L150" s="68">
        <v>14</v>
      </c>
      <c r="M150" s="68">
        <v>25</v>
      </c>
      <c r="N150" s="69">
        <v>92</v>
      </c>
    </row>
    <row r="151" spans="1:14" ht="12.75">
      <c r="A151" s="37" t="s">
        <v>314</v>
      </c>
      <c r="B151" s="68">
        <v>27.8</v>
      </c>
      <c r="C151" s="68">
        <v>22.3</v>
      </c>
      <c r="D151" s="68">
        <v>15.8</v>
      </c>
      <c r="E151" s="68">
        <v>7.8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1.8</v>
      </c>
      <c r="L151" s="68">
        <v>18.2</v>
      </c>
      <c r="M151" s="68">
        <v>28.8</v>
      </c>
      <c r="N151" s="69">
        <v>122.8</v>
      </c>
    </row>
    <row r="152" spans="1:14" ht="12.75">
      <c r="A152" s="37" t="s">
        <v>112</v>
      </c>
      <c r="B152" s="68">
        <v>30</v>
      </c>
      <c r="C152" s="68">
        <v>28</v>
      </c>
      <c r="D152" s="68">
        <v>29</v>
      </c>
      <c r="E152" s="68">
        <v>23</v>
      </c>
      <c r="F152" s="68">
        <v>11</v>
      </c>
      <c r="G152" s="68">
        <v>2</v>
      </c>
      <c r="H152" s="68">
        <v>0</v>
      </c>
      <c r="I152" s="68">
        <v>0</v>
      </c>
      <c r="J152" s="68">
        <v>6</v>
      </c>
      <c r="K152" s="68">
        <v>20</v>
      </c>
      <c r="L152" s="68">
        <v>27</v>
      </c>
      <c r="M152" s="68">
        <v>30</v>
      </c>
      <c r="N152" s="69">
        <v>206</v>
      </c>
    </row>
    <row r="153" spans="1:14" ht="12.75">
      <c r="A153" s="37" t="s">
        <v>336</v>
      </c>
      <c r="B153" s="68" t="s">
        <v>330</v>
      </c>
      <c r="C153" s="68" t="s">
        <v>330</v>
      </c>
      <c r="D153" s="68" t="s">
        <v>330</v>
      </c>
      <c r="E153" s="68" t="s">
        <v>330</v>
      </c>
      <c r="F153" s="68" t="s">
        <v>330</v>
      </c>
      <c r="G153" s="68" t="s">
        <v>330</v>
      </c>
      <c r="H153" s="68" t="s">
        <v>330</v>
      </c>
      <c r="I153" s="68" t="s">
        <v>330</v>
      </c>
      <c r="J153" s="68" t="s">
        <v>330</v>
      </c>
      <c r="K153" s="68" t="s">
        <v>330</v>
      </c>
      <c r="L153" s="68" t="s">
        <v>330</v>
      </c>
      <c r="M153" s="68" t="s">
        <v>330</v>
      </c>
      <c r="N153" s="69" t="s">
        <v>330</v>
      </c>
    </row>
    <row r="154" spans="1:14" ht="12.75">
      <c r="A154" s="37" t="s">
        <v>116</v>
      </c>
      <c r="B154" s="68">
        <v>30</v>
      </c>
      <c r="C154" s="68">
        <v>26</v>
      </c>
      <c r="D154" s="68">
        <v>25</v>
      </c>
      <c r="E154" s="68">
        <v>15</v>
      </c>
      <c r="F154" s="68">
        <v>4</v>
      </c>
      <c r="G154" s="68">
        <v>0</v>
      </c>
      <c r="H154" s="68">
        <v>0</v>
      </c>
      <c r="I154" s="68">
        <v>0</v>
      </c>
      <c r="J154" s="68">
        <v>2</v>
      </c>
      <c r="K154" s="68">
        <v>11</v>
      </c>
      <c r="L154" s="68">
        <v>25</v>
      </c>
      <c r="M154" s="68">
        <v>30</v>
      </c>
      <c r="N154" s="69">
        <v>169</v>
      </c>
    </row>
    <row r="155" spans="1:14" ht="12.75">
      <c r="A155" s="37" t="s">
        <v>117</v>
      </c>
      <c r="B155" s="68">
        <v>30</v>
      </c>
      <c r="C155" s="68">
        <v>27</v>
      </c>
      <c r="D155" s="68">
        <v>27</v>
      </c>
      <c r="E155" s="68">
        <v>17</v>
      </c>
      <c r="F155" s="68">
        <v>5</v>
      </c>
      <c r="G155" s="68">
        <v>0</v>
      </c>
      <c r="H155" s="68">
        <v>0</v>
      </c>
      <c r="I155" s="68">
        <v>0</v>
      </c>
      <c r="J155" s="68">
        <v>5</v>
      </c>
      <c r="K155" s="68">
        <v>19</v>
      </c>
      <c r="L155" s="68">
        <v>26</v>
      </c>
      <c r="M155" s="68">
        <v>30</v>
      </c>
      <c r="N155" s="69">
        <v>186</v>
      </c>
    </row>
    <row r="156" spans="1:14" ht="12.75">
      <c r="A156" s="37" t="s">
        <v>118</v>
      </c>
      <c r="B156" s="68">
        <v>30</v>
      </c>
      <c r="C156" s="68">
        <v>26</v>
      </c>
      <c r="D156" s="68">
        <v>26</v>
      </c>
      <c r="E156" s="68">
        <v>17</v>
      </c>
      <c r="F156" s="68">
        <v>6</v>
      </c>
      <c r="G156" s="68">
        <v>1</v>
      </c>
      <c r="H156" s="68">
        <v>0</v>
      </c>
      <c r="I156" s="68">
        <v>0</v>
      </c>
      <c r="J156" s="68">
        <v>3</v>
      </c>
      <c r="K156" s="68">
        <v>16</v>
      </c>
      <c r="L156" s="68">
        <v>27</v>
      </c>
      <c r="M156" s="68">
        <v>30</v>
      </c>
      <c r="N156" s="69">
        <v>181</v>
      </c>
    </row>
    <row r="157" spans="1:14" ht="12.75">
      <c r="A157" s="37" t="s">
        <v>119</v>
      </c>
      <c r="B157" s="68">
        <v>30</v>
      </c>
      <c r="C157" s="68">
        <v>28</v>
      </c>
      <c r="D157" s="68">
        <v>30</v>
      </c>
      <c r="E157" s="68">
        <v>25</v>
      </c>
      <c r="F157" s="68">
        <v>14</v>
      </c>
      <c r="G157" s="68">
        <v>3</v>
      </c>
      <c r="H157" s="68">
        <v>0</v>
      </c>
      <c r="I157" s="68">
        <v>0</v>
      </c>
      <c r="J157" s="68">
        <v>8</v>
      </c>
      <c r="K157" s="68">
        <v>24</v>
      </c>
      <c r="L157" s="68">
        <v>29</v>
      </c>
      <c r="M157" s="68">
        <v>31</v>
      </c>
      <c r="N157" s="69">
        <v>222</v>
      </c>
    </row>
    <row r="158" spans="1:14" ht="12.75">
      <c r="A158" s="37" t="s">
        <v>123</v>
      </c>
      <c r="B158" s="68">
        <v>30</v>
      </c>
      <c r="C158" s="68">
        <v>27</v>
      </c>
      <c r="D158" s="68">
        <v>25</v>
      </c>
      <c r="E158" s="68">
        <v>16</v>
      </c>
      <c r="F158" s="68">
        <v>4</v>
      </c>
      <c r="G158" s="68">
        <v>0</v>
      </c>
      <c r="H158" s="68">
        <v>0</v>
      </c>
      <c r="I158" s="68">
        <v>0</v>
      </c>
      <c r="J158" s="68">
        <v>4</v>
      </c>
      <c r="K158" s="68">
        <v>18</v>
      </c>
      <c r="L158" s="68">
        <v>27</v>
      </c>
      <c r="M158" s="68">
        <v>30</v>
      </c>
      <c r="N158" s="69">
        <v>181</v>
      </c>
    </row>
    <row r="159" spans="1:14" ht="12.75">
      <c r="A159" s="37" t="s">
        <v>120</v>
      </c>
      <c r="B159" s="68">
        <v>30</v>
      </c>
      <c r="C159" s="68">
        <v>26</v>
      </c>
      <c r="D159" s="68">
        <v>25</v>
      </c>
      <c r="E159" s="68">
        <v>14</v>
      </c>
      <c r="F159" s="68">
        <v>3</v>
      </c>
      <c r="G159" s="68">
        <v>0</v>
      </c>
      <c r="H159" s="68">
        <v>0</v>
      </c>
      <c r="I159" s="68">
        <v>0</v>
      </c>
      <c r="J159" s="68">
        <v>2</v>
      </c>
      <c r="K159" s="68">
        <v>14</v>
      </c>
      <c r="L159" s="68">
        <v>26</v>
      </c>
      <c r="M159" s="68">
        <v>30</v>
      </c>
      <c r="N159" s="69">
        <v>170</v>
      </c>
    </row>
    <row r="160" spans="1:14" ht="12.75">
      <c r="A160" s="37" t="s">
        <v>122</v>
      </c>
      <c r="B160" s="68">
        <v>29</v>
      </c>
      <c r="C160" s="68">
        <v>26</v>
      </c>
      <c r="D160" s="68">
        <v>26</v>
      </c>
      <c r="E160" s="68">
        <v>15</v>
      </c>
      <c r="F160" s="68">
        <v>3</v>
      </c>
      <c r="G160" s="68">
        <v>0</v>
      </c>
      <c r="H160" s="68">
        <v>0</v>
      </c>
      <c r="I160" s="68">
        <v>0</v>
      </c>
      <c r="J160" s="68">
        <v>2</v>
      </c>
      <c r="K160" s="68">
        <v>11</v>
      </c>
      <c r="L160" s="68">
        <v>24</v>
      </c>
      <c r="M160" s="68">
        <v>29</v>
      </c>
      <c r="N160" s="69">
        <v>164</v>
      </c>
    </row>
    <row r="161" spans="1:14" ht="12.75">
      <c r="A161" s="37" t="s">
        <v>121</v>
      </c>
      <c r="B161" s="68">
        <v>29</v>
      </c>
      <c r="C161" s="68">
        <v>25</v>
      </c>
      <c r="D161" s="68">
        <v>22</v>
      </c>
      <c r="E161" s="68">
        <v>10</v>
      </c>
      <c r="F161" s="68">
        <v>2</v>
      </c>
      <c r="G161" s="68">
        <v>0</v>
      </c>
      <c r="H161" s="68">
        <v>0</v>
      </c>
      <c r="I161" s="68">
        <v>0</v>
      </c>
      <c r="J161" s="68">
        <v>1</v>
      </c>
      <c r="K161" s="68">
        <v>6</v>
      </c>
      <c r="L161" s="68">
        <v>21</v>
      </c>
      <c r="M161" s="68">
        <v>28</v>
      </c>
      <c r="N161" s="69">
        <v>144</v>
      </c>
    </row>
    <row r="162" spans="1:14" ht="12.75">
      <c r="A162" s="37" t="s">
        <v>124</v>
      </c>
      <c r="B162" s="68">
        <v>28</v>
      </c>
      <c r="C162" s="68">
        <v>23</v>
      </c>
      <c r="D162" s="68">
        <v>18</v>
      </c>
      <c r="E162" s="68">
        <v>7</v>
      </c>
      <c r="F162" s="68">
        <v>1</v>
      </c>
      <c r="G162" s="68">
        <v>0</v>
      </c>
      <c r="H162" s="68">
        <v>0</v>
      </c>
      <c r="I162" s="68">
        <v>0</v>
      </c>
      <c r="J162" s="68">
        <v>0</v>
      </c>
      <c r="K162" s="68">
        <v>3</v>
      </c>
      <c r="L162" s="68">
        <v>17</v>
      </c>
      <c r="M162" s="68">
        <v>26</v>
      </c>
      <c r="N162" s="69">
        <v>124</v>
      </c>
    </row>
    <row r="163" spans="1:14" ht="12.75">
      <c r="A163" s="37" t="s">
        <v>315</v>
      </c>
      <c r="B163" s="68" t="s">
        <v>330</v>
      </c>
      <c r="C163" s="68" t="s">
        <v>330</v>
      </c>
      <c r="D163" s="68" t="s">
        <v>330</v>
      </c>
      <c r="E163" s="68" t="s">
        <v>330</v>
      </c>
      <c r="F163" s="68" t="s">
        <v>330</v>
      </c>
      <c r="G163" s="68" t="s">
        <v>330</v>
      </c>
      <c r="H163" s="68" t="s">
        <v>330</v>
      </c>
      <c r="I163" s="68" t="s">
        <v>330</v>
      </c>
      <c r="J163" s="68" t="s">
        <v>330</v>
      </c>
      <c r="K163" s="68" t="s">
        <v>330</v>
      </c>
      <c r="L163" s="68" t="s">
        <v>330</v>
      </c>
      <c r="M163" s="68" t="s">
        <v>330</v>
      </c>
      <c r="N163" s="69" t="s">
        <v>330</v>
      </c>
    </row>
    <row r="164" spans="1:14" ht="12.75">
      <c r="A164" s="37" t="s">
        <v>125</v>
      </c>
      <c r="B164" s="68">
        <v>30</v>
      </c>
      <c r="C164" s="68">
        <v>27</v>
      </c>
      <c r="D164" s="68">
        <v>24</v>
      </c>
      <c r="E164" s="68">
        <v>12</v>
      </c>
      <c r="F164" s="68">
        <v>4</v>
      </c>
      <c r="G164" s="68">
        <v>0</v>
      </c>
      <c r="H164" s="68">
        <v>0</v>
      </c>
      <c r="I164" s="68">
        <v>0</v>
      </c>
      <c r="J164" s="68">
        <v>2</v>
      </c>
      <c r="K164" s="68">
        <v>13</v>
      </c>
      <c r="L164" s="68">
        <v>26</v>
      </c>
      <c r="M164" s="68">
        <v>30</v>
      </c>
      <c r="N164" s="69">
        <v>169</v>
      </c>
    </row>
    <row r="165" spans="1:14" ht="12.75">
      <c r="A165" s="37" t="s">
        <v>126</v>
      </c>
      <c r="B165" s="68">
        <v>30</v>
      </c>
      <c r="C165" s="68">
        <v>26</v>
      </c>
      <c r="D165" s="68">
        <v>28</v>
      </c>
      <c r="E165" s="68">
        <v>19</v>
      </c>
      <c r="F165" s="68">
        <v>6</v>
      </c>
      <c r="G165" s="68">
        <v>1</v>
      </c>
      <c r="H165" s="68">
        <v>0</v>
      </c>
      <c r="I165" s="68">
        <v>0</v>
      </c>
      <c r="J165" s="68">
        <v>3</v>
      </c>
      <c r="K165" s="68">
        <v>16</v>
      </c>
      <c r="L165" s="68">
        <v>26</v>
      </c>
      <c r="M165" s="68">
        <v>29</v>
      </c>
      <c r="N165" s="69">
        <v>182</v>
      </c>
    </row>
    <row r="166" spans="1:14" ht="12.75">
      <c r="A166" s="37" t="s">
        <v>127</v>
      </c>
      <c r="B166" s="68">
        <v>22</v>
      </c>
      <c r="C166" s="68">
        <v>15</v>
      </c>
      <c r="D166" s="68">
        <v>7</v>
      </c>
      <c r="E166" s="68">
        <v>3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3</v>
      </c>
      <c r="L166" s="68">
        <v>16</v>
      </c>
      <c r="M166" s="68">
        <v>26</v>
      </c>
      <c r="N166" s="69">
        <v>93</v>
      </c>
    </row>
    <row r="167" spans="1:14" ht="12.75">
      <c r="A167" s="37" t="s">
        <v>128</v>
      </c>
      <c r="B167" s="68">
        <v>31</v>
      </c>
      <c r="C167" s="68">
        <v>28</v>
      </c>
      <c r="D167" s="68">
        <v>26</v>
      </c>
      <c r="E167" s="68">
        <v>16</v>
      </c>
      <c r="F167" s="68">
        <v>5</v>
      </c>
      <c r="G167" s="68">
        <v>0</v>
      </c>
      <c r="H167" s="68">
        <v>0</v>
      </c>
      <c r="I167" s="68">
        <v>0</v>
      </c>
      <c r="J167" s="68">
        <v>2</v>
      </c>
      <c r="K167" s="68">
        <v>11</v>
      </c>
      <c r="L167" s="68">
        <v>28</v>
      </c>
      <c r="M167" s="68">
        <v>31</v>
      </c>
      <c r="N167" s="69">
        <v>178</v>
      </c>
    </row>
    <row r="168" spans="1:14" ht="12.75">
      <c r="A168" s="37" t="s">
        <v>316</v>
      </c>
      <c r="B168" s="68" t="s">
        <v>330</v>
      </c>
      <c r="C168" s="68" t="s">
        <v>330</v>
      </c>
      <c r="D168" s="68" t="s">
        <v>330</v>
      </c>
      <c r="E168" s="68" t="s">
        <v>330</v>
      </c>
      <c r="F168" s="68" t="s">
        <v>330</v>
      </c>
      <c r="G168" s="68" t="s">
        <v>330</v>
      </c>
      <c r="H168" s="68" t="s">
        <v>330</v>
      </c>
      <c r="I168" s="68" t="s">
        <v>330</v>
      </c>
      <c r="J168" s="68" t="s">
        <v>330</v>
      </c>
      <c r="K168" s="68" t="s">
        <v>330</v>
      </c>
      <c r="L168" s="68" t="s">
        <v>330</v>
      </c>
      <c r="M168" s="68" t="s">
        <v>330</v>
      </c>
      <c r="N168" s="69" t="s">
        <v>330</v>
      </c>
    </row>
    <row r="169" spans="1:14" ht="12.75">
      <c r="A169" s="37" t="s">
        <v>129</v>
      </c>
      <c r="B169" s="68">
        <v>30</v>
      </c>
      <c r="C169" s="68">
        <v>27</v>
      </c>
      <c r="D169" s="68">
        <v>28</v>
      </c>
      <c r="E169" s="68">
        <v>20</v>
      </c>
      <c r="F169" s="68">
        <v>6</v>
      </c>
      <c r="G169" s="68">
        <v>0</v>
      </c>
      <c r="H169" s="68">
        <v>0</v>
      </c>
      <c r="I169" s="68">
        <v>0</v>
      </c>
      <c r="J169" s="68">
        <v>4</v>
      </c>
      <c r="K169" s="68">
        <v>14</v>
      </c>
      <c r="L169" s="68">
        <v>26</v>
      </c>
      <c r="M169" s="68">
        <v>29</v>
      </c>
      <c r="N169" s="69">
        <v>184</v>
      </c>
    </row>
    <row r="170" spans="1:14" ht="12.75">
      <c r="A170" s="37" t="s">
        <v>130</v>
      </c>
      <c r="B170" s="68">
        <v>30</v>
      </c>
      <c r="C170" s="68">
        <v>27</v>
      </c>
      <c r="D170" s="68">
        <v>26</v>
      </c>
      <c r="E170" s="68">
        <v>16</v>
      </c>
      <c r="F170" s="68">
        <v>5</v>
      </c>
      <c r="G170" s="68">
        <v>0</v>
      </c>
      <c r="H170" s="68">
        <v>0</v>
      </c>
      <c r="I170" s="68">
        <v>0</v>
      </c>
      <c r="J170" s="68">
        <v>1</v>
      </c>
      <c r="K170" s="68">
        <v>11</v>
      </c>
      <c r="L170" s="68">
        <v>26</v>
      </c>
      <c r="M170" s="68">
        <v>30</v>
      </c>
      <c r="N170" s="69">
        <v>173</v>
      </c>
    </row>
    <row r="171" spans="1:14" ht="12.75">
      <c r="A171" s="37" t="s">
        <v>131</v>
      </c>
      <c r="B171" s="68">
        <v>30</v>
      </c>
      <c r="C171" s="68">
        <v>26</v>
      </c>
      <c r="D171" s="68">
        <v>26</v>
      </c>
      <c r="E171" s="68">
        <v>19</v>
      </c>
      <c r="F171" s="68">
        <v>8</v>
      </c>
      <c r="G171" s="68">
        <v>1</v>
      </c>
      <c r="H171" s="68">
        <v>0</v>
      </c>
      <c r="I171" s="68">
        <v>0</v>
      </c>
      <c r="J171" s="68">
        <v>4</v>
      </c>
      <c r="K171" s="68">
        <v>19</v>
      </c>
      <c r="L171" s="68">
        <v>26</v>
      </c>
      <c r="M171" s="68">
        <v>29</v>
      </c>
      <c r="N171" s="69">
        <v>186</v>
      </c>
    </row>
    <row r="172" spans="1:14" ht="12.75">
      <c r="A172" s="37" t="s">
        <v>132</v>
      </c>
      <c r="B172" s="68">
        <v>29</v>
      </c>
      <c r="C172" s="68">
        <v>24</v>
      </c>
      <c r="D172" s="68">
        <v>17</v>
      </c>
      <c r="E172" s="68">
        <v>6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4</v>
      </c>
      <c r="L172" s="68">
        <v>21</v>
      </c>
      <c r="M172" s="68">
        <v>29</v>
      </c>
      <c r="N172" s="69">
        <v>130</v>
      </c>
    </row>
    <row r="173" spans="1:14" ht="12.75">
      <c r="A173" s="37" t="s">
        <v>242</v>
      </c>
      <c r="B173" s="68">
        <v>25.7</v>
      </c>
      <c r="C173" s="68">
        <v>19.2</v>
      </c>
      <c r="D173" s="68">
        <v>8.9</v>
      </c>
      <c r="E173" s="68">
        <v>1.5</v>
      </c>
      <c r="F173" s="68">
        <v>0.1</v>
      </c>
      <c r="G173" s="68">
        <v>0</v>
      </c>
      <c r="H173" s="68">
        <v>0</v>
      </c>
      <c r="I173" s="68">
        <v>0</v>
      </c>
      <c r="J173" s="68">
        <v>0.1</v>
      </c>
      <c r="K173" s="68">
        <v>0.6</v>
      </c>
      <c r="L173" s="68">
        <v>6.5</v>
      </c>
      <c r="M173" s="68">
        <v>23.4</v>
      </c>
      <c r="N173" s="69">
        <v>85.9</v>
      </c>
    </row>
    <row r="174" spans="1:14" ht="12.75">
      <c r="A174" s="37" t="s">
        <v>133</v>
      </c>
      <c r="B174" s="68">
        <v>27</v>
      </c>
      <c r="C174" s="68">
        <v>23</v>
      </c>
      <c r="D174" s="68">
        <v>21</v>
      </c>
      <c r="E174" s="68">
        <v>10</v>
      </c>
      <c r="F174" s="68">
        <v>2</v>
      </c>
      <c r="G174" s="68">
        <v>0</v>
      </c>
      <c r="H174" s="68">
        <v>0</v>
      </c>
      <c r="I174" s="68">
        <v>0</v>
      </c>
      <c r="J174" s="68">
        <v>0</v>
      </c>
      <c r="K174" s="68">
        <v>9</v>
      </c>
      <c r="L174" s="68">
        <v>21</v>
      </c>
      <c r="M174" s="68">
        <v>26</v>
      </c>
      <c r="N174" s="69">
        <v>137</v>
      </c>
    </row>
    <row r="175" spans="1:14" ht="12.75">
      <c r="A175" s="37" t="s">
        <v>134</v>
      </c>
      <c r="B175" s="68">
        <v>30</v>
      </c>
      <c r="C175" s="68">
        <v>26</v>
      </c>
      <c r="D175" s="68">
        <v>26</v>
      </c>
      <c r="E175" s="68">
        <v>16</v>
      </c>
      <c r="F175" s="68">
        <v>5</v>
      </c>
      <c r="G175" s="68">
        <v>0</v>
      </c>
      <c r="H175" s="68">
        <v>0</v>
      </c>
      <c r="I175" s="68">
        <v>0</v>
      </c>
      <c r="J175" s="68">
        <v>3</v>
      </c>
      <c r="K175" s="68">
        <v>16</v>
      </c>
      <c r="L175" s="68">
        <v>26</v>
      </c>
      <c r="M175" s="68">
        <v>29</v>
      </c>
      <c r="N175" s="69">
        <v>178</v>
      </c>
    </row>
    <row r="176" spans="1:14" ht="12.75">
      <c r="A176" s="37" t="s">
        <v>243</v>
      </c>
      <c r="B176" s="68" t="s">
        <v>330</v>
      </c>
      <c r="C176" s="68" t="s">
        <v>330</v>
      </c>
      <c r="D176" s="68" t="s">
        <v>330</v>
      </c>
      <c r="E176" s="68" t="s">
        <v>330</v>
      </c>
      <c r="F176" s="68" t="s">
        <v>330</v>
      </c>
      <c r="G176" s="68" t="s">
        <v>330</v>
      </c>
      <c r="H176" s="68" t="s">
        <v>330</v>
      </c>
      <c r="I176" s="68" t="s">
        <v>330</v>
      </c>
      <c r="J176" s="68" t="s">
        <v>330</v>
      </c>
      <c r="K176" s="68" t="s">
        <v>330</v>
      </c>
      <c r="L176" s="68" t="s">
        <v>330</v>
      </c>
      <c r="M176" s="68" t="s">
        <v>330</v>
      </c>
      <c r="N176" s="69" t="s">
        <v>330</v>
      </c>
    </row>
    <row r="177" spans="1:14" ht="12.75">
      <c r="A177" s="37" t="s">
        <v>135</v>
      </c>
      <c r="B177" s="68">
        <v>29</v>
      </c>
      <c r="C177" s="68">
        <v>23</v>
      </c>
      <c r="D177" s="68">
        <v>16</v>
      </c>
      <c r="E177" s="68">
        <v>4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6</v>
      </c>
      <c r="L177" s="68">
        <v>22</v>
      </c>
      <c r="M177" s="68">
        <v>28</v>
      </c>
      <c r="N177" s="69">
        <v>130</v>
      </c>
    </row>
    <row r="178" spans="1:14" ht="12.75">
      <c r="A178" s="37" t="s">
        <v>136</v>
      </c>
      <c r="B178" s="68">
        <v>30</v>
      </c>
      <c r="C178" s="68">
        <v>27</v>
      </c>
      <c r="D178" s="68">
        <v>27</v>
      </c>
      <c r="E178" s="68">
        <v>20</v>
      </c>
      <c r="F178" s="68">
        <v>8</v>
      </c>
      <c r="G178" s="68">
        <v>1</v>
      </c>
      <c r="H178" s="68">
        <v>0</v>
      </c>
      <c r="I178" s="68">
        <v>0</v>
      </c>
      <c r="J178" s="68">
        <v>2</v>
      </c>
      <c r="K178" s="68">
        <v>16</v>
      </c>
      <c r="L178" s="68">
        <v>27</v>
      </c>
      <c r="M178" s="68">
        <v>30</v>
      </c>
      <c r="N178" s="69">
        <v>187</v>
      </c>
    </row>
    <row r="179" spans="1:14" ht="12.75">
      <c r="A179" s="37" t="s">
        <v>137</v>
      </c>
      <c r="B179" s="68">
        <v>31</v>
      </c>
      <c r="C179" s="68">
        <v>28</v>
      </c>
      <c r="D179" s="68">
        <v>30</v>
      </c>
      <c r="E179" s="68">
        <v>17</v>
      </c>
      <c r="F179" s="68">
        <v>6</v>
      </c>
      <c r="G179" s="68">
        <v>0</v>
      </c>
      <c r="H179" s="68">
        <v>0</v>
      </c>
      <c r="I179" s="68">
        <v>0</v>
      </c>
      <c r="J179" s="68">
        <v>0</v>
      </c>
      <c r="K179" s="68">
        <v>9</v>
      </c>
      <c r="L179" s="68">
        <v>27</v>
      </c>
      <c r="M179" s="68">
        <v>31</v>
      </c>
      <c r="N179" s="69">
        <v>179</v>
      </c>
    </row>
    <row r="180" spans="1:14" ht="12.75">
      <c r="A180" s="37" t="s">
        <v>138</v>
      </c>
      <c r="B180" s="68">
        <v>30</v>
      </c>
      <c r="C180" s="68">
        <v>27</v>
      </c>
      <c r="D180" s="68">
        <v>28</v>
      </c>
      <c r="E180" s="68">
        <v>19</v>
      </c>
      <c r="F180" s="68">
        <v>6</v>
      </c>
      <c r="G180" s="68">
        <v>1</v>
      </c>
      <c r="H180" s="68">
        <v>0</v>
      </c>
      <c r="I180" s="68">
        <v>0</v>
      </c>
      <c r="J180" s="68">
        <v>1</v>
      </c>
      <c r="K180" s="68">
        <v>13</v>
      </c>
      <c r="L180" s="68">
        <v>26</v>
      </c>
      <c r="M180" s="68">
        <v>30</v>
      </c>
      <c r="N180" s="69">
        <v>182</v>
      </c>
    </row>
    <row r="181" spans="1:14" ht="12.75">
      <c r="A181" s="37" t="s">
        <v>317</v>
      </c>
      <c r="B181" s="68" t="s">
        <v>330</v>
      </c>
      <c r="C181" s="68" t="s">
        <v>330</v>
      </c>
      <c r="D181" s="68" t="s">
        <v>330</v>
      </c>
      <c r="E181" s="68" t="s">
        <v>330</v>
      </c>
      <c r="F181" s="68" t="s">
        <v>330</v>
      </c>
      <c r="G181" s="68" t="s">
        <v>330</v>
      </c>
      <c r="H181" s="68" t="s">
        <v>330</v>
      </c>
      <c r="I181" s="68" t="s">
        <v>330</v>
      </c>
      <c r="J181" s="68" t="s">
        <v>330</v>
      </c>
      <c r="K181" s="68" t="s">
        <v>330</v>
      </c>
      <c r="L181" s="68" t="s">
        <v>330</v>
      </c>
      <c r="M181" s="68" t="s">
        <v>330</v>
      </c>
      <c r="N181" s="69" t="s">
        <v>330</v>
      </c>
    </row>
    <row r="182" spans="1:14" ht="12.75">
      <c r="A182" s="37" t="s">
        <v>139</v>
      </c>
      <c r="B182" s="68">
        <v>26</v>
      </c>
      <c r="C182" s="68">
        <v>20</v>
      </c>
      <c r="D182" s="68">
        <v>11</v>
      </c>
      <c r="E182" s="68">
        <v>3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1</v>
      </c>
      <c r="L182" s="68">
        <v>11</v>
      </c>
      <c r="M182" s="68">
        <v>24</v>
      </c>
      <c r="N182" s="69">
        <v>96</v>
      </c>
    </row>
    <row r="183" spans="1:14" ht="12.75">
      <c r="A183" s="37" t="s">
        <v>297</v>
      </c>
      <c r="B183" s="68" t="s">
        <v>330</v>
      </c>
      <c r="C183" s="68" t="s">
        <v>330</v>
      </c>
      <c r="D183" s="68" t="s">
        <v>330</v>
      </c>
      <c r="E183" s="68" t="s">
        <v>330</v>
      </c>
      <c r="F183" s="68" t="s">
        <v>330</v>
      </c>
      <c r="G183" s="68" t="s">
        <v>330</v>
      </c>
      <c r="H183" s="68" t="s">
        <v>330</v>
      </c>
      <c r="I183" s="68" t="s">
        <v>330</v>
      </c>
      <c r="J183" s="68" t="s">
        <v>330</v>
      </c>
      <c r="K183" s="68" t="s">
        <v>330</v>
      </c>
      <c r="L183" s="68" t="s">
        <v>330</v>
      </c>
      <c r="M183" s="68" t="s">
        <v>330</v>
      </c>
      <c r="N183" s="69" t="s">
        <v>330</v>
      </c>
    </row>
    <row r="184" spans="1:14" ht="12.75">
      <c r="A184" s="37" t="s">
        <v>140</v>
      </c>
      <c r="B184" s="68">
        <v>30</v>
      </c>
      <c r="C184" s="68">
        <v>26</v>
      </c>
      <c r="D184" s="68">
        <v>26</v>
      </c>
      <c r="E184" s="68">
        <v>19</v>
      </c>
      <c r="F184" s="68">
        <v>7</v>
      </c>
      <c r="G184" s="68">
        <v>1</v>
      </c>
      <c r="H184" s="68">
        <v>0</v>
      </c>
      <c r="I184" s="68">
        <v>0</v>
      </c>
      <c r="J184" s="68">
        <v>6</v>
      </c>
      <c r="K184" s="68">
        <v>20</v>
      </c>
      <c r="L184" s="68">
        <v>26</v>
      </c>
      <c r="M184" s="68">
        <v>29</v>
      </c>
      <c r="N184" s="69">
        <v>192</v>
      </c>
    </row>
    <row r="185" spans="1:14" ht="12.75">
      <c r="A185" s="37" t="s">
        <v>141</v>
      </c>
      <c r="B185" s="68">
        <v>30</v>
      </c>
      <c r="C185" s="68">
        <v>27</v>
      </c>
      <c r="D185" s="68">
        <v>28</v>
      </c>
      <c r="E185" s="68">
        <v>21</v>
      </c>
      <c r="F185" s="68">
        <v>8</v>
      </c>
      <c r="G185" s="68">
        <v>1</v>
      </c>
      <c r="H185" s="68">
        <v>0</v>
      </c>
      <c r="I185" s="68">
        <v>0</v>
      </c>
      <c r="J185" s="68">
        <v>4</v>
      </c>
      <c r="K185" s="68">
        <v>18</v>
      </c>
      <c r="L185" s="68">
        <v>27</v>
      </c>
      <c r="M185" s="68">
        <v>30</v>
      </c>
      <c r="N185" s="69">
        <v>194</v>
      </c>
    </row>
    <row r="186" spans="1:14" ht="12.75">
      <c r="A186" s="37" t="s">
        <v>142</v>
      </c>
      <c r="B186" s="68">
        <v>30</v>
      </c>
      <c r="C186" s="68">
        <v>27</v>
      </c>
      <c r="D186" s="68">
        <v>27</v>
      </c>
      <c r="E186" s="68">
        <v>18</v>
      </c>
      <c r="F186" s="68">
        <v>6</v>
      </c>
      <c r="G186" s="68">
        <v>1</v>
      </c>
      <c r="H186" s="68">
        <v>0</v>
      </c>
      <c r="I186" s="68">
        <v>0</v>
      </c>
      <c r="J186" s="68">
        <v>3</v>
      </c>
      <c r="K186" s="68">
        <v>13</v>
      </c>
      <c r="L186" s="68">
        <v>25</v>
      </c>
      <c r="M186" s="68">
        <v>30</v>
      </c>
      <c r="N186" s="69">
        <v>179</v>
      </c>
    </row>
    <row r="187" spans="1:14" ht="12.75">
      <c r="A187" s="37" t="s">
        <v>143</v>
      </c>
      <c r="B187" s="68">
        <v>30</v>
      </c>
      <c r="C187" s="68">
        <v>27</v>
      </c>
      <c r="D187" s="68">
        <v>27</v>
      </c>
      <c r="E187" s="68">
        <v>16</v>
      </c>
      <c r="F187" s="68">
        <v>4</v>
      </c>
      <c r="G187" s="68">
        <v>0</v>
      </c>
      <c r="H187" s="68">
        <v>0</v>
      </c>
      <c r="I187" s="68">
        <v>0</v>
      </c>
      <c r="J187" s="68">
        <v>2</v>
      </c>
      <c r="K187" s="68">
        <v>15</v>
      </c>
      <c r="L187" s="68">
        <v>28</v>
      </c>
      <c r="M187" s="68">
        <v>30</v>
      </c>
      <c r="N187" s="69">
        <v>180</v>
      </c>
    </row>
    <row r="188" spans="1:14" ht="12.75">
      <c r="A188" s="37" t="s">
        <v>144</v>
      </c>
      <c r="B188" s="68">
        <v>30</v>
      </c>
      <c r="C188" s="68">
        <v>26</v>
      </c>
      <c r="D188" s="68">
        <v>21</v>
      </c>
      <c r="E188" s="68">
        <v>13</v>
      </c>
      <c r="F188" s="68">
        <v>3</v>
      </c>
      <c r="G188" s="68">
        <v>0</v>
      </c>
      <c r="H188" s="68">
        <v>0</v>
      </c>
      <c r="I188" s="68">
        <v>0</v>
      </c>
      <c r="J188" s="68">
        <v>0</v>
      </c>
      <c r="K188" s="68">
        <v>6</v>
      </c>
      <c r="L188" s="68">
        <v>20</v>
      </c>
      <c r="M188" s="68">
        <v>30</v>
      </c>
      <c r="N188" s="69">
        <v>150</v>
      </c>
    </row>
    <row r="189" spans="1:14" ht="12.75">
      <c r="A189" s="37" t="s">
        <v>145</v>
      </c>
      <c r="B189" s="68">
        <v>30</v>
      </c>
      <c r="C189" s="68">
        <v>28</v>
      </c>
      <c r="D189" s="68">
        <v>27</v>
      </c>
      <c r="E189" s="68">
        <v>17</v>
      </c>
      <c r="F189" s="68">
        <v>6</v>
      </c>
      <c r="G189" s="68">
        <v>0</v>
      </c>
      <c r="H189" s="68">
        <v>0</v>
      </c>
      <c r="I189" s="68">
        <v>0</v>
      </c>
      <c r="J189" s="68">
        <v>1</v>
      </c>
      <c r="K189" s="68">
        <v>11</v>
      </c>
      <c r="L189" s="68">
        <v>25</v>
      </c>
      <c r="M189" s="68">
        <v>30</v>
      </c>
      <c r="N189" s="69">
        <v>174</v>
      </c>
    </row>
    <row r="190" spans="1:14" ht="12.75">
      <c r="A190" s="37" t="s">
        <v>146</v>
      </c>
      <c r="B190" s="68">
        <v>31</v>
      </c>
      <c r="C190" s="68">
        <v>28</v>
      </c>
      <c r="D190" s="68">
        <v>28</v>
      </c>
      <c r="E190" s="68">
        <v>18</v>
      </c>
      <c r="F190" s="68">
        <v>5</v>
      </c>
      <c r="G190" s="68">
        <v>0</v>
      </c>
      <c r="H190" s="68">
        <v>0</v>
      </c>
      <c r="I190" s="68">
        <v>0</v>
      </c>
      <c r="J190" s="68">
        <v>2</v>
      </c>
      <c r="K190" s="68">
        <v>14</v>
      </c>
      <c r="L190" s="68">
        <v>28</v>
      </c>
      <c r="M190" s="68">
        <v>31</v>
      </c>
      <c r="N190" s="69">
        <v>184</v>
      </c>
    </row>
    <row r="191" spans="1:14" ht="12.75">
      <c r="A191" s="37" t="s">
        <v>147</v>
      </c>
      <c r="B191" s="68">
        <v>29</v>
      </c>
      <c r="C191" s="68">
        <v>25</v>
      </c>
      <c r="D191" s="68">
        <v>23</v>
      </c>
      <c r="E191" s="68">
        <v>13</v>
      </c>
      <c r="F191" s="68">
        <v>3</v>
      </c>
      <c r="G191" s="68">
        <v>0</v>
      </c>
      <c r="H191" s="68">
        <v>0</v>
      </c>
      <c r="I191" s="68">
        <v>0</v>
      </c>
      <c r="J191" s="68">
        <v>1</v>
      </c>
      <c r="K191" s="68">
        <v>9</v>
      </c>
      <c r="L191" s="68">
        <v>23</v>
      </c>
      <c r="M191" s="68">
        <v>29</v>
      </c>
      <c r="N191" s="69">
        <v>155</v>
      </c>
    </row>
    <row r="192" spans="1:14" ht="12.75">
      <c r="A192" s="37" t="s">
        <v>148</v>
      </c>
      <c r="B192" s="68">
        <v>29</v>
      </c>
      <c r="C192" s="68">
        <v>24</v>
      </c>
      <c r="D192" s="68">
        <v>22</v>
      </c>
      <c r="E192" s="68">
        <v>12</v>
      </c>
      <c r="F192" s="68">
        <v>3</v>
      </c>
      <c r="G192" s="68">
        <v>0</v>
      </c>
      <c r="H192" s="68">
        <v>0</v>
      </c>
      <c r="I192" s="68">
        <v>0</v>
      </c>
      <c r="J192" s="68">
        <v>0</v>
      </c>
      <c r="K192" s="68">
        <v>6</v>
      </c>
      <c r="L192" s="68">
        <v>22</v>
      </c>
      <c r="M192" s="68">
        <v>28</v>
      </c>
      <c r="N192" s="69">
        <v>147</v>
      </c>
    </row>
    <row r="193" spans="1:14" ht="12.75">
      <c r="A193" s="37" t="s">
        <v>149</v>
      </c>
      <c r="B193" s="68">
        <v>31</v>
      </c>
      <c r="C193" s="68">
        <v>28</v>
      </c>
      <c r="D193" s="68">
        <v>29</v>
      </c>
      <c r="E193" s="68">
        <v>20</v>
      </c>
      <c r="F193" s="68">
        <v>6</v>
      </c>
      <c r="G193" s="68">
        <v>0</v>
      </c>
      <c r="H193" s="68">
        <v>0</v>
      </c>
      <c r="I193" s="68">
        <v>0</v>
      </c>
      <c r="J193" s="68">
        <v>2</v>
      </c>
      <c r="K193" s="68">
        <v>17</v>
      </c>
      <c r="L193" s="68">
        <v>28</v>
      </c>
      <c r="M193" s="68">
        <v>31</v>
      </c>
      <c r="N193" s="69">
        <v>192</v>
      </c>
    </row>
    <row r="194" spans="1:14" ht="12.75">
      <c r="A194" s="37" t="s">
        <v>150</v>
      </c>
      <c r="B194" s="68">
        <v>28</v>
      </c>
      <c r="C194" s="68">
        <v>24</v>
      </c>
      <c r="D194" s="68">
        <v>20</v>
      </c>
      <c r="E194" s="68">
        <v>11</v>
      </c>
      <c r="F194" s="68">
        <v>2</v>
      </c>
      <c r="G194" s="68">
        <v>0</v>
      </c>
      <c r="H194" s="68">
        <v>0</v>
      </c>
      <c r="I194" s="68">
        <v>0</v>
      </c>
      <c r="J194" s="68">
        <v>1</v>
      </c>
      <c r="K194" s="68">
        <v>6</v>
      </c>
      <c r="L194" s="68">
        <v>22</v>
      </c>
      <c r="M194" s="68">
        <v>28</v>
      </c>
      <c r="N194" s="69">
        <v>141</v>
      </c>
    </row>
    <row r="195" spans="1:14" ht="12.75">
      <c r="A195" s="37" t="s">
        <v>318</v>
      </c>
      <c r="B195" s="68" t="s">
        <v>330</v>
      </c>
      <c r="C195" s="68" t="s">
        <v>330</v>
      </c>
      <c r="D195" s="68" t="s">
        <v>330</v>
      </c>
      <c r="E195" s="68" t="s">
        <v>330</v>
      </c>
      <c r="F195" s="68" t="s">
        <v>330</v>
      </c>
      <c r="G195" s="68" t="s">
        <v>330</v>
      </c>
      <c r="H195" s="68" t="s">
        <v>330</v>
      </c>
      <c r="I195" s="68" t="s">
        <v>330</v>
      </c>
      <c r="J195" s="68" t="s">
        <v>330</v>
      </c>
      <c r="K195" s="68" t="s">
        <v>330</v>
      </c>
      <c r="L195" s="68" t="s">
        <v>330</v>
      </c>
      <c r="M195" s="68" t="s">
        <v>330</v>
      </c>
      <c r="N195" s="69" t="s">
        <v>330</v>
      </c>
    </row>
    <row r="196" spans="1:14" ht="12.75">
      <c r="A196" s="37" t="s">
        <v>151</v>
      </c>
      <c r="B196" s="68">
        <v>29</v>
      </c>
      <c r="C196" s="68">
        <v>24</v>
      </c>
      <c r="D196" s="68">
        <v>19</v>
      </c>
      <c r="E196" s="68">
        <v>8</v>
      </c>
      <c r="F196" s="68">
        <v>1</v>
      </c>
      <c r="G196" s="68">
        <v>0</v>
      </c>
      <c r="H196" s="68">
        <v>0</v>
      </c>
      <c r="I196" s="68">
        <v>0</v>
      </c>
      <c r="J196" s="68">
        <v>0</v>
      </c>
      <c r="K196" s="68">
        <v>5</v>
      </c>
      <c r="L196" s="68">
        <v>20</v>
      </c>
      <c r="M196" s="68">
        <v>28</v>
      </c>
      <c r="N196" s="69">
        <v>134</v>
      </c>
    </row>
    <row r="197" spans="1:14" ht="12.75">
      <c r="A197" s="37" t="s">
        <v>152</v>
      </c>
      <c r="B197" s="68">
        <v>29</v>
      </c>
      <c r="C197" s="68">
        <v>24</v>
      </c>
      <c r="D197" s="68">
        <v>20</v>
      </c>
      <c r="E197" s="68">
        <v>8</v>
      </c>
      <c r="F197" s="68">
        <v>1</v>
      </c>
      <c r="G197" s="68">
        <v>0</v>
      </c>
      <c r="H197" s="68">
        <v>0</v>
      </c>
      <c r="I197" s="68">
        <v>0</v>
      </c>
      <c r="J197" s="68">
        <v>0</v>
      </c>
      <c r="K197" s="68">
        <v>6</v>
      </c>
      <c r="L197" s="68">
        <v>21</v>
      </c>
      <c r="M197" s="68">
        <v>28</v>
      </c>
      <c r="N197" s="69">
        <v>138</v>
      </c>
    </row>
    <row r="198" spans="1:14" ht="12.75">
      <c r="A198" s="37" t="s">
        <v>153</v>
      </c>
      <c r="B198" s="68">
        <v>28</v>
      </c>
      <c r="C198" s="68">
        <v>23</v>
      </c>
      <c r="D198" s="68">
        <v>17</v>
      </c>
      <c r="E198" s="68">
        <v>8</v>
      </c>
      <c r="F198" s="68">
        <v>1</v>
      </c>
      <c r="G198" s="68">
        <v>0</v>
      </c>
      <c r="H198" s="68">
        <v>0</v>
      </c>
      <c r="I198" s="68">
        <v>0</v>
      </c>
      <c r="J198" s="68">
        <v>0</v>
      </c>
      <c r="K198" s="68">
        <v>5</v>
      </c>
      <c r="L198" s="68">
        <v>19</v>
      </c>
      <c r="M198" s="68">
        <v>28</v>
      </c>
      <c r="N198" s="69">
        <v>130</v>
      </c>
    </row>
    <row r="199" spans="1:14" ht="12.75">
      <c r="A199" s="37" t="s">
        <v>154</v>
      </c>
      <c r="B199" s="68">
        <v>30</v>
      </c>
      <c r="C199" s="68">
        <v>26</v>
      </c>
      <c r="D199" s="68">
        <v>26</v>
      </c>
      <c r="E199" s="68">
        <v>17</v>
      </c>
      <c r="F199" s="68">
        <v>5</v>
      </c>
      <c r="G199" s="68">
        <v>0</v>
      </c>
      <c r="H199" s="68">
        <v>0</v>
      </c>
      <c r="I199" s="68">
        <v>0</v>
      </c>
      <c r="J199" s="68">
        <v>1</v>
      </c>
      <c r="K199" s="68">
        <v>12</v>
      </c>
      <c r="L199" s="68">
        <v>25</v>
      </c>
      <c r="M199" s="68">
        <v>30</v>
      </c>
      <c r="N199" s="69">
        <v>170</v>
      </c>
    </row>
    <row r="200" spans="1:14" ht="12.75">
      <c r="A200" s="37" t="s">
        <v>155</v>
      </c>
      <c r="B200" s="68">
        <v>26</v>
      </c>
      <c r="C200" s="68">
        <v>21</v>
      </c>
      <c r="D200" s="68">
        <v>12</v>
      </c>
      <c r="E200" s="68">
        <v>4</v>
      </c>
      <c r="F200" s="68">
        <v>1</v>
      </c>
      <c r="G200" s="68">
        <v>0</v>
      </c>
      <c r="H200" s="68">
        <v>0</v>
      </c>
      <c r="I200" s="68">
        <v>0</v>
      </c>
      <c r="J200" s="68">
        <v>0</v>
      </c>
      <c r="K200" s="68">
        <v>3</v>
      </c>
      <c r="L200" s="68">
        <v>17</v>
      </c>
      <c r="M200" s="68">
        <v>26</v>
      </c>
      <c r="N200" s="69">
        <v>112</v>
      </c>
    </row>
    <row r="201" spans="1:14" ht="12.75">
      <c r="A201" s="37" t="s">
        <v>319</v>
      </c>
      <c r="B201" s="68" t="s">
        <v>330</v>
      </c>
      <c r="C201" s="68" t="s">
        <v>330</v>
      </c>
      <c r="D201" s="68" t="s">
        <v>330</v>
      </c>
      <c r="E201" s="68" t="s">
        <v>330</v>
      </c>
      <c r="F201" s="68" t="s">
        <v>330</v>
      </c>
      <c r="G201" s="68" t="s">
        <v>330</v>
      </c>
      <c r="H201" s="68" t="s">
        <v>330</v>
      </c>
      <c r="I201" s="68" t="s">
        <v>330</v>
      </c>
      <c r="J201" s="68" t="s">
        <v>330</v>
      </c>
      <c r="K201" s="68" t="s">
        <v>330</v>
      </c>
      <c r="L201" s="68" t="s">
        <v>330</v>
      </c>
      <c r="M201" s="68" t="s">
        <v>330</v>
      </c>
      <c r="N201" s="69" t="s">
        <v>330</v>
      </c>
    </row>
    <row r="202" spans="1:14" ht="12.75">
      <c r="A202" s="37" t="s">
        <v>156</v>
      </c>
      <c r="B202" s="68">
        <v>30</v>
      </c>
      <c r="C202" s="68">
        <v>27</v>
      </c>
      <c r="D202" s="68">
        <v>26</v>
      </c>
      <c r="E202" s="68">
        <v>13</v>
      </c>
      <c r="F202" s="68">
        <v>2</v>
      </c>
      <c r="G202" s="68">
        <v>0</v>
      </c>
      <c r="H202" s="68">
        <v>0</v>
      </c>
      <c r="I202" s="68">
        <v>0</v>
      </c>
      <c r="J202" s="68">
        <v>2</v>
      </c>
      <c r="K202" s="68">
        <v>17</v>
      </c>
      <c r="L202" s="68">
        <v>27</v>
      </c>
      <c r="M202" s="68">
        <v>30</v>
      </c>
      <c r="N202" s="69">
        <v>174</v>
      </c>
    </row>
    <row r="203" spans="1:14" ht="12.75">
      <c r="A203" s="37" t="s">
        <v>157</v>
      </c>
      <c r="B203" s="68">
        <v>31</v>
      </c>
      <c r="C203" s="68">
        <v>28</v>
      </c>
      <c r="D203" s="68">
        <v>30</v>
      </c>
      <c r="E203" s="68">
        <v>26</v>
      </c>
      <c r="F203" s="68">
        <v>18</v>
      </c>
      <c r="G203" s="68">
        <v>5</v>
      </c>
      <c r="H203" s="68">
        <v>0</v>
      </c>
      <c r="I203" s="68">
        <v>1</v>
      </c>
      <c r="J203" s="68">
        <v>10</v>
      </c>
      <c r="K203" s="68">
        <v>25</v>
      </c>
      <c r="L203" s="68">
        <v>29</v>
      </c>
      <c r="M203" s="68">
        <v>30</v>
      </c>
      <c r="N203" s="69">
        <v>232</v>
      </c>
    </row>
    <row r="204" spans="1:14" ht="12.75">
      <c r="A204" s="37" t="s">
        <v>298</v>
      </c>
      <c r="B204" s="68">
        <v>30.4</v>
      </c>
      <c r="C204" s="68">
        <v>27.1</v>
      </c>
      <c r="D204" s="68">
        <v>28.2</v>
      </c>
      <c r="E204" s="68">
        <v>17.8</v>
      </c>
      <c r="F204" s="68">
        <v>9.6</v>
      </c>
      <c r="G204" s="68">
        <v>1.9</v>
      </c>
      <c r="H204" s="68">
        <v>0</v>
      </c>
      <c r="I204" s="68">
        <v>0</v>
      </c>
      <c r="J204" s="68">
        <v>4.8</v>
      </c>
      <c r="K204" s="68">
        <v>15.5</v>
      </c>
      <c r="L204" s="68">
        <v>26.6</v>
      </c>
      <c r="M204" s="68">
        <v>29.8</v>
      </c>
      <c r="N204" s="69">
        <v>191.8</v>
      </c>
    </row>
    <row r="205" spans="1:14" ht="12.75">
      <c r="A205" s="37" t="s">
        <v>158</v>
      </c>
      <c r="B205" s="68">
        <v>31</v>
      </c>
      <c r="C205" s="68">
        <v>28</v>
      </c>
      <c r="D205" s="68">
        <v>30</v>
      </c>
      <c r="E205" s="68">
        <v>27</v>
      </c>
      <c r="F205" s="68">
        <v>16</v>
      </c>
      <c r="G205" s="68">
        <v>5</v>
      </c>
      <c r="H205" s="68">
        <v>0</v>
      </c>
      <c r="I205" s="68">
        <v>0</v>
      </c>
      <c r="J205" s="68">
        <v>6</v>
      </c>
      <c r="K205" s="68">
        <v>18</v>
      </c>
      <c r="L205" s="68">
        <v>26</v>
      </c>
      <c r="M205" s="68">
        <v>30</v>
      </c>
      <c r="N205" s="69">
        <v>219</v>
      </c>
    </row>
    <row r="206" spans="1:14" ht="12.75">
      <c r="A206" s="37" t="s">
        <v>159</v>
      </c>
      <c r="B206" s="68">
        <v>30</v>
      </c>
      <c r="C206" s="68">
        <v>26</v>
      </c>
      <c r="D206" s="68">
        <v>26</v>
      </c>
      <c r="E206" s="68">
        <v>16</v>
      </c>
      <c r="F206" s="68">
        <v>5</v>
      </c>
      <c r="G206" s="68">
        <v>1</v>
      </c>
      <c r="H206" s="68">
        <v>0</v>
      </c>
      <c r="I206" s="68">
        <v>0</v>
      </c>
      <c r="J206" s="68">
        <v>2</v>
      </c>
      <c r="K206" s="68">
        <v>11</v>
      </c>
      <c r="L206" s="68">
        <v>25</v>
      </c>
      <c r="M206" s="68">
        <v>30</v>
      </c>
      <c r="N206" s="69">
        <v>170</v>
      </c>
    </row>
    <row r="207" spans="1:14" ht="12.75">
      <c r="A207" s="37" t="s">
        <v>244</v>
      </c>
      <c r="B207" s="68">
        <v>30</v>
      </c>
      <c r="C207" s="68">
        <v>26.5</v>
      </c>
      <c r="D207" s="68">
        <v>25.6</v>
      </c>
      <c r="E207" s="68">
        <v>17.3</v>
      </c>
      <c r="F207" s="68">
        <v>5.2</v>
      </c>
      <c r="G207" s="68">
        <v>0.4</v>
      </c>
      <c r="H207" s="68">
        <v>0</v>
      </c>
      <c r="I207" s="68">
        <v>0</v>
      </c>
      <c r="J207" s="68">
        <v>2.9</v>
      </c>
      <c r="K207" s="68">
        <v>12.3</v>
      </c>
      <c r="L207" s="68">
        <v>24.4</v>
      </c>
      <c r="M207" s="68">
        <v>29.2</v>
      </c>
      <c r="N207" s="69">
        <v>173.7</v>
      </c>
    </row>
    <row r="208" spans="1:14" ht="12.75">
      <c r="A208" s="37" t="s">
        <v>160</v>
      </c>
      <c r="B208" s="68">
        <v>30</v>
      </c>
      <c r="C208" s="68">
        <v>27</v>
      </c>
      <c r="D208" s="68">
        <v>26</v>
      </c>
      <c r="E208" s="68">
        <v>16</v>
      </c>
      <c r="F208" s="68">
        <v>5</v>
      </c>
      <c r="G208" s="68">
        <v>0</v>
      </c>
      <c r="H208" s="68">
        <v>0</v>
      </c>
      <c r="I208" s="68">
        <v>0</v>
      </c>
      <c r="J208" s="68">
        <v>2</v>
      </c>
      <c r="K208" s="68">
        <v>13</v>
      </c>
      <c r="L208" s="68">
        <v>26</v>
      </c>
      <c r="M208" s="68">
        <v>30</v>
      </c>
      <c r="N208" s="69">
        <v>176</v>
      </c>
    </row>
    <row r="209" spans="1:14" ht="12.75">
      <c r="A209" s="37" t="s">
        <v>161</v>
      </c>
      <c r="B209" s="68">
        <v>30</v>
      </c>
      <c r="C209" s="68">
        <v>26</v>
      </c>
      <c r="D209" s="68">
        <v>25</v>
      </c>
      <c r="E209" s="68">
        <v>15</v>
      </c>
      <c r="F209" s="68">
        <v>5</v>
      </c>
      <c r="G209" s="68">
        <v>0</v>
      </c>
      <c r="H209" s="68">
        <v>0</v>
      </c>
      <c r="I209" s="68">
        <v>0</v>
      </c>
      <c r="J209" s="68">
        <v>2</v>
      </c>
      <c r="K209" s="68">
        <v>14</v>
      </c>
      <c r="L209" s="68">
        <v>26</v>
      </c>
      <c r="M209" s="68">
        <v>30</v>
      </c>
      <c r="N209" s="69">
        <v>172</v>
      </c>
    </row>
    <row r="210" spans="1:14" ht="12.75">
      <c r="A210" s="37" t="s">
        <v>245</v>
      </c>
      <c r="B210" s="68" t="s">
        <v>330</v>
      </c>
      <c r="C210" s="68" t="s">
        <v>330</v>
      </c>
      <c r="D210" s="68" t="s">
        <v>330</v>
      </c>
      <c r="E210" s="68" t="s">
        <v>330</v>
      </c>
      <c r="F210" s="68" t="s">
        <v>330</v>
      </c>
      <c r="G210" s="68" t="s">
        <v>330</v>
      </c>
      <c r="H210" s="68" t="s">
        <v>330</v>
      </c>
      <c r="I210" s="68" t="s">
        <v>330</v>
      </c>
      <c r="J210" s="68" t="s">
        <v>330</v>
      </c>
      <c r="K210" s="68" t="s">
        <v>330</v>
      </c>
      <c r="L210" s="68" t="s">
        <v>330</v>
      </c>
      <c r="M210" s="68" t="s">
        <v>330</v>
      </c>
      <c r="N210" s="69" t="s">
        <v>330</v>
      </c>
    </row>
    <row r="211" spans="1:14" ht="12.75">
      <c r="A211" s="37" t="s">
        <v>246</v>
      </c>
      <c r="B211" s="68" t="s">
        <v>330</v>
      </c>
      <c r="C211" s="68" t="s">
        <v>330</v>
      </c>
      <c r="D211" s="68" t="s">
        <v>330</v>
      </c>
      <c r="E211" s="68" t="s">
        <v>330</v>
      </c>
      <c r="F211" s="68" t="s">
        <v>330</v>
      </c>
      <c r="G211" s="68" t="s">
        <v>330</v>
      </c>
      <c r="H211" s="68" t="s">
        <v>330</v>
      </c>
      <c r="I211" s="68" t="s">
        <v>330</v>
      </c>
      <c r="J211" s="68" t="s">
        <v>330</v>
      </c>
      <c r="K211" s="68" t="s">
        <v>330</v>
      </c>
      <c r="L211" s="68" t="s">
        <v>330</v>
      </c>
      <c r="M211" s="68" t="s">
        <v>330</v>
      </c>
      <c r="N211" s="69" t="s">
        <v>330</v>
      </c>
    </row>
    <row r="212" spans="1:14" ht="12.75">
      <c r="A212" s="37" t="s">
        <v>162</v>
      </c>
      <c r="B212" s="68">
        <v>30</v>
      </c>
      <c r="C212" s="68">
        <v>28</v>
      </c>
      <c r="D212" s="68">
        <v>29</v>
      </c>
      <c r="E212" s="68">
        <v>19</v>
      </c>
      <c r="F212" s="68">
        <v>6</v>
      </c>
      <c r="G212" s="68">
        <v>1</v>
      </c>
      <c r="H212" s="68">
        <v>0</v>
      </c>
      <c r="I212" s="68">
        <v>0</v>
      </c>
      <c r="J212" s="68">
        <v>4</v>
      </c>
      <c r="K212" s="68">
        <v>19</v>
      </c>
      <c r="L212" s="68">
        <v>27</v>
      </c>
      <c r="M212" s="68">
        <v>30</v>
      </c>
      <c r="N212" s="69">
        <v>193</v>
      </c>
    </row>
    <row r="213" spans="1:14" ht="12.75">
      <c r="A213" s="37" t="s">
        <v>163</v>
      </c>
      <c r="B213" s="68">
        <v>29</v>
      </c>
      <c r="C213" s="68">
        <v>25</v>
      </c>
      <c r="D213" s="68">
        <v>26</v>
      </c>
      <c r="E213" s="68">
        <v>19</v>
      </c>
      <c r="F213" s="68">
        <v>6</v>
      </c>
      <c r="G213" s="68">
        <v>0</v>
      </c>
      <c r="H213" s="68">
        <v>0</v>
      </c>
      <c r="I213" s="68">
        <v>0</v>
      </c>
      <c r="J213" s="68">
        <v>2</v>
      </c>
      <c r="K213" s="68">
        <v>14</v>
      </c>
      <c r="L213" s="68">
        <v>25</v>
      </c>
      <c r="M213" s="68">
        <v>28</v>
      </c>
      <c r="N213" s="69">
        <v>174</v>
      </c>
    </row>
    <row r="214" spans="1:14" ht="12.75">
      <c r="A214" s="37" t="s">
        <v>247</v>
      </c>
      <c r="B214" s="68" t="s">
        <v>330</v>
      </c>
      <c r="C214" s="68" t="s">
        <v>330</v>
      </c>
      <c r="D214" s="68" t="s">
        <v>330</v>
      </c>
      <c r="E214" s="68" t="s">
        <v>330</v>
      </c>
      <c r="F214" s="68" t="s">
        <v>330</v>
      </c>
      <c r="G214" s="68" t="s">
        <v>330</v>
      </c>
      <c r="H214" s="68" t="s">
        <v>330</v>
      </c>
      <c r="I214" s="68" t="s">
        <v>330</v>
      </c>
      <c r="J214" s="68" t="s">
        <v>330</v>
      </c>
      <c r="K214" s="68" t="s">
        <v>330</v>
      </c>
      <c r="L214" s="68" t="s">
        <v>330</v>
      </c>
      <c r="M214" s="68" t="s">
        <v>330</v>
      </c>
      <c r="N214" s="69" t="s">
        <v>330</v>
      </c>
    </row>
    <row r="215" spans="1:14" ht="12.75">
      <c r="A215" s="37" t="s">
        <v>164</v>
      </c>
      <c r="B215" s="68">
        <v>28</v>
      </c>
      <c r="C215" s="68">
        <v>24</v>
      </c>
      <c r="D215" s="68">
        <v>20</v>
      </c>
      <c r="E215" s="68">
        <v>10</v>
      </c>
      <c r="F215" s="68">
        <v>2</v>
      </c>
      <c r="G215" s="68">
        <v>0</v>
      </c>
      <c r="H215" s="68">
        <v>0</v>
      </c>
      <c r="I215" s="68">
        <v>0</v>
      </c>
      <c r="J215" s="68">
        <v>0</v>
      </c>
      <c r="K215" s="68">
        <v>7</v>
      </c>
      <c r="L215" s="68">
        <v>21</v>
      </c>
      <c r="M215" s="68">
        <v>28</v>
      </c>
      <c r="N215" s="69">
        <v>141</v>
      </c>
    </row>
    <row r="216" spans="1:14" ht="12.75">
      <c r="A216" s="37" t="s">
        <v>248</v>
      </c>
      <c r="B216" s="68" t="s">
        <v>330</v>
      </c>
      <c r="C216" s="68" t="s">
        <v>330</v>
      </c>
      <c r="D216" s="68" t="s">
        <v>330</v>
      </c>
      <c r="E216" s="68" t="s">
        <v>330</v>
      </c>
      <c r="F216" s="68" t="s">
        <v>330</v>
      </c>
      <c r="G216" s="68" t="s">
        <v>330</v>
      </c>
      <c r="H216" s="68" t="s">
        <v>330</v>
      </c>
      <c r="I216" s="68" t="s">
        <v>330</v>
      </c>
      <c r="J216" s="68" t="s">
        <v>330</v>
      </c>
      <c r="K216" s="68" t="s">
        <v>330</v>
      </c>
      <c r="L216" s="68" t="s">
        <v>330</v>
      </c>
      <c r="M216" s="68" t="s">
        <v>330</v>
      </c>
      <c r="N216" s="69" t="s">
        <v>330</v>
      </c>
    </row>
    <row r="217" spans="1:14" ht="12.75">
      <c r="A217" s="37" t="s">
        <v>165</v>
      </c>
      <c r="B217" s="68">
        <v>30</v>
      </c>
      <c r="C217" s="68">
        <v>27</v>
      </c>
      <c r="D217" s="68">
        <v>27</v>
      </c>
      <c r="E217" s="68">
        <v>14</v>
      </c>
      <c r="F217" s="68">
        <v>3</v>
      </c>
      <c r="G217" s="68">
        <v>0</v>
      </c>
      <c r="H217" s="68">
        <v>0</v>
      </c>
      <c r="I217" s="68">
        <v>0</v>
      </c>
      <c r="J217" s="68">
        <v>1</v>
      </c>
      <c r="K217" s="68">
        <v>9</v>
      </c>
      <c r="L217" s="68">
        <v>26</v>
      </c>
      <c r="M217" s="68">
        <v>30</v>
      </c>
      <c r="N217" s="69">
        <v>166</v>
      </c>
    </row>
    <row r="218" spans="1:14" ht="12.75">
      <c r="A218" s="37" t="s">
        <v>166</v>
      </c>
      <c r="B218" s="68">
        <v>31</v>
      </c>
      <c r="C218" s="68">
        <v>27</v>
      </c>
      <c r="D218" s="68">
        <v>24</v>
      </c>
      <c r="E218" s="68">
        <v>11</v>
      </c>
      <c r="F218" s="68">
        <v>2</v>
      </c>
      <c r="G218" s="68">
        <v>0</v>
      </c>
      <c r="H218" s="68">
        <v>0</v>
      </c>
      <c r="I218" s="68">
        <v>0</v>
      </c>
      <c r="J218" s="68">
        <v>1</v>
      </c>
      <c r="K218" s="68">
        <v>8</v>
      </c>
      <c r="L218" s="68">
        <v>24</v>
      </c>
      <c r="M218" s="68">
        <v>30</v>
      </c>
      <c r="N218" s="69">
        <v>158</v>
      </c>
    </row>
    <row r="219" spans="1:14" ht="12.75">
      <c r="A219" s="37" t="s">
        <v>249</v>
      </c>
      <c r="B219" s="68" t="s">
        <v>330</v>
      </c>
      <c r="C219" s="68" t="s">
        <v>330</v>
      </c>
      <c r="D219" s="68" t="s">
        <v>330</v>
      </c>
      <c r="E219" s="68" t="s">
        <v>330</v>
      </c>
      <c r="F219" s="68" t="s">
        <v>330</v>
      </c>
      <c r="G219" s="68" t="s">
        <v>330</v>
      </c>
      <c r="H219" s="68" t="s">
        <v>330</v>
      </c>
      <c r="I219" s="68" t="s">
        <v>330</v>
      </c>
      <c r="J219" s="68" t="s">
        <v>330</v>
      </c>
      <c r="K219" s="68" t="s">
        <v>330</v>
      </c>
      <c r="L219" s="68" t="s">
        <v>330</v>
      </c>
      <c r="M219" s="68" t="s">
        <v>330</v>
      </c>
      <c r="N219" s="69" t="s">
        <v>330</v>
      </c>
    </row>
    <row r="220" spans="1:14" ht="12.75">
      <c r="A220" s="37" t="s">
        <v>167</v>
      </c>
      <c r="B220" s="68">
        <v>28</v>
      </c>
      <c r="C220" s="68">
        <v>25</v>
      </c>
      <c r="D220" s="68">
        <v>23</v>
      </c>
      <c r="E220" s="68">
        <v>8</v>
      </c>
      <c r="F220" s="68">
        <v>1</v>
      </c>
      <c r="G220" s="68">
        <v>0</v>
      </c>
      <c r="H220" s="68">
        <v>0</v>
      </c>
      <c r="I220" s="68">
        <v>0</v>
      </c>
      <c r="J220" s="68">
        <v>0</v>
      </c>
      <c r="K220" s="68">
        <v>7</v>
      </c>
      <c r="L220" s="68">
        <v>23</v>
      </c>
      <c r="M220" s="68">
        <v>29</v>
      </c>
      <c r="N220" s="69">
        <v>145</v>
      </c>
    </row>
    <row r="221" spans="1:14" ht="12.75">
      <c r="A221" s="37" t="s">
        <v>168</v>
      </c>
      <c r="B221" s="68">
        <v>28</v>
      </c>
      <c r="C221" s="68">
        <v>22</v>
      </c>
      <c r="D221" s="68">
        <v>14</v>
      </c>
      <c r="E221" s="68">
        <v>5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5</v>
      </c>
      <c r="L221" s="68">
        <v>18</v>
      </c>
      <c r="M221" s="68">
        <v>27</v>
      </c>
      <c r="N221" s="69">
        <v>120</v>
      </c>
    </row>
    <row r="222" spans="1:14" ht="12.75">
      <c r="A222" s="37" t="s">
        <v>169</v>
      </c>
      <c r="B222" s="68">
        <v>28</v>
      </c>
      <c r="C222" s="68">
        <v>26</v>
      </c>
      <c r="D222" s="68">
        <v>24</v>
      </c>
      <c r="E222" s="68">
        <v>16</v>
      </c>
      <c r="F222" s="68">
        <v>3</v>
      </c>
      <c r="G222" s="68">
        <v>0</v>
      </c>
      <c r="H222" s="68">
        <v>0</v>
      </c>
      <c r="I222" s="68">
        <v>0</v>
      </c>
      <c r="J222" s="68">
        <v>2</v>
      </c>
      <c r="K222" s="68">
        <v>14</v>
      </c>
      <c r="L222" s="68">
        <v>24</v>
      </c>
      <c r="M222" s="68">
        <v>28</v>
      </c>
      <c r="N222" s="69">
        <v>166</v>
      </c>
    </row>
    <row r="223" spans="1:14" ht="12.75">
      <c r="A223" s="37" t="s">
        <v>170</v>
      </c>
      <c r="B223" s="68">
        <v>31</v>
      </c>
      <c r="C223" s="68">
        <v>28</v>
      </c>
      <c r="D223" s="68">
        <v>30</v>
      </c>
      <c r="E223" s="68">
        <v>27</v>
      </c>
      <c r="F223" s="68">
        <v>19</v>
      </c>
      <c r="G223" s="68">
        <v>6</v>
      </c>
      <c r="H223" s="68">
        <v>1</v>
      </c>
      <c r="I223" s="68">
        <v>4</v>
      </c>
      <c r="J223" s="68">
        <v>16</v>
      </c>
      <c r="K223" s="68">
        <v>28</v>
      </c>
      <c r="L223" s="68">
        <v>29</v>
      </c>
      <c r="M223" s="68">
        <v>31</v>
      </c>
      <c r="N223" s="69">
        <v>249</v>
      </c>
    </row>
    <row r="224" spans="1:14" ht="12.75">
      <c r="A224" s="37" t="s">
        <v>171</v>
      </c>
      <c r="B224" s="68">
        <v>30</v>
      </c>
      <c r="C224" s="68">
        <v>26</v>
      </c>
      <c r="D224" s="68">
        <v>26</v>
      </c>
      <c r="E224" s="68">
        <v>18</v>
      </c>
      <c r="F224" s="68">
        <v>6</v>
      </c>
      <c r="G224" s="68">
        <v>1</v>
      </c>
      <c r="H224" s="68">
        <v>0</v>
      </c>
      <c r="I224" s="68">
        <v>0</v>
      </c>
      <c r="J224" s="68">
        <v>4</v>
      </c>
      <c r="K224" s="68">
        <v>19</v>
      </c>
      <c r="L224" s="68">
        <v>27</v>
      </c>
      <c r="M224" s="68">
        <v>30</v>
      </c>
      <c r="N224" s="69">
        <v>186</v>
      </c>
    </row>
    <row r="225" spans="1:14" ht="12.75">
      <c r="A225" s="37" t="s">
        <v>172</v>
      </c>
      <c r="B225" s="68">
        <v>29</v>
      </c>
      <c r="C225" s="68">
        <v>26</v>
      </c>
      <c r="D225" s="68">
        <v>25</v>
      </c>
      <c r="E225" s="68">
        <v>16</v>
      </c>
      <c r="F225" s="68">
        <v>5</v>
      </c>
      <c r="G225" s="68">
        <v>0</v>
      </c>
      <c r="H225" s="68">
        <v>0</v>
      </c>
      <c r="I225" s="68">
        <v>0</v>
      </c>
      <c r="J225" s="68">
        <v>2</v>
      </c>
      <c r="K225" s="68">
        <v>12</v>
      </c>
      <c r="L225" s="68">
        <v>24</v>
      </c>
      <c r="M225" s="68">
        <v>29</v>
      </c>
      <c r="N225" s="69">
        <v>170</v>
      </c>
    </row>
    <row r="226" spans="1:14" ht="12.75">
      <c r="A226" s="37" t="s">
        <v>173</v>
      </c>
      <c r="B226" s="68">
        <v>29</v>
      </c>
      <c r="C226" s="68">
        <v>24</v>
      </c>
      <c r="D226" s="68">
        <v>20</v>
      </c>
      <c r="E226" s="68">
        <v>9</v>
      </c>
      <c r="F226" s="68">
        <v>2</v>
      </c>
      <c r="G226" s="68">
        <v>0</v>
      </c>
      <c r="H226" s="68">
        <v>0</v>
      </c>
      <c r="I226" s="68">
        <v>0</v>
      </c>
      <c r="J226" s="68">
        <v>0</v>
      </c>
      <c r="K226" s="68">
        <v>6</v>
      </c>
      <c r="L226" s="68">
        <v>21</v>
      </c>
      <c r="M226" s="68">
        <v>28</v>
      </c>
      <c r="N226" s="69">
        <v>139</v>
      </c>
    </row>
    <row r="227" spans="1:14" ht="12.75">
      <c r="A227" s="37" t="s">
        <v>320</v>
      </c>
      <c r="B227" s="68" t="s">
        <v>330</v>
      </c>
      <c r="C227" s="68" t="s">
        <v>330</v>
      </c>
      <c r="D227" s="68" t="s">
        <v>330</v>
      </c>
      <c r="E227" s="68" t="s">
        <v>330</v>
      </c>
      <c r="F227" s="68" t="s">
        <v>330</v>
      </c>
      <c r="G227" s="68" t="s">
        <v>330</v>
      </c>
      <c r="H227" s="68" t="s">
        <v>330</v>
      </c>
      <c r="I227" s="68" t="s">
        <v>330</v>
      </c>
      <c r="J227" s="68" t="s">
        <v>330</v>
      </c>
      <c r="K227" s="68" t="s">
        <v>330</v>
      </c>
      <c r="L227" s="68" t="s">
        <v>330</v>
      </c>
      <c r="M227" s="68" t="s">
        <v>330</v>
      </c>
      <c r="N227" s="69" t="s">
        <v>330</v>
      </c>
    </row>
    <row r="228" spans="1:14" ht="12.75">
      <c r="A228" s="37" t="s">
        <v>174</v>
      </c>
      <c r="B228" s="68">
        <v>31</v>
      </c>
      <c r="C228" s="68">
        <v>28</v>
      </c>
      <c r="D228" s="68">
        <v>28</v>
      </c>
      <c r="E228" s="68">
        <v>17</v>
      </c>
      <c r="F228" s="68">
        <v>4</v>
      </c>
      <c r="G228" s="68">
        <v>0</v>
      </c>
      <c r="H228" s="68">
        <v>0</v>
      </c>
      <c r="I228" s="68">
        <v>0</v>
      </c>
      <c r="J228" s="68">
        <v>2</v>
      </c>
      <c r="K228" s="68">
        <v>17</v>
      </c>
      <c r="L228" s="68">
        <v>28</v>
      </c>
      <c r="M228" s="68">
        <v>31</v>
      </c>
      <c r="N228" s="69">
        <v>185</v>
      </c>
    </row>
    <row r="229" spans="1:14" ht="12.75">
      <c r="A229" s="37" t="s">
        <v>175</v>
      </c>
      <c r="B229" s="68">
        <v>30</v>
      </c>
      <c r="C229" s="68">
        <v>27</v>
      </c>
      <c r="D229" s="68">
        <v>25</v>
      </c>
      <c r="E229" s="68">
        <v>16</v>
      </c>
      <c r="F229" s="68">
        <v>5</v>
      </c>
      <c r="G229" s="68">
        <v>1</v>
      </c>
      <c r="H229" s="68">
        <v>0</v>
      </c>
      <c r="I229" s="68">
        <v>0</v>
      </c>
      <c r="J229" s="68">
        <v>1</v>
      </c>
      <c r="K229" s="68">
        <v>12</v>
      </c>
      <c r="L229" s="68">
        <v>26</v>
      </c>
      <c r="M229" s="68">
        <v>30</v>
      </c>
      <c r="N229" s="69">
        <v>175</v>
      </c>
    </row>
    <row r="230" spans="1:14" ht="12.75">
      <c r="A230" s="37" t="s">
        <v>178</v>
      </c>
      <c r="B230" s="68">
        <v>30</v>
      </c>
      <c r="C230" s="68">
        <v>26</v>
      </c>
      <c r="D230" s="68">
        <v>26</v>
      </c>
      <c r="E230" s="68">
        <v>18</v>
      </c>
      <c r="F230" s="68">
        <v>6</v>
      </c>
      <c r="G230" s="68">
        <v>1</v>
      </c>
      <c r="H230" s="68">
        <v>0</v>
      </c>
      <c r="I230" s="68">
        <v>0</v>
      </c>
      <c r="J230" s="68">
        <v>4</v>
      </c>
      <c r="K230" s="68">
        <v>18</v>
      </c>
      <c r="L230" s="68">
        <v>26</v>
      </c>
      <c r="M230" s="68">
        <v>30</v>
      </c>
      <c r="N230" s="69">
        <v>185</v>
      </c>
    </row>
    <row r="231" spans="1:14" ht="12.75">
      <c r="A231" s="37" t="s">
        <v>179</v>
      </c>
      <c r="B231" s="68">
        <v>30</v>
      </c>
      <c r="C231" s="68">
        <v>28</v>
      </c>
      <c r="D231" s="68">
        <v>27</v>
      </c>
      <c r="E231" s="68">
        <v>19</v>
      </c>
      <c r="F231" s="68">
        <v>8</v>
      </c>
      <c r="G231" s="68">
        <v>1</v>
      </c>
      <c r="H231" s="68">
        <v>0</v>
      </c>
      <c r="I231" s="68">
        <v>0</v>
      </c>
      <c r="J231" s="68">
        <v>2</v>
      </c>
      <c r="K231" s="68">
        <v>12</v>
      </c>
      <c r="L231" s="68">
        <v>28</v>
      </c>
      <c r="M231" s="68">
        <v>30</v>
      </c>
      <c r="N231" s="69">
        <v>187</v>
      </c>
    </row>
    <row r="232" spans="1:14" ht="12.75">
      <c r="A232" s="37" t="s">
        <v>182</v>
      </c>
      <c r="B232" s="68">
        <v>27</v>
      </c>
      <c r="C232" s="68">
        <v>21</v>
      </c>
      <c r="D232" s="68">
        <v>15</v>
      </c>
      <c r="E232" s="68">
        <v>4</v>
      </c>
      <c r="F232" s="68">
        <v>0</v>
      </c>
      <c r="G232" s="68">
        <v>0</v>
      </c>
      <c r="H232" s="68">
        <v>0</v>
      </c>
      <c r="I232" s="68">
        <v>0</v>
      </c>
      <c r="J232" s="68">
        <v>0</v>
      </c>
      <c r="K232" s="68">
        <v>1</v>
      </c>
      <c r="L232" s="68">
        <v>16</v>
      </c>
      <c r="M232" s="68">
        <v>24</v>
      </c>
      <c r="N232" s="69">
        <v>108</v>
      </c>
    </row>
    <row r="233" spans="1:14" ht="12.75">
      <c r="A233" s="37" t="s">
        <v>181</v>
      </c>
      <c r="B233" s="68">
        <v>27</v>
      </c>
      <c r="C233" s="68">
        <v>22</v>
      </c>
      <c r="D233" s="68">
        <v>16</v>
      </c>
      <c r="E233" s="68">
        <v>6</v>
      </c>
      <c r="F233" s="68">
        <v>1</v>
      </c>
      <c r="G233" s="68">
        <v>0</v>
      </c>
      <c r="H233" s="68">
        <v>0</v>
      </c>
      <c r="I233" s="68">
        <v>0</v>
      </c>
      <c r="J233" s="68">
        <v>0</v>
      </c>
      <c r="K233" s="68">
        <v>4</v>
      </c>
      <c r="L233" s="68">
        <v>19</v>
      </c>
      <c r="M233" s="68">
        <v>27</v>
      </c>
      <c r="N233" s="69">
        <v>124</v>
      </c>
    </row>
    <row r="234" spans="1:14" ht="12.75">
      <c r="A234" s="37" t="s">
        <v>184</v>
      </c>
      <c r="B234" s="68">
        <v>26</v>
      </c>
      <c r="C234" s="68">
        <v>22</v>
      </c>
      <c r="D234" s="68">
        <v>15</v>
      </c>
      <c r="E234" s="68">
        <v>7</v>
      </c>
      <c r="F234" s="68">
        <v>1</v>
      </c>
      <c r="G234" s="68">
        <v>0</v>
      </c>
      <c r="H234" s="68">
        <v>0</v>
      </c>
      <c r="I234" s="68">
        <v>0</v>
      </c>
      <c r="J234" s="68">
        <v>0</v>
      </c>
      <c r="K234" s="68">
        <v>4</v>
      </c>
      <c r="L234" s="68">
        <v>17</v>
      </c>
      <c r="M234" s="68">
        <v>26</v>
      </c>
      <c r="N234" s="69">
        <v>117</v>
      </c>
    </row>
    <row r="235" spans="1:14" ht="12.75">
      <c r="A235" s="37" t="s">
        <v>183</v>
      </c>
      <c r="B235" s="68">
        <v>23</v>
      </c>
      <c r="C235" s="68">
        <v>15</v>
      </c>
      <c r="D235" s="68">
        <v>7</v>
      </c>
      <c r="E235" s="68">
        <v>2</v>
      </c>
      <c r="F235" s="68">
        <v>0</v>
      </c>
      <c r="G235" s="68">
        <v>0</v>
      </c>
      <c r="H235" s="68">
        <v>0</v>
      </c>
      <c r="I235" s="68">
        <v>0</v>
      </c>
      <c r="J235" s="68">
        <v>0</v>
      </c>
      <c r="K235" s="68">
        <v>1</v>
      </c>
      <c r="L235" s="68">
        <v>11</v>
      </c>
      <c r="M235" s="68">
        <v>24</v>
      </c>
      <c r="N235" s="69">
        <v>83</v>
      </c>
    </row>
    <row r="236" spans="1:14" ht="12.75">
      <c r="A236" s="37" t="s">
        <v>180</v>
      </c>
      <c r="B236" s="68">
        <v>29</v>
      </c>
      <c r="C236" s="68">
        <v>24</v>
      </c>
      <c r="D236" s="68">
        <v>17</v>
      </c>
      <c r="E236" s="68">
        <v>6</v>
      </c>
      <c r="F236" s="68">
        <v>1</v>
      </c>
      <c r="G236" s="68">
        <v>0</v>
      </c>
      <c r="H236" s="68">
        <v>0</v>
      </c>
      <c r="I236" s="68">
        <v>0</v>
      </c>
      <c r="J236" s="68">
        <v>0</v>
      </c>
      <c r="K236" s="68">
        <v>5</v>
      </c>
      <c r="L236" s="68">
        <v>18</v>
      </c>
      <c r="M236" s="68">
        <v>29</v>
      </c>
      <c r="N236" s="69">
        <v>129</v>
      </c>
    </row>
    <row r="237" spans="1:14" ht="12.75">
      <c r="A237" s="37" t="s">
        <v>185</v>
      </c>
      <c r="B237" s="68">
        <v>30</v>
      </c>
      <c r="C237" s="68">
        <v>26</v>
      </c>
      <c r="D237" s="68">
        <v>23</v>
      </c>
      <c r="E237" s="68">
        <v>14</v>
      </c>
      <c r="F237" s="68">
        <v>3</v>
      </c>
      <c r="G237" s="68">
        <v>0</v>
      </c>
      <c r="H237" s="68">
        <v>0</v>
      </c>
      <c r="I237" s="68">
        <v>0</v>
      </c>
      <c r="J237" s="68">
        <v>3</v>
      </c>
      <c r="K237" s="68">
        <v>14</v>
      </c>
      <c r="L237" s="68">
        <v>25</v>
      </c>
      <c r="M237" s="68">
        <v>30</v>
      </c>
      <c r="N237" s="69">
        <v>167</v>
      </c>
    </row>
    <row r="238" spans="1:14" ht="12.75">
      <c r="A238" s="37" t="s">
        <v>186</v>
      </c>
      <c r="B238" s="68">
        <v>28</v>
      </c>
      <c r="C238" s="68">
        <v>25</v>
      </c>
      <c r="D238" s="68">
        <v>23</v>
      </c>
      <c r="E238" s="68">
        <v>13</v>
      </c>
      <c r="F238" s="68">
        <v>3</v>
      </c>
      <c r="G238" s="68">
        <v>0</v>
      </c>
      <c r="H238" s="68">
        <v>0</v>
      </c>
      <c r="I238" s="68">
        <v>0</v>
      </c>
      <c r="J238" s="68">
        <v>1</v>
      </c>
      <c r="K238" s="68">
        <v>8</v>
      </c>
      <c r="L238" s="68">
        <v>23</v>
      </c>
      <c r="M238" s="68">
        <v>29</v>
      </c>
      <c r="N238" s="69">
        <v>153</v>
      </c>
    </row>
    <row r="239" spans="1:14" ht="12.75">
      <c r="A239" s="37" t="s">
        <v>187</v>
      </c>
      <c r="B239" s="68">
        <v>30</v>
      </c>
      <c r="C239" s="68">
        <v>26</v>
      </c>
      <c r="D239" s="68">
        <v>26</v>
      </c>
      <c r="E239" s="68">
        <v>18</v>
      </c>
      <c r="F239" s="68">
        <v>9</v>
      </c>
      <c r="G239" s="68">
        <v>1</v>
      </c>
      <c r="H239" s="68">
        <v>0</v>
      </c>
      <c r="I239" s="68">
        <v>0</v>
      </c>
      <c r="J239" s="68">
        <v>5</v>
      </c>
      <c r="K239" s="68">
        <v>18</v>
      </c>
      <c r="L239" s="68">
        <v>26</v>
      </c>
      <c r="M239" s="68">
        <v>30</v>
      </c>
      <c r="N239" s="69">
        <v>190</v>
      </c>
    </row>
    <row r="240" spans="1:14" ht="12.75">
      <c r="A240" s="37" t="s">
        <v>188</v>
      </c>
      <c r="B240" s="68">
        <v>31</v>
      </c>
      <c r="C240" s="68">
        <v>28</v>
      </c>
      <c r="D240" s="68">
        <v>30</v>
      </c>
      <c r="E240" s="68">
        <v>28</v>
      </c>
      <c r="F240" s="68">
        <v>24</v>
      </c>
      <c r="G240" s="68">
        <v>12</v>
      </c>
      <c r="H240" s="68">
        <v>2</v>
      </c>
      <c r="I240" s="68">
        <v>4</v>
      </c>
      <c r="J240" s="68">
        <v>16</v>
      </c>
      <c r="K240" s="68">
        <v>28</v>
      </c>
      <c r="L240" s="68">
        <v>30</v>
      </c>
      <c r="M240" s="68">
        <v>30</v>
      </c>
      <c r="N240" s="69">
        <v>263</v>
      </c>
    </row>
    <row r="241" spans="1:14" ht="12.75">
      <c r="A241" s="37" t="s">
        <v>189</v>
      </c>
      <c r="B241" s="68">
        <v>31</v>
      </c>
      <c r="C241" s="68">
        <v>28</v>
      </c>
      <c r="D241" s="68">
        <v>30</v>
      </c>
      <c r="E241" s="68">
        <v>28</v>
      </c>
      <c r="F241" s="68">
        <v>18</v>
      </c>
      <c r="G241" s="68">
        <v>5</v>
      </c>
      <c r="H241" s="68">
        <v>0</v>
      </c>
      <c r="I241" s="68">
        <v>1</v>
      </c>
      <c r="J241" s="68">
        <v>10</v>
      </c>
      <c r="K241" s="68">
        <v>26</v>
      </c>
      <c r="L241" s="68">
        <v>30</v>
      </c>
      <c r="M241" s="68">
        <v>31</v>
      </c>
      <c r="N241" s="69">
        <v>238</v>
      </c>
    </row>
    <row r="242" spans="1:14" ht="12.75">
      <c r="A242" s="37" t="s">
        <v>190</v>
      </c>
      <c r="B242" s="68">
        <v>31</v>
      </c>
      <c r="C242" s="68">
        <v>28</v>
      </c>
      <c r="D242" s="68">
        <v>30</v>
      </c>
      <c r="E242" s="68">
        <v>28</v>
      </c>
      <c r="F242" s="68">
        <v>17</v>
      </c>
      <c r="G242" s="68">
        <v>5</v>
      </c>
      <c r="H242" s="68">
        <v>0</v>
      </c>
      <c r="I242" s="68">
        <v>0</v>
      </c>
      <c r="J242" s="68">
        <v>7</v>
      </c>
      <c r="K242" s="68">
        <v>24</v>
      </c>
      <c r="L242" s="68">
        <v>29</v>
      </c>
      <c r="M242" s="68">
        <v>31</v>
      </c>
      <c r="N242" s="69">
        <v>231</v>
      </c>
    </row>
    <row r="243" spans="1:14" ht="12.75">
      <c r="A243" s="37" t="s">
        <v>321</v>
      </c>
      <c r="B243" s="68" t="s">
        <v>330</v>
      </c>
      <c r="C243" s="68" t="s">
        <v>330</v>
      </c>
      <c r="D243" s="68" t="s">
        <v>330</v>
      </c>
      <c r="E243" s="68" t="s">
        <v>330</v>
      </c>
      <c r="F243" s="68" t="s">
        <v>330</v>
      </c>
      <c r="G243" s="68" t="s">
        <v>330</v>
      </c>
      <c r="H243" s="68" t="s">
        <v>330</v>
      </c>
      <c r="I243" s="68" t="s">
        <v>330</v>
      </c>
      <c r="J243" s="68" t="s">
        <v>330</v>
      </c>
      <c r="K243" s="68" t="s">
        <v>330</v>
      </c>
      <c r="L243" s="68" t="s">
        <v>330</v>
      </c>
      <c r="M243" s="68" t="s">
        <v>330</v>
      </c>
      <c r="N243" s="69" t="s">
        <v>330</v>
      </c>
    </row>
    <row r="244" spans="1:14" ht="12.75">
      <c r="A244" s="37" t="s">
        <v>322</v>
      </c>
      <c r="B244" s="68" t="s">
        <v>330</v>
      </c>
      <c r="C244" s="68" t="s">
        <v>330</v>
      </c>
      <c r="D244" s="68" t="s">
        <v>330</v>
      </c>
      <c r="E244" s="68" t="s">
        <v>330</v>
      </c>
      <c r="F244" s="68" t="s">
        <v>330</v>
      </c>
      <c r="G244" s="68" t="s">
        <v>330</v>
      </c>
      <c r="H244" s="68" t="s">
        <v>330</v>
      </c>
      <c r="I244" s="68" t="s">
        <v>330</v>
      </c>
      <c r="J244" s="68" t="s">
        <v>330</v>
      </c>
      <c r="K244" s="68" t="s">
        <v>330</v>
      </c>
      <c r="L244" s="68" t="s">
        <v>330</v>
      </c>
      <c r="M244" s="68" t="s">
        <v>330</v>
      </c>
      <c r="N244" s="69" t="s">
        <v>330</v>
      </c>
    </row>
    <row r="245" spans="1:14" ht="12.75">
      <c r="A245" s="37" t="s">
        <v>191</v>
      </c>
      <c r="B245" s="68">
        <v>31</v>
      </c>
      <c r="C245" s="68">
        <v>27</v>
      </c>
      <c r="D245" s="68">
        <v>25</v>
      </c>
      <c r="E245" s="68">
        <v>16</v>
      </c>
      <c r="F245" s="68">
        <v>4</v>
      </c>
      <c r="G245" s="68">
        <v>0</v>
      </c>
      <c r="H245" s="68">
        <v>0</v>
      </c>
      <c r="I245" s="68">
        <v>0</v>
      </c>
      <c r="J245" s="68">
        <v>1</v>
      </c>
      <c r="K245" s="68">
        <v>13</v>
      </c>
      <c r="L245" s="68">
        <v>27</v>
      </c>
      <c r="M245" s="68">
        <v>31</v>
      </c>
      <c r="N245" s="69">
        <v>173</v>
      </c>
    </row>
    <row r="246" spans="1:14" ht="12.75">
      <c r="A246" s="37" t="s">
        <v>192</v>
      </c>
      <c r="B246" s="68">
        <v>31</v>
      </c>
      <c r="C246" s="68">
        <v>28</v>
      </c>
      <c r="D246" s="68">
        <v>30</v>
      </c>
      <c r="E246" s="68">
        <v>28</v>
      </c>
      <c r="F246" s="68">
        <v>21</v>
      </c>
      <c r="G246" s="68">
        <v>8</v>
      </c>
      <c r="H246" s="68">
        <v>1</v>
      </c>
      <c r="I246" s="68">
        <v>1</v>
      </c>
      <c r="J246" s="68">
        <v>9</v>
      </c>
      <c r="K246" s="68">
        <v>24</v>
      </c>
      <c r="L246" s="68">
        <v>29</v>
      </c>
      <c r="M246" s="68">
        <v>31</v>
      </c>
      <c r="N246" s="69">
        <v>240</v>
      </c>
    </row>
    <row r="247" spans="1:14" ht="12.75">
      <c r="A247" s="37" t="s">
        <v>193</v>
      </c>
      <c r="B247" s="68">
        <v>30</v>
      </c>
      <c r="C247" s="68">
        <v>28</v>
      </c>
      <c r="D247" s="68">
        <v>29</v>
      </c>
      <c r="E247" s="68">
        <v>23</v>
      </c>
      <c r="F247" s="68">
        <v>12</v>
      </c>
      <c r="G247" s="68">
        <v>3</v>
      </c>
      <c r="H247" s="68">
        <v>0</v>
      </c>
      <c r="I247" s="68">
        <v>0</v>
      </c>
      <c r="J247" s="68">
        <v>7</v>
      </c>
      <c r="K247" s="68">
        <v>22</v>
      </c>
      <c r="L247" s="68">
        <v>28</v>
      </c>
      <c r="M247" s="68">
        <v>30</v>
      </c>
      <c r="N247" s="69">
        <v>212</v>
      </c>
    </row>
    <row r="248" spans="1:14" ht="12.75">
      <c r="A248" s="37" t="s">
        <v>194</v>
      </c>
      <c r="B248" s="68">
        <v>30</v>
      </c>
      <c r="C248" s="68">
        <v>27</v>
      </c>
      <c r="D248" s="68">
        <v>29</v>
      </c>
      <c r="E248" s="68">
        <v>22</v>
      </c>
      <c r="F248" s="68">
        <v>9</v>
      </c>
      <c r="G248" s="68">
        <v>2</v>
      </c>
      <c r="H248" s="68">
        <v>0</v>
      </c>
      <c r="I248" s="68">
        <v>0</v>
      </c>
      <c r="J248" s="68">
        <v>6</v>
      </c>
      <c r="K248" s="68">
        <v>22</v>
      </c>
      <c r="L248" s="68">
        <v>27</v>
      </c>
      <c r="M248" s="68">
        <v>30</v>
      </c>
      <c r="N248" s="69">
        <v>205</v>
      </c>
    </row>
    <row r="249" spans="1:14" ht="12.75">
      <c r="A249" s="37" t="s">
        <v>323</v>
      </c>
      <c r="B249" s="68" t="s">
        <v>330</v>
      </c>
      <c r="C249" s="68" t="s">
        <v>330</v>
      </c>
      <c r="D249" s="68" t="s">
        <v>330</v>
      </c>
      <c r="E249" s="68" t="s">
        <v>330</v>
      </c>
      <c r="F249" s="68" t="s">
        <v>330</v>
      </c>
      <c r="G249" s="68" t="s">
        <v>330</v>
      </c>
      <c r="H249" s="68" t="s">
        <v>330</v>
      </c>
      <c r="I249" s="68" t="s">
        <v>330</v>
      </c>
      <c r="J249" s="68" t="s">
        <v>330</v>
      </c>
      <c r="K249" s="68" t="s">
        <v>330</v>
      </c>
      <c r="L249" s="68" t="s">
        <v>330</v>
      </c>
      <c r="M249" s="68" t="s">
        <v>330</v>
      </c>
      <c r="N249" s="69" t="s">
        <v>330</v>
      </c>
    </row>
    <row r="250" spans="1:14" ht="12.75">
      <c r="A250" s="37" t="s">
        <v>195</v>
      </c>
      <c r="B250" s="68">
        <v>30</v>
      </c>
      <c r="C250" s="68">
        <v>28</v>
      </c>
      <c r="D250" s="68">
        <v>31</v>
      </c>
      <c r="E250" s="68">
        <v>28</v>
      </c>
      <c r="F250" s="68">
        <v>22</v>
      </c>
      <c r="G250" s="68">
        <v>12</v>
      </c>
      <c r="H250" s="68">
        <v>2</v>
      </c>
      <c r="I250" s="68">
        <v>2</v>
      </c>
      <c r="J250" s="68">
        <v>16</v>
      </c>
      <c r="K250" s="68">
        <v>28</v>
      </c>
      <c r="L250" s="68">
        <v>29</v>
      </c>
      <c r="M250" s="68">
        <v>31</v>
      </c>
      <c r="N250" s="69">
        <v>261</v>
      </c>
    </row>
    <row r="251" spans="1:14" ht="12.75">
      <c r="A251" s="37" t="s">
        <v>196</v>
      </c>
      <c r="B251" s="68">
        <v>28</v>
      </c>
      <c r="C251" s="68">
        <v>24</v>
      </c>
      <c r="D251" s="68">
        <v>21</v>
      </c>
      <c r="E251" s="68">
        <v>10</v>
      </c>
      <c r="F251" s="68">
        <v>1</v>
      </c>
      <c r="G251" s="68">
        <v>0</v>
      </c>
      <c r="H251" s="68">
        <v>0</v>
      </c>
      <c r="I251" s="68">
        <v>0</v>
      </c>
      <c r="J251" s="68">
        <v>1</v>
      </c>
      <c r="K251" s="68">
        <v>8</v>
      </c>
      <c r="L251" s="68">
        <v>25</v>
      </c>
      <c r="M251" s="68">
        <v>28</v>
      </c>
      <c r="N251" s="69">
        <v>147</v>
      </c>
    </row>
    <row r="252" spans="1:14" ht="12.75">
      <c r="A252" s="37" t="s">
        <v>197</v>
      </c>
      <c r="B252" s="68">
        <v>28</v>
      </c>
      <c r="C252" s="68">
        <v>23</v>
      </c>
      <c r="D252" s="68">
        <v>19</v>
      </c>
      <c r="E252" s="68">
        <v>8</v>
      </c>
      <c r="F252" s="68">
        <v>1</v>
      </c>
      <c r="G252" s="68">
        <v>0</v>
      </c>
      <c r="H252" s="68">
        <v>0</v>
      </c>
      <c r="I252" s="68">
        <v>0</v>
      </c>
      <c r="J252" s="68">
        <v>0</v>
      </c>
      <c r="K252" s="68">
        <v>4</v>
      </c>
      <c r="L252" s="68">
        <v>18</v>
      </c>
      <c r="M252" s="68">
        <v>28</v>
      </c>
      <c r="N252" s="69">
        <v>130</v>
      </c>
    </row>
    <row r="253" spans="1:14" ht="12.75">
      <c r="A253" s="37" t="s">
        <v>177</v>
      </c>
      <c r="B253" s="68">
        <v>25</v>
      </c>
      <c r="C253" s="68">
        <v>17</v>
      </c>
      <c r="D253" s="68">
        <v>9</v>
      </c>
      <c r="E253" s="68">
        <v>2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3</v>
      </c>
      <c r="L253" s="68">
        <v>16</v>
      </c>
      <c r="M253" s="68">
        <v>25</v>
      </c>
      <c r="N253" s="69">
        <v>97</v>
      </c>
    </row>
    <row r="254" spans="1:14" ht="12.75">
      <c r="A254" s="37" t="s">
        <v>176</v>
      </c>
      <c r="B254" s="68">
        <v>25</v>
      </c>
      <c r="C254" s="68">
        <v>17</v>
      </c>
      <c r="D254" s="68">
        <v>8</v>
      </c>
      <c r="E254" s="68">
        <v>1</v>
      </c>
      <c r="F254" s="68"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68">
        <v>10</v>
      </c>
      <c r="M254" s="68">
        <v>24</v>
      </c>
      <c r="N254" s="69">
        <v>84</v>
      </c>
    </row>
    <row r="255" spans="1:14" ht="12.75">
      <c r="A255" s="37" t="s">
        <v>324</v>
      </c>
      <c r="B255" s="68" t="s">
        <v>330</v>
      </c>
      <c r="C255" s="68" t="s">
        <v>330</v>
      </c>
      <c r="D255" s="68" t="s">
        <v>330</v>
      </c>
      <c r="E255" s="68" t="s">
        <v>330</v>
      </c>
      <c r="F255" s="68" t="s">
        <v>330</v>
      </c>
      <c r="G255" s="68" t="s">
        <v>330</v>
      </c>
      <c r="H255" s="68" t="s">
        <v>330</v>
      </c>
      <c r="I255" s="68" t="s">
        <v>330</v>
      </c>
      <c r="J255" s="68" t="s">
        <v>330</v>
      </c>
      <c r="K255" s="68" t="s">
        <v>330</v>
      </c>
      <c r="L255" s="68" t="s">
        <v>330</v>
      </c>
      <c r="M255" s="68" t="s">
        <v>330</v>
      </c>
      <c r="N255" s="69" t="s">
        <v>330</v>
      </c>
    </row>
    <row r="256" spans="1:14" ht="12.75">
      <c r="A256" s="37" t="s">
        <v>299</v>
      </c>
      <c r="B256" s="68" t="s">
        <v>330</v>
      </c>
      <c r="C256" s="68" t="s">
        <v>330</v>
      </c>
      <c r="D256" s="68" t="s">
        <v>330</v>
      </c>
      <c r="E256" s="68" t="s">
        <v>330</v>
      </c>
      <c r="F256" s="68" t="s">
        <v>330</v>
      </c>
      <c r="G256" s="68" t="s">
        <v>330</v>
      </c>
      <c r="H256" s="68" t="s">
        <v>330</v>
      </c>
      <c r="I256" s="68" t="s">
        <v>330</v>
      </c>
      <c r="J256" s="68" t="s">
        <v>330</v>
      </c>
      <c r="K256" s="68" t="s">
        <v>330</v>
      </c>
      <c r="L256" s="68" t="s">
        <v>330</v>
      </c>
      <c r="M256" s="68" t="s">
        <v>330</v>
      </c>
      <c r="N256" s="69" t="s">
        <v>330</v>
      </c>
    </row>
    <row r="257" spans="1:14" ht="12.75">
      <c r="A257" s="37" t="s">
        <v>250</v>
      </c>
      <c r="B257" s="68" t="s">
        <v>330</v>
      </c>
      <c r="C257" s="68" t="s">
        <v>330</v>
      </c>
      <c r="D257" s="68" t="s">
        <v>330</v>
      </c>
      <c r="E257" s="68" t="s">
        <v>330</v>
      </c>
      <c r="F257" s="68" t="s">
        <v>330</v>
      </c>
      <c r="G257" s="68" t="s">
        <v>330</v>
      </c>
      <c r="H257" s="68" t="s">
        <v>330</v>
      </c>
      <c r="I257" s="68" t="s">
        <v>330</v>
      </c>
      <c r="J257" s="68" t="s">
        <v>330</v>
      </c>
      <c r="K257" s="68" t="s">
        <v>330</v>
      </c>
      <c r="L257" s="68" t="s">
        <v>330</v>
      </c>
      <c r="M257" s="68" t="s">
        <v>330</v>
      </c>
      <c r="N257" s="69" t="s">
        <v>330</v>
      </c>
    </row>
    <row r="258" spans="1:14" ht="12.75">
      <c r="A258" s="37" t="s">
        <v>198</v>
      </c>
      <c r="B258" s="68">
        <v>30</v>
      </c>
      <c r="C258" s="68">
        <v>27</v>
      </c>
      <c r="D258" s="68">
        <v>29</v>
      </c>
      <c r="E258" s="68">
        <v>18</v>
      </c>
      <c r="F258" s="68">
        <v>5</v>
      </c>
      <c r="G258" s="68">
        <v>0</v>
      </c>
      <c r="H258" s="68">
        <v>0</v>
      </c>
      <c r="I258" s="68">
        <v>0</v>
      </c>
      <c r="J258" s="68">
        <v>1</v>
      </c>
      <c r="K258" s="68">
        <v>11</v>
      </c>
      <c r="L258" s="68">
        <v>25</v>
      </c>
      <c r="M258" s="68">
        <v>30</v>
      </c>
      <c r="N258" s="69">
        <v>177</v>
      </c>
    </row>
    <row r="259" spans="1:14" ht="12.75">
      <c r="A259" s="37" t="s">
        <v>199</v>
      </c>
      <c r="B259" s="68">
        <v>30</v>
      </c>
      <c r="C259" s="68">
        <v>27</v>
      </c>
      <c r="D259" s="68">
        <v>22</v>
      </c>
      <c r="E259" s="68">
        <v>13</v>
      </c>
      <c r="F259" s="68">
        <v>4</v>
      </c>
      <c r="G259" s="68">
        <v>0</v>
      </c>
      <c r="H259" s="68">
        <v>0</v>
      </c>
      <c r="I259" s="68">
        <v>0</v>
      </c>
      <c r="J259" s="68">
        <v>1</v>
      </c>
      <c r="K259" s="68">
        <v>8</v>
      </c>
      <c r="L259" s="68">
        <v>23</v>
      </c>
      <c r="M259" s="68">
        <v>31</v>
      </c>
      <c r="N259" s="69">
        <v>159</v>
      </c>
    </row>
    <row r="260" spans="1:14" ht="12.75">
      <c r="A260" s="37" t="s">
        <v>251</v>
      </c>
      <c r="B260" s="68" t="s">
        <v>330</v>
      </c>
      <c r="C260" s="68" t="s">
        <v>330</v>
      </c>
      <c r="D260" s="68" t="s">
        <v>330</v>
      </c>
      <c r="E260" s="68" t="s">
        <v>330</v>
      </c>
      <c r="F260" s="68" t="s">
        <v>330</v>
      </c>
      <c r="G260" s="68" t="s">
        <v>330</v>
      </c>
      <c r="H260" s="68" t="s">
        <v>330</v>
      </c>
      <c r="I260" s="68" t="s">
        <v>330</v>
      </c>
      <c r="J260" s="68" t="s">
        <v>330</v>
      </c>
      <c r="K260" s="68" t="s">
        <v>330</v>
      </c>
      <c r="L260" s="68" t="s">
        <v>330</v>
      </c>
      <c r="M260" s="68" t="s">
        <v>330</v>
      </c>
      <c r="N260" s="69" t="s">
        <v>330</v>
      </c>
    </row>
    <row r="261" spans="1:14" ht="12.75">
      <c r="A261" s="37" t="s">
        <v>200</v>
      </c>
      <c r="B261" s="68">
        <v>30</v>
      </c>
      <c r="C261" s="68">
        <v>27</v>
      </c>
      <c r="D261" s="68">
        <v>26</v>
      </c>
      <c r="E261" s="68">
        <v>17</v>
      </c>
      <c r="F261" s="68">
        <v>5</v>
      </c>
      <c r="G261" s="68">
        <v>0</v>
      </c>
      <c r="H261" s="68">
        <v>0</v>
      </c>
      <c r="I261" s="68">
        <v>0</v>
      </c>
      <c r="J261" s="68">
        <v>3</v>
      </c>
      <c r="K261" s="68">
        <v>18</v>
      </c>
      <c r="L261" s="68">
        <v>26</v>
      </c>
      <c r="M261" s="68">
        <v>30</v>
      </c>
      <c r="N261" s="69">
        <v>183</v>
      </c>
    </row>
    <row r="262" spans="1:14" ht="12.75">
      <c r="A262" s="37" t="s">
        <v>325</v>
      </c>
      <c r="B262" s="68" t="s">
        <v>330</v>
      </c>
      <c r="C262" s="68" t="s">
        <v>330</v>
      </c>
      <c r="D262" s="68" t="s">
        <v>330</v>
      </c>
      <c r="E262" s="68" t="s">
        <v>330</v>
      </c>
      <c r="F262" s="68" t="s">
        <v>330</v>
      </c>
      <c r="G262" s="68" t="s">
        <v>330</v>
      </c>
      <c r="H262" s="68" t="s">
        <v>330</v>
      </c>
      <c r="I262" s="68" t="s">
        <v>330</v>
      </c>
      <c r="J262" s="68" t="s">
        <v>330</v>
      </c>
      <c r="K262" s="68" t="s">
        <v>330</v>
      </c>
      <c r="L262" s="68" t="s">
        <v>330</v>
      </c>
      <c r="M262" s="68" t="s">
        <v>330</v>
      </c>
      <c r="N262" s="69" t="s">
        <v>330</v>
      </c>
    </row>
    <row r="263" spans="1:14" ht="12.75">
      <c r="A263" s="37" t="s">
        <v>201</v>
      </c>
      <c r="B263" s="68">
        <v>30</v>
      </c>
      <c r="C263" s="68">
        <v>25</v>
      </c>
      <c r="D263" s="68">
        <v>19</v>
      </c>
      <c r="E263" s="68">
        <v>7</v>
      </c>
      <c r="F263" s="68">
        <v>1</v>
      </c>
      <c r="G263" s="68">
        <v>0</v>
      </c>
      <c r="H263" s="68">
        <v>0</v>
      </c>
      <c r="I263" s="68">
        <v>0</v>
      </c>
      <c r="J263" s="68">
        <v>0</v>
      </c>
      <c r="K263" s="68">
        <v>3</v>
      </c>
      <c r="L263" s="68">
        <v>20</v>
      </c>
      <c r="M263" s="68">
        <v>30</v>
      </c>
      <c r="N263" s="69">
        <v>136</v>
      </c>
    </row>
    <row r="264" spans="1:14" ht="12.75">
      <c r="A264" s="37" t="s">
        <v>202</v>
      </c>
      <c r="B264" s="68">
        <v>28</v>
      </c>
      <c r="C264" s="68">
        <v>24</v>
      </c>
      <c r="D264" s="68">
        <v>21</v>
      </c>
      <c r="E264" s="68">
        <v>11</v>
      </c>
      <c r="F264" s="68">
        <v>2</v>
      </c>
      <c r="G264" s="68">
        <v>0</v>
      </c>
      <c r="H264" s="68">
        <v>0</v>
      </c>
      <c r="I264" s="68">
        <v>0</v>
      </c>
      <c r="J264" s="68">
        <v>0</v>
      </c>
      <c r="K264" s="68">
        <v>6</v>
      </c>
      <c r="L264" s="68">
        <v>20</v>
      </c>
      <c r="M264" s="68">
        <v>28</v>
      </c>
      <c r="N264" s="69">
        <v>142</v>
      </c>
    </row>
    <row r="265" spans="1:14" ht="12.75">
      <c r="A265" s="37" t="s">
        <v>203</v>
      </c>
      <c r="B265" s="68">
        <v>28</v>
      </c>
      <c r="C265" s="68">
        <v>24</v>
      </c>
      <c r="D265" s="68">
        <v>20</v>
      </c>
      <c r="E265" s="68">
        <v>9</v>
      </c>
      <c r="F265" s="68">
        <v>2</v>
      </c>
      <c r="G265" s="68">
        <v>0</v>
      </c>
      <c r="H265" s="68">
        <v>0</v>
      </c>
      <c r="I265" s="68">
        <v>0</v>
      </c>
      <c r="J265" s="68">
        <v>0</v>
      </c>
      <c r="K265" s="68">
        <v>5</v>
      </c>
      <c r="L265" s="68">
        <v>20</v>
      </c>
      <c r="M265" s="68">
        <v>28</v>
      </c>
      <c r="N265" s="69">
        <v>135</v>
      </c>
    </row>
    <row r="266" spans="1:14" ht="12.75">
      <c r="A266" s="37" t="s">
        <v>204</v>
      </c>
      <c r="B266" s="68">
        <v>30</v>
      </c>
      <c r="C266" s="68">
        <v>25</v>
      </c>
      <c r="D266" s="68">
        <v>18</v>
      </c>
      <c r="E266" s="68">
        <v>8</v>
      </c>
      <c r="F266" s="68">
        <v>1</v>
      </c>
      <c r="G266" s="68">
        <v>0</v>
      </c>
      <c r="H266" s="68">
        <v>0</v>
      </c>
      <c r="I266" s="68">
        <v>0</v>
      </c>
      <c r="J266" s="68">
        <v>0</v>
      </c>
      <c r="K266" s="68">
        <v>7</v>
      </c>
      <c r="L266" s="68">
        <v>22</v>
      </c>
      <c r="M266" s="68">
        <v>29</v>
      </c>
      <c r="N266" s="69">
        <v>140</v>
      </c>
    </row>
    <row r="267" spans="1:14" ht="12.75">
      <c r="A267" s="37" t="s">
        <v>205</v>
      </c>
      <c r="B267" s="68">
        <v>30</v>
      </c>
      <c r="C267" s="68">
        <v>27</v>
      </c>
      <c r="D267" s="68">
        <v>26</v>
      </c>
      <c r="E267" s="68">
        <v>18</v>
      </c>
      <c r="F267" s="68">
        <v>6</v>
      </c>
      <c r="G267" s="68">
        <v>0</v>
      </c>
      <c r="H267" s="68">
        <v>0</v>
      </c>
      <c r="I267" s="68">
        <v>0</v>
      </c>
      <c r="J267" s="68">
        <v>5</v>
      </c>
      <c r="K267" s="68">
        <v>20</v>
      </c>
      <c r="L267" s="68">
        <v>27</v>
      </c>
      <c r="M267" s="68">
        <v>30</v>
      </c>
      <c r="N267" s="69">
        <v>189</v>
      </c>
    </row>
    <row r="268" spans="1:14" ht="12.75">
      <c r="A268" s="37" t="s">
        <v>206</v>
      </c>
      <c r="B268" s="68">
        <v>30</v>
      </c>
      <c r="C268" s="68">
        <v>27</v>
      </c>
      <c r="D268" s="68">
        <v>28</v>
      </c>
      <c r="E268" s="68">
        <v>20</v>
      </c>
      <c r="F268" s="68">
        <v>8</v>
      </c>
      <c r="G268" s="68">
        <v>1</v>
      </c>
      <c r="H268" s="68">
        <v>0</v>
      </c>
      <c r="I268" s="68">
        <v>0</v>
      </c>
      <c r="J268" s="68">
        <v>2</v>
      </c>
      <c r="K268" s="68">
        <v>14</v>
      </c>
      <c r="L268" s="68">
        <v>27</v>
      </c>
      <c r="M268" s="68">
        <v>30</v>
      </c>
      <c r="N268" s="69">
        <v>186</v>
      </c>
    </row>
    <row r="269" spans="1:14" ht="12.75">
      <c r="A269" s="37" t="s">
        <v>252</v>
      </c>
      <c r="B269" s="68" t="s">
        <v>330</v>
      </c>
      <c r="C269" s="68" t="s">
        <v>330</v>
      </c>
      <c r="D269" s="68" t="s">
        <v>330</v>
      </c>
      <c r="E269" s="68" t="s">
        <v>330</v>
      </c>
      <c r="F269" s="68" t="s">
        <v>330</v>
      </c>
      <c r="G269" s="68" t="s">
        <v>330</v>
      </c>
      <c r="H269" s="68" t="s">
        <v>330</v>
      </c>
      <c r="I269" s="68" t="s">
        <v>330</v>
      </c>
      <c r="J269" s="68" t="s">
        <v>330</v>
      </c>
      <c r="K269" s="68" t="s">
        <v>330</v>
      </c>
      <c r="L269" s="68" t="s">
        <v>330</v>
      </c>
      <c r="M269" s="68" t="s">
        <v>330</v>
      </c>
      <c r="N269" s="69" t="s">
        <v>330</v>
      </c>
    </row>
    <row r="270" spans="1:14" ht="12.75">
      <c r="A270" s="37" t="s">
        <v>207</v>
      </c>
      <c r="B270" s="68">
        <v>31</v>
      </c>
      <c r="C270" s="68">
        <v>28</v>
      </c>
      <c r="D270" s="68">
        <v>31</v>
      </c>
      <c r="E270" s="68">
        <v>28</v>
      </c>
      <c r="F270" s="68">
        <v>22</v>
      </c>
      <c r="G270" s="68">
        <v>9</v>
      </c>
      <c r="H270" s="68">
        <v>1</v>
      </c>
      <c r="I270" s="68">
        <v>2</v>
      </c>
      <c r="J270" s="68">
        <v>12</v>
      </c>
      <c r="K270" s="68">
        <v>28</v>
      </c>
      <c r="L270" s="68">
        <v>30</v>
      </c>
      <c r="M270" s="68">
        <v>31</v>
      </c>
      <c r="N270" s="69">
        <v>252</v>
      </c>
    </row>
    <row r="271" spans="1:14" ht="12.75">
      <c r="A271" s="37" t="s">
        <v>208</v>
      </c>
      <c r="B271" s="68">
        <v>26</v>
      </c>
      <c r="C271" s="68">
        <v>20</v>
      </c>
      <c r="D271" s="68">
        <v>16</v>
      </c>
      <c r="E271" s="68">
        <v>7</v>
      </c>
      <c r="F271" s="68">
        <v>1</v>
      </c>
      <c r="G271" s="68">
        <v>0</v>
      </c>
      <c r="H271" s="68">
        <v>0</v>
      </c>
      <c r="I271" s="68">
        <v>0</v>
      </c>
      <c r="J271" s="68">
        <v>0</v>
      </c>
      <c r="K271" s="68">
        <v>2</v>
      </c>
      <c r="L271" s="68">
        <v>14</v>
      </c>
      <c r="M271" s="68">
        <v>26</v>
      </c>
      <c r="N271" s="69">
        <v>111</v>
      </c>
    </row>
    <row r="272" spans="1:14" ht="12.75">
      <c r="A272" s="37" t="s">
        <v>253</v>
      </c>
      <c r="B272" s="68" t="s">
        <v>330</v>
      </c>
      <c r="C272" s="68" t="s">
        <v>330</v>
      </c>
      <c r="D272" s="68" t="s">
        <v>330</v>
      </c>
      <c r="E272" s="68" t="s">
        <v>330</v>
      </c>
      <c r="F272" s="68" t="s">
        <v>330</v>
      </c>
      <c r="G272" s="68" t="s">
        <v>330</v>
      </c>
      <c r="H272" s="68" t="s">
        <v>330</v>
      </c>
      <c r="I272" s="68" t="s">
        <v>330</v>
      </c>
      <c r="J272" s="68" t="s">
        <v>330</v>
      </c>
      <c r="K272" s="68" t="s">
        <v>330</v>
      </c>
      <c r="L272" s="68" t="s">
        <v>330</v>
      </c>
      <c r="M272" s="68" t="s">
        <v>330</v>
      </c>
      <c r="N272" s="69" t="s">
        <v>330</v>
      </c>
    </row>
    <row r="273" spans="1:14" ht="12.75">
      <c r="A273" s="37" t="s">
        <v>209</v>
      </c>
      <c r="B273" s="68">
        <v>30</v>
      </c>
      <c r="C273" s="68">
        <v>26</v>
      </c>
      <c r="D273" s="68">
        <v>24</v>
      </c>
      <c r="E273" s="68">
        <v>13</v>
      </c>
      <c r="F273" s="68">
        <v>3</v>
      </c>
      <c r="G273" s="68">
        <v>0</v>
      </c>
      <c r="H273" s="68">
        <v>0</v>
      </c>
      <c r="I273" s="68">
        <v>0</v>
      </c>
      <c r="J273" s="68">
        <v>2</v>
      </c>
      <c r="K273" s="68">
        <v>13</v>
      </c>
      <c r="L273" s="68">
        <v>25</v>
      </c>
      <c r="M273" s="68">
        <v>29</v>
      </c>
      <c r="N273" s="69">
        <v>166</v>
      </c>
    </row>
    <row r="274" spans="1:14" ht="12.75">
      <c r="A274" s="37" t="s">
        <v>210</v>
      </c>
      <c r="B274" s="68">
        <v>31</v>
      </c>
      <c r="C274" s="68">
        <v>28</v>
      </c>
      <c r="D274" s="68">
        <v>29</v>
      </c>
      <c r="E274" s="68">
        <v>18</v>
      </c>
      <c r="F274" s="68">
        <v>6</v>
      </c>
      <c r="G274" s="68">
        <v>1</v>
      </c>
      <c r="H274" s="68">
        <v>0</v>
      </c>
      <c r="I274" s="68">
        <v>0</v>
      </c>
      <c r="J274" s="68">
        <v>4</v>
      </c>
      <c r="K274" s="68">
        <v>18</v>
      </c>
      <c r="L274" s="68">
        <v>28</v>
      </c>
      <c r="M274" s="68">
        <v>31</v>
      </c>
      <c r="N274" s="69">
        <v>193</v>
      </c>
    </row>
    <row r="275" spans="1:14" ht="12.75">
      <c r="A275" s="37" t="s">
        <v>211</v>
      </c>
      <c r="B275" s="68">
        <v>30</v>
      </c>
      <c r="C275" s="68">
        <v>26</v>
      </c>
      <c r="D275" s="68">
        <v>26</v>
      </c>
      <c r="E275" s="68">
        <v>20</v>
      </c>
      <c r="F275" s="68">
        <v>8</v>
      </c>
      <c r="G275" s="68">
        <v>1</v>
      </c>
      <c r="H275" s="68">
        <v>0</v>
      </c>
      <c r="I275" s="68">
        <v>0</v>
      </c>
      <c r="J275" s="68">
        <v>3</v>
      </c>
      <c r="K275" s="68">
        <v>16</v>
      </c>
      <c r="L275" s="68">
        <v>26</v>
      </c>
      <c r="M275" s="68">
        <v>30</v>
      </c>
      <c r="N275" s="69">
        <v>186</v>
      </c>
    </row>
    <row r="276" spans="1:14" ht="12.75">
      <c r="A276" s="37" t="s">
        <v>212</v>
      </c>
      <c r="B276" s="68">
        <v>27</v>
      </c>
      <c r="C276" s="68">
        <v>20</v>
      </c>
      <c r="D276" s="68">
        <v>15</v>
      </c>
      <c r="E276" s="68">
        <v>6</v>
      </c>
      <c r="F276" s="68">
        <v>1</v>
      </c>
      <c r="G276" s="68">
        <v>0</v>
      </c>
      <c r="H276" s="68">
        <v>0</v>
      </c>
      <c r="I276" s="68">
        <v>0</v>
      </c>
      <c r="J276" s="68">
        <v>0</v>
      </c>
      <c r="K276" s="68">
        <v>3</v>
      </c>
      <c r="L276" s="68">
        <v>17</v>
      </c>
      <c r="M276" s="68">
        <v>26</v>
      </c>
      <c r="N276" s="69">
        <v>115</v>
      </c>
    </row>
    <row r="277" spans="1:14" ht="12.75">
      <c r="A277" s="37" t="s">
        <v>213</v>
      </c>
      <c r="B277" s="68">
        <v>29</v>
      </c>
      <c r="C277" s="68">
        <v>25</v>
      </c>
      <c r="D277" s="68">
        <v>23</v>
      </c>
      <c r="E277" s="68">
        <v>16</v>
      </c>
      <c r="F277" s="68">
        <v>5</v>
      </c>
      <c r="G277" s="68">
        <v>0</v>
      </c>
      <c r="H277" s="68">
        <v>0</v>
      </c>
      <c r="I277" s="68">
        <v>0</v>
      </c>
      <c r="J277" s="68">
        <v>2</v>
      </c>
      <c r="K277" s="68">
        <v>13</v>
      </c>
      <c r="L277" s="68">
        <v>25</v>
      </c>
      <c r="M277" s="68">
        <v>29</v>
      </c>
      <c r="N277" s="69">
        <v>167</v>
      </c>
    </row>
    <row r="278" spans="1:14" ht="12.75">
      <c r="A278" s="37" t="s">
        <v>214</v>
      </c>
      <c r="B278" s="68">
        <v>30</v>
      </c>
      <c r="C278" s="68">
        <v>27</v>
      </c>
      <c r="D278" s="68">
        <v>28</v>
      </c>
      <c r="E278" s="68">
        <v>22</v>
      </c>
      <c r="F278" s="68">
        <v>11</v>
      </c>
      <c r="G278" s="68">
        <v>3</v>
      </c>
      <c r="H278" s="68">
        <v>0</v>
      </c>
      <c r="I278" s="68">
        <v>1</v>
      </c>
      <c r="J278" s="68">
        <v>9</v>
      </c>
      <c r="K278" s="68">
        <v>22</v>
      </c>
      <c r="L278" s="68">
        <v>26</v>
      </c>
      <c r="M278" s="68">
        <v>29</v>
      </c>
      <c r="N278" s="69">
        <v>207</v>
      </c>
    </row>
    <row r="279" spans="1:14" ht="12.75">
      <c r="A279" s="37" t="s">
        <v>254</v>
      </c>
      <c r="B279" s="68" t="s">
        <v>330</v>
      </c>
      <c r="C279" s="68" t="s">
        <v>330</v>
      </c>
      <c r="D279" s="68" t="s">
        <v>330</v>
      </c>
      <c r="E279" s="68" t="s">
        <v>330</v>
      </c>
      <c r="F279" s="68" t="s">
        <v>330</v>
      </c>
      <c r="G279" s="68" t="s">
        <v>330</v>
      </c>
      <c r="H279" s="68" t="s">
        <v>330</v>
      </c>
      <c r="I279" s="68" t="s">
        <v>330</v>
      </c>
      <c r="J279" s="68" t="s">
        <v>330</v>
      </c>
      <c r="K279" s="68" t="s">
        <v>330</v>
      </c>
      <c r="L279" s="68" t="s">
        <v>330</v>
      </c>
      <c r="M279" s="68" t="s">
        <v>330</v>
      </c>
      <c r="N279" s="69" t="s">
        <v>330</v>
      </c>
    </row>
    <row r="280" spans="1:14" ht="12.75">
      <c r="A280" s="37" t="s">
        <v>328</v>
      </c>
      <c r="B280" s="68" t="s">
        <v>330</v>
      </c>
      <c r="C280" s="68" t="s">
        <v>330</v>
      </c>
      <c r="D280" s="68" t="s">
        <v>330</v>
      </c>
      <c r="E280" s="68" t="s">
        <v>330</v>
      </c>
      <c r="F280" s="68" t="s">
        <v>330</v>
      </c>
      <c r="G280" s="68" t="s">
        <v>330</v>
      </c>
      <c r="H280" s="68" t="s">
        <v>330</v>
      </c>
      <c r="I280" s="68" t="s">
        <v>330</v>
      </c>
      <c r="J280" s="68" t="s">
        <v>330</v>
      </c>
      <c r="K280" s="68" t="s">
        <v>330</v>
      </c>
      <c r="L280" s="68" t="s">
        <v>330</v>
      </c>
      <c r="M280" s="68" t="s">
        <v>330</v>
      </c>
      <c r="N280" s="69" t="s">
        <v>330</v>
      </c>
    </row>
    <row r="281" spans="1:14" ht="12.75">
      <c r="A281" s="37" t="s">
        <v>215</v>
      </c>
      <c r="B281" s="68">
        <v>29</v>
      </c>
      <c r="C281" s="68">
        <v>24</v>
      </c>
      <c r="D281" s="68">
        <v>16</v>
      </c>
      <c r="E281" s="68">
        <v>4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3</v>
      </c>
      <c r="L281" s="68">
        <v>21</v>
      </c>
      <c r="M281" s="68">
        <v>29</v>
      </c>
      <c r="N281" s="69">
        <v>125</v>
      </c>
    </row>
    <row r="282" spans="1:14" ht="12.75">
      <c r="A282" s="37" t="s">
        <v>255</v>
      </c>
      <c r="B282" s="68" t="s">
        <v>330</v>
      </c>
      <c r="C282" s="68" t="s">
        <v>330</v>
      </c>
      <c r="D282" s="68" t="s">
        <v>330</v>
      </c>
      <c r="E282" s="68" t="s">
        <v>330</v>
      </c>
      <c r="F282" s="68" t="s">
        <v>330</v>
      </c>
      <c r="G282" s="68" t="s">
        <v>330</v>
      </c>
      <c r="H282" s="68" t="s">
        <v>330</v>
      </c>
      <c r="I282" s="68" t="s">
        <v>330</v>
      </c>
      <c r="J282" s="68" t="s">
        <v>330</v>
      </c>
      <c r="K282" s="68" t="s">
        <v>330</v>
      </c>
      <c r="L282" s="68" t="s">
        <v>330</v>
      </c>
      <c r="M282" s="68" t="s">
        <v>330</v>
      </c>
      <c r="N282" s="69" t="s">
        <v>330</v>
      </c>
    </row>
    <row r="283" spans="1:14" ht="12.75">
      <c r="A283" s="37" t="s">
        <v>216</v>
      </c>
      <c r="B283" s="68">
        <v>31</v>
      </c>
      <c r="C283" s="68">
        <v>28</v>
      </c>
      <c r="D283" s="68">
        <v>30</v>
      </c>
      <c r="E283" s="68">
        <v>27</v>
      </c>
      <c r="F283" s="68">
        <v>16</v>
      </c>
      <c r="G283" s="68">
        <v>4</v>
      </c>
      <c r="H283" s="68">
        <v>0</v>
      </c>
      <c r="I283" s="68">
        <v>3</v>
      </c>
      <c r="J283" s="68">
        <v>15</v>
      </c>
      <c r="K283" s="68">
        <v>27</v>
      </c>
      <c r="L283" s="68">
        <v>29</v>
      </c>
      <c r="M283" s="68">
        <v>31</v>
      </c>
      <c r="N283" s="69">
        <v>241</v>
      </c>
    </row>
    <row r="284" spans="1:14" ht="12.75">
      <c r="A284" s="37" t="s">
        <v>256</v>
      </c>
      <c r="B284" s="68" t="s">
        <v>330</v>
      </c>
      <c r="C284" s="68" t="s">
        <v>330</v>
      </c>
      <c r="D284" s="68" t="s">
        <v>330</v>
      </c>
      <c r="E284" s="68" t="s">
        <v>330</v>
      </c>
      <c r="F284" s="68" t="s">
        <v>330</v>
      </c>
      <c r="G284" s="68" t="s">
        <v>330</v>
      </c>
      <c r="H284" s="68" t="s">
        <v>330</v>
      </c>
      <c r="I284" s="68" t="s">
        <v>330</v>
      </c>
      <c r="J284" s="68" t="s">
        <v>330</v>
      </c>
      <c r="K284" s="68" t="s">
        <v>330</v>
      </c>
      <c r="L284" s="68" t="s">
        <v>330</v>
      </c>
      <c r="M284" s="68" t="s">
        <v>330</v>
      </c>
      <c r="N284" s="69" t="s">
        <v>330</v>
      </c>
    </row>
    <row r="285" spans="1:14" ht="12.75">
      <c r="A285" s="50" t="s">
        <v>217</v>
      </c>
      <c r="B285" s="70">
        <v>20</v>
      </c>
      <c r="C285" s="70">
        <v>13</v>
      </c>
      <c r="D285" s="70">
        <v>9</v>
      </c>
      <c r="E285" s="70">
        <v>3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1</v>
      </c>
      <c r="L285" s="70">
        <v>10</v>
      </c>
      <c r="M285" s="70">
        <v>18</v>
      </c>
      <c r="N285" s="71">
        <v>73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&amp;C&amp;"Arial,Bold"Average Number of Days Less Than 32 Degrees F</oddHead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7.7109375" style="54" bestFit="1" customWidth="1"/>
    <col min="2" max="14" width="8.28125" style="67" customWidth="1"/>
    <col min="15" max="16384" width="9.140625" style="5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2.75">
      <c r="A3" s="58" t="s">
        <v>218</v>
      </c>
      <c r="B3" s="59">
        <v>0</v>
      </c>
      <c r="C3" s="59">
        <v>0</v>
      </c>
      <c r="D3" s="59">
        <v>0</v>
      </c>
      <c r="E3" s="59">
        <v>0</v>
      </c>
      <c r="F3" s="59">
        <v>0.1</v>
      </c>
      <c r="G3" s="59">
        <v>4.8</v>
      </c>
      <c r="H3" s="59">
        <v>16.2</v>
      </c>
      <c r="I3" s="59">
        <v>11.7</v>
      </c>
      <c r="J3" s="59">
        <v>3.6</v>
      </c>
      <c r="K3" s="59">
        <v>0</v>
      </c>
      <c r="L3" s="59">
        <v>0</v>
      </c>
      <c r="M3" s="59">
        <v>0</v>
      </c>
      <c r="N3" s="60">
        <v>36.5</v>
      </c>
    </row>
    <row r="4" spans="1:14" ht="12.75">
      <c r="A4" s="61" t="s">
        <v>3</v>
      </c>
      <c r="B4" s="62">
        <v>0</v>
      </c>
      <c r="C4" s="62">
        <v>0</v>
      </c>
      <c r="D4" s="62">
        <v>0</v>
      </c>
      <c r="E4" s="62">
        <v>0</v>
      </c>
      <c r="F4" s="62">
        <v>0</v>
      </c>
      <c r="G4" s="62">
        <v>7</v>
      </c>
      <c r="H4" s="62">
        <v>20</v>
      </c>
      <c r="I4" s="62">
        <v>14</v>
      </c>
      <c r="J4" s="62">
        <v>2</v>
      </c>
      <c r="K4" s="62">
        <v>0</v>
      </c>
      <c r="L4" s="62">
        <v>0</v>
      </c>
      <c r="M4" s="62">
        <v>0</v>
      </c>
      <c r="N4" s="63">
        <v>42</v>
      </c>
    </row>
    <row r="5" spans="1:14" ht="12.75">
      <c r="A5" s="61" t="s">
        <v>4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7</v>
      </c>
      <c r="H5" s="62">
        <v>19</v>
      </c>
      <c r="I5" s="62">
        <v>13</v>
      </c>
      <c r="J5" s="62">
        <v>2</v>
      </c>
      <c r="K5" s="62">
        <v>0</v>
      </c>
      <c r="L5" s="62">
        <v>0</v>
      </c>
      <c r="M5" s="62">
        <v>0</v>
      </c>
      <c r="N5" s="63">
        <v>41</v>
      </c>
    </row>
    <row r="6" spans="1:14" ht="12.75">
      <c r="A6" s="61" t="s">
        <v>5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3">
        <v>0</v>
      </c>
    </row>
    <row r="7" spans="1:14" ht="12.75">
      <c r="A7" s="61" t="s">
        <v>6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1</v>
      </c>
      <c r="H7" s="62">
        <v>3</v>
      </c>
      <c r="I7" s="62">
        <v>2</v>
      </c>
      <c r="J7" s="62">
        <v>0</v>
      </c>
      <c r="K7" s="62">
        <v>0</v>
      </c>
      <c r="L7" s="62">
        <v>0</v>
      </c>
      <c r="M7" s="62">
        <v>0</v>
      </c>
      <c r="N7" s="63">
        <v>6</v>
      </c>
    </row>
    <row r="8" spans="1:14" ht="12.75">
      <c r="A8" s="61" t="s">
        <v>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1</v>
      </c>
      <c r="H8" s="62">
        <v>3</v>
      </c>
      <c r="I8" s="62">
        <v>1</v>
      </c>
      <c r="J8" s="62">
        <v>0</v>
      </c>
      <c r="K8" s="62">
        <v>0</v>
      </c>
      <c r="L8" s="62">
        <v>0</v>
      </c>
      <c r="M8" s="62">
        <v>0</v>
      </c>
      <c r="N8" s="63">
        <v>5</v>
      </c>
    </row>
    <row r="9" spans="1:14" ht="12.75">
      <c r="A9" s="61" t="s">
        <v>294</v>
      </c>
      <c r="B9" s="62" t="s">
        <v>330</v>
      </c>
      <c r="C9" s="62" t="s">
        <v>330</v>
      </c>
      <c r="D9" s="62" t="s">
        <v>330</v>
      </c>
      <c r="E9" s="62" t="s">
        <v>330</v>
      </c>
      <c r="F9" s="62" t="s">
        <v>330</v>
      </c>
      <c r="G9" s="62" t="s">
        <v>330</v>
      </c>
      <c r="H9" s="62" t="s">
        <v>330</v>
      </c>
      <c r="I9" s="62" t="s">
        <v>330</v>
      </c>
      <c r="J9" s="62" t="s">
        <v>330</v>
      </c>
      <c r="K9" s="62" t="s">
        <v>330</v>
      </c>
      <c r="L9" s="62" t="s">
        <v>330</v>
      </c>
      <c r="M9" s="62" t="s">
        <v>330</v>
      </c>
      <c r="N9" s="63" t="s">
        <v>330</v>
      </c>
    </row>
    <row r="10" spans="1:14" ht="12.75">
      <c r="A10" s="61" t="s">
        <v>8</v>
      </c>
      <c r="B10" s="62">
        <v>0</v>
      </c>
      <c r="C10" s="62">
        <v>0</v>
      </c>
      <c r="D10" s="62">
        <v>0</v>
      </c>
      <c r="E10" s="62">
        <v>0</v>
      </c>
      <c r="F10" s="62">
        <v>4</v>
      </c>
      <c r="G10" s="62">
        <v>17</v>
      </c>
      <c r="H10" s="62">
        <v>27</v>
      </c>
      <c r="I10" s="62">
        <v>26</v>
      </c>
      <c r="J10" s="62">
        <v>8</v>
      </c>
      <c r="K10" s="62">
        <v>0</v>
      </c>
      <c r="L10" s="62">
        <v>0</v>
      </c>
      <c r="M10" s="62">
        <v>0</v>
      </c>
      <c r="N10" s="63">
        <v>81</v>
      </c>
    </row>
    <row r="11" spans="1:14" ht="12.75">
      <c r="A11" s="61" t="s">
        <v>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2</v>
      </c>
      <c r="H11" s="62">
        <v>8</v>
      </c>
      <c r="I11" s="62">
        <v>5</v>
      </c>
      <c r="J11" s="62">
        <v>0</v>
      </c>
      <c r="K11" s="62">
        <v>0</v>
      </c>
      <c r="L11" s="62">
        <v>0</v>
      </c>
      <c r="M11" s="62">
        <v>0</v>
      </c>
      <c r="N11" s="63">
        <v>16</v>
      </c>
    </row>
    <row r="12" spans="1:14" ht="12.75">
      <c r="A12" s="61" t="s">
        <v>10</v>
      </c>
      <c r="B12" s="62">
        <v>0</v>
      </c>
      <c r="C12" s="62">
        <v>0</v>
      </c>
      <c r="D12" s="62">
        <v>0</v>
      </c>
      <c r="E12" s="62">
        <v>0</v>
      </c>
      <c r="F12" s="62">
        <v>2</v>
      </c>
      <c r="G12" s="62">
        <v>10</v>
      </c>
      <c r="H12" s="62">
        <v>26</v>
      </c>
      <c r="I12" s="62">
        <v>23</v>
      </c>
      <c r="J12" s="62">
        <v>7</v>
      </c>
      <c r="K12" s="62">
        <v>0</v>
      </c>
      <c r="L12" s="62">
        <v>0</v>
      </c>
      <c r="M12" s="62">
        <v>0</v>
      </c>
      <c r="N12" s="63">
        <v>68</v>
      </c>
    </row>
    <row r="13" spans="1:14" ht="12.75">
      <c r="A13" s="61" t="s">
        <v>220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3.1</v>
      </c>
      <c r="H13" s="62">
        <v>6.9</v>
      </c>
      <c r="I13" s="62">
        <v>5.5</v>
      </c>
      <c r="J13" s="62">
        <v>0.3</v>
      </c>
      <c r="K13" s="62">
        <v>0</v>
      </c>
      <c r="L13" s="62">
        <v>0</v>
      </c>
      <c r="M13" s="62">
        <v>0</v>
      </c>
      <c r="N13" s="63">
        <v>15.9</v>
      </c>
    </row>
    <row r="14" spans="1:14" ht="12.75">
      <c r="A14" s="61" t="s">
        <v>11</v>
      </c>
      <c r="B14" s="62">
        <v>0</v>
      </c>
      <c r="C14" s="62">
        <v>0</v>
      </c>
      <c r="D14" s="62">
        <v>0</v>
      </c>
      <c r="E14" s="62">
        <v>0</v>
      </c>
      <c r="F14" s="62">
        <v>6</v>
      </c>
      <c r="G14" s="62">
        <v>21</v>
      </c>
      <c r="H14" s="62">
        <v>29</v>
      </c>
      <c r="I14" s="62">
        <v>27</v>
      </c>
      <c r="J14" s="62">
        <v>13</v>
      </c>
      <c r="K14" s="62">
        <v>1</v>
      </c>
      <c r="L14" s="62">
        <v>0</v>
      </c>
      <c r="M14" s="62">
        <v>0</v>
      </c>
      <c r="N14" s="63">
        <v>98</v>
      </c>
    </row>
    <row r="15" spans="1:14" ht="12.75">
      <c r="A15" s="61" t="s">
        <v>221</v>
      </c>
      <c r="B15" s="62" t="s">
        <v>330</v>
      </c>
      <c r="C15" s="62" t="s">
        <v>330</v>
      </c>
      <c r="D15" s="62" t="s">
        <v>330</v>
      </c>
      <c r="E15" s="62" t="s">
        <v>330</v>
      </c>
      <c r="F15" s="62" t="s">
        <v>330</v>
      </c>
      <c r="G15" s="62" t="s">
        <v>330</v>
      </c>
      <c r="H15" s="62" t="s">
        <v>330</v>
      </c>
      <c r="I15" s="62" t="s">
        <v>330</v>
      </c>
      <c r="J15" s="62" t="s">
        <v>330</v>
      </c>
      <c r="K15" s="62" t="s">
        <v>330</v>
      </c>
      <c r="L15" s="62" t="s">
        <v>330</v>
      </c>
      <c r="M15" s="62" t="s">
        <v>330</v>
      </c>
      <c r="N15" s="63" t="s">
        <v>330</v>
      </c>
    </row>
    <row r="16" spans="1:14" ht="12.75">
      <c r="A16" s="61" t="s">
        <v>222</v>
      </c>
      <c r="B16" s="62" t="s">
        <v>330</v>
      </c>
      <c r="C16" s="62" t="s">
        <v>330</v>
      </c>
      <c r="D16" s="62" t="s">
        <v>330</v>
      </c>
      <c r="E16" s="62" t="s">
        <v>330</v>
      </c>
      <c r="F16" s="62" t="s">
        <v>330</v>
      </c>
      <c r="G16" s="62" t="s">
        <v>330</v>
      </c>
      <c r="H16" s="62" t="s">
        <v>330</v>
      </c>
      <c r="I16" s="62" t="s">
        <v>330</v>
      </c>
      <c r="J16" s="62" t="s">
        <v>330</v>
      </c>
      <c r="K16" s="62" t="s">
        <v>330</v>
      </c>
      <c r="L16" s="62" t="s">
        <v>330</v>
      </c>
      <c r="M16" s="62" t="s">
        <v>330</v>
      </c>
      <c r="N16" s="63" t="s">
        <v>330</v>
      </c>
    </row>
    <row r="17" spans="1:14" ht="12.75">
      <c r="A17" s="61" t="s">
        <v>309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1.6</v>
      </c>
      <c r="H17" s="62">
        <v>5</v>
      </c>
      <c r="I17" s="62">
        <v>5.3</v>
      </c>
      <c r="J17" s="62">
        <v>1</v>
      </c>
      <c r="K17" s="62">
        <v>0</v>
      </c>
      <c r="L17" s="62">
        <v>0</v>
      </c>
      <c r="M17" s="62">
        <v>0</v>
      </c>
      <c r="N17" s="63">
        <v>12.9</v>
      </c>
    </row>
    <row r="18" spans="1:14" ht="12.75">
      <c r="A18" s="61" t="s">
        <v>12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5</v>
      </c>
      <c r="H18" s="62">
        <v>16</v>
      </c>
      <c r="I18" s="62">
        <v>11</v>
      </c>
      <c r="J18" s="62">
        <v>1</v>
      </c>
      <c r="K18" s="62">
        <v>0</v>
      </c>
      <c r="L18" s="62">
        <v>0</v>
      </c>
      <c r="M18" s="62">
        <v>0</v>
      </c>
      <c r="N18" s="63">
        <v>32</v>
      </c>
    </row>
    <row r="19" spans="1:14" ht="12.75">
      <c r="A19" s="61" t="s">
        <v>13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6</v>
      </c>
      <c r="H19" s="62">
        <v>22</v>
      </c>
      <c r="I19" s="62">
        <v>17</v>
      </c>
      <c r="J19" s="62">
        <v>3</v>
      </c>
      <c r="K19" s="62">
        <v>0</v>
      </c>
      <c r="L19" s="62">
        <v>0</v>
      </c>
      <c r="M19" s="62">
        <v>0</v>
      </c>
      <c r="N19" s="63">
        <v>48</v>
      </c>
    </row>
    <row r="20" spans="1:14" ht="12.75">
      <c r="A20" s="61" t="s">
        <v>14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4</v>
      </c>
      <c r="H20" s="62">
        <v>12</v>
      </c>
      <c r="I20" s="62">
        <v>7</v>
      </c>
      <c r="J20" s="62">
        <v>1</v>
      </c>
      <c r="K20" s="62">
        <v>0</v>
      </c>
      <c r="L20" s="62">
        <v>0</v>
      </c>
      <c r="M20" s="62">
        <v>0</v>
      </c>
      <c r="N20" s="63">
        <v>23</v>
      </c>
    </row>
    <row r="21" spans="1:14" ht="12.75">
      <c r="A21" s="61" t="s">
        <v>15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5</v>
      </c>
      <c r="I21" s="62">
        <v>1</v>
      </c>
      <c r="J21" s="62">
        <v>0</v>
      </c>
      <c r="K21" s="62">
        <v>0</v>
      </c>
      <c r="L21" s="62">
        <v>0</v>
      </c>
      <c r="M21" s="62">
        <v>0</v>
      </c>
      <c r="N21" s="63">
        <v>6</v>
      </c>
    </row>
    <row r="22" spans="1:14" ht="12.75">
      <c r="A22" s="61" t="s">
        <v>16</v>
      </c>
      <c r="B22" s="62">
        <v>0</v>
      </c>
      <c r="C22" s="62">
        <v>0</v>
      </c>
      <c r="D22" s="62">
        <v>0</v>
      </c>
      <c r="E22" s="62">
        <v>1</v>
      </c>
      <c r="F22" s="62">
        <v>10</v>
      </c>
      <c r="G22" s="62">
        <v>25</v>
      </c>
      <c r="H22" s="62">
        <v>30</v>
      </c>
      <c r="I22" s="62">
        <v>27</v>
      </c>
      <c r="J22" s="62">
        <v>14</v>
      </c>
      <c r="K22" s="62">
        <v>1</v>
      </c>
      <c r="L22" s="62">
        <v>0</v>
      </c>
      <c r="M22" s="62">
        <v>0</v>
      </c>
      <c r="N22" s="63">
        <v>107</v>
      </c>
    </row>
    <row r="23" spans="1:14" ht="12.75">
      <c r="A23" s="61" t="s">
        <v>17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1</v>
      </c>
      <c r="H23" s="62">
        <v>4</v>
      </c>
      <c r="I23" s="62">
        <v>2</v>
      </c>
      <c r="J23" s="62">
        <v>0</v>
      </c>
      <c r="K23" s="62">
        <v>0</v>
      </c>
      <c r="L23" s="62">
        <v>0</v>
      </c>
      <c r="M23" s="62">
        <v>0</v>
      </c>
      <c r="N23" s="63">
        <v>7</v>
      </c>
    </row>
    <row r="24" spans="1:14" ht="12.75">
      <c r="A24" s="61" t="s">
        <v>18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2</v>
      </c>
      <c r="H24" s="62">
        <v>14</v>
      </c>
      <c r="I24" s="62">
        <v>7</v>
      </c>
      <c r="J24" s="62">
        <v>1</v>
      </c>
      <c r="K24" s="62">
        <v>0</v>
      </c>
      <c r="L24" s="62">
        <v>0</v>
      </c>
      <c r="M24" s="62">
        <v>0</v>
      </c>
      <c r="N24" s="63">
        <v>24</v>
      </c>
    </row>
    <row r="25" spans="1:14" ht="12.75">
      <c r="A25" s="61" t="s">
        <v>19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4</v>
      </c>
      <c r="H25" s="62">
        <v>13</v>
      </c>
      <c r="I25" s="62">
        <v>11</v>
      </c>
      <c r="J25" s="62">
        <v>1</v>
      </c>
      <c r="K25" s="62">
        <v>0</v>
      </c>
      <c r="L25" s="62">
        <v>0</v>
      </c>
      <c r="M25" s="62">
        <v>0</v>
      </c>
      <c r="N25" s="63">
        <v>29</v>
      </c>
    </row>
    <row r="26" spans="1:14" ht="12.75">
      <c r="A26" s="61" t="s">
        <v>310</v>
      </c>
      <c r="B26" s="62" t="s">
        <v>330</v>
      </c>
      <c r="C26" s="62" t="s">
        <v>330</v>
      </c>
      <c r="D26" s="62" t="s">
        <v>330</v>
      </c>
      <c r="E26" s="62" t="s">
        <v>330</v>
      </c>
      <c r="F26" s="62" t="s">
        <v>330</v>
      </c>
      <c r="G26" s="62" t="s">
        <v>330</v>
      </c>
      <c r="H26" s="62" t="s">
        <v>330</v>
      </c>
      <c r="I26" s="62" t="s">
        <v>330</v>
      </c>
      <c r="J26" s="62" t="s">
        <v>330</v>
      </c>
      <c r="K26" s="62" t="s">
        <v>330</v>
      </c>
      <c r="L26" s="62" t="s">
        <v>330</v>
      </c>
      <c r="M26" s="62" t="s">
        <v>330</v>
      </c>
      <c r="N26" s="63" t="s">
        <v>330</v>
      </c>
    </row>
    <row r="27" spans="1:14" ht="12.75">
      <c r="A27" s="61" t="s">
        <v>20</v>
      </c>
      <c r="B27" s="62">
        <v>0</v>
      </c>
      <c r="C27" s="62">
        <v>0</v>
      </c>
      <c r="D27" s="62">
        <v>0</v>
      </c>
      <c r="E27" s="62">
        <v>0</v>
      </c>
      <c r="F27" s="62">
        <v>1</v>
      </c>
      <c r="G27" s="62">
        <v>11</v>
      </c>
      <c r="H27" s="62">
        <v>24</v>
      </c>
      <c r="I27" s="62">
        <v>18</v>
      </c>
      <c r="J27" s="62">
        <v>5</v>
      </c>
      <c r="K27" s="62">
        <v>0</v>
      </c>
      <c r="L27" s="62">
        <v>0</v>
      </c>
      <c r="M27" s="62">
        <v>0</v>
      </c>
      <c r="N27" s="63">
        <v>60</v>
      </c>
    </row>
    <row r="28" spans="1:14" ht="12.75">
      <c r="A28" s="61" t="s">
        <v>21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6</v>
      </c>
      <c r="H28" s="62">
        <v>15</v>
      </c>
      <c r="I28" s="62">
        <v>9</v>
      </c>
      <c r="J28" s="62">
        <v>1</v>
      </c>
      <c r="K28" s="62">
        <v>0</v>
      </c>
      <c r="L28" s="62">
        <v>0</v>
      </c>
      <c r="M28" s="62">
        <v>0</v>
      </c>
      <c r="N28" s="63">
        <v>32</v>
      </c>
    </row>
    <row r="29" spans="1:14" ht="12.75">
      <c r="A29" s="61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v>0</v>
      </c>
    </row>
    <row r="30" spans="1:14" ht="12.75">
      <c r="A30" s="61" t="s">
        <v>23</v>
      </c>
      <c r="B30" s="62">
        <v>0</v>
      </c>
      <c r="C30" s="62">
        <v>0</v>
      </c>
      <c r="D30" s="62">
        <v>0</v>
      </c>
      <c r="E30" s="62">
        <v>0</v>
      </c>
      <c r="F30" s="62">
        <v>4</v>
      </c>
      <c r="G30" s="62">
        <v>19</v>
      </c>
      <c r="H30" s="62">
        <v>28</v>
      </c>
      <c r="I30" s="62">
        <v>25</v>
      </c>
      <c r="J30" s="62">
        <v>10</v>
      </c>
      <c r="K30" s="62">
        <v>0</v>
      </c>
      <c r="L30" s="62">
        <v>0</v>
      </c>
      <c r="M30" s="62">
        <v>0</v>
      </c>
      <c r="N30" s="63">
        <v>85</v>
      </c>
    </row>
    <row r="31" spans="1:14" ht="12.75">
      <c r="A31" s="61" t="s">
        <v>24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11</v>
      </c>
      <c r="H31" s="62">
        <v>23</v>
      </c>
      <c r="I31" s="62">
        <v>18</v>
      </c>
      <c r="J31" s="62">
        <v>5</v>
      </c>
      <c r="K31" s="62">
        <v>0</v>
      </c>
      <c r="L31" s="62">
        <v>0</v>
      </c>
      <c r="M31" s="62">
        <v>0</v>
      </c>
      <c r="N31" s="63">
        <v>57</v>
      </c>
    </row>
    <row r="32" spans="1:14" ht="12.75">
      <c r="A32" s="61" t="s">
        <v>223</v>
      </c>
      <c r="B32" s="62" t="s">
        <v>330</v>
      </c>
      <c r="C32" s="62" t="s">
        <v>330</v>
      </c>
      <c r="D32" s="62" t="s">
        <v>330</v>
      </c>
      <c r="E32" s="62" t="s">
        <v>330</v>
      </c>
      <c r="F32" s="62" t="s">
        <v>330</v>
      </c>
      <c r="G32" s="62" t="s">
        <v>330</v>
      </c>
      <c r="H32" s="62" t="s">
        <v>330</v>
      </c>
      <c r="I32" s="62" t="s">
        <v>330</v>
      </c>
      <c r="J32" s="62" t="s">
        <v>330</v>
      </c>
      <c r="K32" s="62" t="s">
        <v>330</v>
      </c>
      <c r="L32" s="62" t="s">
        <v>330</v>
      </c>
      <c r="M32" s="62" t="s">
        <v>330</v>
      </c>
      <c r="N32" s="63" t="s">
        <v>330</v>
      </c>
    </row>
    <row r="33" spans="1:14" ht="12.75">
      <c r="A33" s="61" t="s">
        <v>224</v>
      </c>
      <c r="B33" s="62" t="s">
        <v>330</v>
      </c>
      <c r="C33" s="62" t="s">
        <v>330</v>
      </c>
      <c r="D33" s="62" t="s">
        <v>330</v>
      </c>
      <c r="E33" s="62" t="s">
        <v>330</v>
      </c>
      <c r="F33" s="62" t="s">
        <v>330</v>
      </c>
      <c r="G33" s="62" t="s">
        <v>330</v>
      </c>
      <c r="H33" s="62" t="s">
        <v>330</v>
      </c>
      <c r="I33" s="62" t="s">
        <v>330</v>
      </c>
      <c r="J33" s="62" t="s">
        <v>330</v>
      </c>
      <c r="K33" s="62" t="s">
        <v>330</v>
      </c>
      <c r="L33" s="62" t="s">
        <v>330</v>
      </c>
      <c r="M33" s="62" t="s">
        <v>330</v>
      </c>
      <c r="N33" s="63" t="s">
        <v>330</v>
      </c>
    </row>
    <row r="34" spans="1:14" ht="12.75">
      <c r="A34" s="61" t="s">
        <v>26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2</v>
      </c>
      <c r="H34" s="62">
        <v>5</v>
      </c>
      <c r="I34" s="62">
        <v>2</v>
      </c>
      <c r="J34" s="62">
        <v>0</v>
      </c>
      <c r="K34" s="62">
        <v>0</v>
      </c>
      <c r="L34" s="62">
        <v>0</v>
      </c>
      <c r="M34" s="62">
        <v>0</v>
      </c>
      <c r="N34" s="63">
        <v>9</v>
      </c>
    </row>
    <row r="35" spans="1:14" ht="12.7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5</v>
      </c>
      <c r="H35" s="62">
        <v>16</v>
      </c>
      <c r="I35" s="62">
        <v>13</v>
      </c>
      <c r="J35" s="62">
        <v>1</v>
      </c>
      <c r="K35" s="62">
        <v>0</v>
      </c>
      <c r="L35" s="62">
        <v>0</v>
      </c>
      <c r="M35" s="62">
        <v>0</v>
      </c>
      <c r="N35" s="63">
        <v>35</v>
      </c>
    </row>
    <row r="36" spans="1:14" ht="12.75">
      <c r="A36" s="61" t="s">
        <v>27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3">
        <v>0</v>
      </c>
    </row>
    <row r="37" spans="1:14" ht="12.75">
      <c r="A37" s="61" t="s">
        <v>28</v>
      </c>
      <c r="B37" s="62">
        <v>0</v>
      </c>
      <c r="C37" s="62">
        <v>0</v>
      </c>
      <c r="D37" s="62">
        <v>0</v>
      </c>
      <c r="E37" s="62">
        <v>0</v>
      </c>
      <c r="F37" s="62">
        <v>1</v>
      </c>
      <c r="G37" s="62">
        <v>8</v>
      </c>
      <c r="H37" s="62">
        <v>25</v>
      </c>
      <c r="I37" s="62">
        <v>19</v>
      </c>
      <c r="J37" s="62">
        <v>4</v>
      </c>
      <c r="K37" s="62">
        <v>0</v>
      </c>
      <c r="L37" s="62">
        <v>0</v>
      </c>
      <c r="M37" s="62">
        <v>0</v>
      </c>
      <c r="N37" s="63">
        <v>56</v>
      </c>
    </row>
    <row r="38" spans="1:14" ht="12.75">
      <c r="A38" s="61" t="s">
        <v>29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6</v>
      </c>
      <c r="H38" s="62">
        <v>20</v>
      </c>
      <c r="I38" s="62">
        <v>16</v>
      </c>
      <c r="J38" s="62">
        <v>3</v>
      </c>
      <c r="K38" s="62">
        <v>0</v>
      </c>
      <c r="L38" s="62">
        <v>0</v>
      </c>
      <c r="M38" s="62">
        <v>0</v>
      </c>
      <c r="N38" s="63">
        <v>45</v>
      </c>
    </row>
    <row r="39" spans="1:14" ht="12.75">
      <c r="A39" s="61" t="s">
        <v>30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3">
        <v>0</v>
      </c>
    </row>
    <row r="40" spans="1:14" ht="12.75">
      <c r="A40" s="61" t="s">
        <v>31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3">
        <v>1</v>
      </c>
    </row>
    <row r="41" spans="1:14" ht="12.75">
      <c r="A41" s="61" t="s">
        <v>331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1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3">
        <v>2</v>
      </c>
    </row>
    <row r="42" spans="1:14" ht="12.75">
      <c r="A42" s="61" t="s">
        <v>333</v>
      </c>
      <c r="B42" s="38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8">
        <v>0</v>
      </c>
    </row>
    <row r="43" spans="1:14" ht="12.75">
      <c r="A43" s="61" t="s">
        <v>32</v>
      </c>
      <c r="B43" s="62">
        <v>0</v>
      </c>
      <c r="C43" s="62">
        <v>0</v>
      </c>
      <c r="D43" s="62">
        <v>0</v>
      </c>
      <c r="E43" s="62">
        <v>0</v>
      </c>
      <c r="F43" s="62">
        <v>7</v>
      </c>
      <c r="G43" s="62">
        <v>22</v>
      </c>
      <c r="H43" s="62">
        <v>30</v>
      </c>
      <c r="I43" s="62">
        <v>28</v>
      </c>
      <c r="J43" s="62">
        <v>13</v>
      </c>
      <c r="K43" s="62">
        <v>0</v>
      </c>
      <c r="L43" s="62">
        <v>0</v>
      </c>
      <c r="M43" s="62">
        <v>0</v>
      </c>
      <c r="N43" s="63">
        <v>101</v>
      </c>
    </row>
    <row r="44" spans="1:14" ht="12.75">
      <c r="A44" s="61" t="s">
        <v>33</v>
      </c>
      <c r="B44" s="62">
        <v>0</v>
      </c>
      <c r="C44" s="62">
        <v>0</v>
      </c>
      <c r="D44" s="62">
        <v>0</v>
      </c>
      <c r="E44" s="62">
        <v>0</v>
      </c>
      <c r="F44" s="62">
        <v>1</v>
      </c>
      <c r="G44" s="62">
        <v>7</v>
      </c>
      <c r="H44" s="62">
        <v>19</v>
      </c>
      <c r="I44" s="62">
        <v>16</v>
      </c>
      <c r="J44" s="62">
        <v>3</v>
      </c>
      <c r="K44" s="62">
        <v>0</v>
      </c>
      <c r="L44" s="62">
        <v>0</v>
      </c>
      <c r="M44" s="62">
        <v>0</v>
      </c>
      <c r="N44" s="63">
        <v>46</v>
      </c>
    </row>
    <row r="45" spans="1:14" ht="12.75">
      <c r="A45" s="61" t="s">
        <v>34</v>
      </c>
      <c r="B45" s="62">
        <v>0</v>
      </c>
      <c r="C45" s="62">
        <v>0</v>
      </c>
      <c r="D45" s="62">
        <v>0</v>
      </c>
      <c r="E45" s="62">
        <v>0</v>
      </c>
      <c r="F45" s="62">
        <v>1</v>
      </c>
      <c r="G45" s="62">
        <v>10</v>
      </c>
      <c r="H45" s="62">
        <v>23</v>
      </c>
      <c r="I45" s="62">
        <v>21</v>
      </c>
      <c r="J45" s="62">
        <v>6</v>
      </c>
      <c r="K45" s="62">
        <v>0</v>
      </c>
      <c r="L45" s="62">
        <v>0</v>
      </c>
      <c r="M45" s="62">
        <v>0</v>
      </c>
      <c r="N45" s="63">
        <v>61</v>
      </c>
    </row>
    <row r="46" spans="1:14" ht="12.7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8</v>
      </c>
      <c r="H46" s="62">
        <v>20</v>
      </c>
      <c r="I46" s="62">
        <v>13</v>
      </c>
      <c r="J46" s="62">
        <v>2</v>
      </c>
      <c r="K46" s="62">
        <v>0</v>
      </c>
      <c r="L46" s="62">
        <v>0</v>
      </c>
      <c r="M46" s="62">
        <v>0</v>
      </c>
      <c r="N46" s="63">
        <v>43</v>
      </c>
    </row>
    <row r="47" spans="1:14" ht="12.75">
      <c r="A47" s="61" t="s">
        <v>36</v>
      </c>
      <c r="B47" s="62">
        <v>0</v>
      </c>
      <c r="C47" s="62">
        <v>0</v>
      </c>
      <c r="D47" s="62">
        <v>0</v>
      </c>
      <c r="E47" s="62">
        <v>0</v>
      </c>
      <c r="F47" s="62">
        <v>2</v>
      </c>
      <c r="G47" s="62">
        <v>17</v>
      </c>
      <c r="H47" s="62">
        <v>27</v>
      </c>
      <c r="I47" s="62">
        <v>23</v>
      </c>
      <c r="J47" s="62">
        <v>7</v>
      </c>
      <c r="K47" s="62">
        <v>0</v>
      </c>
      <c r="L47" s="62">
        <v>0</v>
      </c>
      <c r="M47" s="62">
        <v>0</v>
      </c>
      <c r="N47" s="63">
        <v>75</v>
      </c>
    </row>
    <row r="48" spans="1:14" ht="12.75">
      <c r="A48" s="61" t="s">
        <v>37</v>
      </c>
      <c r="B48" s="62">
        <v>0</v>
      </c>
      <c r="C48" s="62">
        <v>0</v>
      </c>
      <c r="D48" s="62">
        <v>0</v>
      </c>
      <c r="E48" s="62">
        <v>0</v>
      </c>
      <c r="F48" s="62">
        <v>1</v>
      </c>
      <c r="G48" s="62">
        <v>12</v>
      </c>
      <c r="H48" s="62">
        <v>22</v>
      </c>
      <c r="I48" s="62">
        <v>15</v>
      </c>
      <c r="J48" s="62">
        <v>4</v>
      </c>
      <c r="K48" s="62">
        <v>0</v>
      </c>
      <c r="L48" s="62">
        <v>0</v>
      </c>
      <c r="M48" s="62">
        <v>0</v>
      </c>
      <c r="N48" s="63">
        <v>54</v>
      </c>
    </row>
    <row r="49" spans="1:14" ht="12.75">
      <c r="A49" s="61" t="s">
        <v>38</v>
      </c>
      <c r="B49" s="62">
        <v>0</v>
      </c>
      <c r="C49" s="62">
        <v>0</v>
      </c>
      <c r="D49" s="62">
        <v>0</v>
      </c>
      <c r="E49" s="62">
        <v>0</v>
      </c>
      <c r="F49" s="62">
        <v>2</v>
      </c>
      <c r="G49" s="62">
        <v>15</v>
      </c>
      <c r="H49" s="62">
        <v>26</v>
      </c>
      <c r="I49" s="62">
        <v>21</v>
      </c>
      <c r="J49" s="62">
        <v>6</v>
      </c>
      <c r="K49" s="62">
        <v>0</v>
      </c>
      <c r="L49" s="62">
        <v>0</v>
      </c>
      <c r="M49" s="62">
        <v>0</v>
      </c>
      <c r="N49" s="63">
        <v>69</v>
      </c>
    </row>
    <row r="50" spans="1:14" ht="12.75">
      <c r="A50" s="61" t="s">
        <v>334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7</v>
      </c>
      <c r="H50" s="62">
        <v>16</v>
      </c>
      <c r="I50" s="62">
        <v>10</v>
      </c>
      <c r="J50" s="62">
        <v>2</v>
      </c>
      <c r="K50" s="62">
        <v>0</v>
      </c>
      <c r="L50" s="62">
        <v>0</v>
      </c>
      <c r="M50" s="62">
        <v>0</v>
      </c>
      <c r="N50" s="63">
        <v>35</v>
      </c>
    </row>
    <row r="51" spans="1:14" ht="12.75">
      <c r="A51" s="61" t="s">
        <v>225</v>
      </c>
      <c r="B51" s="62" t="s">
        <v>330</v>
      </c>
      <c r="C51" s="62" t="s">
        <v>330</v>
      </c>
      <c r="D51" s="62" t="s">
        <v>330</v>
      </c>
      <c r="E51" s="62" t="s">
        <v>330</v>
      </c>
      <c r="F51" s="62" t="s">
        <v>330</v>
      </c>
      <c r="G51" s="62" t="s">
        <v>330</v>
      </c>
      <c r="H51" s="62" t="s">
        <v>330</v>
      </c>
      <c r="I51" s="62" t="s">
        <v>330</v>
      </c>
      <c r="J51" s="62" t="s">
        <v>330</v>
      </c>
      <c r="K51" s="62" t="s">
        <v>330</v>
      </c>
      <c r="L51" s="62" t="s">
        <v>330</v>
      </c>
      <c r="M51" s="62" t="s">
        <v>330</v>
      </c>
      <c r="N51" s="63" t="s">
        <v>330</v>
      </c>
    </row>
    <row r="52" spans="1:14" ht="12.75">
      <c r="A52" s="61" t="s">
        <v>226</v>
      </c>
      <c r="B52" s="62">
        <v>0</v>
      </c>
      <c r="C52" s="62">
        <v>0</v>
      </c>
      <c r="D52" s="62">
        <v>0</v>
      </c>
      <c r="E52" s="62">
        <v>0</v>
      </c>
      <c r="F52" s="62">
        <v>0.2</v>
      </c>
      <c r="G52" s="62">
        <v>6.1</v>
      </c>
      <c r="H52" s="62">
        <v>17.2</v>
      </c>
      <c r="I52" s="62">
        <v>11.1</v>
      </c>
      <c r="J52" s="62">
        <v>0.7</v>
      </c>
      <c r="K52" s="62">
        <v>0</v>
      </c>
      <c r="L52" s="62">
        <v>0</v>
      </c>
      <c r="M52" s="62">
        <v>0</v>
      </c>
      <c r="N52" s="63">
        <v>35.3</v>
      </c>
    </row>
    <row r="53" spans="1:14" ht="12.75">
      <c r="A53" s="61" t="s">
        <v>295</v>
      </c>
      <c r="B53" s="62" t="s">
        <v>330</v>
      </c>
      <c r="C53" s="62" t="s">
        <v>330</v>
      </c>
      <c r="D53" s="62" t="s">
        <v>330</v>
      </c>
      <c r="E53" s="62" t="s">
        <v>330</v>
      </c>
      <c r="F53" s="62" t="s">
        <v>330</v>
      </c>
      <c r="G53" s="62" t="s">
        <v>330</v>
      </c>
      <c r="H53" s="62" t="s">
        <v>330</v>
      </c>
      <c r="I53" s="62" t="s">
        <v>330</v>
      </c>
      <c r="J53" s="62" t="s">
        <v>330</v>
      </c>
      <c r="K53" s="62" t="s">
        <v>330</v>
      </c>
      <c r="L53" s="62" t="s">
        <v>330</v>
      </c>
      <c r="M53" s="62" t="s">
        <v>330</v>
      </c>
      <c r="N53" s="63" t="s">
        <v>330</v>
      </c>
    </row>
    <row r="54" spans="1:14" ht="12.75">
      <c r="A54" s="61" t="s">
        <v>39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2</v>
      </c>
      <c r="H54" s="62">
        <v>7</v>
      </c>
      <c r="I54" s="62">
        <v>2</v>
      </c>
      <c r="J54" s="62">
        <v>0</v>
      </c>
      <c r="K54" s="62">
        <v>0</v>
      </c>
      <c r="L54" s="62">
        <v>0</v>
      </c>
      <c r="M54" s="62">
        <v>0</v>
      </c>
      <c r="N54" s="63">
        <v>11</v>
      </c>
    </row>
    <row r="55" spans="1:14" ht="12.75">
      <c r="A55" s="61" t="s">
        <v>40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7</v>
      </c>
      <c r="H55" s="62">
        <v>17</v>
      </c>
      <c r="I55" s="62">
        <v>12</v>
      </c>
      <c r="J55" s="62">
        <v>2</v>
      </c>
      <c r="K55" s="62">
        <v>0</v>
      </c>
      <c r="L55" s="62">
        <v>0</v>
      </c>
      <c r="M55" s="62">
        <v>0</v>
      </c>
      <c r="N55" s="63">
        <v>39</v>
      </c>
    </row>
    <row r="56" spans="1:14" ht="12.75">
      <c r="A56" s="61" t="s">
        <v>41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5</v>
      </c>
      <c r="H56" s="62">
        <v>12</v>
      </c>
      <c r="I56" s="62">
        <v>7</v>
      </c>
      <c r="J56" s="62">
        <v>1</v>
      </c>
      <c r="K56" s="62">
        <v>0</v>
      </c>
      <c r="L56" s="62">
        <v>0</v>
      </c>
      <c r="M56" s="62">
        <v>0</v>
      </c>
      <c r="N56" s="63">
        <v>25</v>
      </c>
    </row>
    <row r="57" spans="1:14" ht="12.75">
      <c r="A57" s="61" t="s">
        <v>42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4</v>
      </c>
      <c r="H57" s="62">
        <v>11</v>
      </c>
      <c r="I57" s="62">
        <v>6</v>
      </c>
      <c r="J57" s="62">
        <v>0</v>
      </c>
      <c r="K57" s="62">
        <v>0</v>
      </c>
      <c r="L57" s="62">
        <v>0</v>
      </c>
      <c r="M57" s="62">
        <v>0</v>
      </c>
      <c r="N57" s="63">
        <v>20</v>
      </c>
    </row>
    <row r="58" spans="1:14" ht="12.75">
      <c r="A58" s="61" t="s">
        <v>43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4</v>
      </c>
      <c r="H58" s="62">
        <v>10</v>
      </c>
      <c r="I58" s="62">
        <v>5</v>
      </c>
      <c r="J58" s="62">
        <v>0</v>
      </c>
      <c r="K58" s="62">
        <v>0</v>
      </c>
      <c r="L58" s="62">
        <v>0</v>
      </c>
      <c r="M58" s="62">
        <v>0</v>
      </c>
      <c r="N58" s="63">
        <v>19</v>
      </c>
    </row>
    <row r="59" spans="1:14" ht="12.75">
      <c r="A59" s="61" t="s">
        <v>44</v>
      </c>
      <c r="B59" s="62">
        <v>0</v>
      </c>
      <c r="C59" s="62">
        <v>0</v>
      </c>
      <c r="D59" s="62">
        <v>0</v>
      </c>
      <c r="E59" s="62">
        <v>0</v>
      </c>
      <c r="F59" s="62">
        <v>4</v>
      </c>
      <c r="G59" s="62">
        <v>21</v>
      </c>
      <c r="H59" s="62">
        <v>30</v>
      </c>
      <c r="I59" s="62">
        <v>27</v>
      </c>
      <c r="J59" s="62">
        <v>10</v>
      </c>
      <c r="K59" s="62">
        <v>1</v>
      </c>
      <c r="L59" s="62">
        <v>0</v>
      </c>
      <c r="M59" s="62">
        <v>0</v>
      </c>
      <c r="N59" s="63">
        <v>93</v>
      </c>
    </row>
    <row r="60" spans="1:14" ht="12.75">
      <c r="A60" s="61" t="s">
        <v>45</v>
      </c>
      <c r="B60" s="62">
        <v>0</v>
      </c>
      <c r="C60" s="62">
        <v>0</v>
      </c>
      <c r="D60" s="62">
        <v>0</v>
      </c>
      <c r="E60" s="62">
        <v>0</v>
      </c>
      <c r="F60" s="62">
        <v>0</v>
      </c>
      <c r="G60" s="62">
        <v>6</v>
      </c>
      <c r="H60" s="62">
        <v>14</v>
      </c>
      <c r="I60" s="62">
        <v>9</v>
      </c>
      <c r="J60" s="62">
        <v>1</v>
      </c>
      <c r="K60" s="62">
        <v>0</v>
      </c>
      <c r="L60" s="62">
        <v>0</v>
      </c>
      <c r="M60" s="62">
        <v>0</v>
      </c>
      <c r="N60" s="63">
        <v>30</v>
      </c>
    </row>
    <row r="61" spans="1:14" ht="12.75">
      <c r="A61" s="61" t="s">
        <v>46</v>
      </c>
      <c r="B61" s="62">
        <v>0</v>
      </c>
      <c r="C61" s="62">
        <v>0</v>
      </c>
      <c r="D61" s="62">
        <v>0</v>
      </c>
      <c r="E61" s="62">
        <v>0</v>
      </c>
      <c r="F61" s="62">
        <v>5</v>
      </c>
      <c r="G61" s="62">
        <v>19</v>
      </c>
      <c r="H61" s="62">
        <v>30</v>
      </c>
      <c r="I61" s="62">
        <v>24</v>
      </c>
      <c r="J61" s="62">
        <v>11</v>
      </c>
      <c r="K61" s="62">
        <v>0</v>
      </c>
      <c r="L61" s="62">
        <v>0</v>
      </c>
      <c r="M61" s="62">
        <v>0</v>
      </c>
      <c r="N61" s="63">
        <v>90</v>
      </c>
    </row>
    <row r="62" spans="1:14" ht="12.75">
      <c r="A62" s="61" t="s">
        <v>227</v>
      </c>
      <c r="B62" s="62">
        <v>0</v>
      </c>
      <c r="C62" s="62">
        <v>0</v>
      </c>
      <c r="D62" s="62">
        <v>0</v>
      </c>
      <c r="E62" s="62">
        <v>0</v>
      </c>
      <c r="F62" s="62">
        <v>0.6</v>
      </c>
      <c r="G62" s="62">
        <v>3.2</v>
      </c>
      <c r="H62" s="62">
        <v>16</v>
      </c>
      <c r="I62" s="62">
        <v>8</v>
      </c>
      <c r="J62" s="62">
        <v>0.1</v>
      </c>
      <c r="K62" s="62">
        <v>0</v>
      </c>
      <c r="L62" s="62">
        <v>0</v>
      </c>
      <c r="M62" s="62">
        <v>0</v>
      </c>
      <c r="N62" s="63">
        <v>27.9</v>
      </c>
    </row>
    <row r="63" spans="1:14" ht="12.75">
      <c r="A63" s="61" t="s">
        <v>47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</row>
    <row r="64" spans="1:14" ht="12.75">
      <c r="A64" s="61" t="s">
        <v>48</v>
      </c>
      <c r="B64" s="62">
        <v>0</v>
      </c>
      <c r="C64" s="62">
        <v>0</v>
      </c>
      <c r="D64" s="62">
        <v>0</v>
      </c>
      <c r="E64" s="62">
        <v>0</v>
      </c>
      <c r="F64" s="62">
        <v>1</v>
      </c>
      <c r="G64" s="62">
        <v>12</v>
      </c>
      <c r="H64" s="62">
        <v>25</v>
      </c>
      <c r="I64" s="62">
        <v>20</v>
      </c>
      <c r="J64" s="62">
        <v>6</v>
      </c>
      <c r="K64" s="62">
        <v>0</v>
      </c>
      <c r="L64" s="62">
        <v>0</v>
      </c>
      <c r="M64" s="62">
        <v>0</v>
      </c>
      <c r="N64" s="63">
        <v>64</v>
      </c>
    </row>
    <row r="65" spans="1:14" ht="12.75">
      <c r="A65" s="61" t="s">
        <v>49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2</v>
      </c>
      <c r="H65" s="62">
        <v>9</v>
      </c>
      <c r="I65" s="62">
        <v>7</v>
      </c>
      <c r="J65" s="62">
        <v>1</v>
      </c>
      <c r="K65" s="62">
        <v>0</v>
      </c>
      <c r="L65" s="62">
        <v>0</v>
      </c>
      <c r="M65" s="62">
        <v>0</v>
      </c>
      <c r="N65" s="63">
        <v>19</v>
      </c>
    </row>
    <row r="66" spans="1:14" ht="12.75">
      <c r="A66" s="61" t="s">
        <v>50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3</v>
      </c>
      <c r="I66" s="62">
        <v>1</v>
      </c>
      <c r="J66" s="62">
        <v>0</v>
      </c>
      <c r="K66" s="62">
        <v>0</v>
      </c>
      <c r="L66" s="62">
        <v>0</v>
      </c>
      <c r="M66" s="62">
        <v>0</v>
      </c>
      <c r="N66" s="63">
        <v>4</v>
      </c>
    </row>
    <row r="67" spans="1:14" ht="12.75">
      <c r="A67" s="61" t="s">
        <v>228</v>
      </c>
      <c r="B67" s="62" t="s">
        <v>330</v>
      </c>
      <c r="C67" s="62" t="s">
        <v>330</v>
      </c>
      <c r="D67" s="62" t="s">
        <v>330</v>
      </c>
      <c r="E67" s="62" t="s">
        <v>330</v>
      </c>
      <c r="F67" s="62" t="s">
        <v>330</v>
      </c>
      <c r="G67" s="62" t="s">
        <v>330</v>
      </c>
      <c r="H67" s="62" t="s">
        <v>330</v>
      </c>
      <c r="I67" s="62" t="s">
        <v>330</v>
      </c>
      <c r="J67" s="62" t="s">
        <v>330</v>
      </c>
      <c r="K67" s="62" t="s">
        <v>330</v>
      </c>
      <c r="L67" s="62" t="s">
        <v>330</v>
      </c>
      <c r="M67" s="62" t="s">
        <v>330</v>
      </c>
      <c r="N67" s="63" t="s">
        <v>330</v>
      </c>
    </row>
    <row r="68" spans="1:14" ht="12.75">
      <c r="A68" s="61" t="s">
        <v>51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7</v>
      </c>
      <c r="H68" s="62">
        <v>22</v>
      </c>
      <c r="I68" s="62">
        <v>18</v>
      </c>
      <c r="J68" s="62">
        <v>4</v>
      </c>
      <c r="K68" s="62">
        <v>0</v>
      </c>
      <c r="L68" s="62">
        <v>0</v>
      </c>
      <c r="M68" s="62">
        <v>0</v>
      </c>
      <c r="N68" s="63">
        <v>52</v>
      </c>
    </row>
    <row r="69" spans="1:14" ht="12.75">
      <c r="A69" s="61" t="s">
        <v>52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8</v>
      </c>
      <c r="H69" s="62">
        <v>22</v>
      </c>
      <c r="I69" s="62">
        <v>18</v>
      </c>
      <c r="J69" s="62">
        <v>4</v>
      </c>
      <c r="K69" s="62">
        <v>0</v>
      </c>
      <c r="L69" s="62">
        <v>0</v>
      </c>
      <c r="M69" s="62">
        <v>0</v>
      </c>
      <c r="N69" s="63">
        <v>52</v>
      </c>
    </row>
    <row r="70" spans="1:14" ht="12.75">
      <c r="A70" s="61" t="s">
        <v>53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5</v>
      </c>
      <c r="H70" s="62">
        <v>19</v>
      </c>
      <c r="I70" s="62">
        <v>13</v>
      </c>
      <c r="J70" s="62">
        <v>2</v>
      </c>
      <c r="K70" s="62">
        <v>0</v>
      </c>
      <c r="L70" s="62">
        <v>0</v>
      </c>
      <c r="M70" s="62">
        <v>0</v>
      </c>
      <c r="N70" s="63">
        <v>39</v>
      </c>
    </row>
    <row r="71" spans="1:14" ht="12.75">
      <c r="A71" s="61" t="s">
        <v>335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5</v>
      </c>
      <c r="H71" s="62">
        <v>18</v>
      </c>
      <c r="I71" s="62">
        <v>14</v>
      </c>
      <c r="J71" s="62">
        <v>2</v>
      </c>
      <c r="K71" s="62">
        <v>0</v>
      </c>
      <c r="L71" s="62">
        <v>0</v>
      </c>
      <c r="M71" s="62">
        <v>0</v>
      </c>
      <c r="N71" s="63">
        <v>39</v>
      </c>
    </row>
    <row r="72" spans="1:14" ht="12.75">
      <c r="A72" s="61" t="s">
        <v>54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2</v>
      </c>
      <c r="H72" s="62">
        <v>10</v>
      </c>
      <c r="I72" s="62">
        <v>6</v>
      </c>
      <c r="J72" s="62">
        <v>1</v>
      </c>
      <c r="K72" s="62">
        <v>0</v>
      </c>
      <c r="L72" s="62">
        <v>0</v>
      </c>
      <c r="M72" s="62">
        <v>0</v>
      </c>
      <c r="N72" s="63">
        <v>19</v>
      </c>
    </row>
    <row r="73" spans="1:14" ht="12.75">
      <c r="A73" s="61" t="s">
        <v>55</v>
      </c>
      <c r="B73" s="62">
        <v>0</v>
      </c>
      <c r="C73" s="62">
        <v>0</v>
      </c>
      <c r="D73" s="62">
        <v>0</v>
      </c>
      <c r="E73" s="62">
        <v>0</v>
      </c>
      <c r="F73" s="62">
        <v>2</v>
      </c>
      <c r="G73" s="62">
        <v>11</v>
      </c>
      <c r="H73" s="62">
        <v>25</v>
      </c>
      <c r="I73" s="62">
        <v>21</v>
      </c>
      <c r="J73" s="62">
        <v>5</v>
      </c>
      <c r="K73" s="62">
        <v>0</v>
      </c>
      <c r="L73" s="62">
        <v>0</v>
      </c>
      <c r="M73" s="62">
        <v>0</v>
      </c>
      <c r="N73" s="63">
        <v>64</v>
      </c>
    </row>
    <row r="74" spans="1:14" ht="12.75">
      <c r="A74" s="61" t="s">
        <v>56</v>
      </c>
      <c r="B74" s="62">
        <v>0</v>
      </c>
      <c r="C74" s="62">
        <v>0</v>
      </c>
      <c r="D74" s="62">
        <v>0</v>
      </c>
      <c r="E74" s="62">
        <v>0</v>
      </c>
      <c r="F74" s="62">
        <v>1</v>
      </c>
      <c r="G74" s="62">
        <v>10</v>
      </c>
      <c r="H74" s="62">
        <v>24</v>
      </c>
      <c r="I74" s="62">
        <v>19</v>
      </c>
      <c r="J74" s="62">
        <v>4</v>
      </c>
      <c r="K74" s="62">
        <v>0</v>
      </c>
      <c r="L74" s="62">
        <v>0</v>
      </c>
      <c r="M74" s="62">
        <v>0</v>
      </c>
      <c r="N74" s="63">
        <v>58</v>
      </c>
    </row>
    <row r="75" spans="1:14" ht="12.75">
      <c r="A75" s="61" t="s">
        <v>57</v>
      </c>
      <c r="B75" s="62">
        <v>0</v>
      </c>
      <c r="C75" s="62">
        <v>0</v>
      </c>
      <c r="D75" s="62">
        <v>0</v>
      </c>
      <c r="E75" s="62">
        <v>0</v>
      </c>
      <c r="F75" s="62">
        <v>1</v>
      </c>
      <c r="G75" s="62">
        <v>9</v>
      </c>
      <c r="H75" s="62">
        <v>22</v>
      </c>
      <c r="I75" s="62">
        <v>17</v>
      </c>
      <c r="J75" s="62">
        <v>4</v>
      </c>
      <c r="K75" s="62">
        <v>0</v>
      </c>
      <c r="L75" s="62">
        <v>0</v>
      </c>
      <c r="M75" s="62">
        <v>0</v>
      </c>
      <c r="N75" s="63">
        <v>53</v>
      </c>
    </row>
    <row r="76" spans="1:14" ht="12.75">
      <c r="A76" s="61" t="s">
        <v>58</v>
      </c>
      <c r="B76" s="62">
        <v>0</v>
      </c>
      <c r="C76" s="62">
        <v>0</v>
      </c>
      <c r="D76" s="62">
        <v>0</v>
      </c>
      <c r="E76" s="62">
        <v>0</v>
      </c>
      <c r="F76" s="62">
        <v>6</v>
      </c>
      <c r="G76" s="62">
        <v>21</v>
      </c>
      <c r="H76" s="62">
        <v>29</v>
      </c>
      <c r="I76" s="62">
        <v>28</v>
      </c>
      <c r="J76" s="62">
        <v>12</v>
      </c>
      <c r="K76" s="62">
        <v>1</v>
      </c>
      <c r="L76" s="62">
        <v>0</v>
      </c>
      <c r="M76" s="62">
        <v>0</v>
      </c>
      <c r="N76" s="63">
        <v>98</v>
      </c>
    </row>
    <row r="77" spans="1:14" ht="12.75">
      <c r="A77" s="61" t="s">
        <v>229</v>
      </c>
      <c r="B77" s="62" t="s">
        <v>330</v>
      </c>
      <c r="C77" s="62" t="s">
        <v>330</v>
      </c>
      <c r="D77" s="62" t="s">
        <v>330</v>
      </c>
      <c r="E77" s="62" t="s">
        <v>330</v>
      </c>
      <c r="F77" s="62" t="s">
        <v>330</v>
      </c>
      <c r="G77" s="62" t="s">
        <v>330</v>
      </c>
      <c r="H77" s="62" t="s">
        <v>330</v>
      </c>
      <c r="I77" s="62" t="s">
        <v>330</v>
      </c>
      <c r="J77" s="62" t="s">
        <v>330</v>
      </c>
      <c r="K77" s="62" t="s">
        <v>330</v>
      </c>
      <c r="L77" s="62" t="s">
        <v>330</v>
      </c>
      <c r="M77" s="62" t="s">
        <v>330</v>
      </c>
      <c r="N77" s="63" t="s">
        <v>330</v>
      </c>
    </row>
    <row r="78" spans="1:14" ht="12.75">
      <c r="A78" s="61" t="s">
        <v>59</v>
      </c>
      <c r="B78" s="62">
        <v>0</v>
      </c>
      <c r="C78" s="62">
        <v>0</v>
      </c>
      <c r="D78" s="62">
        <v>0</v>
      </c>
      <c r="E78" s="62">
        <v>0</v>
      </c>
      <c r="F78" s="62">
        <v>2</v>
      </c>
      <c r="G78" s="62">
        <v>14</v>
      </c>
      <c r="H78" s="62">
        <v>26</v>
      </c>
      <c r="I78" s="62">
        <v>23</v>
      </c>
      <c r="J78" s="62">
        <v>6</v>
      </c>
      <c r="K78" s="62">
        <v>0</v>
      </c>
      <c r="L78" s="62">
        <v>0</v>
      </c>
      <c r="M78" s="62">
        <v>0</v>
      </c>
      <c r="N78" s="63">
        <v>71</v>
      </c>
    </row>
    <row r="79" spans="1:14" ht="12.75">
      <c r="A79" s="61" t="s">
        <v>311</v>
      </c>
      <c r="B79" s="62" t="s">
        <v>330</v>
      </c>
      <c r="C79" s="62" t="s">
        <v>330</v>
      </c>
      <c r="D79" s="62" t="s">
        <v>330</v>
      </c>
      <c r="E79" s="62" t="s">
        <v>330</v>
      </c>
      <c r="F79" s="62" t="s">
        <v>330</v>
      </c>
      <c r="G79" s="62" t="s">
        <v>330</v>
      </c>
      <c r="H79" s="62" t="s">
        <v>330</v>
      </c>
      <c r="I79" s="62" t="s">
        <v>330</v>
      </c>
      <c r="J79" s="62" t="s">
        <v>330</v>
      </c>
      <c r="K79" s="62" t="s">
        <v>330</v>
      </c>
      <c r="L79" s="62" t="s">
        <v>330</v>
      </c>
      <c r="M79" s="62" t="s">
        <v>330</v>
      </c>
      <c r="N79" s="63" t="s">
        <v>330</v>
      </c>
    </row>
    <row r="80" spans="1:14" ht="12.75">
      <c r="A80" s="61" t="s">
        <v>60</v>
      </c>
      <c r="B80" s="62">
        <v>0</v>
      </c>
      <c r="C80" s="62">
        <v>0</v>
      </c>
      <c r="D80" s="62">
        <v>0</v>
      </c>
      <c r="E80" s="62">
        <v>0</v>
      </c>
      <c r="F80" s="62">
        <v>2</v>
      </c>
      <c r="G80" s="62">
        <v>14</v>
      </c>
      <c r="H80" s="62">
        <v>25</v>
      </c>
      <c r="I80" s="62">
        <v>23</v>
      </c>
      <c r="J80" s="62">
        <v>8</v>
      </c>
      <c r="K80" s="62">
        <v>0</v>
      </c>
      <c r="L80" s="62">
        <v>0</v>
      </c>
      <c r="M80" s="62">
        <v>0</v>
      </c>
      <c r="N80" s="63">
        <v>72</v>
      </c>
    </row>
    <row r="81" spans="1:14" ht="12.75">
      <c r="A81" s="61" t="s">
        <v>62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v>4</v>
      </c>
      <c r="H81" s="62">
        <v>11</v>
      </c>
      <c r="I81" s="62">
        <v>6</v>
      </c>
      <c r="J81" s="62">
        <v>0</v>
      </c>
      <c r="K81" s="62">
        <v>0</v>
      </c>
      <c r="L81" s="62">
        <v>0</v>
      </c>
      <c r="M81" s="62">
        <v>0</v>
      </c>
      <c r="N81" s="63">
        <v>21</v>
      </c>
    </row>
    <row r="82" spans="1:14" ht="12.75">
      <c r="A82" s="6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0</v>
      </c>
      <c r="G82" s="62">
        <v>6</v>
      </c>
      <c r="H82" s="62">
        <v>13</v>
      </c>
      <c r="I82" s="62">
        <v>7</v>
      </c>
      <c r="J82" s="62">
        <v>1</v>
      </c>
      <c r="K82" s="62">
        <v>0</v>
      </c>
      <c r="L82" s="62">
        <v>0</v>
      </c>
      <c r="M82" s="62">
        <v>0</v>
      </c>
      <c r="N82" s="63">
        <v>26</v>
      </c>
    </row>
    <row r="83" spans="1:14" ht="12.75">
      <c r="A83" s="61" t="s">
        <v>63</v>
      </c>
      <c r="B83" s="62">
        <v>0</v>
      </c>
      <c r="C83" s="62">
        <v>0</v>
      </c>
      <c r="D83" s="62">
        <v>0</v>
      </c>
      <c r="E83" s="62">
        <v>0</v>
      </c>
      <c r="F83" s="62">
        <v>2</v>
      </c>
      <c r="G83" s="62">
        <v>12</v>
      </c>
      <c r="H83" s="62">
        <v>26</v>
      </c>
      <c r="I83" s="62">
        <v>22</v>
      </c>
      <c r="J83" s="62">
        <v>6</v>
      </c>
      <c r="K83" s="62">
        <v>0</v>
      </c>
      <c r="L83" s="62">
        <v>0</v>
      </c>
      <c r="M83" s="62">
        <v>0</v>
      </c>
      <c r="N83" s="63">
        <v>68</v>
      </c>
    </row>
    <row r="84" spans="1:14" ht="12.75">
      <c r="A84" s="61" t="s">
        <v>230</v>
      </c>
      <c r="B84" s="62" t="s">
        <v>330</v>
      </c>
      <c r="C84" s="62" t="s">
        <v>330</v>
      </c>
      <c r="D84" s="62" t="s">
        <v>330</v>
      </c>
      <c r="E84" s="62" t="s">
        <v>330</v>
      </c>
      <c r="F84" s="62" t="s">
        <v>330</v>
      </c>
      <c r="G84" s="62" t="s">
        <v>330</v>
      </c>
      <c r="H84" s="62" t="s">
        <v>330</v>
      </c>
      <c r="I84" s="62" t="s">
        <v>330</v>
      </c>
      <c r="J84" s="62" t="s">
        <v>330</v>
      </c>
      <c r="K84" s="62" t="s">
        <v>330</v>
      </c>
      <c r="L84" s="62" t="s">
        <v>330</v>
      </c>
      <c r="M84" s="62" t="s">
        <v>330</v>
      </c>
      <c r="N84" s="63" t="s">
        <v>330</v>
      </c>
    </row>
    <row r="85" spans="1:14" ht="12.75">
      <c r="A85" s="61" t="s">
        <v>64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v>3</v>
      </c>
      <c r="H85" s="62">
        <v>12</v>
      </c>
      <c r="I85" s="62">
        <v>9</v>
      </c>
      <c r="J85" s="62">
        <v>1</v>
      </c>
      <c r="K85" s="62">
        <v>0</v>
      </c>
      <c r="L85" s="62">
        <v>0</v>
      </c>
      <c r="M85" s="62">
        <v>0</v>
      </c>
      <c r="N85" s="63">
        <v>25</v>
      </c>
    </row>
    <row r="86" spans="1:14" ht="12.75">
      <c r="A86" s="61" t="s">
        <v>65</v>
      </c>
      <c r="B86" s="62">
        <v>0</v>
      </c>
      <c r="C86" s="62">
        <v>0</v>
      </c>
      <c r="D86" s="62">
        <v>0</v>
      </c>
      <c r="E86" s="62">
        <v>0</v>
      </c>
      <c r="F86" s="62">
        <v>1</v>
      </c>
      <c r="G86" s="62">
        <v>10</v>
      </c>
      <c r="H86" s="62">
        <v>23</v>
      </c>
      <c r="I86" s="62">
        <v>18</v>
      </c>
      <c r="J86" s="62">
        <v>4</v>
      </c>
      <c r="K86" s="62">
        <v>0</v>
      </c>
      <c r="L86" s="62">
        <v>0</v>
      </c>
      <c r="M86" s="62">
        <v>0</v>
      </c>
      <c r="N86" s="63">
        <v>56</v>
      </c>
    </row>
    <row r="87" spans="1:14" ht="12.75">
      <c r="A87" s="61" t="s">
        <v>66</v>
      </c>
      <c r="B87" s="62">
        <v>0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3">
        <v>0</v>
      </c>
    </row>
    <row r="88" spans="1:14" ht="12.75">
      <c r="A88" s="61" t="s">
        <v>231</v>
      </c>
      <c r="B88" s="62" t="s">
        <v>330</v>
      </c>
      <c r="C88" s="62" t="s">
        <v>330</v>
      </c>
      <c r="D88" s="62" t="s">
        <v>330</v>
      </c>
      <c r="E88" s="62" t="s">
        <v>330</v>
      </c>
      <c r="F88" s="62" t="s">
        <v>330</v>
      </c>
      <c r="G88" s="62" t="s">
        <v>330</v>
      </c>
      <c r="H88" s="62" t="s">
        <v>330</v>
      </c>
      <c r="I88" s="62" t="s">
        <v>330</v>
      </c>
      <c r="J88" s="62" t="s">
        <v>330</v>
      </c>
      <c r="K88" s="62" t="s">
        <v>330</v>
      </c>
      <c r="L88" s="62" t="s">
        <v>330</v>
      </c>
      <c r="M88" s="62" t="s">
        <v>330</v>
      </c>
      <c r="N88" s="63" t="s">
        <v>330</v>
      </c>
    </row>
    <row r="89" spans="1:14" ht="12.75">
      <c r="A89" s="61" t="s">
        <v>67</v>
      </c>
      <c r="B89" s="62">
        <v>0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4</v>
      </c>
      <c r="I89" s="62">
        <v>2</v>
      </c>
      <c r="J89" s="62">
        <v>0</v>
      </c>
      <c r="K89" s="62">
        <v>0</v>
      </c>
      <c r="L89" s="62">
        <v>0</v>
      </c>
      <c r="M89" s="62">
        <v>0</v>
      </c>
      <c r="N89" s="63">
        <v>8</v>
      </c>
    </row>
    <row r="90" spans="1:14" ht="12.75">
      <c r="A90" s="61" t="s">
        <v>68</v>
      </c>
      <c r="B90" s="62">
        <v>0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3">
        <v>0</v>
      </c>
    </row>
    <row r="91" spans="1:14" ht="12.75">
      <c r="A91" s="61" t="s">
        <v>232</v>
      </c>
      <c r="B91" s="62" t="s">
        <v>330</v>
      </c>
      <c r="C91" s="62" t="s">
        <v>330</v>
      </c>
      <c r="D91" s="62" t="s">
        <v>330</v>
      </c>
      <c r="E91" s="62" t="s">
        <v>330</v>
      </c>
      <c r="F91" s="62" t="s">
        <v>330</v>
      </c>
      <c r="G91" s="62" t="s">
        <v>330</v>
      </c>
      <c r="H91" s="62" t="s">
        <v>330</v>
      </c>
      <c r="I91" s="62" t="s">
        <v>330</v>
      </c>
      <c r="J91" s="62" t="s">
        <v>330</v>
      </c>
      <c r="K91" s="62" t="s">
        <v>330</v>
      </c>
      <c r="L91" s="62" t="s">
        <v>330</v>
      </c>
      <c r="M91" s="62" t="s">
        <v>330</v>
      </c>
      <c r="N91" s="63" t="s">
        <v>330</v>
      </c>
    </row>
    <row r="92" spans="1:14" ht="12.75">
      <c r="A92" s="61" t="s">
        <v>69</v>
      </c>
      <c r="B92" s="62">
        <v>0</v>
      </c>
      <c r="C92" s="62">
        <v>0</v>
      </c>
      <c r="D92" s="62">
        <v>0</v>
      </c>
      <c r="E92" s="62">
        <v>0</v>
      </c>
      <c r="F92" s="62">
        <v>1</v>
      </c>
      <c r="G92" s="62">
        <v>8</v>
      </c>
      <c r="H92" s="62">
        <v>18</v>
      </c>
      <c r="I92" s="62">
        <v>13</v>
      </c>
      <c r="J92" s="62">
        <v>2</v>
      </c>
      <c r="K92" s="62">
        <v>0</v>
      </c>
      <c r="L92" s="62">
        <v>0</v>
      </c>
      <c r="M92" s="62">
        <v>0</v>
      </c>
      <c r="N92" s="63">
        <v>43</v>
      </c>
    </row>
    <row r="93" spans="1:14" ht="12.75">
      <c r="A93" s="61" t="s">
        <v>70</v>
      </c>
      <c r="B93" s="62">
        <v>0</v>
      </c>
      <c r="C93" s="62">
        <v>0</v>
      </c>
      <c r="D93" s="62">
        <v>0</v>
      </c>
      <c r="E93" s="62">
        <v>0</v>
      </c>
      <c r="F93" s="62">
        <v>0</v>
      </c>
      <c r="G93" s="62">
        <v>6</v>
      </c>
      <c r="H93" s="62">
        <v>16</v>
      </c>
      <c r="I93" s="62">
        <v>12</v>
      </c>
      <c r="J93" s="62">
        <v>2</v>
      </c>
      <c r="K93" s="62">
        <v>0</v>
      </c>
      <c r="L93" s="62">
        <v>0</v>
      </c>
      <c r="M93" s="62">
        <v>0</v>
      </c>
      <c r="N93" s="63">
        <v>36</v>
      </c>
    </row>
    <row r="94" spans="1:14" ht="12.75">
      <c r="A94" s="61" t="s">
        <v>71</v>
      </c>
      <c r="B94" s="62">
        <v>0</v>
      </c>
      <c r="C94" s="62">
        <v>0</v>
      </c>
      <c r="D94" s="62">
        <v>0</v>
      </c>
      <c r="E94" s="62">
        <v>0</v>
      </c>
      <c r="F94" s="62">
        <v>0</v>
      </c>
      <c r="G94" s="62">
        <v>7</v>
      </c>
      <c r="H94" s="62">
        <v>15</v>
      </c>
      <c r="I94" s="62">
        <v>9</v>
      </c>
      <c r="J94" s="62">
        <v>1</v>
      </c>
      <c r="K94" s="62">
        <v>0</v>
      </c>
      <c r="L94" s="62">
        <v>0</v>
      </c>
      <c r="M94" s="62">
        <v>0</v>
      </c>
      <c r="N94" s="63">
        <v>32</v>
      </c>
    </row>
    <row r="95" spans="1:14" ht="12.75">
      <c r="A95" s="61" t="s">
        <v>72</v>
      </c>
      <c r="B95" s="62">
        <v>0</v>
      </c>
      <c r="C95" s="62">
        <v>0</v>
      </c>
      <c r="D95" s="62">
        <v>0</v>
      </c>
      <c r="E95" s="62">
        <v>0</v>
      </c>
      <c r="F95" s="62">
        <v>1</v>
      </c>
      <c r="G95" s="62">
        <v>11</v>
      </c>
      <c r="H95" s="62">
        <v>24</v>
      </c>
      <c r="I95" s="62">
        <v>20</v>
      </c>
      <c r="J95" s="62">
        <v>5</v>
      </c>
      <c r="K95" s="62">
        <v>0</v>
      </c>
      <c r="L95" s="62">
        <v>0</v>
      </c>
      <c r="M95" s="62">
        <v>0</v>
      </c>
      <c r="N95" s="63">
        <v>62</v>
      </c>
    </row>
    <row r="96" spans="1:14" ht="12.75">
      <c r="A96" s="61" t="s">
        <v>73</v>
      </c>
      <c r="B96" s="62">
        <v>0</v>
      </c>
      <c r="C96" s="62">
        <v>0</v>
      </c>
      <c r="D96" s="62">
        <v>0</v>
      </c>
      <c r="E96" s="62">
        <v>0</v>
      </c>
      <c r="F96" s="62">
        <v>0</v>
      </c>
      <c r="G96" s="62">
        <v>2</v>
      </c>
      <c r="H96" s="62">
        <v>6</v>
      </c>
      <c r="I96" s="62">
        <v>4</v>
      </c>
      <c r="J96" s="62">
        <v>0</v>
      </c>
      <c r="K96" s="62">
        <v>0</v>
      </c>
      <c r="L96" s="62">
        <v>0</v>
      </c>
      <c r="M96" s="62">
        <v>0</v>
      </c>
      <c r="N96" s="63">
        <v>13</v>
      </c>
    </row>
    <row r="97" spans="1:14" ht="12.75">
      <c r="A97" s="61" t="s">
        <v>74</v>
      </c>
      <c r="B97" s="62">
        <v>0</v>
      </c>
      <c r="C97" s="62">
        <v>0</v>
      </c>
      <c r="D97" s="62">
        <v>0</v>
      </c>
      <c r="E97" s="62">
        <v>0</v>
      </c>
      <c r="F97" s="62">
        <v>0</v>
      </c>
      <c r="G97" s="62">
        <v>5</v>
      </c>
      <c r="H97" s="62">
        <v>16</v>
      </c>
      <c r="I97" s="62">
        <v>12</v>
      </c>
      <c r="J97" s="62">
        <v>2</v>
      </c>
      <c r="K97" s="62">
        <v>0</v>
      </c>
      <c r="L97" s="62">
        <v>0</v>
      </c>
      <c r="M97" s="62">
        <v>0</v>
      </c>
      <c r="N97" s="63">
        <v>36</v>
      </c>
    </row>
    <row r="98" spans="1:14" ht="12.75">
      <c r="A98" s="61" t="s">
        <v>233</v>
      </c>
      <c r="B98" s="62" t="s">
        <v>330</v>
      </c>
      <c r="C98" s="62" t="s">
        <v>330</v>
      </c>
      <c r="D98" s="62" t="s">
        <v>330</v>
      </c>
      <c r="E98" s="62" t="s">
        <v>330</v>
      </c>
      <c r="F98" s="62" t="s">
        <v>330</v>
      </c>
      <c r="G98" s="62" t="s">
        <v>330</v>
      </c>
      <c r="H98" s="62" t="s">
        <v>330</v>
      </c>
      <c r="I98" s="62" t="s">
        <v>330</v>
      </c>
      <c r="J98" s="62" t="s">
        <v>330</v>
      </c>
      <c r="K98" s="62" t="s">
        <v>330</v>
      </c>
      <c r="L98" s="62" t="s">
        <v>330</v>
      </c>
      <c r="M98" s="62" t="s">
        <v>330</v>
      </c>
      <c r="N98" s="63" t="s">
        <v>330</v>
      </c>
    </row>
    <row r="99" spans="1:14" ht="12.75">
      <c r="A99" s="61" t="s">
        <v>234</v>
      </c>
      <c r="B99" s="62" t="s">
        <v>330</v>
      </c>
      <c r="C99" s="62" t="s">
        <v>330</v>
      </c>
      <c r="D99" s="62" t="s">
        <v>330</v>
      </c>
      <c r="E99" s="62" t="s">
        <v>330</v>
      </c>
      <c r="F99" s="62" t="s">
        <v>330</v>
      </c>
      <c r="G99" s="62" t="s">
        <v>330</v>
      </c>
      <c r="H99" s="62" t="s">
        <v>330</v>
      </c>
      <c r="I99" s="62" t="s">
        <v>330</v>
      </c>
      <c r="J99" s="62" t="s">
        <v>330</v>
      </c>
      <c r="K99" s="62" t="s">
        <v>330</v>
      </c>
      <c r="L99" s="62" t="s">
        <v>330</v>
      </c>
      <c r="M99" s="62" t="s">
        <v>330</v>
      </c>
      <c r="N99" s="63" t="s">
        <v>330</v>
      </c>
    </row>
    <row r="100" spans="1:14" ht="12.75">
      <c r="A100" s="61" t="s">
        <v>75</v>
      </c>
      <c r="B100" s="62">
        <v>0</v>
      </c>
      <c r="C100" s="62">
        <v>0</v>
      </c>
      <c r="D100" s="62">
        <v>0</v>
      </c>
      <c r="E100" s="62">
        <v>0</v>
      </c>
      <c r="F100" s="62">
        <v>1</v>
      </c>
      <c r="G100" s="62">
        <v>8</v>
      </c>
      <c r="H100" s="62">
        <v>23</v>
      </c>
      <c r="I100" s="62">
        <v>20</v>
      </c>
      <c r="J100" s="62">
        <v>6</v>
      </c>
      <c r="K100" s="62">
        <v>0</v>
      </c>
      <c r="L100" s="62">
        <v>0</v>
      </c>
      <c r="M100" s="62">
        <v>0</v>
      </c>
      <c r="N100" s="63">
        <v>58</v>
      </c>
    </row>
    <row r="101" spans="1:14" ht="12.75">
      <c r="A101" s="61" t="s">
        <v>76</v>
      </c>
      <c r="B101" s="62">
        <v>0</v>
      </c>
      <c r="C101" s="62">
        <v>0</v>
      </c>
      <c r="D101" s="62">
        <v>0</v>
      </c>
      <c r="E101" s="62">
        <v>0</v>
      </c>
      <c r="F101" s="62">
        <v>0</v>
      </c>
      <c r="G101" s="62">
        <v>8</v>
      </c>
      <c r="H101" s="62">
        <v>22</v>
      </c>
      <c r="I101" s="62">
        <v>18</v>
      </c>
      <c r="J101" s="62">
        <v>3</v>
      </c>
      <c r="K101" s="62">
        <v>0</v>
      </c>
      <c r="L101" s="62">
        <v>0</v>
      </c>
      <c r="M101" s="62">
        <v>0</v>
      </c>
      <c r="N101" s="63">
        <v>53</v>
      </c>
    </row>
    <row r="102" spans="1:14" ht="12.75">
      <c r="A102" s="61" t="s">
        <v>77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4</v>
      </c>
      <c r="H102" s="62">
        <v>12</v>
      </c>
      <c r="I102" s="62">
        <v>7</v>
      </c>
      <c r="J102" s="62">
        <v>1</v>
      </c>
      <c r="K102" s="62">
        <v>0</v>
      </c>
      <c r="L102" s="62">
        <v>0</v>
      </c>
      <c r="M102" s="62">
        <v>0</v>
      </c>
      <c r="N102" s="63">
        <v>24</v>
      </c>
    </row>
    <row r="103" spans="1:14" ht="12.75">
      <c r="A103" s="61" t="s">
        <v>78</v>
      </c>
      <c r="B103" s="62">
        <v>0</v>
      </c>
      <c r="C103" s="62">
        <v>0</v>
      </c>
      <c r="D103" s="62">
        <v>0</v>
      </c>
      <c r="E103" s="62">
        <v>0</v>
      </c>
      <c r="F103" s="62">
        <v>1</v>
      </c>
      <c r="G103" s="62">
        <v>8</v>
      </c>
      <c r="H103" s="62">
        <v>22</v>
      </c>
      <c r="I103" s="62">
        <v>17</v>
      </c>
      <c r="J103" s="62">
        <v>4</v>
      </c>
      <c r="K103" s="62">
        <v>0</v>
      </c>
      <c r="L103" s="62">
        <v>0</v>
      </c>
      <c r="M103" s="62">
        <v>0</v>
      </c>
      <c r="N103" s="63">
        <v>51</v>
      </c>
    </row>
    <row r="104" spans="1:14" ht="12.75">
      <c r="A104" s="61" t="s">
        <v>79</v>
      </c>
      <c r="B104" s="62">
        <v>0</v>
      </c>
      <c r="C104" s="62">
        <v>0</v>
      </c>
      <c r="D104" s="62">
        <v>0</v>
      </c>
      <c r="E104" s="62">
        <v>0</v>
      </c>
      <c r="F104" s="62">
        <v>2</v>
      </c>
      <c r="G104" s="62">
        <v>12</v>
      </c>
      <c r="H104" s="62">
        <v>26</v>
      </c>
      <c r="I104" s="62">
        <v>24</v>
      </c>
      <c r="J104" s="62">
        <v>7</v>
      </c>
      <c r="K104" s="62">
        <v>0</v>
      </c>
      <c r="L104" s="62">
        <v>0</v>
      </c>
      <c r="M104" s="62">
        <v>0</v>
      </c>
      <c r="N104" s="63">
        <v>70</v>
      </c>
    </row>
    <row r="105" spans="1:14" ht="12.75">
      <c r="A105" s="61" t="s">
        <v>80</v>
      </c>
      <c r="B105" s="62">
        <v>0</v>
      </c>
      <c r="C105" s="62">
        <v>0</v>
      </c>
      <c r="D105" s="62">
        <v>0</v>
      </c>
      <c r="E105" s="62">
        <v>0</v>
      </c>
      <c r="F105" s="62">
        <v>0</v>
      </c>
      <c r="G105" s="62">
        <v>2</v>
      </c>
      <c r="H105" s="62">
        <v>8</v>
      </c>
      <c r="I105" s="62">
        <v>5</v>
      </c>
      <c r="J105" s="62">
        <v>0</v>
      </c>
      <c r="K105" s="62">
        <v>0</v>
      </c>
      <c r="L105" s="62">
        <v>0</v>
      </c>
      <c r="M105" s="62">
        <v>0</v>
      </c>
      <c r="N105" s="63">
        <v>15</v>
      </c>
    </row>
    <row r="106" spans="1:14" ht="12.75">
      <c r="A106" s="61" t="s">
        <v>81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v>8</v>
      </c>
      <c r="H106" s="62">
        <v>19</v>
      </c>
      <c r="I106" s="62">
        <v>14</v>
      </c>
      <c r="J106" s="62">
        <v>2</v>
      </c>
      <c r="K106" s="62">
        <v>0</v>
      </c>
      <c r="L106" s="62">
        <v>0</v>
      </c>
      <c r="M106" s="62">
        <v>0</v>
      </c>
      <c r="N106" s="63">
        <v>43</v>
      </c>
    </row>
    <row r="107" spans="1:14" ht="12.75">
      <c r="A107" s="61" t="s">
        <v>82</v>
      </c>
      <c r="B107" s="62">
        <v>0</v>
      </c>
      <c r="C107" s="62">
        <v>0</v>
      </c>
      <c r="D107" s="62">
        <v>0</v>
      </c>
      <c r="E107" s="62">
        <v>0</v>
      </c>
      <c r="F107" s="62">
        <v>1</v>
      </c>
      <c r="G107" s="62">
        <v>9</v>
      </c>
      <c r="H107" s="62">
        <v>22</v>
      </c>
      <c r="I107" s="62">
        <v>16</v>
      </c>
      <c r="J107" s="62">
        <v>4</v>
      </c>
      <c r="K107" s="62">
        <v>0</v>
      </c>
      <c r="L107" s="62">
        <v>0</v>
      </c>
      <c r="M107" s="62">
        <v>0</v>
      </c>
      <c r="N107" s="63">
        <v>53</v>
      </c>
    </row>
    <row r="108" spans="1:14" ht="12.75">
      <c r="A108" s="61" t="s">
        <v>83</v>
      </c>
      <c r="B108" s="62">
        <v>0</v>
      </c>
      <c r="C108" s="62">
        <v>0</v>
      </c>
      <c r="D108" s="62">
        <v>0</v>
      </c>
      <c r="E108" s="62">
        <v>0</v>
      </c>
      <c r="F108" s="62">
        <v>1</v>
      </c>
      <c r="G108" s="62">
        <v>11</v>
      </c>
      <c r="H108" s="62">
        <v>22</v>
      </c>
      <c r="I108" s="62">
        <v>15</v>
      </c>
      <c r="J108" s="62">
        <v>3</v>
      </c>
      <c r="K108" s="62">
        <v>0</v>
      </c>
      <c r="L108" s="62">
        <v>0</v>
      </c>
      <c r="M108" s="62">
        <v>0</v>
      </c>
      <c r="N108" s="63">
        <v>52</v>
      </c>
    </row>
    <row r="109" spans="1:14" ht="12.75">
      <c r="A109" s="61" t="s">
        <v>296</v>
      </c>
      <c r="B109" s="62" t="s">
        <v>330</v>
      </c>
      <c r="C109" s="62" t="s">
        <v>330</v>
      </c>
      <c r="D109" s="62" t="s">
        <v>330</v>
      </c>
      <c r="E109" s="62" t="s">
        <v>330</v>
      </c>
      <c r="F109" s="62" t="s">
        <v>330</v>
      </c>
      <c r="G109" s="62" t="s">
        <v>330</v>
      </c>
      <c r="H109" s="62" t="s">
        <v>330</v>
      </c>
      <c r="I109" s="62" t="s">
        <v>330</v>
      </c>
      <c r="J109" s="62" t="s">
        <v>330</v>
      </c>
      <c r="K109" s="62" t="s">
        <v>330</v>
      </c>
      <c r="L109" s="62" t="s">
        <v>330</v>
      </c>
      <c r="M109" s="62" t="s">
        <v>330</v>
      </c>
      <c r="N109" s="63" t="s">
        <v>330</v>
      </c>
    </row>
    <row r="110" spans="1:14" ht="12.75">
      <c r="A110" s="61" t="s">
        <v>84</v>
      </c>
      <c r="B110" s="62">
        <v>0</v>
      </c>
      <c r="C110" s="62">
        <v>0</v>
      </c>
      <c r="D110" s="62">
        <v>0</v>
      </c>
      <c r="E110" s="62">
        <v>0</v>
      </c>
      <c r="F110" s="62">
        <v>1</v>
      </c>
      <c r="G110" s="62">
        <v>7</v>
      </c>
      <c r="H110" s="62">
        <v>20</v>
      </c>
      <c r="I110" s="62">
        <v>16</v>
      </c>
      <c r="J110" s="62">
        <v>3</v>
      </c>
      <c r="K110" s="62">
        <v>0</v>
      </c>
      <c r="L110" s="62">
        <v>0</v>
      </c>
      <c r="M110" s="62">
        <v>0</v>
      </c>
      <c r="N110" s="63">
        <v>46</v>
      </c>
    </row>
    <row r="111" spans="1:14" ht="12.75">
      <c r="A111" s="61" t="s">
        <v>85</v>
      </c>
      <c r="B111" s="62">
        <v>0</v>
      </c>
      <c r="C111" s="62">
        <v>0</v>
      </c>
      <c r="D111" s="62">
        <v>0</v>
      </c>
      <c r="E111" s="62">
        <v>0</v>
      </c>
      <c r="F111" s="62">
        <v>0</v>
      </c>
      <c r="G111" s="62">
        <v>4</v>
      </c>
      <c r="H111" s="62">
        <v>17</v>
      </c>
      <c r="I111" s="62">
        <v>12</v>
      </c>
      <c r="J111" s="62">
        <v>2</v>
      </c>
      <c r="K111" s="62">
        <v>0</v>
      </c>
      <c r="L111" s="62">
        <v>0</v>
      </c>
      <c r="M111" s="62">
        <v>0</v>
      </c>
      <c r="N111" s="63">
        <v>35</v>
      </c>
    </row>
    <row r="112" spans="1:14" ht="12.75">
      <c r="A112" s="61" t="s">
        <v>86</v>
      </c>
      <c r="B112" s="62">
        <v>0</v>
      </c>
      <c r="C112" s="62">
        <v>0</v>
      </c>
      <c r="D112" s="62">
        <v>0</v>
      </c>
      <c r="E112" s="62">
        <v>0</v>
      </c>
      <c r="F112" s="62">
        <v>1</v>
      </c>
      <c r="G112" s="62">
        <v>10</v>
      </c>
      <c r="H112" s="62">
        <v>24</v>
      </c>
      <c r="I112" s="62">
        <v>18</v>
      </c>
      <c r="J112" s="62">
        <v>4</v>
      </c>
      <c r="K112" s="62">
        <v>0</v>
      </c>
      <c r="L112" s="62">
        <v>0</v>
      </c>
      <c r="M112" s="62">
        <v>0</v>
      </c>
      <c r="N112" s="63">
        <v>57</v>
      </c>
    </row>
    <row r="113" spans="1:14" ht="12.75">
      <c r="A113" s="61" t="s">
        <v>87</v>
      </c>
      <c r="B113" s="62">
        <v>0</v>
      </c>
      <c r="C113" s="62">
        <v>0</v>
      </c>
      <c r="D113" s="62">
        <v>0</v>
      </c>
      <c r="E113" s="62">
        <v>0</v>
      </c>
      <c r="F113" s="62">
        <v>1</v>
      </c>
      <c r="G113" s="62">
        <v>8</v>
      </c>
      <c r="H113" s="62">
        <v>20</v>
      </c>
      <c r="I113" s="62">
        <v>14</v>
      </c>
      <c r="J113" s="62">
        <v>4</v>
      </c>
      <c r="K113" s="62">
        <v>0</v>
      </c>
      <c r="L113" s="62">
        <v>0</v>
      </c>
      <c r="M113" s="62">
        <v>0</v>
      </c>
      <c r="N113" s="63">
        <v>47</v>
      </c>
    </row>
    <row r="114" spans="1:14" ht="12.75">
      <c r="A114" s="61" t="s">
        <v>88</v>
      </c>
      <c r="B114" s="62">
        <v>0</v>
      </c>
      <c r="C114" s="62">
        <v>0</v>
      </c>
      <c r="D114" s="62">
        <v>0</v>
      </c>
      <c r="E114" s="62">
        <v>0</v>
      </c>
      <c r="F114" s="62">
        <v>0</v>
      </c>
      <c r="G114" s="62">
        <v>10</v>
      </c>
      <c r="H114" s="62">
        <v>25</v>
      </c>
      <c r="I114" s="62">
        <v>19</v>
      </c>
      <c r="J114" s="62">
        <v>4</v>
      </c>
      <c r="K114" s="62">
        <v>0</v>
      </c>
      <c r="L114" s="62">
        <v>0</v>
      </c>
      <c r="M114" s="62">
        <v>0</v>
      </c>
      <c r="N114" s="63">
        <v>57</v>
      </c>
    </row>
    <row r="115" spans="1:14" ht="12.75">
      <c r="A115" s="61" t="s">
        <v>89</v>
      </c>
      <c r="B115" s="62">
        <v>0</v>
      </c>
      <c r="C115" s="62">
        <v>0</v>
      </c>
      <c r="D115" s="62">
        <v>0</v>
      </c>
      <c r="E115" s="62">
        <v>0</v>
      </c>
      <c r="F115" s="62">
        <v>7</v>
      </c>
      <c r="G115" s="62">
        <v>17</v>
      </c>
      <c r="H115" s="62">
        <v>29</v>
      </c>
      <c r="I115" s="62">
        <v>26</v>
      </c>
      <c r="J115" s="62">
        <v>11</v>
      </c>
      <c r="K115" s="62">
        <v>0</v>
      </c>
      <c r="L115" s="62">
        <v>0</v>
      </c>
      <c r="M115" s="62">
        <v>0</v>
      </c>
      <c r="N115" s="63">
        <v>90</v>
      </c>
    </row>
    <row r="116" spans="1:14" ht="12.75">
      <c r="A116" s="61" t="s">
        <v>90</v>
      </c>
      <c r="B116" s="62">
        <v>0</v>
      </c>
      <c r="C116" s="62">
        <v>0</v>
      </c>
      <c r="D116" s="62">
        <v>0</v>
      </c>
      <c r="E116" s="62">
        <v>0</v>
      </c>
      <c r="F116" s="62">
        <v>0</v>
      </c>
      <c r="G116" s="62">
        <v>9</v>
      </c>
      <c r="H116" s="62">
        <v>23</v>
      </c>
      <c r="I116" s="62">
        <v>17</v>
      </c>
      <c r="J116" s="62">
        <v>2</v>
      </c>
      <c r="K116" s="62">
        <v>0</v>
      </c>
      <c r="L116" s="62">
        <v>0</v>
      </c>
      <c r="M116" s="62">
        <v>0</v>
      </c>
      <c r="N116" s="63">
        <v>51</v>
      </c>
    </row>
    <row r="117" spans="1:14" ht="12.75">
      <c r="A117" s="61" t="s">
        <v>235</v>
      </c>
      <c r="B117" s="62">
        <v>0</v>
      </c>
      <c r="C117" s="62">
        <v>0</v>
      </c>
      <c r="D117" s="62">
        <v>0</v>
      </c>
      <c r="E117" s="62">
        <v>0</v>
      </c>
      <c r="F117" s="62">
        <v>1.7</v>
      </c>
      <c r="G117" s="62">
        <v>8.3</v>
      </c>
      <c r="H117" s="62">
        <v>26.2</v>
      </c>
      <c r="I117" s="62">
        <v>18.8</v>
      </c>
      <c r="J117" s="62">
        <v>4</v>
      </c>
      <c r="K117" s="62">
        <v>0</v>
      </c>
      <c r="L117" s="62">
        <v>0</v>
      </c>
      <c r="M117" s="62">
        <v>0</v>
      </c>
      <c r="N117" s="63">
        <v>59</v>
      </c>
    </row>
    <row r="118" spans="1:14" ht="12.75">
      <c r="A118" s="61" t="s">
        <v>312</v>
      </c>
      <c r="B118" s="62">
        <v>0</v>
      </c>
      <c r="C118" s="62">
        <v>0</v>
      </c>
      <c r="D118" s="62">
        <v>0</v>
      </c>
      <c r="E118" s="62">
        <v>0.3</v>
      </c>
      <c r="F118" s="62">
        <v>5.1</v>
      </c>
      <c r="G118" s="62">
        <v>19.5</v>
      </c>
      <c r="H118" s="62">
        <v>28.6</v>
      </c>
      <c r="I118" s="62">
        <v>25.7</v>
      </c>
      <c r="J118" s="62">
        <v>10.6</v>
      </c>
      <c r="K118" s="62">
        <v>0.3</v>
      </c>
      <c r="L118" s="62">
        <v>0</v>
      </c>
      <c r="M118" s="62">
        <v>0</v>
      </c>
      <c r="N118" s="63">
        <v>90</v>
      </c>
    </row>
    <row r="119" spans="1:14" ht="12.75">
      <c r="A119" s="61" t="s">
        <v>91</v>
      </c>
      <c r="B119" s="62">
        <v>0</v>
      </c>
      <c r="C119" s="62">
        <v>0</v>
      </c>
      <c r="D119" s="62">
        <v>0</v>
      </c>
      <c r="E119" s="62">
        <v>0</v>
      </c>
      <c r="F119" s="62">
        <v>5</v>
      </c>
      <c r="G119" s="62">
        <v>20</v>
      </c>
      <c r="H119" s="62">
        <v>28</v>
      </c>
      <c r="I119" s="62">
        <v>26</v>
      </c>
      <c r="J119" s="62">
        <v>11</v>
      </c>
      <c r="K119" s="62">
        <v>0</v>
      </c>
      <c r="L119" s="62">
        <v>0</v>
      </c>
      <c r="M119" s="62">
        <v>0</v>
      </c>
      <c r="N119" s="63">
        <v>90</v>
      </c>
    </row>
    <row r="120" spans="1:14" ht="12.75">
      <c r="A120" s="61" t="s">
        <v>92</v>
      </c>
      <c r="B120" s="62">
        <v>0</v>
      </c>
      <c r="C120" s="62">
        <v>0</v>
      </c>
      <c r="D120" s="62">
        <v>0</v>
      </c>
      <c r="E120" s="62">
        <v>0</v>
      </c>
      <c r="F120" s="62">
        <v>0</v>
      </c>
      <c r="G120" s="62">
        <v>2</v>
      </c>
      <c r="H120" s="62">
        <v>14</v>
      </c>
      <c r="I120" s="62">
        <v>10</v>
      </c>
      <c r="J120" s="62">
        <v>1</v>
      </c>
      <c r="K120" s="62">
        <v>0</v>
      </c>
      <c r="L120" s="62">
        <v>0</v>
      </c>
      <c r="M120" s="62">
        <v>0</v>
      </c>
      <c r="N120" s="63">
        <v>28</v>
      </c>
    </row>
    <row r="121" spans="1:14" ht="12.75">
      <c r="A121" s="61" t="s">
        <v>236</v>
      </c>
      <c r="B121" s="62" t="s">
        <v>330</v>
      </c>
      <c r="C121" s="62" t="s">
        <v>330</v>
      </c>
      <c r="D121" s="62" t="s">
        <v>330</v>
      </c>
      <c r="E121" s="62" t="s">
        <v>330</v>
      </c>
      <c r="F121" s="62" t="s">
        <v>330</v>
      </c>
      <c r="G121" s="62" t="s">
        <v>330</v>
      </c>
      <c r="H121" s="62" t="s">
        <v>330</v>
      </c>
      <c r="I121" s="62" t="s">
        <v>330</v>
      </c>
      <c r="J121" s="62" t="s">
        <v>330</v>
      </c>
      <c r="K121" s="62" t="s">
        <v>330</v>
      </c>
      <c r="L121" s="62" t="s">
        <v>330</v>
      </c>
      <c r="M121" s="62" t="s">
        <v>330</v>
      </c>
      <c r="N121" s="63" t="s">
        <v>330</v>
      </c>
    </row>
    <row r="122" spans="1:14" ht="12.75">
      <c r="A122" s="61" t="s">
        <v>93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11</v>
      </c>
      <c r="H122" s="62">
        <v>22</v>
      </c>
      <c r="I122" s="62">
        <v>17</v>
      </c>
      <c r="J122" s="62">
        <v>4</v>
      </c>
      <c r="K122" s="62">
        <v>0</v>
      </c>
      <c r="L122" s="62">
        <v>0</v>
      </c>
      <c r="M122" s="62">
        <v>0</v>
      </c>
      <c r="N122" s="63">
        <v>54</v>
      </c>
    </row>
    <row r="123" spans="1:14" ht="12.75">
      <c r="A123" s="61" t="s">
        <v>95</v>
      </c>
      <c r="B123" s="62">
        <v>0</v>
      </c>
      <c r="C123" s="62">
        <v>0</v>
      </c>
      <c r="D123" s="62">
        <v>0</v>
      </c>
      <c r="E123" s="62">
        <v>0</v>
      </c>
      <c r="F123" s="62">
        <v>6</v>
      </c>
      <c r="G123" s="62">
        <v>20</v>
      </c>
      <c r="H123" s="62">
        <v>29</v>
      </c>
      <c r="I123" s="62">
        <v>26</v>
      </c>
      <c r="J123" s="62">
        <v>12</v>
      </c>
      <c r="K123" s="62">
        <v>1</v>
      </c>
      <c r="L123" s="62">
        <v>0</v>
      </c>
      <c r="M123" s="62">
        <v>0</v>
      </c>
      <c r="N123" s="63">
        <v>94</v>
      </c>
    </row>
    <row r="124" spans="1:14" ht="12.75">
      <c r="A124" s="61" t="s">
        <v>96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2</v>
      </c>
      <c r="I124" s="62">
        <v>1</v>
      </c>
      <c r="J124" s="62">
        <v>0</v>
      </c>
      <c r="K124" s="62">
        <v>0</v>
      </c>
      <c r="L124" s="62">
        <v>0</v>
      </c>
      <c r="M124" s="62">
        <v>0</v>
      </c>
      <c r="N124" s="63">
        <v>3</v>
      </c>
    </row>
    <row r="125" spans="1:14" ht="12.75">
      <c r="A125" s="61" t="s">
        <v>94</v>
      </c>
      <c r="B125" s="62">
        <v>0</v>
      </c>
      <c r="C125" s="62">
        <v>0</v>
      </c>
      <c r="D125" s="62">
        <v>0</v>
      </c>
      <c r="E125" s="62">
        <v>0</v>
      </c>
      <c r="F125" s="62">
        <v>0</v>
      </c>
      <c r="G125" s="62">
        <v>3</v>
      </c>
      <c r="H125" s="62">
        <v>12</v>
      </c>
      <c r="I125" s="62">
        <v>7</v>
      </c>
      <c r="J125" s="62">
        <v>0</v>
      </c>
      <c r="K125" s="62">
        <v>0</v>
      </c>
      <c r="L125" s="62">
        <v>0</v>
      </c>
      <c r="M125" s="62">
        <v>0</v>
      </c>
      <c r="N125" s="63">
        <v>22</v>
      </c>
    </row>
    <row r="126" spans="1:14" ht="12.75">
      <c r="A126" s="61" t="s">
        <v>97</v>
      </c>
      <c r="B126" s="62">
        <v>0</v>
      </c>
      <c r="C126" s="62">
        <v>0</v>
      </c>
      <c r="D126" s="62">
        <v>0</v>
      </c>
      <c r="E126" s="62">
        <v>0</v>
      </c>
      <c r="F126" s="62">
        <v>0</v>
      </c>
      <c r="G126" s="62">
        <v>1</v>
      </c>
      <c r="H126" s="62">
        <v>5</v>
      </c>
      <c r="I126" s="62">
        <v>4</v>
      </c>
      <c r="J126" s="62">
        <v>1</v>
      </c>
      <c r="K126" s="62">
        <v>0</v>
      </c>
      <c r="L126" s="62">
        <v>0</v>
      </c>
      <c r="M126" s="62">
        <v>0</v>
      </c>
      <c r="N126" s="63">
        <v>11</v>
      </c>
    </row>
    <row r="127" spans="1:14" ht="12.75">
      <c r="A127" s="61" t="s">
        <v>313</v>
      </c>
      <c r="B127" s="62" t="s">
        <v>330</v>
      </c>
      <c r="C127" s="62" t="s">
        <v>330</v>
      </c>
      <c r="D127" s="62" t="s">
        <v>330</v>
      </c>
      <c r="E127" s="62" t="s">
        <v>330</v>
      </c>
      <c r="F127" s="62" t="s">
        <v>330</v>
      </c>
      <c r="G127" s="62" t="s">
        <v>330</v>
      </c>
      <c r="H127" s="62" t="s">
        <v>330</v>
      </c>
      <c r="I127" s="62" t="s">
        <v>330</v>
      </c>
      <c r="J127" s="62" t="s">
        <v>330</v>
      </c>
      <c r="K127" s="62" t="s">
        <v>330</v>
      </c>
      <c r="L127" s="62" t="s">
        <v>330</v>
      </c>
      <c r="M127" s="62" t="s">
        <v>330</v>
      </c>
      <c r="N127" s="63" t="s">
        <v>330</v>
      </c>
    </row>
    <row r="128" spans="1:14" ht="12.75">
      <c r="A128" s="61" t="s">
        <v>237</v>
      </c>
      <c r="B128" s="62" t="s">
        <v>330</v>
      </c>
      <c r="C128" s="62" t="s">
        <v>330</v>
      </c>
      <c r="D128" s="62" t="s">
        <v>330</v>
      </c>
      <c r="E128" s="62" t="s">
        <v>330</v>
      </c>
      <c r="F128" s="62" t="s">
        <v>330</v>
      </c>
      <c r="G128" s="62" t="s">
        <v>330</v>
      </c>
      <c r="H128" s="62" t="s">
        <v>330</v>
      </c>
      <c r="I128" s="62" t="s">
        <v>330</v>
      </c>
      <c r="J128" s="62" t="s">
        <v>330</v>
      </c>
      <c r="K128" s="62" t="s">
        <v>330</v>
      </c>
      <c r="L128" s="62" t="s">
        <v>330</v>
      </c>
      <c r="M128" s="62" t="s">
        <v>330</v>
      </c>
      <c r="N128" s="63" t="s">
        <v>330</v>
      </c>
    </row>
    <row r="129" spans="1:14" ht="12.75">
      <c r="A129" s="61" t="s">
        <v>98</v>
      </c>
      <c r="B129" s="62">
        <v>0</v>
      </c>
      <c r="C129" s="62">
        <v>0</v>
      </c>
      <c r="D129" s="62">
        <v>0</v>
      </c>
      <c r="E129" s="62">
        <v>0</v>
      </c>
      <c r="F129" s="62">
        <v>0</v>
      </c>
      <c r="G129" s="62">
        <v>3</v>
      </c>
      <c r="H129" s="62">
        <v>12</v>
      </c>
      <c r="I129" s="62">
        <v>8</v>
      </c>
      <c r="J129" s="62">
        <v>1</v>
      </c>
      <c r="K129" s="62">
        <v>0</v>
      </c>
      <c r="L129" s="62">
        <v>0</v>
      </c>
      <c r="M129" s="62">
        <v>0</v>
      </c>
      <c r="N129" s="63">
        <v>25</v>
      </c>
    </row>
    <row r="130" spans="1:14" ht="12.75">
      <c r="A130" s="61" t="s">
        <v>238</v>
      </c>
      <c r="B130" s="62" t="s">
        <v>330</v>
      </c>
      <c r="C130" s="62" t="s">
        <v>330</v>
      </c>
      <c r="D130" s="62" t="s">
        <v>330</v>
      </c>
      <c r="E130" s="62" t="s">
        <v>330</v>
      </c>
      <c r="F130" s="62" t="s">
        <v>330</v>
      </c>
      <c r="G130" s="62" t="s">
        <v>330</v>
      </c>
      <c r="H130" s="62" t="s">
        <v>330</v>
      </c>
      <c r="I130" s="62" t="s">
        <v>330</v>
      </c>
      <c r="J130" s="62" t="s">
        <v>330</v>
      </c>
      <c r="K130" s="62" t="s">
        <v>330</v>
      </c>
      <c r="L130" s="62" t="s">
        <v>330</v>
      </c>
      <c r="M130" s="62" t="s">
        <v>330</v>
      </c>
      <c r="N130" s="63" t="s">
        <v>330</v>
      </c>
    </row>
    <row r="131" spans="1:14" ht="12.75">
      <c r="A131" s="61" t="s">
        <v>239</v>
      </c>
      <c r="B131" s="62">
        <v>0</v>
      </c>
      <c r="C131" s="62">
        <v>0</v>
      </c>
      <c r="D131" s="62">
        <v>0</v>
      </c>
      <c r="E131" s="62">
        <v>0</v>
      </c>
      <c r="F131" s="62">
        <v>0.1</v>
      </c>
      <c r="G131" s="62">
        <v>3.4</v>
      </c>
      <c r="H131" s="62">
        <v>12.6</v>
      </c>
      <c r="I131" s="62">
        <v>7.2</v>
      </c>
      <c r="J131" s="62">
        <v>0.3</v>
      </c>
      <c r="K131" s="62">
        <v>0</v>
      </c>
      <c r="L131" s="62">
        <v>0</v>
      </c>
      <c r="M131" s="62">
        <v>0</v>
      </c>
      <c r="N131" s="63">
        <v>23.5</v>
      </c>
    </row>
    <row r="132" spans="1:14" ht="12.75">
      <c r="A132" s="61" t="s">
        <v>99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v>0</v>
      </c>
      <c r="H132" s="62">
        <v>1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3">
        <v>2</v>
      </c>
    </row>
    <row r="133" spans="1:14" ht="12.75">
      <c r="A133" s="61" t="s">
        <v>219</v>
      </c>
      <c r="B133" s="62">
        <v>0</v>
      </c>
      <c r="C133" s="62">
        <v>0</v>
      </c>
      <c r="D133" s="62">
        <v>0</v>
      </c>
      <c r="E133" s="62">
        <v>1.1</v>
      </c>
      <c r="F133" s="62">
        <v>8.4</v>
      </c>
      <c r="G133" s="62">
        <v>23.2</v>
      </c>
      <c r="H133" s="62">
        <v>30.5</v>
      </c>
      <c r="I133" s="62">
        <v>29.2</v>
      </c>
      <c r="J133" s="62">
        <v>19.3</v>
      </c>
      <c r="K133" s="62">
        <v>1</v>
      </c>
      <c r="L133" s="62">
        <v>0</v>
      </c>
      <c r="M133" s="62">
        <v>0</v>
      </c>
      <c r="N133" s="63">
        <v>112.6</v>
      </c>
    </row>
    <row r="134" spans="1:14" ht="12.75">
      <c r="A134" s="61" t="s">
        <v>240</v>
      </c>
      <c r="B134" s="62">
        <v>0</v>
      </c>
      <c r="C134" s="62">
        <v>0</v>
      </c>
      <c r="D134" s="62">
        <v>0</v>
      </c>
      <c r="E134" s="62">
        <v>0</v>
      </c>
      <c r="F134" s="62">
        <v>4.5</v>
      </c>
      <c r="G134" s="62">
        <v>18.7</v>
      </c>
      <c r="H134" s="62">
        <v>29.2</v>
      </c>
      <c r="I134" s="62">
        <v>28.8</v>
      </c>
      <c r="J134" s="62">
        <v>10</v>
      </c>
      <c r="K134" s="62">
        <v>0</v>
      </c>
      <c r="L134" s="62">
        <v>0</v>
      </c>
      <c r="M134" s="62">
        <v>0</v>
      </c>
      <c r="N134" s="63">
        <v>91.2</v>
      </c>
    </row>
    <row r="135" spans="1:14" ht="12.75">
      <c r="A135" s="61" t="s">
        <v>100</v>
      </c>
      <c r="B135" s="62">
        <v>0</v>
      </c>
      <c r="C135" s="62">
        <v>0</v>
      </c>
      <c r="D135" s="62">
        <v>0</v>
      </c>
      <c r="E135" s="62">
        <v>0</v>
      </c>
      <c r="F135" s="62">
        <v>6</v>
      </c>
      <c r="G135" s="62">
        <v>22</v>
      </c>
      <c r="H135" s="62">
        <v>29</v>
      </c>
      <c r="I135" s="62">
        <v>27</v>
      </c>
      <c r="J135" s="62">
        <v>13</v>
      </c>
      <c r="K135" s="62">
        <v>0</v>
      </c>
      <c r="L135" s="62">
        <v>0</v>
      </c>
      <c r="M135" s="62">
        <v>0</v>
      </c>
      <c r="N135" s="63">
        <v>98</v>
      </c>
    </row>
    <row r="136" spans="1:14" ht="12.75">
      <c r="A136" s="61" t="s">
        <v>101</v>
      </c>
      <c r="B136" s="62">
        <v>0</v>
      </c>
      <c r="C136" s="62">
        <v>0</v>
      </c>
      <c r="D136" s="62">
        <v>0</v>
      </c>
      <c r="E136" s="62">
        <v>0</v>
      </c>
      <c r="F136" s="62">
        <v>1</v>
      </c>
      <c r="G136" s="62">
        <v>16</v>
      </c>
      <c r="H136" s="62">
        <v>27</v>
      </c>
      <c r="I136" s="62">
        <v>22</v>
      </c>
      <c r="J136" s="62">
        <v>5</v>
      </c>
      <c r="K136" s="62">
        <v>0</v>
      </c>
      <c r="L136" s="62">
        <v>0</v>
      </c>
      <c r="M136" s="62">
        <v>0</v>
      </c>
      <c r="N136" s="63">
        <v>72</v>
      </c>
    </row>
    <row r="137" spans="1:14" ht="12.75">
      <c r="A137" s="61" t="s">
        <v>102</v>
      </c>
      <c r="B137" s="62">
        <v>0</v>
      </c>
      <c r="C137" s="62">
        <v>0</v>
      </c>
      <c r="D137" s="62">
        <v>0</v>
      </c>
      <c r="E137" s="62">
        <v>0</v>
      </c>
      <c r="F137" s="62">
        <v>0</v>
      </c>
      <c r="G137" s="62">
        <v>3</v>
      </c>
      <c r="H137" s="62">
        <v>13</v>
      </c>
      <c r="I137" s="62">
        <v>12</v>
      </c>
      <c r="J137" s="62">
        <v>1</v>
      </c>
      <c r="K137" s="62">
        <v>0</v>
      </c>
      <c r="L137" s="62">
        <v>0</v>
      </c>
      <c r="M137" s="62">
        <v>0</v>
      </c>
      <c r="N137" s="63">
        <v>29</v>
      </c>
    </row>
    <row r="138" spans="1:14" ht="12.75">
      <c r="A138" s="61" t="s">
        <v>103</v>
      </c>
      <c r="B138" s="62">
        <v>0</v>
      </c>
      <c r="C138" s="62">
        <v>0</v>
      </c>
      <c r="D138" s="62">
        <v>0</v>
      </c>
      <c r="E138" s="62">
        <v>0</v>
      </c>
      <c r="F138" s="62">
        <v>0</v>
      </c>
      <c r="G138" s="62">
        <v>7</v>
      </c>
      <c r="H138" s="62">
        <v>22</v>
      </c>
      <c r="I138" s="62">
        <v>20</v>
      </c>
      <c r="J138" s="62">
        <v>5</v>
      </c>
      <c r="K138" s="62">
        <v>0</v>
      </c>
      <c r="L138" s="62">
        <v>0</v>
      </c>
      <c r="M138" s="62">
        <v>0</v>
      </c>
      <c r="N138" s="63">
        <v>55</v>
      </c>
    </row>
    <row r="139" spans="1:14" ht="12.75">
      <c r="A139" s="61" t="s">
        <v>241</v>
      </c>
      <c r="B139" s="62" t="s">
        <v>330</v>
      </c>
      <c r="C139" s="62" t="s">
        <v>330</v>
      </c>
      <c r="D139" s="62" t="s">
        <v>330</v>
      </c>
      <c r="E139" s="62" t="s">
        <v>330</v>
      </c>
      <c r="F139" s="62" t="s">
        <v>330</v>
      </c>
      <c r="G139" s="62" t="s">
        <v>330</v>
      </c>
      <c r="H139" s="62" t="s">
        <v>330</v>
      </c>
      <c r="I139" s="62" t="s">
        <v>330</v>
      </c>
      <c r="J139" s="62" t="s">
        <v>330</v>
      </c>
      <c r="K139" s="62" t="s">
        <v>330</v>
      </c>
      <c r="L139" s="62" t="s">
        <v>330</v>
      </c>
      <c r="M139" s="62" t="s">
        <v>330</v>
      </c>
      <c r="N139" s="63" t="s">
        <v>330</v>
      </c>
    </row>
    <row r="140" spans="1:14" ht="12.75">
      <c r="A140" s="61" t="s">
        <v>104</v>
      </c>
      <c r="B140" s="62">
        <v>0</v>
      </c>
      <c r="C140" s="62">
        <v>0</v>
      </c>
      <c r="D140" s="62">
        <v>0</v>
      </c>
      <c r="E140" s="62">
        <v>0</v>
      </c>
      <c r="F140" s="62">
        <v>1</v>
      </c>
      <c r="G140" s="62">
        <v>10</v>
      </c>
      <c r="H140" s="62">
        <v>22</v>
      </c>
      <c r="I140" s="62">
        <v>17</v>
      </c>
      <c r="J140" s="62">
        <v>4</v>
      </c>
      <c r="K140" s="62">
        <v>0</v>
      </c>
      <c r="L140" s="62">
        <v>0</v>
      </c>
      <c r="M140" s="62">
        <v>0</v>
      </c>
      <c r="N140" s="63">
        <v>53</v>
      </c>
    </row>
    <row r="141" spans="1:14" ht="12.75">
      <c r="A141" s="61" t="s">
        <v>105</v>
      </c>
      <c r="B141" s="62">
        <v>0</v>
      </c>
      <c r="C141" s="62">
        <v>0</v>
      </c>
      <c r="D141" s="62">
        <v>0</v>
      </c>
      <c r="E141" s="62">
        <v>0</v>
      </c>
      <c r="F141" s="62">
        <v>1</v>
      </c>
      <c r="G141" s="62">
        <v>7</v>
      </c>
      <c r="H141" s="62">
        <v>19</v>
      </c>
      <c r="I141" s="62">
        <v>14</v>
      </c>
      <c r="J141" s="62">
        <v>2</v>
      </c>
      <c r="K141" s="62">
        <v>0</v>
      </c>
      <c r="L141" s="62">
        <v>0</v>
      </c>
      <c r="M141" s="62">
        <v>0</v>
      </c>
      <c r="N141" s="63">
        <v>43</v>
      </c>
    </row>
    <row r="142" spans="1:14" ht="12.75">
      <c r="A142" s="61" t="s">
        <v>106</v>
      </c>
      <c r="B142" s="62">
        <v>0</v>
      </c>
      <c r="C142" s="62">
        <v>0</v>
      </c>
      <c r="D142" s="62">
        <v>0</v>
      </c>
      <c r="E142" s="62">
        <v>0</v>
      </c>
      <c r="F142" s="62">
        <v>0</v>
      </c>
      <c r="G142" s="62">
        <v>1</v>
      </c>
      <c r="H142" s="62">
        <v>6</v>
      </c>
      <c r="I142" s="62">
        <v>4</v>
      </c>
      <c r="J142" s="62">
        <v>0</v>
      </c>
      <c r="K142" s="62">
        <v>0</v>
      </c>
      <c r="L142" s="62">
        <v>0</v>
      </c>
      <c r="M142" s="62">
        <v>0</v>
      </c>
      <c r="N142" s="63">
        <v>11</v>
      </c>
    </row>
    <row r="143" spans="1:14" ht="12.75">
      <c r="A143" s="61" t="s">
        <v>107</v>
      </c>
      <c r="B143" s="62">
        <v>0</v>
      </c>
      <c r="C143" s="62">
        <v>0</v>
      </c>
      <c r="D143" s="62">
        <v>0</v>
      </c>
      <c r="E143" s="62">
        <v>0</v>
      </c>
      <c r="F143" s="62">
        <v>2</v>
      </c>
      <c r="G143" s="62">
        <v>13</v>
      </c>
      <c r="H143" s="62">
        <v>23</v>
      </c>
      <c r="I143" s="62">
        <v>17</v>
      </c>
      <c r="J143" s="62">
        <v>7</v>
      </c>
      <c r="K143" s="62">
        <v>0</v>
      </c>
      <c r="L143" s="62">
        <v>0</v>
      </c>
      <c r="M143" s="62">
        <v>0</v>
      </c>
      <c r="N143" s="63">
        <v>61</v>
      </c>
    </row>
    <row r="144" spans="1:14" ht="12.75">
      <c r="A144" s="61" t="s">
        <v>108</v>
      </c>
      <c r="B144" s="62">
        <v>0</v>
      </c>
      <c r="C144" s="62">
        <v>0</v>
      </c>
      <c r="D144" s="62">
        <v>0</v>
      </c>
      <c r="E144" s="62">
        <v>0</v>
      </c>
      <c r="F144" s="62">
        <v>1</v>
      </c>
      <c r="G144" s="62">
        <v>9</v>
      </c>
      <c r="H144" s="62">
        <v>23</v>
      </c>
      <c r="I144" s="62">
        <v>18</v>
      </c>
      <c r="J144" s="62">
        <v>4</v>
      </c>
      <c r="K144" s="62">
        <v>0</v>
      </c>
      <c r="L144" s="62">
        <v>0</v>
      </c>
      <c r="M144" s="62">
        <v>0</v>
      </c>
      <c r="N144" s="63">
        <v>56</v>
      </c>
    </row>
    <row r="145" spans="1:14" ht="12.75">
      <c r="A145" s="61" t="s">
        <v>109</v>
      </c>
      <c r="B145" s="62">
        <v>0</v>
      </c>
      <c r="C145" s="62">
        <v>0</v>
      </c>
      <c r="D145" s="62">
        <v>0</v>
      </c>
      <c r="E145" s="62">
        <v>0</v>
      </c>
      <c r="F145" s="62">
        <v>1</v>
      </c>
      <c r="G145" s="62">
        <v>9</v>
      </c>
      <c r="H145" s="62">
        <v>24</v>
      </c>
      <c r="I145" s="62">
        <v>20</v>
      </c>
      <c r="J145" s="62">
        <v>4</v>
      </c>
      <c r="K145" s="62">
        <v>0</v>
      </c>
      <c r="L145" s="62">
        <v>0</v>
      </c>
      <c r="M145" s="62">
        <v>0</v>
      </c>
      <c r="N145" s="63">
        <v>58</v>
      </c>
    </row>
    <row r="146" spans="1:14" ht="12.75">
      <c r="A146" s="61" t="s">
        <v>110</v>
      </c>
      <c r="B146" s="62">
        <v>0</v>
      </c>
      <c r="C146" s="62">
        <v>0</v>
      </c>
      <c r="D146" s="62">
        <v>0</v>
      </c>
      <c r="E146" s="62">
        <v>0</v>
      </c>
      <c r="F146" s="62">
        <v>1</v>
      </c>
      <c r="G146" s="62">
        <v>10</v>
      </c>
      <c r="H146" s="62">
        <v>19</v>
      </c>
      <c r="I146" s="62">
        <v>12</v>
      </c>
      <c r="J146" s="62">
        <v>3</v>
      </c>
      <c r="K146" s="62">
        <v>0</v>
      </c>
      <c r="L146" s="62">
        <v>0</v>
      </c>
      <c r="M146" s="62">
        <v>0</v>
      </c>
      <c r="N146" s="63">
        <v>46</v>
      </c>
    </row>
    <row r="147" spans="1:14" ht="12.75">
      <c r="A147" s="61" t="s">
        <v>111</v>
      </c>
      <c r="B147" s="62">
        <v>0</v>
      </c>
      <c r="C147" s="62">
        <v>0</v>
      </c>
      <c r="D147" s="62">
        <v>0</v>
      </c>
      <c r="E147" s="62">
        <v>0</v>
      </c>
      <c r="F147" s="62">
        <v>0</v>
      </c>
      <c r="G147" s="62">
        <v>2</v>
      </c>
      <c r="H147" s="62">
        <v>5</v>
      </c>
      <c r="I147" s="62">
        <v>2</v>
      </c>
      <c r="J147" s="62">
        <v>0</v>
      </c>
      <c r="K147" s="62">
        <v>0</v>
      </c>
      <c r="L147" s="62">
        <v>0</v>
      </c>
      <c r="M147" s="62">
        <v>0</v>
      </c>
      <c r="N147" s="63">
        <v>10</v>
      </c>
    </row>
    <row r="148" spans="1:14" ht="12.75">
      <c r="A148" s="61" t="s">
        <v>113</v>
      </c>
      <c r="B148" s="62">
        <v>0</v>
      </c>
      <c r="C148" s="62">
        <v>0</v>
      </c>
      <c r="D148" s="62">
        <v>0</v>
      </c>
      <c r="E148" s="62">
        <v>0</v>
      </c>
      <c r="F148" s="62">
        <v>0</v>
      </c>
      <c r="G148" s="62">
        <v>1</v>
      </c>
      <c r="H148" s="62">
        <v>4</v>
      </c>
      <c r="I148" s="62">
        <v>2</v>
      </c>
      <c r="J148" s="62">
        <v>0</v>
      </c>
      <c r="K148" s="62">
        <v>0</v>
      </c>
      <c r="L148" s="62">
        <v>0</v>
      </c>
      <c r="M148" s="62">
        <v>0</v>
      </c>
      <c r="N148" s="63">
        <v>7</v>
      </c>
    </row>
    <row r="149" spans="1:14" ht="12.75">
      <c r="A149" s="61" t="s">
        <v>114</v>
      </c>
      <c r="B149" s="62">
        <v>0</v>
      </c>
      <c r="C149" s="62">
        <v>0</v>
      </c>
      <c r="D149" s="62">
        <v>0</v>
      </c>
      <c r="E149" s="62">
        <v>0</v>
      </c>
      <c r="F149" s="62">
        <v>0</v>
      </c>
      <c r="G149" s="62">
        <v>2</v>
      </c>
      <c r="H149" s="62">
        <v>9</v>
      </c>
      <c r="I149" s="62">
        <v>4</v>
      </c>
      <c r="J149" s="62">
        <v>0</v>
      </c>
      <c r="K149" s="62">
        <v>0</v>
      </c>
      <c r="L149" s="62">
        <v>0</v>
      </c>
      <c r="M149" s="62">
        <v>0</v>
      </c>
      <c r="N149" s="63">
        <v>16</v>
      </c>
    </row>
    <row r="150" spans="1:14" ht="12.75">
      <c r="A150" s="61" t="s">
        <v>115</v>
      </c>
      <c r="B150" s="62">
        <v>0</v>
      </c>
      <c r="C150" s="62">
        <v>0</v>
      </c>
      <c r="D150" s="62">
        <v>0</v>
      </c>
      <c r="E150" s="62">
        <v>1</v>
      </c>
      <c r="F150" s="62">
        <v>9</v>
      </c>
      <c r="G150" s="62">
        <v>23</v>
      </c>
      <c r="H150" s="62">
        <v>29</v>
      </c>
      <c r="I150" s="62">
        <v>28</v>
      </c>
      <c r="J150" s="62">
        <v>16</v>
      </c>
      <c r="K150" s="62">
        <v>2</v>
      </c>
      <c r="L150" s="62">
        <v>0</v>
      </c>
      <c r="M150" s="62">
        <v>0</v>
      </c>
      <c r="N150" s="63">
        <v>108</v>
      </c>
    </row>
    <row r="151" spans="1:14" ht="12.75">
      <c r="A151" s="61" t="s">
        <v>314</v>
      </c>
      <c r="B151" s="62">
        <v>0</v>
      </c>
      <c r="C151" s="62">
        <v>0</v>
      </c>
      <c r="D151" s="62">
        <v>0</v>
      </c>
      <c r="E151" s="62">
        <v>0</v>
      </c>
      <c r="F151" s="62">
        <v>0.2</v>
      </c>
      <c r="G151" s="62">
        <v>5.8</v>
      </c>
      <c r="H151" s="62">
        <v>21.7</v>
      </c>
      <c r="I151" s="62">
        <v>13.2</v>
      </c>
      <c r="J151" s="62">
        <v>2.8</v>
      </c>
      <c r="K151" s="62">
        <v>0</v>
      </c>
      <c r="L151" s="62">
        <v>0</v>
      </c>
      <c r="M151" s="62">
        <v>0</v>
      </c>
      <c r="N151" s="63">
        <v>43.8</v>
      </c>
    </row>
    <row r="152" spans="1:14" ht="12.75">
      <c r="A152" s="61" t="s">
        <v>112</v>
      </c>
      <c r="B152" s="62">
        <v>0</v>
      </c>
      <c r="C152" s="62">
        <v>0</v>
      </c>
      <c r="D152" s="62">
        <v>0</v>
      </c>
      <c r="E152" s="62">
        <v>0</v>
      </c>
      <c r="F152" s="62">
        <v>0</v>
      </c>
      <c r="G152" s="62">
        <v>1</v>
      </c>
      <c r="H152" s="62">
        <v>3</v>
      </c>
      <c r="I152" s="62">
        <v>1</v>
      </c>
      <c r="J152" s="62">
        <v>0</v>
      </c>
      <c r="K152" s="62">
        <v>0</v>
      </c>
      <c r="L152" s="62">
        <v>0</v>
      </c>
      <c r="M152" s="62">
        <v>0</v>
      </c>
      <c r="N152" s="63">
        <v>5</v>
      </c>
    </row>
    <row r="153" spans="1:14" ht="12.75">
      <c r="A153" s="61" t="s">
        <v>336</v>
      </c>
      <c r="B153" s="62" t="s">
        <v>330</v>
      </c>
      <c r="C153" s="62" t="s">
        <v>330</v>
      </c>
      <c r="D153" s="62" t="s">
        <v>330</v>
      </c>
      <c r="E153" s="62" t="s">
        <v>330</v>
      </c>
      <c r="F153" s="62" t="s">
        <v>330</v>
      </c>
      <c r="G153" s="62" t="s">
        <v>330</v>
      </c>
      <c r="H153" s="62" t="s">
        <v>330</v>
      </c>
      <c r="I153" s="62" t="s">
        <v>330</v>
      </c>
      <c r="J153" s="62" t="s">
        <v>330</v>
      </c>
      <c r="K153" s="62" t="s">
        <v>330</v>
      </c>
      <c r="L153" s="62" t="s">
        <v>330</v>
      </c>
      <c r="M153" s="62" t="s">
        <v>330</v>
      </c>
      <c r="N153" s="63" t="s">
        <v>330</v>
      </c>
    </row>
    <row r="154" spans="1:14" ht="12.75">
      <c r="A154" s="61" t="s">
        <v>116</v>
      </c>
      <c r="B154" s="62">
        <v>0</v>
      </c>
      <c r="C154" s="62">
        <v>0</v>
      </c>
      <c r="D154" s="62">
        <v>0</v>
      </c>
      <c r="E154" s="62">
        <v>0</v>
      </c>
      <c r="F154" s="62">
        <v>0</v>
      </c>
      <c r="G154" s="62">
        <v>6</v>
      </c>
      <c r="H154" s="62">
        <v>17</v>
      </c>
      <c r="I154" s="62">
        <v>12</v>
      </c>
      <c r="J154" s="62">
        <v>2</v>
      </c>
      <c r="K154" s="62">
        <v>0</v>
      </c>
      <c r="L154" s="62">
        <v>0</v>
      </c>
      <c r="M154" s="62">
        <v>0</v>
      </c>
      <c r="N154" s="63">
        <v>36</v>
      </c>
    </row>
    <row r="155" spans="1:14" ht="12.75">
      <c r="A155" s="61" t="s">
        <v>117</v>
      </c>
      <c r="B155" s="62">
        <v>0</v>
      </c>
      <c r="C155" s="62">
        <v>0</v>
      </c>
      <c r="D155" s="62">
        <v>0</v>
      </c>
      <c r="E155" s="62">
        <v>0</v>
      </c>
      <c r="F155" s="62">
        <v>0</v>
      </c>
      <c r="G155" s="62">
        <v>4</v>
      </c>
      <c r="H155" s="62">
        <v>16</v>
      </c>
      <c r="I155" s="62">
        <v>13</v>
      </c>
      <c r="J155" s="62">
        <v>1</v>
      </c>
      <c r="K155" s="62">
        <v>0</v>
      </c>
      <c r="L155" s="62">
        <v>0</v>
      </c>
      <c r="M155" s="62">
        <v>0</v>
      </c>
      <c r="N155" s="63">
        <v>34</v>
      </c>
    </row>
    <row r="156" spans="1:14" ht="12.75">
      <c r="A156" s="61" t="s">
        <v>118</v>
      </c>
      <c r="B156" s="62">
        <v>0</v>
      </c>
      <c r="C156" s="62">
        <v>0</v>
      </c>
      <c r="D156" s="62">
        <v>0</v>
      </c>
      <c r="E156" s="62">
        <v>0</v>
      </c>
      <c r="F156" s="62">
        <v>1</v>
      </c>
      <c r="G156" s="62">
        <v>10</v>
      </c>
      <c r="H156" s="62">
        <v>23</v>
      </c>
      <c r="I156" s="62">
        <v>21</v>
      </c>
      <c r="J156" s="62">
        <v>4</v>
      </c>
      <c r="K156" s="62">
        <v>0</v>
      </c>
      <c r="L156" s="62">
        <v>0</v>
      </c>
      <c r="M156" s="62">
        <v>0</v>
      </c>
      <c r="N156" s="63">
        <v>58</v>
      </c>
    </row>
    <row r="157" spans="1:14" ht="12.75">
      <c r="A157" s="61" t="s">
        <v>119</v>
      </c>
      <c r="B157" s="62">
        <v>0</v>
      </c>
      <c r="C157" s="62">
        <v>0</v>
      </c>
      <c r="D157" s="62">
        <v>0</v>
      </c>
      <c r="E157" s="62">
        <v>0</v>
      </c>
      <c r="F157" s="62">
        <v>0</v>
      </c>
      <c r="G157" s="62">
        <v>1</v>
      </c>
      <c r="H157" s="62">
        <v>1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3">
        <v>2</v>
      </c>
    </row>
    <row r="158" spans="1:14" ht="12.75">
      <c r="A158" s="61" t="s">
        <v>123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3</v>
      </c>
      <c r="H158" s="62">
        <v>14</v>
      </c>
      <c r="I158" s="62">
        <v>12</v>
      </c>
      <c r="J158" s="62">
        <v>1</v>
      </c>
      <c r="K158" s="62">
        <v>0</v>
      </c>
      <c r="L158" s="62">
        <v>0</v>
      </c>
      <c r="M158" s="62">
        <v>0</v>
      </c>
      <c r="N158" s="63">
        <v>29</v>
      </c>
    </row>
    <row r="159" spans="1:14" ht="12.75">
      <c r="A159" s="61" t="s">
        <v>120</v>
      </c>
      <c r="B159" s="62">
        <v>0</v>
      </c>
      <c r="C159" s="62">
        <v>0</v>
      </c>
      <c r="D159" s="62">
        <v>0</v>
      </c>
      <c r="E159" s="62">
        <v>0</v>
      </c>
      <c r="F159" s="62">
        <v>0</v>
      </c>
      <c r="G159" s="62">
        <v>4</v>
      </c>
      <c r="H159" s="62">
        <v>16</v>
      </c>
      <c r="I159" s="62">
        <v>14</v>
      </c>
      <c r="J159" s="62">
        <v>2</v>
      </c>
      <c r="K159" s="62">
        <v>0</v>
      </c>
      <c r="L159" s="62">
        <v>0</v>
      </c>
      <c r="M159" s="62">
        <v>0</v>
      </c>
      <c r="N159" s="63">
        <v>35</v>
      </c>
    </row>
    <row r="160" spans="1:14" ht="12.75">
      <c r="A160" s="61" t="s">
        <v>122</v>
      </c>
      <c r="B160" s="62">
        <v>0</v>
      </c>
      <c r="C160" s="62">
        <v>0</v>
      </c>
      <c r="D160" s="62">
        <v>0</v>
      </c>
      <c r="E160" s="62">
        <v>0</v>
      </c>
      <c r="F160" s="62">
        <v>0</v>
      </c>
      <c r="G160" s="62">
        <v>3</v>
      </c>
      <c r="H160" s="62">
        <v>15</v>
      </c>
      <c r="I160" s="62">
        <v>10</v>
      </c>
      <c r="J160" s="62">
        <v>1</v>
      </c>
      <c r="K160" s="62">
        <v>0</v>
      </c>
      <c r="L160" s="62">
        <v>0</v>
      </c>
      <c r="M160" s="62">
        <v>0</v>
      </c>
      <c r="N160" s="63">
        <v>29</v>
      </c>
    </row>
    <row r="161" spans="1:14" ht="12.75">
      <c r="A161" s="61" t="s">
        <v>121</v>
      </c>
      <c r="B161" s="62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v>2</v>
      </c>
      <c r="H161" s="62">
        <v>12</v>
      </c>
      <c r="I161" s="62">
        <v>8</v>
      </c>
      <c r="J161" s="62">
        <v>1</v>
      </c>
      <c r="K161" s="62">
        <v>0</v>
      </c>
      <c r="L161" s="62">
        <v>0</v>
      </c>
      <c r="M161" s="62">
        <v>0</v>
      </c>
      <c r="N161" s="63">
        <v>23</v>
      </c>
    </row>
    <row r="162" spans="1:14" ht="12.75">
      <c r="A162" s="61" t="s">
        <v>124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6</v>
      </c>
      <c r="H162" s="62">
        <v>19</v>
      </c>
      <c r="I162" s="62">
        <v>15</v>
      </c>
      <c r="J162" s="62">
        <v>4</v>
      </c>
      <c r="K162" s="62">
        <v>0</v>
      </c>
      <c r="L162" s="62">
        <v>0</v>
      </c>
      <c r="M162" s="62">
        <v>0</v>
      </c>
      <c r="N162" s="63">
        <v>44</v>
      </c>
    </row>
    <row r="163" spans="1:14" ht="12.75">
      <c r="A163" s="61" t="s">
        <v>315</v>
      </c>
      <c r="B163" s="62" t="s">
        <v>330</v>
      </c>
      <c r="C163" s="62" t="s">
        <v>330</v>
      </c>
      <c r="D163" s="62" t="s">
        <v>330</v>
      </c>
      <c r="E163" s="62" t="s">
        <v>330</v>
      </c>
      <c r="F163" s="62" t="s">
        <v>330</v>
      </c>
      <c r="G163" s="62" t="s">
        <v>330</v>
      </c>
      <c r="H163" s="62" t="s">
        <v>330</v>
      </c>
      <c r="I163" s="62" t="s">
        <v>330</v>
      </c>
      <c r="J163" s="62" t="s">
        <v>330</v>
      </c>
      <c r="K163" s="62" t="s">
        <v>330</v>
      </c>
      <c r="L163" s="62" t="s">
        <v>330</v>
      </c>
      <c r="M163" s="62" t="s">
        <v>330</v>
      </c>
      <c r="N163" s="63" t="s">
        <v>330</v>
      </c>
    </row>
    <row r="164" spans="1:14" ht="12.75">
      <c r="A164" s="61" t="s">
        <v>125</v>
      </c>
      <c r="B164" s="62">
        <v>0</v>
      </c>
      <c r="C164" s="62">
        <v>0</v>
      </c>
      <c r="D164" s="62">
        <v>0</v>
      </c>
      <c r="E164" s="62">
        <v>0</v>
      </c>
      <c r="F164" s="62">
        <v>1</v>
      </c>
      <c r="G164" s="62">
        <v>8</v>
      </c>
      <c r="H164" s="62">
        <v>23</v>
      </c>
      <c r="I164" s="62">
        <v>19</v>
      </c>
      <c r="J164" s="62">
        <v>4</v>
      </c>
      <c r="K164" s="62">
        <v>0</v>
      </c>
      <c r="L164" s="62">
        <v>0</v>
      </c>
      <c r="M164" s="62">
        <v>0</v>
      </c>
      <c r="N164" s="63">
        <v>55</v>
      </c>
    </row>
    <row r="165" spans="1:14" ht="12.75">
      <c r="A165" s="61" t="s">
        <v>126</v>
      </c>
      <c r="B165" s="62">
        <v>0</v>
      </c>
      <c r="C165" s="62">
        <v>0</v>
      </c>
      <c r="D165" s="62">
        <v>0</v>
      </c>
      <c r="E165" s="62">
        <v>0</v>
      </c>
      <c r="F165" s="62">
        <v>1</v>
      </c>
      <c r="G165" s="62">
        <v>11</v>
      </c>
      <c r="H165" s="62">
        <v>24</v>
      </c>
      <c r="I165" s="62">
        <v>18</v>
      </c>
      <c r="J165" s="62">
        <v>6</v>
      </c>
      <c r="K165" s="62">
        <v>0</v>
      </c>
      <c r="L165" s="62">
        <v>0</v>
      </c>
      <c r="M165" s="62">
        <v>0</v>
      </c>
      <c r="N165" s="63">
        <v>61</v>
      </c>
    </row>
    <row r="166" spans="1:14" ht="12.75">
      <c r="A166" s="61" t="s">
        <v>127</v>
      </c>
      <c r="B166" s="62">
        <v>0</v>
      </c>
      <c r="C166" s="62">
        <v>0</v>
      </c>
      <c r="D166" s="62">
        <v>0</v>
      </c>
      <c r="E166" s="62">
        <v>3</v>
      </c>
      <c r="F166" s="62">
        <v>11</v>
      </c>
      <c r="G166" s="62">
        <v>24</v>
      </c>
      <c r="H166" s="62">
        <v>30</v>
      </c>
      <c r="I166" s="62">
        <v>30</v>
      </c>
      <c r="J166" s="62">
        <v>23</v>
      </c>
      <c r="K166" s="62">
        <v>5</v>
      </c>
      <c r="L166" s="62">
        <v>0</v>
      </c>
      <c r="M166" s="62">
        <v>0</v>
      </c>
      <c r="N166" s="63">
        <v>126</v>
      </c>
    </row>
    <row r="167" spans="1:14" ht="12.75">
      <c r="A167" s="61" t="s">
        <v>128</v>
      </c>
      <c r="B167" s="62">
        <v>0</v>
      </c>
      <c r="C167" s="62">
        <v>0</v>
      </c>
      <c r="D167" s="62">
        <v>0</v>
      </c>
      <c r="E167" s="62">
        <v>0</v>
      </c>
      <c r="F167" s="62">
        <v>0</v>
      </c>
      <c r="G167" s="62">
        <v>1</v>
      </c>
      <c r="H167" s="62">
        <v>7</v>
      </c>
      <c r="I167" s="62">
        <v>3</v>
      </c>
      <c r="J167" s="62">
        <v>0</v>
      </c>
      <c r="K167" s="62">
        <v>0</v>
      </c>
      <c r="L167" s="62">
        <v>0</v>
      </c>
      <c r="M167" s="62">
        <v>0</v>
      </c>
      <c r="N167" s="63">
        <v>11</v>
      </c>
    </row>
    <row r="168" spans="1:14" ht="12.75">
      <c r="A168" s="61" t="s">
        <v>316</v>
      </c>
      <c r="B168" s="62" t="s">
        <v>330</v>
      </c>
      <c r="C168" s="62" t="s">
        <v>330</v>
      </c>
      <c r="D168" s="62" t="s">
        <v>330</v>
      </c>
      <c r="E168" s="62" t="s">
        <v>330</v>
      </c>
      <c r="F168" s="62" t="s">
        <v>330</v>
      </c>
      <c r="G168" s="62" t="s">
        <v>330</v>
      </c>
      <c r="H168" s="62" t="s">
        <v>330</v>
      </c>
      <c r="I168" s="62" t="s">
        <v>330</v>
      </c>
      <c r="J168" s="62" t="s">
        <v>330</v>
      </c>
      <c r="K168" s="62" t="s">
        <v>330</v>
      </c>
      <c r="L168" s="62" t="s">
        <v>330</v>
      </c>
      <c r="M168" s="62" t="s">
        <v>330</v>
      </c>
      <c r="N168" s="63" t="s">
        <v>330</v>
      </c>
    </row>
    <row r="169" spans="1:14" ht="12.75">
      <c r="A169" s="61" t="s">
        <v>129</v>
      </c>
      <c r="B169" s="62">
        <v>0</v>
      </c>
      <c r="C169" s="62">
        <v>0</v>
      </c>
      <c r="D169" s="62">
        <v>0</v>
      </c>
      <c r="E169" s="62">
        <v>0</v>
      </c>
      <c r="F169" s="62">
        <v>0</v>
      </c>
      <c r="G169" s="62">
        <v>2</v>
      </c>
      <c r="H169" s="62">
        <v>5</v>
      </c>
      <c r="I169" s="62">
        <v>2</v>
      </c>
      <c r="J169" s="62">
        <v>0</v>
      </c>
      <c r="K169" s="62">
        <v>0</v>
      </c>
      <c r="L169" s="62">
        <v>0</v>
      </c>
      <c r="M169" s="62">
        <v>0</v>
      </c>
      <c r="N169" s="63">
        <v>10</v>
      </c>
    </row>
    <row r="170" spans="1:14" ht="12.75">
      <c r="A170" s="61" t="s">
        <v>130</v>
      </c>
      <c r="B170" s="62">
        <v>0</v>
      </c>
      <c r="C170" s="62">
        <v>0</v>
      </c>
      <c r="D170" s="62">
        <v>0</v>
      </c>
      <c r="E170" s="62">
        <v>0</v>
      </c>
      <c r="F170" s="62">
        <v>0</v>
      </c>
      <c r="G170" s="62">
        <v>2</v>
      </c>
      <c r="H170" s="62">
        <v>9</v>
      </c>
      <c r="I170" s="62">
        <v>5</v>
      </c>
      <c r="J170" s="62">
        <v>0</v>
      </c>
      <c r="K170" s="62">
        <v>0</v>
      </c>
      <c r="L170" s="62">
        <v>0</v>
      </c>
      <c r="M170" s="62">
        <v>0</v>
      </c>
      <c r="N170" s="63">
        <v>17</v>
      </c>
    </row>
    <row r="171" spans="1:14" ht="12.75">
      <c r="A171" s="61" t="s">
        <v>131</v>
      </c>
      <c r="B171" s="62">
        <v>0</v>
      </c>
      <c r="C171" s="62">
        <v>0</v>
      </c>
      <c r="D171" s="62">
        <v>0</v>
      </c>
      <c r="E171" s="62">
        <v>0</v>
      </c>
      <c r="F171" s="62">
        <v>0</v>
      </c>
      <c r="G171" s="62">
        <v>6</v>
      </c>
      <c r="H171" s="62">
        <v>15</v>
      </c>
      <c r="I171" s="62">
        <v>10</v>
      </c>
      <c r="J171" s="62">
        <v>2</v>
      </c>
      <c r="K171" s="62">
        <v>0</v>
      </c>
      <c r="L171" s="62">
        <v>0</v>
      </c>
      <c r="M171" s="62">
        <v>0</v>
      </c>
      <c r="N171" s="63">
        <v>33</v>
      </c>
    </row>
    <row r="172" spans="1:14" ht="12.75">
      <c r="A172" s="61" t="s">
        <v>132</v>
      </c>
      <c r="B172" s="62">
        <v>0</v>
      </c>
      <c r="C172" s="62">
        <v>0</v>
      </c>
      <c r="D172" s="62">
        <v>0</v>
      </c>
      <c r="E172" s="62">
        <v>0</v>
      </c>
      <c r="F172" s="62">
        <v>6</v>
      </c>
      <c r="G172" s="62">
        <v>22</v>
      </c>
      <c r="H172" s="62">
        <v>29</v>
      </c>
      <c r="I172" s="62">
        <v>26</v>
      </c>
      <c r="J172" s="62">
        <v>13</v>
      </c>
      <c r="K172" s="62">
        <v>1</v>
      </c>
      <c r="L172" s="62">
        <v>0</v>
      </c>
      <c r="M172" s="62">
        <v>0</v>
      </c>
      <c r="N172" s="63">
        <v>96</v>
      </c>
    </row>
    <row r="173" spans="1:14" ht="12.75">
      <c r="A173" s="61" t="s">
        <v>242</v>
      </c>
      <c r="B173" s="62">
        <v>0</v>
      </c>
      <c r="C173" s="62">
        <v>0</v>
      </c>
      <c r="D173" s="62">
        <v>0</v>
      </c>
      <c r="E173" s="62">
        <v>0</v>
      </c>
      <c r="F173" s="62">
        <v>0</v>
      </c>
      <c r="G173" s="62">
        <v>1.6</v>
      </c>
      <c r="H173" s="62">
        <v>6.4</v>
      </c>
      <c r="I173" s="62">
        <v>6.3</v>
      </c>
      <c r="J173" s="62">
        <v>0.1</v>
      </c>
      <c r="K173" s="62">
        <v>0</v>
      </c>
      <c r="L173" s="62">
        <v>0</v>
      </c>
      <c r="M173" s="62">
        <v>0</v>
      </c>
      <c r="N173" s="63">
        <v>14.4</v>
      </c>
    </row>
    <row r="174" spans="1:14" ht="12.75">
      <c r="A174" s="61" t="s">
        <v>133</v>
      </c>
      <c r="B174" s="62">
        <v>0</v>
      </c>
      <c r="C174" s="62">
        <v>0</v>
      </c>
      <c r="D174" s="62">
        <v>0</v>
      </c>
      <c r="E174" s="62">
        <v>0</v>
      </c>
      <c r="F174" s="62">
        <v>2</v>
      </c>
      <c r="G174" s="62">
        <v>8</v>
      </c>
      <c r="H174" s="62">
        <v>21</v>
      </c>
      <c r="I174" s="62">
        <v>19</v>
      </c>
      <c r="J174" s="62">
        <v>8</v>
      </c>
      <c r="K174" s="62">
        <v>0</v>
      </c>
      <c r="L174" s="62">
        <v>0</v>
      </c>
      <c r="M174" s="62">
        <v>0</v>
      </c>
      <c r="N174" s="63">
        <v>57</v>
      </c>
    </row>
    <row r="175" spans="1:14" ht="12.75">
      <c r="A175" s="61" t="s">
        <v>134</v>
      </c>
      <c r="B175" s="62">
        <v>0</v>
      </c>
      <c r="C175" s="62">
        <v>0</v>
      </c>
      <c r="D175" s="62">
        <v>0</v>
      </c>
      <c r="E175" s="62">
        <v>0</v>
      </c>
      <c r="F175" s="62">
        <v>1</v>
      </c>
      <c r="G175" s="62">
        <v>10</v>
      </c>
      <c r="H175" s="62">
        <v>23</v>
      </c>
      <c r="I175" s="62">
        <v>17</v>
      </c>
      <c r="J175" s="62">
        <v>4</v>
      </c>
      <c r="K175" s="62">
        <v>0</v>
      </c>
      <c r="L175" s="62">
        <v>0</v>
      </c>
      <c r="M175" s="62">
        <v>0</v>
      </c>
      <c r="N175" s="63">
        <v>54</v>
      </c>
    </row>
    <row r="176" spans="1:14" ht="12.75">
      <c r="A176" s="61" t="s">
        <v>243</v>
      </c>
      <c r="B176" s="62" t="s">
        <v>330</v>
      </c>
      <c r="C176" s="62" t="s">
        <v>330</v>
      </c>
      <c r="D176" s="62" t="s">
        <v>330</v>
      </c>
      <c r="E176" s="62" t="s">
        <v>330</v>
      </c>
      <c r="F176" s="62" t="s">
        <v>330</v>
      </c>
      <c r="G176" s="62" t="s">
        <v>330</v>
      </c>
      <c r="H176" s="62" t="s">
        <v>330</v>
      </c>
      <c r="I176" s="62" t="s">
        <v>330</v>
      </c>
      <c r="J176" s="62" t="s">
        <v>330</v>
      </c>
      <c r="K176" s="62" t="s">
        <v>330</v>
      </c>
      <c r="L176" s="62" t="s">
        <v>330</v>
      </c>
      <c r="M176" s="62" t="s">
        <v>330</v>
      </c>
      <c r="N176" s="63" t="s">
        <v>330</v>
      </c>
    </row>
    <row r="177" spans="1:14" ht="12.75">
      <c r="A177" s="61" t="s">
        <v>135</v>
      </c>
      <c r="B177" s="62">
        <v>0</v>
      </c>
      <c r="C177" s="62">
        <v>0</v>
      </c>
      <c r="D177" s="62">
        <v>0</v>
      </c>
      <c r="E177" s="62">
        <v>0</v>
      </c>
      <c r="F177" s="62">
        <v>6</v>
      </c>
      <c r="G177" s="62">
        <v>21</v>
      </c>
      <c r="H177" s="62">
        <v>29</v>
      </c>
      <c r="I177" s="62">
        <v>26</v>
      </c>
      <c r="J177" s="62">
        <v>11</v>
      </c>
      <c r="K177" s="62">
        <v>1</v>
      </c>
      <c r="L177" s="62">
        <v>0</v>
      </c>
      <c r="M177" s="62">
        <v>0</v>
      </c>
      <c r="N177" s="63">
        <v>95</v>
      </c>
    </row>
    <row r="178" spans="1:14" ht="12.75">
      <c r="A178" s="61" t="s">
        <v>136</v>
      </c>
      <c r="B178" s="62">
        <v>0</v>
      </c>
      <c r="C178" s="62">
        <v>0</v>
      </c>
      <c r="D178" s="62">
        <v>0</v>
      </c>
      <c r="E178" s="62">
        <v>0</v>
      </c>
      <c r="F178" s="62">
        <v>1</v>
      </c>
      <c r="G178" s="62">
        <v>9</v>
      </c>
      <c r="H178" s="62">
        <v>21</v>
      </c>
      <c r="I178" s="62">
        <v>14</v>
      </c>
      <c r="J178" s="62">
        <v>3</v>
      </c>
      <c r="K178" s="62">
        <v>0</v>
      </c>
      <c r="L178" s="62">
        <v>0</v>
      </c>
      <c r="M178" s="62">
        <v>0</v>
      </c>
      <c r="N178" s="63">
        <v>49</v>
      </c>
    </row>
    <row r="179" spans="1:14" ht="12.75">
      <c r="A179" s="61" t="s">
        <v>137</v>
      </c>
      <c r="B179" s="62">
        <v>0</v>
      </c>
      <c r="C179" s="62">
        <v>0</v>
      </c>
      <c r="D179" s="62">
        <v>0</v>
      </c>
      <c r="E179" s="62">
        <v>0</v>
      </c>
      <c r="F179" s="62">
        <v>0</v>
      </c>
      <c r="G179" s="62">
        <v>4</v>
      </c>
      <c r="H179" s="62">
        <v>14</v>
      </c>
      <c r="I179" s="62">
        <v>4</v>
      </c>
      <c r="J179" s="62">
        <v>0</v>
      </c>
      <c r="K179" s="62">
        <v>0</v>
      </c>
      <c r="L179" s="62">
        <v>0</v>
      </c>
      <c r="M179" s="62">
        <v>0</v>
      </c>
      <c r="N179" s="63">
        <v>22</v>
      </c>
    </row>
    <row r="180" spans="1:14" ht="12.75">
      <c r="A180" s="61" t="s">
        <v>138</v>
      </c>
      <c r="B180" s="62">
        <v>0</v>
      </c>
      <c r="C180" s="62">
        <v>0</v>
      </c>
      <c r="D180" s="62">
        <v>0</v>
      </c>
      <c r="E180" s="62">
        <v>0</v>
      </c>
      <c r="F180" s="62">
        <v>0</v>
      </c>
      <c r="G180" s="62">
        <v>1</v>
      </c>
      <c r="H180" s="62">
        <v>3</v>
      </c>
      <c r="I180" s="62">
        <v>1</v>
      </c>
      <c r="J180" s="62">
        <v>0</v>
      </c>
      <c r="K180" s="62">
        <v>0</v>
      </c>
      <c r="L180" s="62">
        <v>0</v>
      </c>
      <c r="M180" s="62">
        <v>0</v>
      </c>
      <c r="N180" s="63">
        <v>5</v>
      </c>
    </row>
    <row r="181" spans="1:14" ht="12.75">
      <c r="A181" s="61" t="s">
        <v>317</v>
      </c>
      <c r="B181" s="62" t="s">
        <v>330</v>
      </c>
      <c r="C181" s="62" t="s">
        <v>330</v>
      </c>
      <c r="D181" s="62" t="s">
        <v>330</v>
      </c>
      <c r="E181" s="62" t="s">
        <v>330</v>
      </c>
      <c r="F181" s="62" t="s">
        <v>330</v>
      </c>
      <c r="G181" s="62" t="s">
        <v>330</v>
      </c>
      <c r="H181" s="62" t="s">
        <v>330</v>
      </c>
      <c r="I181" s="62" t="s">
        <v>330</v>
      </c>
      <c r="J181" s="62" t="s">
        <v>330</v>
      </c>
      <c r="K181" s="62" t="s">
        <v>330</v>
      </c>
      <c r="L181" s="62" t="s">
        <v>330</v>
      </c>
      <c r="M181" s="62" t="s">
        <v>330</v>
      </c>
      <c r="N181" s="63" t="s">
        <v>330</v>
      </c>
    </row>
    <row r="182" spans="1:14" ht="12.75">
      <c r="A182" s="61" t="s">
        <v>139</v>
      </c>
      <c r="B182" s="62">
        <v>0</v>
      </c>
      <c r="C182" s="62">
        <v>0</v>
      </c>
      <c r="D182" s="62">
        <v>0</v>
      </c>
      <c r="E182" s="62">
        <v>0</v>
      </c>
      <c r="F182" s="62">
        <v>1</v>
      </c>
      <c r="G182" s="62">
        <v>12</v>
      </c>
      <c r="H182" s="62">
        <v>22</v>
      </c>
      <c r="I182" s="62">
        <v>16</v>
      </c>
      <c r="J182" s="62">
        <v>4</v>
      </c>
      <c r="K182" s="62">
        <v>0</v>
      </c>
      <c r="L182" s="62">
        <v>0</v>
      </c>
      <c r="M182" s="62">
        <v>0</v>
      </c>
      <c r="N182" s="63">
        <v>55</v>
      </c>
    </row>
    <row r="183" spans="1:14" ht="12.75">
      <c r="A183" s="61" t="s">
        <v>297</v>
      </c>
      <c r="B183" s="62" t="s">
        <v>330</v>
      </c>
      <c r="C183" s="62" t="s">
        <v>330</v>
      </c>
      <c r="D183" s="62" t="s">
        <v>330</v>
      </c>
      <c r="E183" s="62" t="s">
        <v>330</v>
      </c>
      <c r="F183" s="62" t="s">
        <v>330</v>
      </c>
      <c r="G183" s="62" t="s">
        <v>330</v>
      </c>
      <c r="H183" s="62" t="s">
        <v>330</v>
      </c>
      <c r="I183" s="62" t="s">
        <v>330</v>
      </c>
      <c r="J183" s="62" t="s">
        <v>330</v>
      </c>
      <c r="K183" s="62" t="s">
        <v>330</v>
      </c>
      <c r="L183" s="62" t="s">
        <v>330</v>
      </c>
      <c r="M183" s="62" t="s">
        <v>330</v>
      </c>
      <c r="N183" s="63" t="s">
        <v>330</v>
      </c>
    </row>
    <row r="184" spans="1:14" ht="12.75">
      <c r="A184" s="61" t="s">
        <v>140</v>
      </c>
      <c r="B184" s="62">
        <v>0</v>
      </c>
      <c r="C184" s="62">
        <v>0</v>
      </c>
      <c r="D184" s="62">
        <v>0</v>
      </c>
      <c r="E184" s="62">
        <v>0</v>
      </c>
      <c r="F184" s="62">
        <v>0</v>
      </c>
      <c r="G184" s="62">
        <v>5</v>
      </c>
      <c r="H184" s="62">
        <v>17</v>
      </c>
      <c r="I184" s="62">
        <v>12</v>
      </c>
      <c r="J184" s="62">
        <v>2</v>
      </c>
      <c r="K184" s="62">
        <v>0</v>
      </c>
      <c r="L184" s="62">
        <v>0</v>
      </c>
      <c r="M184" s="62">
        <v>0</v>
      </c>
      <c r="N184" s="63">
        <v>36</v>
      </c>
    </row>
    <row r="185" spans="1:14" ht="12.75">
      <c r="A185" s="61" t="s">
        <v>141</v>
      </c>
      <c r="B185" s="62">
        <v>0</v>
      </c>
      <c r="C185" s="62">
        <v>0</v>
      </c>
      <c r="D185" s="62">
        <v>0</v>
      </c>
      <c r="E185" s="62">
        <v>0</v>
      </c>
      <c r="F185" s="62">
        <v>0</v>
      </c>
      <c r="G185" s="62">
        <v>6</v>
      </c>
      <c r="H185" s="62">
        <v>16</v>
      </c>
      <c r="I185" s="62">
        <v>10</v>
      </c>
      <c r="J185" s="62">
        <v>2</v>
      </c>
      <c r="K185" s="62">
        <v>0</v>
      </c>
      <c r="L185" s="62">
        <v>0</v>
      </c>
      <c r="M185" s="62">
        <v>0</v>
      </c>
      <c r="N185" s="63">
        <v>34</v>
      </c>
    </row>
    <row r="186" spans="1:14" ht="12.75">
      <c r="A186" s="61" t="s">
        <v>142</v>
      </c>
      <c r="B186" s="62">
        <v>0</v>
      </c>
      <c r="C186" s="62">
        <v>0</v>
      </c>
      <c r="D186" s="62">
        <v>0</v>
      </c>
      <c r="E186" s="62">
        <v>0</v>
      </c>
      <c r="F186" s="62">
        <v>0</v>
      </c>
      <c r="G186" s="62">
        <v>4</v>
      </c>
      <c r="H186" s="62">
        <v>13</v>
      </c>
      <c r="I186" s="62">
        <v>9</v>
      </c>
      <c r="J186" s="62">
        <v>1</v>
      </c>
      <c r="K186" s="62">
        <v>0</v>
      </c>
      <c r="L186" s="62">
        <v>0</v>
      </c>
      <c r="M186" s="62">
        <v>0</v>
      </c>
      <c r="N186" s="63">
        <v>26</v>
      </c>
    </row>
    <row r="187" spans="1:14" ht="12.75">
      <c r="A187" s="61" t="s">
        <v>143</v>
      </c>
      <c r="B187" s="62">
        <v>0</v>
      </c>
      <c r="C187" s="62">
        <v>0</v>
      </c>
      <c r="D187" s="62">
        <v>0</v>
      </c>
      <c r="E187" s="62">
        <v>0</v>
      </c>
      <c r="F187" s="62">
        <v>0</v>
      </c>
      <c r="G187" s="62">
        <v>7</v>
      </c>
      <c r="H187" s="62">
        <v>18</v>
      </c>
      <c r="I187" s="62">
        <v>13</v>
      </c>
      <c r="J187" s="62">
        <v>2</v>
      </c>
      <c r="K187" s="62">
        <v>0</v>
      </c>
      <c r="L187" s="62">
        <v>0</v>
      </c>
      <c r="M187" s="62">
        <v>0</v>
      </c>
      <c r="N187" s="63">
        <v>40</v>
      </c>
    </row>
    <row r="188" spans="1:14" ht="12.75">
      <c r="A188" s="61" t="s">
        <v>144</v>
      </c>
      <c r="B188" s="62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v>6</v>
      </c>
      <c r="H188" s="62">
        <v>16</v>
      </c>
      <c r="I188" s="62">
        <v>9</v>
      </c>
      <c r="J188" s="62">
        <v>1</v>
      </c>
      <c r="K188" s="62">
        <v>0</v>
      </c>
      <c r="L188" s="62">
        <v>0</v>
      </c>
      <c r="M188" s="62">
        <v>0</v>
      </c>
      <c r="N188" s="63">
        <v>33</v>
      </c>
    </row>
    <row r="189" spans="1:14" ht="12.75">
      <c r="A189" s="61" t="s">
        <v>145</v>
      </c>
      <c r="B189" s="62">
        <v>0</v>
      </c>
      <c r="C189" s="62">
        <v>0</v>
      </c>
      <c r="D189" s="62">
        <v>0</v>
      </c>
      <c r="E189" s="62">
        <v>0</v>
      </c>
      <c r="F189" s="62">
        <v>0</v>
      </c>
      <c r="G189" s="62">
        <v>7</v>
      </c>
      <c r="H189" s="62">
        <v>18</v>
      </c>
      <c r="I189" s="62">
        <v>11</v>
      </c>
      <c r="J189" s="62">
        <v>1</v>
      </c>
      <c r="K189" s="62">
        <v>0</v>
      </c>
      <c r="L189" s="62">
        <v>0</v>
      </c>
      <c r="M189" s="62">
        <v>0</v>
      </c>
      <c r="N189" s="63">
        <v>37</v>
      </c>
    </row>
    <row r="190" spans="1:14" ht="12.75">
      <c r="A190" s="61" t="s">
        <v>146</v>
      </c>
      <c r="B190" s="62">
        <v>0</v>
      </c>
      <c r="C190" s="62">
        <v>0</v>
      </c>
      <c r="D190" s="62">
        <v>0</v>
      </c>
      <c r="E190" s="62">
        <v>0</v>
      </c>
      <c r="F190" s="62">
        <v>0</v>
      </c>
      <c r="G190" s="62">
        <v>1</v>
      </c>
      <c r="H190" s="62">
        <v>4</v>
      </c>
      <c r="I190" s="62">
        <v>2</v>
      </c>
      <c r="J190" s="62">
        <v>0</v>
      </c>
      <c r="K190" s="62">
        <v>0</v>
      </c>
      <c r="L190" s="62">
        <v>0</v>
      </c>
      <c r="M190" s="62">
        <v>0</v>
      </c>
      <c r="N190" s="63">
        <v>8</v>
      </c>
    </row>
    <row r="191" spans="1:14" ht="12.75">
      <c r="A191" s="61" t="s">
        <v>147</v>
      </c>
      <c r="B191" s="62">
        <v>0</v>
      </c>
      <c r="C191" s="62">
        <v>0</v>
      </c>
      <c r="D191" s="62">
        <v>0</v>
      </c>
      <c r="E191" s="62">
        <v>0</v>
      </c>
      <c r="F191" s="62">
        <v>1</v>
      </c>
      <c r="G191" s="62">
        <v>10</v>
      </c>
      <c r="H191" s="62">
        <v>24</v>
      </c>
      <c r="I191" s="62">
        <v>19</v>
      </c>
      <c r="J191" s="62">
        <v>5</v>
      </c>
      <c r="K191" s="62">
        <v>0</v>
      </c>
      <c r="L191" s="62">
        <v>0</v>
      </c>
      <c r="M191" s="62">
        <v>0</v>
      </c>
      <c r="N191" s="63">
        <v>59</v>
      </c>
    </row>
    <row r="192" spans="1:14" ht="12.75">
      <c r="A192" s="61" t="s">
        <v>148</v>
      </c>
      <c r="B192" s="62">
        <v>0</v>
      </c>
      <c r="C192" s="62">
        <v>0</v>
      </c>
      <c r="D192" s="62">
        <v>0</v>
      </c>
      <c r="E192" s="62">
        <v>0</v>
      </c>
      <c r="F192" s="62">
        <v>0</v>
      </c>
      <c r="G192" s="62">
        <v>6</v>
      </c>
      <c r="H192" s="62">
        <v>14</v>
      </c>
      <c r="I192" s="62">
        <v>10</v>
      </c>
      <c r="J192" s="62">
        <v>1</v>
      </c>
      <c r="K192" s="62">
        <v>0</v>
      </c>
      <c r="L192" s="62">
        <v>0</v>
      </c>
      <c r="M192" s="62">
        <v>0</v>
      </c>
      <c r="N192" s="63">
        <v>31</v>
      </c>
    </row>
    <row r="193" spans="1:14" ht="12.75">
      <c r="A193" s="61" t="s">
        <v>149</v>
      </c>
      <c r="B193" s="62">
        <v>0</v>
      </c>
      <c r="C193" s="62">
        <v>0</v>
      </c>
      <c r="D193" s="62">
        <v>0</v>
      </c>
      <c r="E193" s="62">
        <v>0</v>
      </c>
      <c r="F193" s="62">
        <v>0</v>
      </c>
      <c r="G193" s="62">
        <v>5</v>
      </c>
      <c r="H193" s="62">
        <v>12</v>
      </c>
      <c r="I193" s="62">
        <v>8</v>
      </c>
      <c r="J193" s="62">
        <v>1</v>
      </c>
      <c r="K193" s="62">
        <v>0</v>
      </c>
      <c r="L193" s="62">
        <v>0</v>
      </c>
      <c r="M193" s="62">
        <v>0</v>
      </c>
      <c r="N193" s="63">
        <v>25</v>
      </c>
    </row>
    <row r="194" spans="1:14" ht="12.75">
      <c r="A194" s="61" t="s">
        <v>150</v>
      </c>
      <c r="B194" s="62">
        <v>0</v>
      </c>
      <c r="C194" s="62">
        <v>0</v>
      </c>
      <c r="D194" s="62">
        <v>0</v>
      </c>
      <c r="E194" s="62">
        <v>0</v>
      </c>
      <c r="F194" s="62">
        <v>1</v>
      </c>
      <c r="G194" s="62">
        <v>10</v>
      </c>
      <c r="H194" s="62">
        <v>26</v>
      </c>
      <c r="I194" s="62">
        <v>21</v>
      </c>
      <c r="J194" s="62">
        <v>6</v>
      </c>
      <c r="K194" s="62">
        <v>0</v>
      </c>
      <c r="L194" s="62">
        <v>0</v>
      </c>
      <c r="M194" s="62">
        <v>0</v>
      </c>
      <c r="N194" s="63">
        <v>64</v>
      </c>
    </row>
    <row r="195" spans="1:14" ht="12.75">
      <c r="A195" s="61" t="s">
        <v>318</v>
      </c>
      <c r="B195" s="62" t="s">
        <v>330</v>
      </c>
      <c r="C195" s="62" t="s">
        <v>330</v>
      </c>
      <c r="D195" s="62" t="s">
        <v>330</v>
      </c>
      <c r="E195" s="62" t="s">
        <v>330</v>
      </c>
      <c r="F195" s="62" t="s">
        <v>330</v>
      </c>
      <c r="G195" s="62" t="s">
        <v>330</v>
      </c>
      <c r="H195" s="62" t="s">
        <v>330</v>
      </c>
      <c r="I195" s="62" t="s">
        <v>330</v>
      </c>
      <c r="J195" s="62" t="s">
        <v>330</v>
      </c>
      <c r="K195" s="62" t="s">
        <v>330</v>
      </c>
      <c r="L195" s="62" t="s">
        <v>330</v>
      </c>
      <c r="M195" s="62" t="s">
        <v>330</v>
      </c>
      <c r="N195" s="63" t="s">
        <v>330</v>
      </c>
    </row>
    <row r="196" spans="1:14" ht="12.75">
      <c r="A196" s="61" t="s">
        <v>151</v>
      </c>
      <c r="B196" s="62">
        <v>0</v>
      </c>
      <c r="C196" s="62">
        <v>0</v>
      </c>
      <c r="D196" s="62">
        <v>0</v>
      </c>
      <c r="E196" s="62">
        <v>0</v>
      </c>
      <c r="F196" s="62">
        <v>0</v>
      </c>
      <c r="G196" s="62">
        <v>6</v>
      </c>
      <c r="H196" s="62">
        <v>20</v>
      </c>
      <c r="I196" s="62">
        <v>16</v>
      </c>
      <c r="J196" s="62">
        <v>3</v>
      </c>
      <c r="K196" s="62">
        <v>0</v>
      </c>
      <c r="L196" s="62">
        <v>0</v>
      </c>
      <c r="M196" s="62">
        <v>0</v>
      </c>
      <c r="N196" s="63">
        <v>45</v>
      </c>
    </row>
    <row r="197" spans="1:14" ht="12.75">
      <c r="A197" s="61" t="s">
        <v>152</v>
      </c>
      <c r="B197" s="62">
        <v>0</v>
      </c>
      <c r="C197" s="62">
        <v>0</v>
      </c>
      <c r="D197" s="62">
        <v>0</v>
      </c>
      <c r="E197" s="62">
        <v>0</v>
      </c>
      <c r="F197" s="62">
        <v>0</v>
      </c>
      <c r="G197" s="62">
        <v>7</v>
      </c>
      <c r="H197" s="62">
        <v>22</v>
      </c>
      <c r="I197" s="62">
        <v>18</v>
      </c>
      <c r="J197" s="62">
        <v>4</v>
      </c>
      <c r="K197" s="62">
        <v>0</v>
      </c>
      <c r="L197" s="62">
        <v>0</v>
      </c>
      <c r="M197" s="62">
        <v>0</v>
      </c>
      <c r="N197" s="63">
        <v>52</v>
      </c>
    </row>
    <row r="198" spans="1:14" ht="12.75">
      <c r="A198" s="61" t="s">
        <v>153</v>
      </c>
      <c r="B198" s="62">
        <v>0</v>
      </c>
      <c r="C198" s="62">
        <v>0</v>
      </c>
      <c r="D198" s="62">
        <v>0</v>
      </c>
      <c r="E198" s="62">
        <v>0</v>
      </c>
      <c r="F198" s="62">
        <v>1</v>
      </c>
      <c r="G198" s="62">
        <v>9</v>
      </c>
      <c r="H198" s="62">
        <v>21</v>
      </c>
      <c r="I198" s="62">
        <v>19</v>
      </c>
      <c r="J198" s="62">
        <v>4</v>
      </c>
      <c r="K198" s="62">
        <v>0</v>
      </c>
      <c r="L198" s="62">
        <v>0</v>
      </c>
      <c r="M198" s="62">
        <v>0</v>
      </c>
      <c r="N198" s="63">
        <v>54</v>
      </c>
    </row>
    <row r="199" spans="1:14" ht="12.75">
      <c r="A199" s="61" t="s">
        <v>154</v>
      </c>
      <c r="B199" s="62">
        <v>0</v>
      </c>
      <c r="C199" s="62">
        <v>0</v>
      </c>
      <c r="D199" s="62">
        <v>0</v>
      </c>
      <c r="E199" s="62">
        <v>0</v>
      </c>
      <c r="F199" s="62">
        <v>1</v>
      </c>
      <c r="G199" s="62">
        <v>11</v>
      </c>
      <c r="H199" s="62">
        <v>22</v>
      </c>
      <c r="I199" s="62">
        <v>16</v>
      </c>
      <c r="J199" s="62">
        <v>4</v>
      </c>
      <c r="K199" s="62">
        <v>0</v>
      </c>
      <c r="L199" s="62">
        <v>0</v>
      </c>
      <c r="M199" s="62">
        <v>0</v>
      </c>
      <c r="N199" s="63">
        <v>55</v>
      </c>
    </row>
    <row r="200" spans="1:14" ht="12.75">
      <c r="A200" s="61" t="s">
        <v>155</v>
      </c>
      <c r="B200" s="62">
        <v>0</v>
      </c>
      <c r="C200" s="62">
        <v>0</v>
      </c>
      <c r="D200" s="62">
        <v>0</v>
      </c>
      <c r="E200" s="62">
        <v>0</v>
      </c>
      <c r="F200" s="62">
        <v>1</v>
      </c>
      <c r="G200" s="62">
        <v>9</v>
      </c>
      <c r="H200" s="62">
        <v>20</v>
      </c>
      <c r="I200" s="62">
        <v>16</v>
      </c>
      <c r="J200" s="62">
        <v>2</v>
      </c>
      <c r="K200" s="62">
        <v>0</v>
      </c>
      <c r="L200" s="62">
        <v>0</v>
      </c>
      <c r="M200" s="62">
        <v>0</v>
      </c>
      <c r="N200" s="63">
        <v>47</v>
      </c>
    </row>
    <row r="201" spans="1:14" ht="12.75">
      <c r="A201" s="61" t="s">
        <v>319</v>
      </c>
      <c r="B201" s="62" t="s">
        <v>330</v>
      </c>
      <c r="C201" s="62" t="s">
        <v>330</v>
      </c>
      <c r="D201" s="62" t="s">
        <v>330</v>
      </c>
      <c r="E201" s="62" t="s">
        <v>330</v>
      </c>
      <c r="F201" s="62" t="s">
        <v>330</v>
      </c>
      <c r="G201" s="62" t="s">
        <v>330</v>
      </c>
      <c r="H201" s="62" t="s">
        <v>330</v>
      </c>
      <c r="I201" s="62" t="s">
        <v>330</v>
      </c>
      <c r="J201" s="62" t="s">
        <v>330</v>
      </c>
      <c r="K201" s="62" t="s">
        <v>330</v>
      </c>
      <c r="L201" s="62" t="s">
        <v>330</v>
      </c>
      <c r="M201" s="62" t="s">
        <v>330</v>
      </c>
      <c r="N201" s="63" t="s">
        <v>330</v>
      </c>
    </row>
    <row r="202" spans="1:14" ht="12.75">
      <c r="A202" s="61" t="s">
        <v>156</v>
      </c>
      <c r="B202" s="62">
        <v>0</v>
      </c>
      <c r="C202" s="62">
        <v>0</v>
      </c>
      <c r="D202" s="62">
        <v>0</v>
      </c>
      <c r="E202" s="62">
        <v>0</v>
      </c>
      <c r="F202" s="62">
        <v>2</v>
      </c>
      <c r="G202" s="62">
        <v>14</v>
      </c>
      <c r="H202" s="62">
        <v>26</v>
      </c>
      <c r="I202" s="62">
        <v>21</v>
      </c>
      <c r="J202" s="62">
        <v>5</v>
      </c>
      <c r="K202" s="62">
        <v>0</v>
      </c>
      <c r="L202" s="62">
        <v>0</v>
      </c>
      <c r="M202" s="62">
        <v>0</v>
      </c>
      <c r="N202" s="63">
        <v>67</v>
      </c>
    </row>
    <row r="203" spans="1:14" ht="12.75">
      <c r="A203" s="61" t="s">
        <v>157</v>
      </c>
      <c r="B203" s="62">
        <v>0</v>
      </c>
      <c r="C203" s="62">
        <v>0</v>
      </c>
      <c r="D203" s="62">
        <v>0</v>
      </c>
      <c r="E203" s="62">
        <v>0</v>
      </c>
      <c r="F203" s="62">
        <v>0</v>
      </c>
      <c r="G203" s="62">
        <v>2</v>
      </c>
      <c r="H203" s="62">
        <v>6</v>
      </c>
      <c r="I203" s="62">
        <v>3</v>
      </c>
      <c r="J203" s="62">
        <v>0</v>
      </c>
      <c r="K203" s="62">
        <v>0</v>
      </c>
      <c r="L203" s="62">
        <v>0</v>
      </c>
      <c r="M203" s="62">
        <v>0</v>
      </c>
      <c r="N203" s="63">
        <v>12</v>
      </c>
    </row>
    <row r="204" spans="1:14" ht="12.75">
      <c r="A204" s="61" t="s">
        <v>298</v>
      </c>
      <c r="B204" s="62">
        <v>0</v>
      </c>
      <c r="C204" s="62">
        <v>0</v>
      </c>
      <c r="D204" s="62">
        <v>0</v>
      </c>
      <c r="E204" s="62">
        <v>0</v>
      </c>
      <c r="F204" s="62">
        <v>0</v>
      </c>
      <c r="G204" s="62">
        <v>0.2</v>
      </c>
      <c r="H204" s="62">
        <v>1.3</v>
      </c>
      <c r="I204" s="62">
        <v>0.3</v>
      </c>
      <c r="J204" s="62">
        <v>0</v>
      </c>
      <c r="K204" s="62">
        <v>0</v>
      </c>
      <c r="L204" s="62">
        <v>0</v>
      </c>
      <c r="M204" s="62">
        <v>0</v>
      </c>
      <c r="N204" s="63">
        <v>1.8</v>
      </c>
    </row>
    <row r="205" spans="1:14" ht="12.75">
      <c r="A205" s="61" t="s">
        <v>158</v>
      </c>
      <c r="B205" s="62">
        <v>0</v>
      </c>
      <c r="C205" s="62">
        <v>0</v>
      </c>
      <c r="D205" s="62">
        <v>0</v>
      </c>
      <c r="E205" s="62">
        <v>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3">
        <v>0</v>
      </c>
    </row>
    <row r="206" spans="1:14" ht="12.75">
      <c r="A206" s="61" t="s">
        <v>159</v>
      </c>
      <c r="B206" s="62">
        <v>0</v>
      </c>
      <c r="C206" s="62">
        <v>0</v>
      </c>
      <c r="D206" s="62">
        <v>0</v>
      </c>
      <c r="E206" s="62">
        <v>0</v>
      </c>
      <c r="F206" s="62">
        <v>0</v>
      </c>
      <c r="G206" s="62">
        <v>2</v>
      </c>
      <c r="H206" s="62">
        <v>10</v>
      </c>
      <c r="I206" s="62">
        <v>6</v>
      </c>
      <c r="J206" s="62">
        <v>1</v>
      </c>
      <c r="K206" s="62">
        <v>0</v>
      </c>
      <c r="L206" s="62">
        <v>0</v>
      </c>
      <c r="M206" s="62">
        <v>0</v>
      </c>
      <c r="N206" s="63">
        <v>20</v>
      </c>
    </row>
    <row r="207" spans="1:14" ht="12.75">
      <c r="A207" s="61" t="s">
        <v>244</v>
      </c>
      <c r="B207" s="62">
        <v>0</v>
      </c>
      <c r="C207" s="62">
        <v>0</v>
      </c>
      <c r="D207" s="62">
        <v>0</v>
      </c>
      <c r="E207" s="62">
        <v>0</v>
      </c>
      <c r="F207" s="62">
        <v>0</v>
      </c>
      <c r="G207" s="62">
        <v>3.8</v>
      </c>
      <c r="H207" s="62">
        <v>12.3</v>
      </c>
      <c r="I207" s="62">
        <v>10.2</v>
      </c>
      <c r="J207" s="62">
        <v>0.6</v>
      </c>
      <c r="K207" s="62">
        <v>0</v>
      </c>
      <c r="L207" s="62">
        <v>0</v>
      </c>
      <c r="M207" s="62">
        <v>0</v>
      </c>
      <c r="N207" s="63">
        <v>26.9</v>
      </c>
    </row>
    <row r="208" spans="1:14" ht="12.75">
      <c r="A208" s="61" t="s">
        <v>160</v>
      </c>
      <c r="B208" s="62">
        <v>0</v>
      </c>
      <c r="C208" s="62">
        <v>0</v>
      </c>
      <c r="D208" s="62">
        <v>0</v>
      </c>
      <c r="E208" s="62">
        <v>0</v>
      </c>
      <c r="F208" s="62">
        <v>0</v>
      </c>
      <c r="G208" s="62">
        <v>4</v>
      </c>
      <c r="H208" s="62">
        <v>12</v>
      </c>
      <c r="I208" s="62">
        <v>7</v>
      </c>
      <c r="J208" s="62">
        <v>1</v>
      </c>
      <c r="K208" s="62">
        <v>0</v>
      </c>
      <c r="L208" s="62">
        <v>0</v>
      </c>
      <c r="M208" s="62">
        <v>0</v>
      </c>
      <c r="N208" s="63">
        <v>24</v>
      </c>
    </row>
    <row r="209" spans="1:14" ht="12.75">
      <c r="A209" s="61" t="s">
        <v>161</v>
      </c>
      <c r="B209" s="62">
        <v>0</v>
      </c>
      <c r="C209" s="62">
        <v>0</v>
      </c>
      <c r="D209" s="62">
        <v>0</v>
      </c>
      <c r="E209" s="62">
        <v>0</v>
      </c>
      <c r="F209" s="62">
        <v>2</v>
      </c>
      <c r="G209" s="62">
        <v>12</v>
      </c>
      <c r="H209" s="62">
        <v>26</v>
      </c>
      <c r="I209" s="62">
        <v>23</v>
      </c>
      <c r="J209" s="62">
        <v>6</v>
      </c>
      <c r="K209" s="62">
        <v>0</v>
      </c>
      <c r="L209" s="62">
        <v>0</v>
      </c>
      <c r="M209" s="62">
        <v>0</v>
      </c>
      <c r="N209" s="63">
        <v>68</v>
      </c>
    </row>
    <row r="210" spans="1:14" ht="12.75">
      <c r="A210" s="61" t="s">
        <v>245</v>
      </c>
      <c r="B210" s="62" t="s">
        <v>330</v>
      </c>
      <c r="C210" s="62" t="s">
        <v>330</v>
      </c>
      <c r="D210" s="62" t="s">
        <v>330</v>
      </c>
      <c r="E210" s="62" t="s">
        <v>330</v>
      </c>
      <c r="F210" s="62" t="s">
        <v>330</v>
      </c>
      <c r="G210" s="62" t="s">
        <v>330</v>
      </c>
      <c r="H210" s="62" t="s">
        <v>330</v>
      </c>
      <c r="I210" s="62" t="s">
        <v>330</v>
      </c>
      <c r="J210" s="62" t="s">
        <v>330</v>
      </c>
      <c r="K210" s="62" t="s">
        <v>330</v>
      </c>
      <c r="L210" s="62" t="s">
        <v>330</v>
      </c>
      <c r="M210" s="62" t="s">
        <v>330</v>
      </c>
      <c r="N210" s="63" t="s">
        <v>330</v>
      </c>
    </row>
    <row r="211" spans="1:14" ht="12.75">
      <c r="A211" s="61" t="s">
        <v>246</v>
      </c>
      <c r="B211" s="62" t="s">
        <v>330</v>
      </c>
      <c r="C211" s="62" t="s">
        <v>330</v>
      </c>
      <c r="D211" s="62" t="s">
        <v>330</v>
      </c>
      <c r="E211" s="62" t="s">
        <v>330</v>
      </c>
      <c r="F211" s="62" t="s">
        <v>330</v>
      </c>
      <c r="G211" s="62" t="s">
        <v>330</v>
      </c>
      <c r="H211" s="62" t="s">
        <v>330</v>
      </c>
      <c r="I211" s="62" t="s">
        <v>330</v>
      </c>
      <c r="J211" s="62" t="s">
        <v>330</v>
      </c>
      <c r="K211" s="62" t="s">
        <v>330</v>
      </c>
      <c r="L211" s="62" t="s">
        <v>330</v>
      </c>
      <c r="M211" s="62" t="s">
        <v>330</v>
      </c>
      <c r="N211" s="63" t="s">
        <v>330</v>
      </c>
    </row>
    <row r="212" spans="1:14" ht="12.75">
      <c r="A212" s="61" t="s">
        <v>162</v>
      </c>
      <c r="B212" s="62">
        <v>0</v>
      </c>
      <c r="C212" s="62">
        <v>0</v>
      </c>
      <c r="D212" s="62">
        <v>0</v>
      </c>
      <c r="E212" s="62">
        <v>0</v>
      </c>
      <c r="F212" s="62">
        <v>0</v>
      </c>
      <c r="G212" s="62">
        <v>2</v>
      </c>
      <c r="H212" s="62">
        <v>11</v>
      </c>
      <c r="I212" s="62">
        <v>7</v>
      </c>
      <c r="J212" s="62">
        <v>1</v>
      </c>
      <c r="K212" s="62">
        <v>0</v>
      </c>
      <c r="L212" s="62">
        <v>0</v>
      </c>
      <c r="M212" s="62">
        <v>0</v>
      </c>
      <c r="N212" s="63">
        <v>21</v>
      </c>
    </row>
    <row r="213" spans="1:14" ht="12.75">
      <c r="A213" s="61" t="s">
        <v>163</v>
      </c>
      <c r="B213" s="62">
        <v>0</v>
      </c>
      <c r="C213" s="62">
        <v>0</v>
      </c>
      <c r="D213" s="62">
        <v>0</v>
      </c>
      <c r="E213" s="62">
        <v>0</v>
      </c>
      <c r="F213" s="62">
        <v>0</v>
      </c>
      <c r="G213" s="62">
        <v>4</v>
      </c>
      <c r="H213" s="62">
        <v>16</v>
      </c>
      <c r="I213" s="62">
        <v>10</v>
      </c>
      <c r="J213" s="62">
        <v>3</v>
      </c>
      <c r="K213" s="62">
        <v>0</v>
      </c>
      <c r="L213" s="62">
        <v>0</v>
      </c>
      <c r="M213" s="62">
        <v>0</v>
      </c>
      <c r="N213" s="63">
        <v>33</v>
      </c>
    </row>
    <row r="214" spans="1:14" ht="12.75">
      <c r="A214" s="61" t="s">
        <v>247</v>
      </c>
      <c r="B214" s="62" t="s">
        <v>330</v>
      </c>
      <c r="C214" s="62" t="s">
        <v>330</v>
      </c>
      <c r="D214" s="62" t="s">
        <v>330</v>
      </c>
      <c r="E214" s="62" t="s">
        <v>330</v>
      </c>
      <c r="F214" s="62" t="s">
        <v>330</v>
      </c>
      <c r="G214" s="62" t="s">
        <v>330</v>
      </c>
      <c r="H214" s="62" t="s">
        <v>330</v>
      </c>
      <c r="I214" s="62" t="s">
        <v>330</v>
      </c>
      <c r="J214" s="62" t="s">
        <v>330</v>
      </c>
      <c r="K214" s="62" t="s">
        <v>330</v>
      </c>
      <c r="L214" s="62" t="s">
        <v>330</v>
      </c>
      <c r="M214" s="62" t="s">
        <v>330</v>
      </c>
      <c r="N214" s="63" t="s">
        <v>330</v>
      </c>
    </row>
    <row r="215" spans="1:14" ht="12.75">
      <c r="A215" s="61" t="s">
        <v>164</v>
      </c>
      <c r="B215" s="62">
        <v>0</v>
      </c>
      <c r="C215" s="62">
        <v>0</v>
      </c>
      <c r="D215" s="62">
        <v>0</v>
      </c>
      <c r="E215" s="62">
        <v>0</v>
      </c>
      <c r="F215" s="62">
        <v>0</v>
      </c>
      <c r="G215" s="62">
        <v>7</v>
      </c>
      <c r="H215" s="62">
        <v>20</v>
      </c>
      <c r="I215" s="62">
        <v>14</v>
      </c>
      <c r="J215" s="62">
        <v>3</v>
      </c>
      <c r="K215" s="62">
        <v>0</v>
      </c>
      <c r="L215" s="62">
        <v>0</v>
      </c>
      <c r="M215" s="62">
        <v>0</v>
      </c>
      <c r="N215" s="63">
        <v>44</v>
      </c>
    </row>
    <row r="216" spans="1:14" ht="12.75">
      <c r="A216" s="61" t="s">
        <v>248</v>
      </c>
      <c r="B216" s="62" t="s">
        <v>330</v>
      </c>
      <c r="C216" s="62" t="s">
        <v>330</v>
      </c>
      <c r="D216" s="62" t="s">
        <v>330</v>
      </c>
      <c r="E216" s="62" t="s">
        <v>330</v>
      </c>
      <c r="F216" s="62" t="s">
        <v>330</v>
      </c>
      <c r="G216" s="62" t="s">
        <v>330</v>
      </c>
      <c r="H216" s="62" t="s">
        <v>330</v>
      </c>
      <c r="I216" s="62" t="s">
        <v>330</v>
      </c>
      <c r="J216" s="62" t="s">
        <v>330</v>
      </c>
      <c r="K216" s="62" t="s">
        <v>330</v>
      </c>
      <c r="L216" s="62" t="s">
        <v>330</v>
      </c>
      <c r="M216" s="62" t="s">
        <v>330</v>
      </c>
      <c r="N216" s="63" t="s">
        <v>330</v>
      </c>
    </row>
    <row r="217" spans="1:14" ht="12.75">
      <c r="A217" s="61" t="s">
        <v>165</v>
      </c>
      <c r="B217" s="62">
        <v>0</v>
      </c>
      <c r="C217" s="62">
        <v>0</v>
      </c>
      <c r="D217" s="62">
        <v>0</v>
      </c>
      <c r="E217" s="62">
        <v>0</v>
      </c>
      <c r="F217" s="62">
        <v>0</v>
      </c>
      <c r="G217" s="62">
        <v>7</v>
      </c>
      <c r="H217" s="62">
        <v>21</v>
      </c>
      <c r="I217" s="62">
        <v>12</v>
      </c>
      <c r="J217" s="62">
        <v>3</v>
      </c>
      <c r="K217" s="62">
        <v>0</v>
      </c>
      <c r="L217" s="62">
        <v>0</v>
      </c>
      <c r="M217" s="62">
        <v>0</v>
      </c>
      <c r="N217" s="63">
        <v>43</v>
      </c>
    </row>
    <row r="218" spans="1:14" ht="12.75">
      <c r="A218" s="61" t="s">
        <v>166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v>8</v>
      </c>
      <c r="H218" s="62">
        <v>18</v>
      </c>
      <c r="I218" s="62">
        <v>14</v>
      </c>
      <c r="J218" s="62">
        <v>2</v>
      </c>
      <c r="K218" s="62">
        <v>0</v>
      </c>
      <c r="L218" s="62">
        <v>0</v>
      </c>
      <c r="M218" s="62">
        <v>0</v>
      </c>
      <c r="N218" s="63">
        <v>42</v>
      </c>
    </row>
    <row r="219" spans="1:14" ht="12.75">
      <c r="A219" s="61" t="s">
        <v>249</v>
      </c>
      <c r="B219" s="62" t="s">
        <v>330</v>
      </c>
      <c r="C219" s="62" t="s">
        <v>330</v>
      </c>
      <c r="D219" s="62" t="s">
        <v>330</v>
      </c>
      <c r="E219" s="62" t="s">
        <v>330</v>
      </c>
      <c r="F219" s="62" t="s">
        <v>330</v>
      </c>
      <c r="G219" s="62" t="s">
        <v>330</v>
      </c>
      <c r="H219" s="62" t="s">
        <v>330</v>
      </c>
      <c r="I219" s="62" t="s">
        <v>330</v>
      </c>
      <c r="J219" s="62" t="s">
        <v>330</v>
      </c>
      <c r="K219" s="62" t="s">
        <v>330</v>
      </c>
      <c r="L219" s="62" t="s">
        <v>330</v>
      </c>
      <c r="M219" s="62" t="s">
        <v>330</v>
      </c>
      <c r="N219" s="63" t="s">
        <v>330</v>
      </c>
    </row>
    <row r="220" spans="1:14" ht="12.75">
      <c r="A220" s="61" t="s">
        <v>167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v>3</v>
      </c>
      <c r="H220" s="62">
        <v>16</v>
      </c>
      <c r="I220" s="62">
        <v>13</v>
      </c>
      <c r="J220" s="62">
        <v>4</v>
      </c>
      <c r="K220" s="62">
        <v>0</v>
      </c>
      <c r="L220" s="62">
        <v>0</v>
      </c>
      <c r="M220" s="62">
        <v>0</v>
      </c>
      <c r="N220" s="63">
        <v>36</v>
      </c>
    </row>
    <row r="221" spans="1:14" ht="12.75">
      <c r="A221" s="61" t="s">
        <v>168</v>
      </c>
      <c r="B221" s="62">
        <v>0</v>
      </c>
      <c r="C221" s="62">
        <v>0</v>
      </c>
      <c r="D221" s="62">
        <v>0</v>
      </c>
      <c r="E221" s="62">
        <v>0</v>
      </c>
      <c r="F221" s="62">
        <v>1</v>
      </c>
      <c r="G221" s="62">
        <v>12</v>
      </c>
      <c r="H221" s="62">
        <v>25</v>
      </c>
      <c r="I221" s="62">
        <v>23</v>
      </c>
      <c r="J221" s="62">
        <v>6</v>
      </c>
      <c r="K221" s="62">
        <v>0</v>
      </c>
      <c r="L221" s="62">
        <v>0</v>
      </c>
      <c r="M221" s="62">
        <v>0</v>
      </c>
      <c r="N221" s="63">
        <v>66</v>
      </c>
    </row>
    <row r="222" spans="1:14" ht="12.75">
      <c r="A222" s="61" t="s">
        <v>169</v>
      </c>
      <c r="B222" s="62">
        <v>0</v>
      </c>
      <c r="C222" s="62">
        <v>0</v>
      </c>
      <c r="D222" s="62">
        <v>0</v>
      </c>
      <c r="E222" s="62">
        <v>0</v>
      </c>
      <c r="F222" s="62">
        <v>1</v>
      </c>
      <c r="G222" s="62">
        <v>8</v>
      </c>
      <c r="H222" s="62">
        <v>21</v>
      </c>
      <c r="I222" s="62">
        <v>16</v>
      </c>
      <c r="J222" s="62">
        <v>2</v>
      </c>
      <c r="K222" s="62">
        <v>0</v>
      </c>
      <c r="L222" s="62">
        <v>0</v>
      </c>
      <c r="M222" s="62">
        <v>0</v>
      </c>
      <c r="N222" s="63">
        <v>47</v>
      </c>
    </row>
    <row r="223" spans="1:14" ht="12.75">
      <c r="A223" s="61" t="s">
        <v>170</v>
      </c>
      <c r="B223" s="62">
        <v>0</v>
      </c>
      <c r="C223" s="62">
        <v>0</v>
      </c>
      <c r="D223" s="62">
        <v>0</v>
      </c>
      <c r="E223" s="62">
        <v>0</v>
      </c>
      <c r="F223" s="62">
        <v>0</v>
      </c>
      <c r="G223" s="62">
        <v>0</v>
      </c>
      <c r="H223" s="62">
        <v>3</v>
      </c>
      <c r="I223" s="62">
        <v>1</v>
      </c>
      <c r="J223" s="62">
        <v>0</v>
      </c>
      <c r="K223" s="62">
        <v>0</v>
      </c>
      <c r="L223" s="62">
        <v>0</v>
      </c>
      <c r="M223" s="62">
        <v>0</v>
      </c>
      <c r="N223" s="63">
        <v>4</v>
      </c>
    </row>
    <row r="224" spans="1:14" ht="12.75">
      <c r="A224" s="61" t="s">
        <v>171</v>
      </c>
      <c r="B224" s="62">
        <v>0</v>
      </c>
      <c r="C224" s="62">
        <v>0</v>
      </c>
      <c r="D224" s="62">
        <v>0</v>
      </c>
      <c r="E224" s="62">
        <v>0</v>
      </c>
      <c r="F224" s="62">
        <v>0</v>
      </c>
      <c r="G224" s="62">
        <v>7</v>
      </c>
      <c r="H224" s="62">
        <v>18</v>
      </c>
      <c r="I224" s="62">
        <v>13</v>
      </c>
      <c r="J224" s="62">
        <v>2</v>
      </c>
      <c r="K224" s="62">
        <v>0</v>
      </c>
      <c r="L224" s="62">
        <v>0</v>
      </c>
      <c r="M224" s="62">
        <v>0</v>
      </c>
      <c r="N224" s="63">
        <v>40</v>
      </c>
    </row>
    <row r="225" spans="1:14" ht="12.75">
      <c r="A225" s="61" t="s">
        <v>172</v>
      </c>
      <c r="B225" s="62">
        <v>0</v>
      </c>
      <c r="C225" s="62">
        <v>0</v>
      </c>
      <c r="D225" s="62">
        <v>0</v>
      </c>
      <c r="E225" s="62">
        <v>0</v>
      </c>
      <c r="F225" s="62">
        <v>0</v>
      </c>
      <c r="G225" s="62">
        <v>4</v>
      </c>
      <c r="H225" s="62">
        <v>19</v>
      </c>
      <c r="I225" s="62">
        <v>16</v>
      </c>
      <c r="J225" s="62">
        <v>2</v>
      </c>
      <c r="K225" s="62">
        <v>0</v>
      </c>
      <c r="L225" s="62">
        <v>0</v>
      </c>
      <c r="M225" s="62">
        <v>0</v>
      </c>
      <c r="N225" s="63">
        <v>42</v>
      </c>
    </row>
    <row r="226" spans="1:14" ht="12.75">
      <c r="A226" s="61" t="s">
        <v>173</v>
      </c>
      <c r="B226" s="62">
        <v>0</v>
      </c>
      <c r="C226" s="62">
        <v>0</v>
      </c>
      <c r="D226" s="62">
        <v>0</v>
      </c>
      <c r="E226" s="62">
        <v>0</v>
      </c>
      <c r="F226" s="62">
        <v>0</v>
      </c>
      <c r="G226" s="62">
        <v>6</v>
      </c>
      <c r="H226" s="62">
        <v>19</v>
      </c>
      <c r="I226" s="62">
        <v>14</v>
      </c>
      <c r="J226" s="62">
        <v>2</v>
      </c>
      <c r="K226" s="62">
        <v>0</v>
      </c>
      <c r="L226" s="62">
        <v>0</v>
      </c>
      <c r="M226" s="62">
        <v>0</v>
      </c>
      <c r="N226" s="63">
        <v>40</v>
      </c>
    </row>
    <row r="227" spans="1:14" ht="12.75">
      <c r="A227" s="61" t="s">
        <v>320</v>
      </c>
      <c r="B227" s="62" t="s">
        <v>330</v>
      </c>
      <c r="C227" s="62" t="s">
        <v>330</v>
      </c>
      <c r="D227" s="62" t="s">
        <v>330</v>
      </c>
      <c r="E227" s="62" t="s">
        <v>330</v>
      </c>
      <c r="F227" s="62" t="s">
        <v>330</v>
      </c>
      <c r="G227" s="62" t="s">
        <v>330</v>
      </c>
      <c r="H227" s="62" t="s">
        <v>330</v>
      </c>
      <c r="I227" s="62" t="s">
        <v>330</v>
      </c>
      <c r="J227" s="62" t="s">
        <v>330</v>
      </c>
      <c r="K227" s="62" t="s">
        <v>330</v>
      </c>
      <c r="L227" s="62" t="s">
        <v>330</v>
      </c>
      <c r="M227" s="62" t="s">
        <v>330</v>
      </c>
      <c r="N227" s="63" t="s">
        <v>330</v>
      </c>
    </row>
    <row r="228" spans="1:14" ht="12.75">
      <c r="A228" s="61" t="s">
        <v>174</v>
      </c>
      <c r="B228" s="62">
        <v>0</v>
      </c>
      <c r="C228" s="62">
        <v>0</v>
      </c>
      <c r="D228" s="62">
        <v>0</v>
      </c>
      <c r="E228" s="62">
        <v>0</v>
      </c>
      <c r="F228" s="62">
        <v>1</v>
      </c>
      <c r="G228" s="62">
        <v>10</v>
      </c>
      <c r="H228" s="62">
        <v>21</v>
      </c>
      <c r="I228" s="62">
        <v>16</v>
      </c>
      <c r="J228" s="62">
        <v>3</v>
      </c>
      <c r="K228" s="62">
        <v>0</v>
      </c>
      <c r="L228" s="62">
        <v>0</v>
      </c>
      <c r="M228" s="62">
        <v>0</v>
      </c>
      <c r="N228" s="63">
        <v>51</v>
      </c>
    </row>
    <row r="229" spans="1:14" ht="12.75">
      <c r="A229" s="61" t="s">
        <v>175</v>
      </c>
      <c r="B229" s="62">
        <v>0</v>
      </c>
      <c r="C229" s="62">
        <v>0</v>
      </c>
      <c r="D229" s="62">
        <v>0</v>
      </c>
      <c r="E229" s="62">
        <v>0</v>
      </c>
      <c r="F229" s="62">
        <v>0</v>
      </c>
      <c r="G229" s="62">
        <v>1</v>
      </c>
      <c r="H229" s="62">
        <v>10</v>
      </c>
      <c r="I229" s="62">
        <v>8</v>
      </c>
      <c r="J229" s="62">
        <v>0</v>
      </c>
      <c r="K229" s="62">
        <v>0</v>
      </c>
      <c r="L229" s="62">
        <v>0</v>
      </c>
      <c r="M229" s="62">
        <v>0</v>
      </c>
      <c r="N229" s="63">
        <v>20</v>
      </c>
    </row>
    <row r="230" spans="1:14" ht="12.75">
      <c r="A230" s="61" t="s">
        <v>178</v>
      </c>
      <c r="B230" s="62">
        <v>0</v>
      </c>
      <c r="C230" s="62">
        <v>0</v>
      </c>
      <c r="D230" s="62">
        <v>0</v>
      </c>
      <c r="E230" s="62">
        <v>0</v>
      </c>
      <c r="F230" s="62">
        <v>1</v>
      </c>
      <c r="G230" s="62">
        <v>10</v>
      </c>
      <c r="H230" s="62">
        <v>22</v>
      </c>
      <c r="I230" s="62">
        <v>17</v>
      </c>
      <c r="J230" s="62">
        <v>4</v>
      </c>
      <c r="K230" s="62">
        <v>0</v>
      </c>
      <c r="L230" s="62">
        <v>0</v>
      </c>
      <c r="M230" s="62">
        <v>0</v>
      </c>
      <c r="N230" s="63">
        <v>55</v>
      </c>
    </row>
    <row r="231" spans="1:14" ht="12.75">
      <c r="A231" s="61" t="s">
        <v>179</v>
      </c>
      <c r="B231" s="62">
        <v>0</v>
      </c>
      <c r="C231" s="62">
        <v>0</v>
      </c>
      <c r="D231" s="62">
        <v>0</v>
      </c>
      <c r="E231" s="62">
        <v>0</v>
      </c>
      <c r="F231" s="62">
        <v>0</v>
      </c>
      <c r="G231" s="62">
        <v>0</v>
      </c>
      <c r="H231" s="62">
        <v>1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3">
        <v>1</v>
      </c>
    </row>
    <row r="232" spans="1:14" ht="12.75">
      <c r="A232" s="61" t="s">
        <v>182</v>
      </c>
      <c r="B232" s="62">
        <v>0</v>
      </c>
      <c r="C232" s="62">
        <v>0</v>
      </c>
      <c r="D232" s="62">
        <v>0</v>
      </c>
      <c r="E232" s="62">
        <v>0</v>
      </c>
      <c r="F232" s="62">
        <v>0</v>
      </c>
      <c r="G232" s="62">
        <v>6</v>
      </c>
      <c r="H232" s="62">
        <v>21</v>
      </c>
      <c r="I232" s="62">
        <v>16</v>
      </c>
      <c r="J232" s="62">
        <v>3</v>
      </c>
      <c r="K232" s="62">
        <v>0</v>
      </c>
      <c r="L232" s="62">
        <v>0</v>
      </c>
      <c r="M232" s="62">
        <v>0</v>
      </c>
      <c r="N232" s="63">
        <v>46</v>
      </c>
    </row>
    <row r="233" spans="1:14" ht="12.75">
      <c r="A233" s="61" t="s">
        <v>181</v>
      </c>
      <c r="B233" s="62">
        <v>0</v>
      </c>
      <c r="C233" s="62">
        <v>0</v>
      </c>
      <c r="D233" s="62">
        <v>0</v>
      </c>
      <c r="E233" s="62">
        <v>0</v>
      </c>
      <c r="F233" s="62">
        <v>1</v>
      </c>
      <c r="G233" s="62">
        <v>9</v>
      </c>
      <c r="H233" s="62">
        <v>23</v>
      </c>
      <c r="I233" s="62">
        <v>19</v>
      </c>
      <c r="J233" s="62">
        <v>4</v>
      </c>
      <c r="K233" s="62">
        <v>0</v>
      </c>
      <c r="L233" s="62">
        <v>0</v>
      </c>
      <c r="M233" s="62">
        <v>0</v>
      </c>
      <c r="N233" s="63">
        <v>56</v>
      </c>
    </row>
    <row r="234" spans="1:14" ht="12.75">
      <c r="A234" s="61" t="s">
        <v>184</v>
      </c>
      <c r="B234" s="62">
        <v>0</v>
      </c>
      <c r="C234" s="62">
        <v>0</v>
      </c>
      <c r="D234" s="62">
        <v>0</v>
      </c>
      <c r="E234" s="62">
        <v>0</v>
      </c>
      <c r="F234" s="62">
        <v>1</v>
      </c>
      <c r="G234" s="62">
        <v>8</v>
      </c>
      <c r="H234" s="62">
        <v>20</v>
      </c>
      <c r="I234" s="62">
        <v>16</v>
      </c>
      <c r="J234" s="62">
        <v>3</v>
      </c>
      <c r="K234" s="62">
        <v>0</v>
      </c>
      <c r="L234" s="62">
        <v>0</v>
      </c>
      <c r="M234" s="62">
        <v>0</v>
      </c>
      <c r="N234" s="63">
        <v>48</v>
      </c>
    </row>
    <row r="235" spans="1:14" ht="12.75">
      <c r="A235" s="61" t="s">
        <v>183</v>
      </c>
      <c r="B235" s="62">
        <v>0</v>
      </c>
      <c r="C235" s="62">
        <v>0</v>
      </c>
      <c r="D235" s="62">
        <v>0</v>
      </c>
      <c r="E235" s="62">
        <v>0</v>
      </c>
      <c r="F235" s="62">
        <v>0</v>
      </c>
      <c r="G235" s="62">
        <v>7</v>
      </c>
      <c r="H235" s="62">
        <v>18</v>
      </c>
      <c r="I235" s="62">
        <v>16</v>
      </c>
      <c r="J235" s="62">
        <v>2</v>
      </c>
      <c r="K235" s="62">
        <v>0</v>
      </c>
      <c r="L235" s="62">
        <v>0</v>
      </c>
      <c r="M235" s="62">
        <v>0</v>
      </c>
      <c r="N235" s="63">
        <v>42</v>
      </c>
    </row>
    <row r="236" spans="1:14" ht="12.75">
      <c r="A236" s="61" t="s">
        <v>180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5</v>
      </c>
      <c r="H236" s="62">
        <v>18</v>
      </c>
      <c r="I236" s="62">
        <v>12</v>
      </c>
      <c r="J236" s="62">
        <v>1</v>
      </c>
      <c r="K236" s="62">
        <v>0</v>
      </c>
      <c r="L236" s="62">
        <v>0</v>
      </c>
      <c r="M236" s="62">
        <v>0</v>
      </c>
      <c r="N236" s="63">
        <v>36</v>
      </c>
    </row>
    <row r="237" spans="1:14" ht="12.75">
      <c r="A237" s="61" t="s">
        <v>185</v>
      </c>
      <c r="B237" s="62">
        <v>0</v>
      </c>
      <c r="C237" s="62">
        <v>0</v>
      </c>
      <c r="D237" s="62">
        <v>0</v>
      </c>
      <c r="E237" s="62">
        <v>0</v>
      </c>
      <c r="F237" s="62">
        <v>1</v>
      </c>
      <c r="G237" s="62">
        <v>11</v>
      </c>
      <c r="H237" s="62">
        <v>22</v>
      </c>
      <c r="I237" s="62">
        <v>16</v>
      </c>
      <c r="J237" s="62">
        <v>2</v>
      </c>
      <c r="K237" s="62">
        <v>0</v>
      </c>
      <c r="L237" s="62">
        <v>0</v>
      </c>
      <c r="M237" s="62">
        <v>0</v>
      </c>
      <c r="N237" s="63">
        <v>52</v>
      </c>
    </row>
    <row r="238" spans="1:14" ht="12.75">
      <c r="A238" s="61" t="s">
        <v>186</v>
      </c>
      <c r="B238" s="62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6</v>
      </c>
      <c r="H238" s="62">
        <v>20</v>
      </c>
      <c r="I238" s="62">
        <v>15</v>
      </c>
      <c r="J238" s="62">
        <v>3</v>
      </c>
      <c r="K238" s="62">
        <v>0</v>
      </c>
      <c r="L238" s="62">
        <v>0</v>
      </c>
      <c r="M238" s="62">
        <v>0</v>
      </c>
      <c r="N238" s="63">
        <v>44</v>
      </c>
    </row>
    <row r="239" spans="1:14" ht="12.75">
      <c r="A239" s="61" t="s">
        <v>187</v>
      </c>
      <c r="B239" s="62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6</v>
      </c>
      <c r="H239" s="62">
        <v>18</v>
      </c>
      <c r="I239" s="62">
        <v>12</v>
      </c>
      <c r="J239" s="62">
        <v>2</v>
      </c>
      <c r="K239" s="62">
        <v>0</v>
      </c>
      <c r="L239" s="62">
        <v>0</v>
      </c>
      <c r="M239" s="62">
        <v>0</v>
      </c>
      <c r="N239" s="63">
        <v>39</v>
      </c>
    </row>
    <row r="240" spans="1:14" ht="12.75">
      <c r="A240" s="61" t="s">
        <v>188</v>
      </c>
      <c r="B240" s="62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3">
        <v>0</v>
      </c>
    </row>
    <row r="241" spans="1:14" ht="12.75">
      <c r="A241" s="61" t="s">
        <v>189</v>
      </c>
      <c r="B241" s="62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3">
        <v>0</v>
      </c>
    </row>
    <row r="242" spans="1:14" ht="12.75">
      <c r="A242" s="61" t="s">
        <v>190</v>
      </c>
      <c r="B242" s="62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3">
        <v>0</v>
      </c>
    </row>
    <row r="243" spans="1:14" ht="12.75">
      <c r="A243" s="61" t="s">
        <v>321</v>
      </c>
      <c r="B243" s="62" t="s">
        <v>330</v>
      </c>
      <c r="C243" s="62" t="s">
        <v>330</v>
      </c>
      <c r="D243" s="62" t="s">
        <v>330</v>
      </c>
      <c r="E243" s="62" t="s">
        <v>330</v>
      </c>
      <c r="F243" s="62" t="s">
        <v>330</v>
      </c>
      <c r="G243" s="62" t="s">
        <v>330</v>
      </c>
      <c r="H243" s="62" t="s">
        <v>330</v>
      </c>
      <c r="I243" s="62" t="s">
        <v>330</v>
      </c>
      <c r="J243" s="62" t="s">
        <v>330</v>
      </c>
      <c r="K243" s="62" t="s">
        <v>330</v>
      </c>
      <c r="L243" s="62" t="s">
        <v>330</v>
      </c>
      <c r="M243" s="62" t="s">
        <v>330</v>
      </c>
      <c r="N243" s="63" t="s">
        <v>330</v>
      </c>
    </row>
    <row r="244" spans="1:14" ht="12.75">
      <c r="A244" s="61" t="s">
        <v>322</v>
      </c>
      <c r="B244" s="62" t="s">
        <v>330</v>
      </c>
      <c r="C244" s="62" t="s">
        <v>330</v>
      </c>
      <c r="D244" s="62" t="s">
        <v>330</v>
      </c>
      <c r="E244" s="62" t="s">
        <v>330</v>
      </c>
      <c r="F244" s="62" t="s">
        <v>330</v>
      </c>
      <c r="G244" s="62" t="s">
        <v>330</v>
      </c>
      <c r="H244" s="62" t="s">
        <v>330</v>
      </c>
      <c r="I244" s="62" t="s">
        <v>330</v>
      </c>
      <c r="J244" s="62" t="s">
        <v>330</v>
      </c>
      <c r="K244" s="62" t="s">
        <v>330</v>
      </c>
      <c r="L244" s="62" t="s">
        <v>330</v>
      </c>
      <c r="M244" s="62" t="s">
        <v>330</v>
      </c>
      <c r="N244" s="63" t="s">
        <v>330</v>
      </c>
    </row>
    <row r="245" spans="1:14" ht="12.75">
      <c r="A245" s="61" t="s">
        <v>191</v>
      </c>
      <c r="B245" s="62">
        <v>0</v>
      </c>
      <c r="C245" s="62">
        <v>0</v>
      </c>
      <c r="D245" s="62">
        <v>0</v>
      </c>
      <c r="E245" s="62">
        <v>0</v>
      </c>
      <c r="F245" s="62">
        <v>1</v>
      </c>
      <c r="G245" s="62">
        <v>8</v>
      </c>
      <c r="H245" s="62">
        <v>21</v>
      </c>
      <c r="I245" s="62">
        <v>15</v>
      </c>
      <c r="J245" s="62">
        <v>3</v>
      </c>
      <c r="K245" s="62">
        <v>0</v>
      </c>
      <c r="L245" s="62">
        <v>0</v>
      </c>
      <c r="M245" s="62">
        <v>0</v>
      </c>
      <c r="N245" s="63">
        <v>47</v>
      </c>
    </row>
    <row r="246" spans="1:14" ht="12.75">
      <c r="A246" s="61" t="s">
        <v>192</v>
      </c>
      <c r="B246" s="62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3">
        <v>0</v>
      </c>
    </row>
    <row r="247" spans="1:14" ht="12.75">
      <c r="A247" s="61" t="s">
        <v>193</v>
      </c>
      <c r="B247" s="62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1</v>
      </c>
      <c r="H247" s="62">
        <v>5</v>
      </c>
      <c r="I247" s="62">
        <v>3</v>
      </c>
      <c r="J247" s="62">
        <v>0</v>
      </c>
      <c r="K247" s="62">
        <v>0</v>
      </c>
      <c r="L247" s="62">
        <v>0</v>
      </c>
      <c r="M247" s="62">
        <v>0</v>
      </c>
      <c r="N247" s="63">
        <v>9</v>
      </c>
    </row>
    <row r="248" spans="1:14" ht="12.75">
      <c r="A248" s="61" t="s">
        <v>194</v>
      </c>
      <c r="B248" s="62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5</v>
      </c>
      <c r="H248" s="62">
        <v>19</v>
      </c>
      <c r="I248" s="62">
        <v>14</v>
      </c>
      <c r="J248" s="62">
        <v>3</v>
      </c>
      <c r="K248" s="62">
        <v>0</v>
      </c>
      <c r="L248" s="62">
        <v>0</v>
      </c>
      <c r="M248" s="62">
        <v>0</v>
      </c>
      <c r="N248" s="63">
        <v>41</v>
      </c>
    </row>
    <row r="249" spans="1:14" ht="12.75">
      <c r="A249" s="61" t="s">
        <v>323</v>
      </c>
      <c r="B249" s="62" t="s">
        <v>330</v>
      </c>
      <c r="C249" s="62" t="s">
        <v>330</v>
      </c>
      <c r="D249" s="62" t="s">
        <v>330</v>
      </c>
      <c r="E249" s="62" t="s">
        <v>330</v>
      </c>
      <c r="F249" s="62" t="s">
        <v>330</v>
      </c>
      <c r="G249" s="62" t="s">
        <v>330</v>
      </c>
      <c r="H249" s="62" t="s">
        <v>330</v>
      </c>
      <c r="I249" s="62" t="s">
        <v>330</v>
      </c>
      <c r="J249" s="62" t="s">
        <v>330</v>
      </c>
      <c r="K249" s="62" t="s">
        <v>330</v>
      </c>
      <c r="L249" s="62" t="s">
        <v>330</v>
      </c>
      <c r="M249" s="62" t="s">
        <v>330</v>
      </c>
      <c r="N249" s="63" t="s">
        <v>330</v>
      </c>
    </row>
    <row r="250" spans="1:14" ht="12.75">
      <c r="A250" s="61" t="s">
        <v>195</v>
      </c>
      <c r="B250" s="62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2">
        <v>1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3">
        <v>1</v>
      </c>
    </row>
    <row r="251" spans="1:14" ht="12.75">
      <c r="A251" s="61" t="s">
        <v>196</v>
      </c>
      <c r="B251" s="62">
        <v>0</v>
      </c>
      <c r="C251" s="62">
        <v>0</v>
      </c>
      <c r="D251" s="62">
        <v>0</v>
      </c>
      <c r="E251" s="62">
        <v>0</v>
      </c>
      <c r="F251" s="62">
        <v>1</v>
      </c>
      <c r="G251" s="62">
        <v>10</v>
      </c>
      <c r="H251" s="62">
        <v>24</v>
      </c>
      <c r="I251" s="62">
        <v>20</v>
      </c>
      <c r="J251" s="62">
        <v>7</v>
      </c>
      <c r="K251" s="62">
        <v>0</v>
      </c>
      <c r="L251" s="62">
        <v>0</v>
      </c>
      <c r="M251" s="62">
        <v>0</v>
      </c>
      <c r="N251" s="63">
        <v>62</v>
      </c>
    </row>
    <row r="252" spans="1:14" ht="12.75">
      <c r="A252" s="61" t="s">
        <v>197</v>
      </c>
      <c r="B252" s="62">
        <v>0</v>
      </c>
      <c r="C252" s="62">
        <v>0</v>
      </c>
      <c r="D252" s="62">
        <v>0</v>
      </c>
      <c r="E252" s="62">
        <v>0</v>
      </c>
      <c r="F252" s="62">
        <v>1</v>
      </c>
      <c r="G252" s="62">
        <v>11</v>
      </c>
      <c r="H252" s="62">
        <v>24</v>
      </c>
      <c r="I252" s="62">
        <v>19</v>
      </c>
      <c r="J252" s="62">
        <v>4</v>
      </c>
      <c r="K252" s="62">
        <v>0</v>
      </c>
      <c r="L252" s="62">
        <v>0</v>
      </c>
      <c r="M252" s="62">
        <v>0</v>
      </c>
      <c r="N252" s="63">
        <v>60</v>
      </c>
    </row>
    <row r="253" spans="1:14" ht="12.75">
      <c r="A253" s="61" t="s">
        <v>177</v>
      </c>
      <c r="B253" s="62">
        <v>0</v>
      </c>
      <c r="C253" s="62">
        <v>0</v>
      </c>
      <c r="D253" s="62">
        <v>0</v>
      </c>
      <c r="E253" s="62">
        <v>2</v>
      </c>
      <c r="F253" s="62">
        <v>12</v>
      </c>
      <c r="G253" s="62">
        <v>25</v>
      </c>
      <c r="H253" s="62">
        <v>30</v>
      </c>
      <c r="I253" s="62">
        <v>30</v>
      </c>
      <c r="J253" s="62">
        <v>22</v>
      </c>
      <c r="K253" s="62">
        <v>4</v>
      </c>
      <c r="L253" s="62">
        <v>0</v>
      </c>
      <c r="M253" s="62">
        <v>0</v>
      </c>
      <c r="N253" s="63">
        <v>124</v>
      </c>
    </row>
    <row r="254" spans="1:14" ht="12.75">
      <c r="A254" s="61" t="s">
        <v>176</v>
      </c>
      <c r="B254" s="62">
        <v>0</v>
      </c>
      <c r="C254" s="62">
        <v>0</v>
      </c>
      <c r="D254" s="62">
        <v>0</v>
      </c>
      <c r="E254" s="62">
        <v>2</v>
      </c>
      <c r="F254" s="62">
        <v>10</v>
      </c>
      <c r="G254" s="62">
        <v>23</v>
      </c>
      <c r="H254" s="62">
        <v>30</v>
      </c>
      <c r="I254" s="62">
        <v>29</v>
      </c>
      <c r="J254" s="62">
        <v>22</v>
      </c>
      <c r="K254" s="62">
        <v>5</v>
      </c>
      <c r="L254" s="62">
        <v>0</v>
      </c>
      <c r="M254" s="62">
        <v>0</v>
      </c>
      <c r="N254" s="63">
        <v>122</v>
      </c>
    </row>
    <row r="255" spans="1:14" ht="12.75">
      <c r="A255" s="61" t="s">
        <v>324</v>
      </c>
      <c r="B255" s="62" t="s">
        <v>330</v>
      </c>
      <c r="C255" s="62" t="s">
        <v>330</v>
      </c>
      <c r="D255" s="62" t="s">
        <v>330</v>
      </c>
      <c r="E255" s="62" t="s">
        <v>330</v>
      </c>
      <c r="F255" s="62" t="s">
        <v>330</v>
      </c>
      <c r="G255" s="62" t="s">
        <v>330</v>
      </c>
      <c r="H255" s="62" t="s">
        <v>330</v>
      </c>
      <c r="I255" s="62" t="s">
        <v>330</v>
      </c>
      <c r="J255" s="62" t="s">
        <v>330</v>
      </c>
      <c r="K255" s="62" t="s">
        <v>330</v>
      </c>
      <c r="L255" s="62" t="s">
        <v>330</v>
      </c>
      <c r="M255" s="62" t="s">
        <v>330</v>
      </c>
      <c r="N255" s="63" t="s">
        <v>330</v>
      </c>
    </row>
    <row r="256" spans="1:14" ht="12.75">
      <c r="A256" s="61" t="s">
        <v>299</v>
      </c>
      <c r="B256" s="62" t="s">
        <v>330</v>
      </c>
      <c r="C256" s="62" t="s">
        <v>330</v>
      </c>
      <c r="D256" s="62" t="s">
        <v>330</v>
      </c>
      <c r="E256" s="62" t="s">
        <v>330</v>
      </c>
      <c r="F256" s="62" t="s">
        <v>330</v>
      </c>
      <c r="G256" s="62" t="s">
        <v>330</v>
      </c>
      <c r="H256" s="62" t="s">
        <v>330</v>
      </c>
      <c r="I256" s="62" t="s">
        <v>330</v>
      </c>
      <c r="J256" s="62" t="s">
        <v>330</v>
      </c>
      <c r="K256" s="62" t="s">
        <v>330</v>
      </c>
      <c r="L256" s="62" t="s">
        <v>330</v>
      </c>
      <c r="M256" s="62" t="s">
        <v>330</v>
      </c>
      <c r="N256" s="63" t="s">
        <v>330</v>
      </c>
    </row>
    <row r="257" spans="1:14" ht="12.75">
      <c r="A257" s="61" t="s">
        <v>250</v>
      </c>
      <c r="B257" s="62" t="s">
        <v>330</v>
      </c>
      <c r="C257" s="62" t="s">
        <v>330</v>
      </c>
      <c r="D257" s="62" t="s">
        <v>330</v>
      </c>
      <c r="E257" s="62" t="s">
        <v>330</v>
      </c>
      <c r="F257" s="62" t="s">
        <v>330</v>
      </c>
      <c r="G257" s="62" t="s">
        <v>330</v>
      </c>
      <c r="H257" s="62" t="s">
        <v>330</v>
      </c>
      <c r="I257" s="62" t="s">
        <v>330</v>
      </c>
      <c r="J257" s="62" t="s">
        <v>330</v>
      </c>
      <c r="K257" s="62" t="s">
        <v>330</v>
      </c>
      <c r="L257" s="62" t="s">
        <v>330</v>
      </c>
      <c r="M257" s="62" t="s">
        <v>330</v>
      </c>
      <c r="N257" s="63" t="s">
        <v>330</v>
      </c>
    </row>
    <row r="258" spans="1:14" ht="12.75">
      <c r="A258" s="61" t="s">
        <v>198</v>
      </c>
      <c r="B258" s="62">
        <v>0</v>
      </c>
      <c r="C258" s="62">
        <v>0</v>
      </c>
      <c r="D258" s="62">
        <v>0</v>
      </c>
      <c r="E258" s="62">
        <v>0</v>
      </c>
      <c r="F258" s="62">
        <v>0</v>
      </c>
      <c r="G258" s="62">
        <v>1</v>
      </c>
      <c r="H258" s="62">
        <v>5</v>
      </c>
      <c r="I258" s="62">
        <v>3</v>
      </c>
      <c r="J258" s="62">
        <v>0</v>
      </c>
      <c r="K258" s="62">
        <v>0</v>
      </c>
      <c r="L258" s="62">
        <v>0</v>
      </c>
      <c r="M258" s="62">
        <v>0</v>
      </c>
      <c r="N258" s="63">
        <v>8</v>
      </c>
    </row>
    <row r="259" spans="1:14" ht="12.75">
      <c r="A259" s="61" t="s">
        <v>199</v>
      </c>
      <c r="B259" s="62">
        <v>0</v>
      </c>
      <c r="C259" s="62">
        <v>0</v>
      </c>
      <c r="D259" s="62">
        <v>0</v>
      </c>
      <c r="E259" s="62">
        <v>0</v>
      </c>
      <c r="F259" s="62">
        <v>0</v>
      </c>
      <c r="G259" s="62">
        <v>3</v>
      </c>
      <c r="H259" s="62">
        <v>11</v>
      </c>
      <c r="I259" s="62">
        <v>5</v>
      </c>
      <c r="J259" s="62">
        <v>0</v>
      </c>
      <c r="K259" s="62">
        <v>0</v>
      </c>
      <c r="L259" s="62">
        <v>0</v>
      </c>
      <c r="M259" s="62">
        <v>0</v>
      </c>
      <c r="N259" s="63">
        <v>20</v>
      </c>
    </row>
    <row r="260" spans="1:14" ht="12.75">
      <c r="A260" s="61" t="s">
        <v>251</v>
      </c>
      <c r="B260" s="62" t="s">
        <v>330</v>
      </c>
      <c r="C260" s="62" t="s">
        <v>330</v>
      </c>
      <c r="D260" s="62" t="s">
        <v>330</v>
      </c>
      <c r="E260" s="62" t="s">
        <v>330</v>
      </c>
      <c r="F260" s="62" t="s">
        <v>330</v>
      </c>
      <c r="G260" s="62" t="s">
        <v>330</v>
      </c>
      <c r="H260" s="62" t="s">
        <v>330</v>
      </c>
      <c r="I260" s="62" t="s">
        <v>330</v>
      </c>
      <c r="J260" s="62" t="s">
        <v>330</v>
      </c>
      <c r="K260" s="62" t="s">
        <v>330</v>
      </c>
      <c r="L260" s="62" t="s">
        <v>330</v>
      </c>
      <c r="M260" s="62" t="s">
        <v>330</v>
      </c>
      <c r="N260" s="63" t="s">
        <v>330</v>
      </c>
    </row>
    <row r="261" spans="1:14" ht="12.75">
      <c r="A261" s="61" t="s">
        <v>200</v>
      </c>
      <c r="B261" s="62">
        <v>0</v>
      </c>
      <c r="C261" s="62">
        <v>0</v>
      </c>
      <c r="D261" s="62">
        <v>0</v>
      </c>
      <c r="E261" s="62">
        <v>0</v>
      </c>
      <c r="F261" s="62">
        <v>0</v>
      </c>
      <c r="G261" s="62">
        <v>6</v>
      </c>
      <c r="H261" s="62">
        <v>22</v>
      </c>
      <c r="I261" s="62">
        <v>19</v>
      </c>
      <c r="J261" s="62">
        <v>3</v>
      </c>
      <c r="K261" s="62">
        <v>0</v>
      </c>
      <c r="L261" s="62">
        <v>0</v>
      </c>
      <c r="M261" s="62">
        <v>0</v>
      </c>
      <c r="N261" s="63">
        <v>50</v>
      </c>
    </row>
    <row r="262" spans="1:14" ht="12.75">
      <c r="A262" s="61" t="s">
        <v>325</v>
      </c>
      <c r="B262" s="62" t="s">
        <v>330</v>
      </c>
      <c r="C262" s="62" t="s">
        <v>330</v>
      </c>
      <c r="D262" s="62" t="s">
        <v>330</v>
      </c>
      <c r="E262" s="62" t="s">
        <v>330</v>
      </c>
      <c r="F262" s="62" t="s">
        <v>330</v>
      </c>
      <c r="G262" s="62" t="s">
        <v>330</v>
      </c>
      <c r="H262" s="62" t="s">
        <v>330</v>
      </c>
      <c r="I262" s="62" t="s">
        <v>330</v>
      </c>
      <c r="J262" s="62" t="s">
        <v>330</v>
      </c>
      <c r="K262" s="62" t="s">
        <v>330</v>
      </c>
      <c r="L262" s="62" t="s">
        <v>330</v>
      </c>
      <c r="M262" s="62" t="s">
        <v>330</v>
      </c>
      <c r="N262" s="63" t="s">
        <v>330</v>
      </c>
    </row>
    <row r="263" spans="1:14" ht="12.75">
      <c r="A263" s="61" t="s">
        <v>201</v>
      </c>
      <c r="B263" s="62">
        <v>0</v>
      </c>
      <c r="C263" s="62">
        <v>0</v>
      </c>
      <c r="D263" s="62">
        <v>0</v>
      </c>
      <c r="E263" s="62">
        <v>0</v>
      </c>
      <c r="F263" s="62">
        <v>0</v>
      </c>
      <c r="G263" s="62">
        <v>12</v>
      </c>
      <c r="H263" s="62">
        <v>25</v>
      </c>
      <c r="I263" s="62">
        <v>18</v>
      </c>
      <c r="J263" s="62">
        <v>4</v>
      </c>
      <c r="K263" s="62">
        <v>0</v>
      </c>
      <c r="L263" s="62">
        <v>0</v>
      </c>
      <c r="M263" s="62">
        <v>0</v>
      </c>
      <c r="N263" s="63">
        <v>60</v>
      </c>
    </row>
    <row r="264" spans="1:14" ht="12.75">
      <c r="A264" s="61" t="s">
        <v>202</v>
      </c>
      <c r="B264" s="62">
        <v>0</v>
      </c>
      <c r="C264" s="62">
        <v>0</v>
      </c>
      <c r="D264" s="62">
        <v>0</v>
      </c>
      <c r="E264" s="62">
        <v>0</v>
      </c>
      <c r="F264" s="62">
        <v>0</v>
      </c>
      <c r="G264" s="62">
        <v>5</v>
      </c>
      <c r="H264" s="62">
        <v>18</v>
      </c>
      <c r="I264" s="62">
        <v>14</v>
      </c>
      <c r="J264" s="62">
        <v>3</v>
      </c>
      <c r="K264" s="62">
        <v>0</v>
      </c>
      <c r="L264" s="62">
        <v>0</v>
      </c>
      <c r="M264" s="62">
        <v>0</v>
      </c>
      <c r="N264" s="63">
        <v>40</v>
      </c>
    </row>
    <row r="265" spans="1:14" ht="12.75">
      <c r="A265" s="61" t="s">
        <v>203</v>
      </c>
      <c r="B265" s="62">
        <v>0</v>
      </c>
      <c r="C265" s="62">
        <v>0</v>
      </c>
      <c r="D265" s="62">
        <v>0</v>
      </c>
      <c r="E265" s="62">
        <v>0</v>
      </c>
      <c r="F265" s="62">
        <v>0</v>
      </c>
      <c r="G265" s="62">
        <v>4</v>
      </c>
      <c r="H265" s="62">
        <v>14</v>
      </c>
      <c r="I265" s="62">
        <v>11</v>
      </c>
      <c r="J265" s="62">
        <v>2</v>
      </c>
      <c r="K265" s="62">
        <v>0</v>
      </c>
      <c r="L265" s="62">
        <v>0</v>
      </c>
      <c r="M265" s="62">
        <v>0</v>
      </c>
      <c r="N265" s="63">
        <v>31</v>
      </c>
    </row>
    <row r="266" spans="1:14" ht="12.75">
      <c r="A266" s="61" t="s">
        <v>204</v>
      </c>
      <c r="B266" s="62">
        <v>0</v>
      </c>
      <c r="C266" s="62">
        <v>0</v>
      </c>
      <c r="D266" s="62">
        <v>0</v>
      </c>
      <c r="E266" s="62">
        <v>0</v>
      </c>
      <c r="F266" s="62">
        <v>0</v>
      </c>
      <c r="G266" s="62">
        <v>4</v>
      </c>
      <c r="H266" s="62">
        <v>17</v>
      </c>
      <c r="I266" s="62">
        <v>15</v>
      </c>
      <c r="J266" s="62">
        <v>2</v>
      </c>
      <c r="K266" s="62">
        <v>0</v>
      </c>
      <c r="L266" s="62">
        <v>0</v>
      </c>
      <c r="M266" s="62">
        <v>0</v>
      </c>
      <c r="N266" s="63">
        <v>39</v>
      </c>
    </row>
    <row r="267" spans="1:14" ht="12.75">
      <c r="A267" s="61" t="s">
        <v>205</v>
      </c>
      <c r="B267" s="62">
        <v>0</v>
      </c>
      <c r="C267" s="62">
        <v>0</v>
      </c>
      <c r="D267" s="62">
        <v>0</v>
      </c>
      <c r="E267" s="62">
        <v>0</v>
      </c>
      <c r="F267" s="62">
        <v>0</v>
      </c>
      <c r="G267" s="62">
        <v>3</v>
      </c>
      <c r="H267" s="62">
        <v>14</v>
      </c>
      <c r="I267" s="62">
        <v>12</v>
      </c>
      <c r="J267" s="62">
        <v>2</v>
      </c>
      <c r="K267" s="62">
        <v>0</v>
      </c>
      <c r="L267" s="62">
        <v>0</v>
      </c>
      <c r="M267" s="62">
        <v>0</v>
      </c>
      <c r="N267" s="63">
        <v>32</v>
      </c>
    </row>
    <row r="268" spans="1:14" ht="12.75">
      <c r="A268" s="61" t="s">
        <v>206</v>
      </c>
      <c r="B268" s="62">
        <v>0</v>
      </c>
      <c r="C268" s="62">
        <v>0</v>
      </c>
      <c r="D268" s="62">
        <v>0</v>
      </c>
      <c r="E268" s="62">
        <v>0</v>
      </c>
      <c r="F268" s="62">
        <v>0</v>
      </c>
      <c r="G268" s="62">
        <v>2</v>
      </c>
      <c r="H268" s="62">
        <v>7</v>
      </c>
      <c r="I268" s="62">
        <v>3</v>
      </c>
      <c r="J268" s="62">
        <v>0</v>
      </c>
      <c r="K268" s="62">
        <v>0</v>
      </c>
      <c r="L268" s="62">
        <v>0</v>
      </c>
      <c r="M268" s="62">
        <v>0</v>
      </c>
      <c r="N268" s="63">
        <v>12</v>
      </c>
    </row>
    <row r="269" spans="1:14" ht="12.75">
      <c r="A269" s="61" t="s">
        <v>252</v>
      </c>
      <c r="B269" s="62" t="s">
        <v>330</v>
      </c>
      <c r="C269" s="62" t="s">
        <v>330</v>
      </c>
      <c r="D269" s="62" t="s">
        <v>330</v>
      </c>
      <c r="E269" s="62" t="s">
        <v>330</v>
      </c>
      <c r="F269" s="62" t="s">
        <v>330</v>
      </c>
      <c r="G269" s="62" t="s">
        <v>330</v>
      </c>
      <c r="H269" s="62" t="s">
        <v>330</v>
      </c>
      <c r="I269" s="62" t="s">
        <v>330</v>
      </c>
      <c r="J269" s="62" t="s">
        <v>330</v>
      </c>
      <c r="K269" s="62" t="s">
        <v>330</v>
      </c>
      <c r="L269" s="62" t="s">
        <v>330</v>
      </c>
      <c r="M269" s="62" t="s">
        <v>330</v>
      </c>
      <c r="N269" s="63" t="s">
        <v>330</v>
      </c>
    </row>
    <row r="270" spans="1:14" ht="12.75">
      <c r="A270" s="61" t="s">
        <v>207</v>
      </c>
      <c r="B270" s="62">
        <v>0</v>
      </c>
      <c r="C270" s="62">
        <v>0</v>
      </c>
      <c r="D270" s="62">
        <v>0</v>
      </c>
      <c r="E270" s="62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3">
        <v>0</v>
      </c>
    </row>
    <row r="271" spans="1:14" ht="12.75">
      <c r="A271" s="61" t="s">
        <v>208</v>
      </c>
      <c r="B271" s="62">
        <v>0</v>
      </c>
      <c r="C271" s="62">
        <v>0</v>
      </c>
      <c r="D271" s="62">
        <v>0</v>
      </c>
      <c r="E271" s="62">
        <v>0</v>
      </c>
      <c r="F271" s="62">
        <v>0</v>
      </c>
      <c r="G271" s="62">
        <v>6</v>
      </c>
      <c r="H271" s="62">
        <v>18</v>
      </c>
      <c r="I271" s="62">
        <v>13</v>
      </c>
      <c r="J271" s="62">
        <v>2</v>
      </c>
      <c r="K271" s="62">
        <v>0</v>
      </c>
      <c r="L271" s="62">
        <v>0</v>
      </c>
      <c r="M271" s="62">
        <v>0</v>
      </c>
      <c r="N271" s="63">
        <v>40</v>
      </c>
    </row>
    <row r="272" spans="1:14" ht="12.75">
      <c r="A272" s="61" t="s">
        <v>253</v>
      </c>
      <c r="B272" s="62" t="s">
        <v>330</v>
      </c>
      <c r="C272" s="62" t="s">
        <v>330</v>
      </c>
      <c r="D272" s="62" t="s">
        <v>330</v>
      </c>
      <c r="E272" s="62" t="s">
        <v>330</v>
      </c>
      <c r="F272" s="62" t="s">
        <v>330</v>
      </c>
      <c r="G272" s="62" t="s">
        <v>330</v>
      </c>
      <c r="H272" s="62" t="s">
        <v>330</v>
      </c>
      <c r="I272" s="62" t="s">
        <v>330</v>
      </c>
      <c r="J272" s="62" t="s">
        <v>330</v>
      </c>
      <c r="K272" s="62" t="s">
        <v>330</v>
      </c>
      <c r="L272" s="62" t="s">
        <v>330</v>
      </c>
      <c r="M272" s="62" t="s">
        <v>330</v>
      </c>
      <c r="N272" s="63" t="s">
        <v>330</v>
      </c>
    </row>
    <row r="273" spans="1:14" ht="12.75">
      <c r="A273" s="61" t="s">
        <v>209</v>
      </c>
      <c r="B273" s="62">
        <v>0</v>
      </c>
      <c r="C273" s="62">
        <v>0</v>
      </c>
      <c r="D273" s="62">
        <v>0</v>
      </c>
      <c r="E273" s="62">
        <v>0</v>
      </c>
      <c r="F273" s="62">
        <v>0</v>
      </c>
      <c r="G273" s="62">
        <v>6</v>
      </c>
      <c r="H273" s="62">
        <v>18</v>
      </c>
      <c r="I273" s="62">
        <v>12</v>
      </c>
      <c r="J273" s="62">
        <v>1</v>
      </c>
      <c r="K273" s="62">
        <v>0</v>
      </c>
      <c r="L273" s="62">
        <v>0</v>
      </c>
      <c r="M273" s="62">
        <v>0</v>
      </c>
      <c r="N273" s="63">
        <v>36</v>
      </c>
    </row>
    <row r="274" spans="1:14" ht="12.75">
      <c r="A274" s="61" t="s">
        <v>210</v>
      </c>
      <c r="B274" s="62">
        <v>0</v>
      </c>
      <c r="C274" s="62">
        <v>0</v>
      </c>
      <c r="D274" s="62">
        <v>0</v>
      </c>
      <c r="E274" s="62">
        <v>0</v>
      </c>
      <c r="F274" s="62">
        <v>0</v>
      </c>
      <c r="G274" s="62">
        <v>6</v>
      </c>
      <c r="H274" s="62">
        <v>17</v>
      </c>
      <c r="I274" s="62">
        <v>11</v>
      </c>
      <c r="J274" s="62">
        <v>1</v>
      </c>
      <c r="K274" s="62">
        <v>0</v>
      </c>
      <c r="L274" s="62">
        <v>0</v>
      </c>
      <c r="M274" s="62">
        <v>0</v>
      </c>
      <c r="N274" s="63">
        <v>36</v>
      </c>
    </row>
    <row r="275" spans="1:14" ht="12.75">
      <c r="A275" s="61" t="s">
        <v>211</v>
      </c>
      <c r="B275" s="62">
        <v>0</v>
      </c>
      <c r="C275" s="62">
        <v>0</v>
      </c>
      <c r="D275" s="62">
        <v>0</v>
      </c>
      <c r="E275" s="62">
        <v>0</v>
      </c>
      <c r="F275" s="62">
        <v>0</v>
      </c>
      <c r="G275" s="62">
        <v>6</v>
      </c>
      <c r="H275" s="62">
        <v>18</v>
      </c>
      <c r="I275" s="62">
        <v>13</v>
      </c>
      <c r="J275" s="62">
        <v>2</v>
      </c>
      <c r="K275" s="62">
        <v>0</v>
      </c>
      <c r="L275" s="62">
        <v>0</v>
      </c>
      <c r="M275" s="62">
        <v>0</v>
      </c>
      <c r="N275" s="63">
        <v>40</v>
      </c>
    </row>
    <row r="276" spans="1:14" ht="12.75">
      <c r="A276" s="61" t="s">
        <v>212</v>
      </c>
      <c r="B276" s="62">
        <v>0</v>
      </c>
      <c r="C276" s="62">
        <v>0</v>
      </c>
      <c r="D276" s="62">
        <v>0</v>
      </c>
      <c r="E276" s="62">
        <v>0</v>
      </c>
      <c r="F276" s="62">
        <v>1</v>
      </c>
      <c r="G276" s="62">
        <v>12</v>
      </c>
      <c r="H276" s="62">
        <v>23</v>
      </c>
      <c r="I276" s="62">
        <v>18</v>
      </c>
      <c r="J276" s="62">
        <v>5</v>
      </c>
      <c r="K276" s="62">
        <v>0</v>
      </c>
      <c r="L276" s="62">
        <v>0</v>
      </c>
      <c r="M276" s="62">
        <v>0</v>
      </c>
      <c r="N276" s="63">
        <v>59</v>
      </c>
    </row>
    <row r="277" spans="1:14" ht="12.75">
      <c r="A277" s="61" t="s">
        <v>213</v>
      </c>
      <c r="B277" s="62">
        <v>0</v>
      </c>
      <c r="C277" s="62">
        <v>0</v>
      </c>
      <c r="D277" s="62">
        <v>0</v>
      </c>
      <c r="E277" s="62">
        <v>0</v>
      </c>
      <c r="F277" s="62">
        <v>2</v>
      </c>
      <c r="G277" s="62">
        <v>13</v>
      </c>
      <c r="H277" s="62">
        <v>26</v>
      </c>
      <c r="I277" s="62">
        <v>21</v>
      </c>
      <c r="J277" s="62">
        <v>7</v>
      </c>
      <c r="K277" s="62">
        <v>0</v>
      </c>
      <c r="L277" s="62">
        <v>0</v>
      </c>
      <c r="M277" s="62">
        <v>0</v>
      </c>
      <c r="N277" s="63">
        <v>70</v>
      </c>
    </row>
    <row r="278" spans="1:14" ht="12.75">
      <c r="A278" s="61" t="s">
        <v>214</v>
      </c>
      <c r="B278" s="62">
        <v>0</v>
      </c>
      <c r="C278" s="62">
        <v>0</v>
      </c>
      <c r="D278" s="62">
        <v>0</v>
      </c>
      <c r="E278" s="62">
        <v>0</v>
      </c>
      <c r="F278" s="62">
        <v>0</v>
      </c>
      <c r="G278" s="62">
        <v>2</v>
      </c>
      <c r="H278" s="62">
        <v>8</v>
      </c>
      <c r="I278" s="62">
        <v>7</v>
      </c>
      <c r="J278" s="62">
        <v>1</v>
      </c>
      <c r="K278" s="62">
        <v>0</v>
      </c>
      <c r="L278" s="62">
        <v>0</v>
      </c>
      <c r="M278" s="62">
        <v>0</v>
      </c>
      <c r="N278" s="63">
        <v>17</v>
      </c>
    </row>
    <row r="279" spans="1:14" ht="12.75">
      <c r="A279" s="61" t="s">
        <v>254</v>
      </c>
      <c r="B279" s="62" t="s">
        <v>330</v>
      </c>
      <c r="C279" s="62" t="s">
        <v>330</v>
      </c>
      <c r="D279" s="62" t="s">
        <v>330</v>
      </c>
      <c r="E279" s="62" t="s">
        <v>330</v>
      </c>
      <c r="F279" s="62" t="s">
        <v>330</v>
      </c>
      <c r="G279" s="62" t="s">
        <v>330</v>
      </c>
      <c r="H279" s="62" t="s">
        <v>330</v>
      </c>
      <c r="I279" s="62" t="s">
        <v>330</v>
      </c>
      <c r="J279" s="62" t="s">
        <v>330</v>
      </c>
      <c r="K279" s="62" t="s">
        <v>330</v>
      </c>
      <c r="L279" s="62" t="s">
        <v>330</v>
      </c>
      <c r="M279" s="62" t="s">
        <v>330</v>
      </c>
      <c r="N279" s="63" t="s">
        <v>330</v>
      </c>
    </row>
    <row r="280" spans="1:14" ht="12.75">
      <c r="A280" s="61" t="s">
        <v>328</v>
      </c>
      <c r="B280" s="62" t="s">
        <v>330</v>
      </c>
      <c r="C280" s="62" t="s">
        <v>330</v>
      </c>
      <c r="D280" s="62" t="s">
        <v>330</v>
      </c>
      <c r="E280" s="62" t="s">
        <v>330</v>
      </c>
      <c r="F280" s="62" t="s">
        <v>330</v>
      </c>
      <c r="G280" s="62" t="s">
        <v>330</v>
      </c>
      <c r="H280" s="62" t="s">
        <v>330</v>
      </c>
      <c r="I280" s="62" t="s">
        <v>330</v>
      </c>
      <c r="J280" s="62" t="s">
        <v>330</v>
      </c>
      <c r="K280" s="62" t="s">
        <v>330</v>
      </c>
      <c r="L280" s="62" t="s">
        <v>330</v>
      </c>
      <c r="M280" s="62" t="s">
        <v>330</v>
      </c>
      <c r="N280" s="63" t="s">
        <v>330</v>
      </c>
    </row>
    <row r="281" spans="1:14" ht="12.75">
      <c r="A281" s="61" t="s">
        <v>215</v>
      </c>
      <c r="B281" s="62">
        <v>0</v>
      </c>
      <c r="C281" s="62">
        <v>0</v>
      </c>
      <c r="D281" s="62">
        <v>0</v>
      </c>
      <c r="E281" s="62">
        <v>0</v>
      </c>
      <c r="F281" s="62">
        <v>1</v>
      </c>
      <c r="G281" s="62">
        <v>8</v>
      </c>
      <c r="H281" s="62">
        <v>22</v>
      </c>
      <c r="I281" s="62">
        <v>18</v>
      </c>
      <c r="J281" s="62">
        <v>3</v>
      </c>
      <c r="K281" s="62">
        <v>0</v>
      </c>
      <c r="L281" s="62">
        <v>0</v>
      </c>
      <c r="M281" s="62">
        <v>0</v>
      </c>
      <c r="N281" s="63">
        <v>51</v>
      </c>
    </row>
    <row r="282" spans="1:14" ht="12.75">
      <c r="A282" s="61" t="s">
        <v>255</v>
      </c>
      <c r="B282" s="62" t="s">
        <v>330</v>
      </c>
      <c r="C282" s="62" t="s">
        <v>330</v>
      </c>
      <c r="D282" s="62" t="s">
        <v>330</v>
      </c>
      <c r="E282" s="62" t="s">
        <v>330</v>
      </c>
      <c r="F282" s="62" t="s">
        <v>330</v>
      </c>
      <c r="G282" s="62" t="s">
        <v>330</v>
      </c>
      <c r="H282" s="62" t="s">
        <v>330</v>
      </c>
      <c r="I282" s="62" t="s">
        <v>330</v>
      </c>
      <c r="J282" s="62" t="s">
        <v>330</v>
      </c>
      <c r="K282" s="62" t="s">
        <v>330</v>
      </c>
      <c r="L282" s="62" t="s">
        <v>330</v>
      </c>
      <c r="M282" s="62" t="s">
        <v>330</v>
      </c>
      <c r="N282" s="63" t="s">
        <v>330</v>
      </c>
    </row>
    <row r="283" spans="1:14" ht="12.75">
      <c r="A283" s="61" t="s">
        <v>216</v>
      </c>
      <c r="B283" s="62">
        <v>0</v>
      </c>
      <c r="C283" s="62">
        <v>0</v>
      </c>
      <c r="D283" s="62">
        <v>0</v>
      </c>
      <c r="E283" s="62">
        <v>0</v>
      </c>
      <c r="F283" s="62">
        <v>0</v>
      </c>
      <c r="G283" s="62">
        <v>0</v>
      </c>
      <c r="H283" s="62">
        <v>2</v>
      </c>
      <c r="I283" s="62">
        <v>1</v>
      </c>
      <c r="J283" s="62">
        <v>0</v>
      </c>
      <c r="K283" s="62">
        <v>0</v>
      </c>
      <c r="L283" s="62">
        <v>0</v>
      </c>
      <c r="M283" s="62">
        <v>0</v>
      </c>
      <c r="N283" s="63">
        <v>3</v>
      </c>
    </row>
    <row r="284" spans="1:14" ht="12.75">
      <c r="A284" s="61" t="s">
        <v>256</v>
      </c>
      <c r="B284" s="62" t="s">
        <v>330</v>
      </c>
      <c r="C284" s="62" t="s">
        <v>330</v>
      </c>
      <c r="D284" s="62" t="s">
        <v>330</v>
      </c>
      <c r="E284" s="62" t="s">
        <v>330</v>
      </c>
      <c r="F284" s="62" t="s">
        <v>330</v>
      </c>
      <c r="G284" s="62" t="s">
        <v>330</v>
      </c>
      <c r="H284" s="62" t="s">
        <v>330</v>
      </c>
      <c r="I284" s="62" t="s">
        <v>330</v>
      </c>
      <c r="J284" s="62" t="s">
        <v>330</v>
      </c>
      <c r="K284" s="62" t="s">
        <v>330</v>
      </c>
      <c r="L284" s="62" t="s">
        <v>330</v>
      </c>
      <c r="M284" s="62" t="s">
        <v>330</v>
      </c>
      <c r="N284" s="63" t="s">
        <v>330</v>
      </c>
    </row>
    <row r="285" spans="1:14" ht="12.75">
      <c r="A285" s="64" t="s">
        <v>217</v>
      </c>
      <c r="B285" s="65">
        <v>0</v>
      </c>
      <c r="C285" s="65">
        <v>0</v>
      </c>
      <c r="D285" s="65">
        <v>0</v>
      </c>
      <c r="E285" s="65">
        <v>0</v>
      </c>
      <c r="F285" s="65">
        <v>8</v>
      </c>
      <c r="G285" s="65">
        <v>22</v>
      </c>
      <c r="H285" s="65">
        <v>30</v>
      </c>
      <c r="I285" s="65">
        <v>28</v>
      </c>
      <c r="J285" s="65">
        <v>17</v>
      </c>
      <c r="K285" s="65">
        <v>3</v>
      </c>
      <c r="L285" s="65">
        <v>0</v>
      </c>
      <c r="M285" s="65">
        <v>0</v>
      </c>
      <c r="N285" s="66">
        <v>108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&amp;C&amp;"Arial,Bold"Average Number of Days Greater than 90 Degrees F</oddHead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7.8515625" style="44" bestFit="1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13</v>
      </c>
      <c r="C3" s="40">
        <v>24</v>
      </c>
      <c r="D3" s="40">
        <v>101</v>
      </c>
      <c r="E3" s="40">
        <v>268</v>
      </c>
      <c r="F3" s="40">
        <v>495</v>
      </c>
      <c r="G3" s="40">
        <v>742</v>
      </c>
      <c r="H3" s="40">
        <v>1030</v>
      </c>
      <c r="I3" s="40">
        <v>983</v>
      </c>
      <c r="J3" s="40">
        <v>674</v>
      </c>
      <c r="K3" s="40">
        <v>425</v>
      </c>
      <c r="L3" s="40">
        <v>120</v>
      </c>
      <c r="M3" s="40">
        <v>17</v>
      </c>
      <c r="N3" s="48">
        <v>4893</v>
      </c>
    </row>
    <row r="4" spans="1:14" ht="12.75">
      <c r="A4" s="37" t="s">
        <v>3</v>
      </c>
      <c r="B4" s="40">
        <v>39</v>
      </c>
      <c r="C4" s="40">
        <v>76</v>
      </c>
      <c r="D4" s="40">
        <v>171</v>
      </c>
      <c r="E4" s="40">
        <v>311</v>
      </c>
      <c r="F4" s="40">
        <v>493</v>
      </c>
      <c r="G4" s="40">
        <v>617</v>
      </c>
      <c r="H4" s="40">
        <v>753</v>
      </c>
      <c r="I4" s="40">
        <v>711</v>
      </c>
      <c r="J4" s="40">
        <v>562</v>
      </c>
      <c r="K4" s="40">
        <v>384</v>
      </c>
      <c r="L4" s="40">
        <v>149</v>
      </c>
      <c r="M4" s="40">
        <v>50</v>
      </c>
      <c r="N4" s="48">
        <v>4321</v>
      </c>
    </row>
    <row r="5" spans="1:14" ht="12.75">
      <c r="A5" s="37" t="s">
        <v>4</v>
      </c>
      <c r="B5" s="40">
        <v>32</v>
      </c>
      <c r="C5" s="40">
        <v>83</v>
      </c>
      <c r="D5" s="40">
        <v>194</v>
      </c>
      <c r="E5" s="40">
        <v>355</v>
      </c>
      <c r="F5" s="40">
        <v>499</v>
      </c>
      <c r="G5" s="40">
        <v>653</v>
      </c>
      <c r="H5" s="40">
        <v>811</v>
      </c>
      <c r="I5" s="40">
        <v>777</v>
      </c>
      <c r="J5" s="40">
        <v>611</v>
      </c>
      <c r="K5" s="40">
        <v>414</v>
      </c>
      <c r="L5" s="40">
        <v>164</v>
      </c>
      <c r="M5" s="40">
        <v>52</v>
      </c>
      <c r="N5" s="48">
        <v>4652</v>
      </c>
    </row>
    <row r="6" spans="1:14" ht="12.75">
      <c r="A6" s="37" t="s">
        <v>5</v>
      </c>
      <c r="B6" s="40">
        <v>15</v>
      </c>
      <c r="C6" s="40">
        <v>13</v>
      </c>
      <c r="D6" s="40">
        <v>24</v>
      </c>
      <c r="E6" s="40">
        <v>74</v>
      </c>
      <c r="F6" s="40">
        <v>193</v>
      </c>
      <c r="G6" s="40">
        <v>400</v>
      </c>
      <c r="H6" s="40">
        <v>617</v>
      </c>
      <c r="I6" s="40">
        <v>584</v>
      </c>
      <c r="J6" s="40">
        <v>353</v>
      </c>
      <c r="K6" s="40">
        <v>169</v>
      </c>
      <c r="L6" s="40">
        <v>48</v>
      </c>
      <c r="M6" s="40">
        <v>17</v>
      </c>
      <c r="N6" s="48">
        <v>2513</v>
      </c>
    </row>
    <row r="7" spans="1:14" ht="12.75">
      <c r="A7" s="37" t="s">
        <v>6</v>
      </c>
      <c r="B7" s="40">
        <v>10</v>
      </c>
      <c r="C7" s="40">
        <v>31</v>
      </c>
      <c r="D7" s="40">
        <v>112</v>
      </c>
      <c r="E7" s="40">
        <v>258</v>
      </c>
      <c r="F7" s="40">
        <v>427</v>
      </c>
      <c r="G7" s="40">
        <v>586</v>
      </c>
      <c r="H7" s="40">
        <v>754</v>
      </c>
      <c r="I7" s="40">
        <v>720</v>
      </c>
      <c r="J7" s="40">
        <v>520</v>
      </c>
      <c r="K7" s="40">
        <v>312</v>
      </c>
      <c r="L7" s="40">
        <v>99</v>
      </c>
      <c r="M7" s="40">
        <v>16</v>
      </c>
      <c r="N7" s="48">
        <v>3849</v>
      </c>
    </row>
    <row r="8" spans="1:14" ht="12.75">
      <c r="A8" s="37" t="s">
        <v>7</v>
      </c>
      <c r="B8" s="40">
        <v>61</v>
      </c>
      <c r="C8" s="40">
        <v>83</v>
      </c>
      <c r="D8" s="40">
        <v>140</v>
      </c>
      <c r="E8" s="40">
        <v>267</v>
      </c>
      <c r="F8" s="40">
        <v>428</v>
      </c>
      <c r="G8" s="40">
        <v>565</v>
      </c>
      <c r="H8" s="40">
        <v>713</v>
      </c>
      <c r="I8" s="40">
        <v>685</v>
      </c>
      <c r="J8" s="40">
        <v>524</v>
      </c>
      <c r="K8" s="40">
        <v>370</v>
      </c>
      <c r="L8" s="40">
        <v>162</v>
      </c>
      <c r="M8" s="40">
        <v>76</v>
      </c>
      <c r="N8" s="48">
        <v>4081</v>
      </c>
    </row>
    <row r="9" spans="1:14" ht="12.75">
      <c r="A9" s="37" t="s">
        <v>294</v>
      </c>
      <c r="B9" s="40">
        <v>70</v>
      </c>
      <c r="C9" s="40">
        <v>92</v>
      </c>
      <c r="D9" s="40">
        <v>143</v>
      </c>
      <c r="E9" s="40">
        <v>313</v>
      </c>
      <c r="F9" s="40">
        <v>459</v>
      </c>
      <c r="G9" s="40">
        <v>591</v>
      </c>
      <c r="H9" s="40">
        <v>759</v>
      </c>
      <c r="I9" s="40">
        <v>732</v>
      </c>
      <c r="J9" s="40">
        <v>616</v>
      </c>
      <c r="K9" s="40">
        <v>393</v>
      </c>
      <c r="L9" s="40">
        <v>186</v>
      </c>
      <c r="M9" s="40">
        <v>74</v>
      </c>
      <c r="N9" s="48">
        <v>4432</v>
      </c>
    </row>
    <row r="10" spans="1:14" ht="12.75">
      <c r="A10" s="37" t="s">
        <v>8</v>
      </c>
      <c r="B10" s="40">
        <v>65</v>
      </c>
      <c r="C10" s="40">
        <v>150</v>
      </c>
      <c r="D10" s="40">
        <v>321</v>
      </c>
      <c r="E10" s="40">
        <v>470</v>
      </c>
      <c r="F10" s="40">
        <v>679</v>
      </c>
      <c r="G10" s="40">
        <v>816</v>
      </c>
      <c r="H10" s="40">
        <v>942</v>
      </c>
      <c r="I10" s="40">
        <v>922</v>
      </c>
      <c r="J10" s="40">
        <v>746</v>
      </c>
      <c r="K10" s="40">
        <v>515</v>
      </c>
      <c r="L10" s="40">
        <v>244</v>
      </c>
      <c r="M10" s="40">
        <v>82</v>
      </c>
      <c r="N10" s="48">
        <v>5959</v>
      </c>
    </row>
    <row r="11" spans="1:14" ht="12.75">
      <c r="A11" s="37" t="s">
        <v>9</v>
      </c>
      <c r="B11" s="40">
        <v>52</v>
      </c>
      <c r="C11" s="40">
        <v>105</v>
      </c>
      <c r="D11" s="40">
        <v>185</v>
      </c>
      <c r="E11" s="40">
        <v>319</v>
      </c>
      <c r="F11" s="40">
        <v>450</v>
      </c>
      <c r="G11" s="40">
        <v>556</v>
      </c>
      <c r="H11" s="40">
        <v>659</v>
      </c>
      <c r="I11" s="40">
        <v>655</v>
      </c>
      <c r="J11" s="40">
        <v>516</v>
      </c>
      <c r="K11" s="40">
        <v>380</v>
      </c>
      <c r="L11" s="40">
        <v>183</v>
      </c>
      <c r="M11" s="40">
        <v>73</v>
      </c>
      <c r="N11" s="48">
        <v>4139</v>
      </c>
    </row>
    <row r="12" spans="1:14" ht="12.75">
      <c r="A12" s="37" t="s">
        <v>10</v>
      </c>
      <c r="B12" s="40">
        <v>45</v>
      </c>
      <c r="C12" s="40">
        <v>89</v>
      </c>
      <c r="D12" s="40">
        <v>208</v>
      </c>
      <c r="E12" s="40">
        <v>347</v>
      </c>
      <c r="F12" s="40">
        <v>570</v>
      </c>
      <c r="G12" s="40">
        <v>717</v>
      </c>
      <c r="H12" s="40">
        <v>901</v>
      </c>
      <c r="I12" s="40">
        <v>870</v>
      </c>
      <c r="J12" s="40">
        <v>661</v>
      </c>
      <c r="K12" s="40">
        <v>451</v>
      </c>
      <c r="L12" s="40">
        <v>173</v>
      </c>
      <c r="M12" s="40">
        <v>43</v>
      </c>
      <c r="N12" s="48">
        <v>5081</v>
      </c>
    </row>
    <row r="13" spans="1:14" ht="12.75">
      <c r="A13" s="37" t="s">
        <v>220</v>
      </c>
      <c r="B13" s="40">
        <v>83</v>
      </c>
      <c r="C13" s="40">
        <v>100</v>
      </c>
      <c r="D13" s="40">
        <v>196</v>
      </c>
      <c r="E13" s="40">
        <v>254</v>
      </c>
      <c r="F13" s="40">
        <v>453</v>
      </c>
      <c r="G13" s="40">
        <v>538</v>
      </c>
      <c r="H13" s="40">
        <v>691</v>
      </c>
      <c r="I13" s="40">
        <v>664</v>
      </c>
      <c r="J13" s="40">
        <v>523</v>
      </c>
      <c r="K13" s="40">
        <v>369</v>
      </c>
      <c r="L13" s="40">
        <v>169</v>
      </c>
      <c r="M13" s="40">
        <v>62</v>
      </c>
      <c r="N13" s="48">
        <v>4107</v>
      </c>
    </row>
    <row r="14" spans="1:14" ht="12.75">
      <c r="A14" s="37" t="s">
        <v>11</v>
      </c>
      <c r="B14" s="40">
        <v>50</v>
      </c>
      <c r="C14" s="40">
        <v>147</v>
      </c>
      <c r="D14" s="40">
        <v>333</v>
      </c>
      <c r="E14" s="40">
        <v>513</v>
      </c>
      <c r="F14" s="40">
        <v>719</v>
      </c>
      <c r="G14" s="40">
        <v>865</v>
      </c>
      <c r="H14" s="40">
        <v>995</v>
      </c>
      <c r="I14" s="40">
        <v>971</v>
      </c>
      <c r="J14" s="40">
        <v>778</v>
      </c>
      <c r="K14" s="40">
        <v>525</v>
      </c>
      <c r="L14" s="40">
        <v>246</v>
      </c>
      <c r="M14" s="40">
        <v>78</v>
      </c>
      <c r="N14" s="48">
        <v>6224</v>
      </c>
    </row>
    <row r="15" spans="1:14" ht="12.75">
      <c r="A15" s="37" t="s">
        <v>221</v>
      </c>
      <c r="B15" s="40" t="s">
        <v>330</v>
      </c>
      <c r="C15" s="40" t="s">
        <v>330</v>
      </c>
      <c r="D15" s="40" t="s">
        <v>330</v>
      </c>
      <c r="E15" s="40" t="s">
        <v>330</v>
      </c>
      <c r="F15" s="40" t="s">
        <v>330</v>
      </c>
      <c r="G15" s="40" t="s">
        <v>330</v>
      </c>
      <c r="H15" s="40" t="s">
        <v>330</v>
      </c>
      <c r="I15" s="40" t="s">
        <v>330</v>
      </c>
      <c r="J15" s="40" t="s">
        <v>330</v>
      </c>
      <c r="K15" s="40" t="s">
        <v>330</v>
      </c>
      <c r="L15" s="40" t="s">
        <v>330</v>
      </c>
      <c r="M15" s="40" t="s">
        <v>330</v>
      </c>
      <c r="N15" s="48" t="s">
        <v>330</v>
      </c>
    </row>
    <row r="16" spans="1:14" ht="12.75">
      <c r="A16" s="37" t="s">
        <v>222</v>
      </c>
      <c r="B16" s="40">
        <v>50</v>
      </c>
      <c r="C16" s="40">
        <v>73</v>
      </c>
      <c r="D16" s="40">
        <v>148</v>
      </c>
      <c r="E16" s="40">
        <v>317</v>
      </c>
      <c r="F16" s="40">
        <v>504</v>
      </c>
      <c r="G16" s="40">
        <v>662</v>
      </c>
      <c r="H16" s="40">
        <v>846</v>
      </c>
      <c r="I16" s="40">
        <v>838</v>
      </c>
      <c r="J16" s="40">
        <v>633</v>
      </c>
      <c r="K16" s="40">
        <v>412</v>
      </c>
      <c r="L16" s="40">
        <v>157</v>
      </c>
      <c r="M16" s="40">
        <v>51</v>
      </c>
      <c r="N16" s="48">
        <v>4696</v>
      </c>
    </row>
    <row r="17" spans="1:14" ht="12.75">
      <c r="A17" s="37" t="s">
        <v>329</v>
      </c>
      <c r="B17" s="40">
        <v>11</v>
      </c>
      <c r="C17" s="40">
        <v>19</v>
      </c>
      <c r="D17" s="40">
        <v>124</v>
      </c>
      <c r="E17" s="40">
        <v>304</v>
      </c>
      <c r="F17" s="40">
        <v>415</v>
      </c>
      <c r="G17" s="40">
        <v>546</v>
      </c>
      <c r="H17" s="40">
        <v>719</v>
      </c>
      <c r="I17" s="40">
        <v>721</v>
      </c>
      <c r="J17" s="40">
        <v>543</v>
      </c>
      <c r="K17" s="40">
        <v>345</v>
      </c>
      <c r="L17" s="40">
        <v>90</v>
      </c>
      <c r="M17" s="40">
        <v>5</v>
      </c>
      <c r="N17" s="48">
        <v>3846</v>
      </c>
    </row>
    <row r="18" spans="1:14" ht="12.75">
      <c r="A18" s="37" t="s">
        <v>12</v>
      </c>
      <c r="B18" s="40">
        <v>11</v>
      </c>
      <c r="C18" s="40">
        <v>45</v>
      </c>
      <c r="D18" s="40">
        <v>160</v>
      </c>
      <c r="E18" s="40">
        <v>330</v>
      </c>
      <c r="F18" s="40">
        <v>589</v>
      </c>
      <c r="G18" s="40">
        <v>815</v>
      </c>
      <c r="H18" s="40">
        <v>978</v>
      </c>
      <c r="I18" s="40">
        <v>945</v>
      </c>
      <c r="J18" s="40">
        <v>687</v>
      </c>
      <c r="K18" s="40">
        <v>407</v>
      </c>
      <c r="L18" s="40">
        <v>106</v>
      </c>
      <c r="M18" s="40">
        <v>17</v>
      </c>
      <c r="N18" s="48">
        <v>5097</v>
      </c>
    </row>
    <row r="19" spans="1:14" ht="12.75">
      <c r="A19" s="37" t="s">
        <v>13</v>
      </c>
      <c r="B19" s="40">
        <v>18</v>
      </c>
      <c r="C19" s="40">
        <v>60</v>
      </c>
      <c r="D19" s="40">
        <v>177</v>
      </c>
      <c r="E19" s="40">
        <v>338</v>
      </c>
      <c r="F19" s="40">
        <v>576</v>
      </c>
      <c r="G19" s="40">
        <v>729</v>
      </c>
      <c r="H19" s="40">
        <v>876</v>
      </c>
      <c r="I19" s="40">
        <v>838</v>
      </c>
      <c r="J19" s="40">
        <v>645</v>
      </c>
      <c r="K19" s="40">
        <v>418</v>
      </c>
      <c r="L19" s="40">
        <v>143</v>
      </c>
      <c r="M19" s="40">
        <v>27</v>
      </c>
      <c r="N19" s="48">
        <v>4849</v>
      </c>
    </row>
    <row r="20" spans="1:14" ht="12.75">
      <c r="A20" s="37" t="s">
        <v>14</v>
      </c>
      <c r="B20" s="40">
        <v>66</v>
      </c>
      <c r="C20" s="40">
        <v>93</v>
      </c>
      <c r="D20" s="40">
        <v>192</v>
      </c>
      <c r="E20" s="40">
        <v>328</v>
      </c>
      <c r="F20" s="40">
        <v>479</v>
      </c>
      <c r="G20" s="40">
        <v>600</v>
      </c>
      <c r="H20" s="40">
        <v>743</v>
      </c>
      <c r="I20" s="40">
        <v>723</v>
      </c>
      <c r="J20" s="40">
        <v>575</v>
      </c>
      <c r="K20" s="40">
        <v>413</v>
      </c>
      <c r="L20" s="40">
        <v>193</v>
      </c>
      <c r="M20" s="40">
        <v>94</v>
      </c>
      <c r="N20" s="48">
        <v>4505</v>
      </c>
    </row>
    <row r="21" spans="1:14" ht="12.75">
      <c r="A21" s="37" t="s">
        <v>15</v>
      </c>
      <c r="B21" s="40" t="s">
        <v>330</v>
      </c>
      <c r="C21" s="40" t="s">
        <v>330</v>
      </c>
      <c r="D21" s="40" t="s">
        <v>330</v>
      </c>
      <c r="E21" s="40" t="s">
        <v>330</v>
      </c>
      <c r="F21" s="40" t="s">
        <v>330</v>
      </c>
      <c r="G21" s="40" t="s">
        <v>330</v>
      </c>
      <c r="H21" s="40" t="s">
        <v>330</v>
      </c>
      <c r="I21" s="40" t="s">
        <v>330</v>
      </c>
      <c r="J21" s="40" t="s">
        <v>330</v>
      </c>
      <c r="K21" s="40" t="s">
        <v>330</v>
      </c>
      <c r="L21" s="40" t="s">
        <v>330</v>
      </c>
      <c r="M21" s="40" t="s">
        <v>330</v>
      </c>
      <c r="N21" s="48" t="s">
        <v>330</v>
      </c>
    </row>
    <row r="22" spans="1:14" ht="12.75">
      <c r="A22" s="37" t="s">
        <v>16</v>
      </c>
      <c r="B22" s="40">
        <v>88</v>
      </c>
      <c r="C22" s="40">
        <v>178</v>
      </c>
      <c r="D22" s="40">
        <v>330</v>
      </c>
      <c r="E22" s="40">
        <v>489</v>
      </c>
      <c r="F22" s="40">
        <v>664</v>
      </c>
      <c r="G22" s="40">
        <v>812</v>
      </c>
      <c r="H22" s="40">
        <v>958</v>
      </c>
      <c r="I22" s="40">
        <v>933</v>
      </c>
      <c r="J22" s="40">
        <v>740</v>
      </c>
      <c r="K22" s="40">
        <v>549</v>
      </c>
      <c r="L22" s="40">
        <v>269</v>
      </c>
      <c r="M22" s="40">
        <v>98</v>
      </c>
      <c r="N22" s="48">
        <v>6113</v>
      </c>
    </row>
    <row r="23" spans="1:14" ht="12.75">
      <c r="A23" s="37" t="s">
        <v>17</v>
      </c>
      <c r="B23" s="40">
        <v>26</v>
      </c>
      <c r="C23" s="40">
        <v>41</v>
      </c>
      <c r="D23" s="40">
        <v>105</v>
      </c>
      <c r="E23" s="40">
        <v>226</v>
      </c>
      <c r="F23" s="40">
        <v>470</v>
      </c>
      <c r="G23" s="40">
        <v>652</v>
      </c>
      <c r="H23" s="40">
        <v>894</v>
      </c>
      <c r="I23" s="40">
        <v>853</v>
      </c>
      <c r="J23" s="40">
        <v>640</v>
      </c>
      <c r="K23" s="40">
        <v>370</v>
      </c>
      <c r="L23" s="40">
        <v>110</v>
      </c>
      <c r="M23" s="40">
        <v>31</v>
      </c>
      <c r="N23" s="48">
        <v>4423</v>
      </c>
    </row>
    <row r="24" spans="1:14" ht="12.75">
      <c r="A24" s="37" t="s">
        <v>18</v>
      </c>
      <c r="B24" s="40">
        <v>22</v>
      </c>
      <c r="C24" s="40">
        <v>58</v>
      </c>
      <c r="D24" s="40">
        <v>122</v>
      </c>
      <c r="E24" s="40">
        <v>282</v>
      </c>
      <c r="F24" s="40">
        <v>474</v>
      </c>
      <c r="G24" s="40">
        <v>706</v>
      </c>
      <c r="H24" s="40">
        <v>909</v>
      </c>
      <c r="I24" s="40">
        <v>877</v>
      </c>
      <c r="J24" s="40">
        <v>687</v>
      </c>
      <c r="K24" s="40">
        <v>384</v>
      </c>
      <c r="L24" s="40">
        <v>133</v>
      </c>
      <c r="M24" s="40">
        <v>48</v>
      </c>
      <c r="N24" s="48">
        <v>4707</v>
      </c>
    </row>
    <row r="25" spans="1:14" ht="12.75">
      <c r="A25" s="37" t="s">
        <v>19</v>
      </c>
      <c r="B25" s="40">
        <v>23</v>
      </c>
      <c r="C25" s="40">
        <v>48</v>
      </c>
      <c r="D25" s="40">
        <v>148</v>
      </c>
      <c r="E25" s="40">
        <v>274</v>
      </c>
      <c r="F25" s="40">
        <v>459</v>
      </c>
      <c r="G25" s="40">
        <v>537</v>
      </c>
      <c r="H25" s="40">
        <v>644</v>
      </c>
      <c r="I25" s="40">
        <v>626</v>
      </c>
      <c r="J25" s="40">
        <v>510</v>
      </c>
      <c r="K25" s="40">
        <v>394</v>
      </c>
      <c r="L25" s="40">
        <v>153</v>
      </c>
      <c r="M25" s="40">
        <v>31</v>
      </c>
      <c r="N25" s="48">
        <v>3853</v>
      </c>
    </row>
    <row r="26" spans="1:14" ht="12.75">
      <c r="A26" s="37" t="s">
        <v>310</v>
      </c>
      <c r="B26" s="40">
        <v>53</v>
      </c>
      <c r="C26" s="40">
        <v>91</v>
      </c>
      <c r="D26" s="40">
        <v>137</v>
      </c>
      <c r="E26" s="40">
        <v>331</v>
      </c>
      <c r="F26" s="40">
        <v>427</v>
      </c>
      <c r="G26" s="40">
        <v>558</v>
      </c>
      <c r="H26" s="40">
        <v>666</v>
      </c>
      <c r="I26" s="40">
        <v>681</v>
      </c>
      <c r="J26" s="40">
        <v>543</v>
      </c>
      <c r="K26" s="40">
        <v>320</v>
      </c>
      <c r="L26" s="40">
        <v>153</v>
      </c>
      <c r="M26" s="40">
        <v>74</v>
      </c>
      <c r="N26" s="48">
        <v>4040</v>
      </c>
    </row>
    <row r="27" spans="1:14" ht="12.75">
      <c r="A27" s="37" t="s">
        <v>20</v>
      </c>
      <c r="B27" s="40">
        <v>67</v>
      </c>
      <c r="C27" s="40">
        <v>130</v>
      </c>
      <c r="D27" s="40">
        <v>256</v>
      </c>
      <c r="E27" s="40">
        <v>380</v>
      </c>
      <c r="F27" s="40">
        <v>527</v>
      </c>
      <c r="G27" s="40">
        <v>631</v>
      </c>
      <c r="H27" s="40">
        <v>782</v>
      </c>
      <c r="I27" s="40">
        <v>756</v>
      </c>
      <c r="J27" s="40">
        <v>590</v>
      </c>
      <c r="K27" s="40">
        <v>438</v>
      </c>
      <c r="L27" s="40">
        <v>212</v>
      </c>
      <c r="M27" s="40">
        <v>79</v>
      </c>
      <c r="N27" s="48">
        <v>4855</v>
      </c>
    </row>
    <row r="28" spans="1:14" ht="12.75">
      <c r="A28" s="37" t="s">
        <v>21</v>
      </c>
      <c r="B28" s="40">
        <v>39</v>
      </c>
      <c r="C28" s="40">
        <v>91</v>
      </c>
      <c r="D28" s="40">
        <v>191</v>
      </c>
      <c r="E28" s="40">
        <v>330</v>
      </c>
      <c r="F28" s="40">
        <v>534</v>
      </c>
      <c r="G28" s="40">
        <v>703</v>
      </c>
      <c r="H28" s="40">
        <v>844</v>
      </c>
      <c r="I28" s="40">
        <v>814</v>
      </c>
      <c r="J28" s="40">
        <v>638</v>
      </c>
      <c r="K28" s="40">
        <v>417</v>
      </c>
      <c r="L28" s="40">
        <v>170</v>
      </c>
      <c r="M28" s="40">
        <v>56</v>
      </c>
      <c r="N28" s="48">
        <v>4831</v>
      </c>
    </row>
    <row r="29" spans="1:14" ht="12.75">
      <c r="A29" s="37" t="s">
        <v>22</v>
      </c>
      <c r="B29" s="40">
        <v>6</v>
      </c>
      <c r="C29" s="40">
        <v>4</v>
      </c>
      <c r="D29" s="40">
        <v>6</v>
      </c>
      <c r="E29" s="40">
        <v>31</v>
      </c>
      <c r="F29" s="40">
        <v>112</v>
      </c>
      <c r="G29" s="40">
        <v>296</v>
      </c>
      <c r="H29" s="40">
        <v>457</v>
      </c>
      <c r="I29" s="40">
        <v>400</v>
      </c>
      <c r="J29" s="40">
        <v>232</v>
      </c>
      <c r="K29" s="40">
        <v>101</v>
      </c>
      <c r="L29" s="40">
        <v>19</v>
      </c>
      <c r="M29" s="40">
        <v>7</v>
      </c>
      <c r="N29" s="48">
        <v>1675</v>
      </c>
    </row>
    <row r="30" spans="1:14" ht="12.75">
      <c r="A30" s="37" t="s">
        <v>23</v>
      </c>
      <c r="B30" s="40">
        <v>74</v>
      </c>
      <c r="C30" s="40">
        <v>174</v>
      </c>
      <c r="D30" s="40">
        <v>328</v>
      </c>
      <c r="E30" s="40">
        <v>467</v>
      </c>
      <c r="F30" s="40">
        <v>624</v>
      </c>
      <c r="G30" s="40">
        <v>721</v>
      </c>
      <c r="H30" s="40">
        <v>878</v>
      </c>
      <c r="I30" s="40">
        <v>852</v>
      </c>
      <c r="J30" s="40">
        <v>678</v>
      </c>
      <c r="K30" s="40">
        <v>469</v>
      </c>
      <c r="L30" s="40">
        <v>252</v>
      </c>
      <c r="M30" s="40">
        <v>95</v>
      </c>
      <c r="N30" s="48">
        <v>5643</v>
      </c>
    </row>
    <row r="31" spans="1:14" ht="12.75">
      <c r="A31" s="37" t="s">
        <v>24</v>
      </c>
      <c r="B31" s="40">
        <v>15</v>
      </c>
      <c r="C31" s="40">
        <v>48</v>
      </c>
      <c r="D31" s="40">
        <v>180</v>
      </c>
      <c r="E31" s="40">
        <v>350</v>
      </c>
      <c r="F31" s="40">
        <v>536</v>
      </c>
      <c r="G31" s="40">
        <v>699</v>
      </c>
      <c r="H31" s="40">
        <v>847</v>
      </c>
      <c r="I31" s="40">
        <v>806</v>
      </c>
      <c r="J31" s="40">
        <v>628</v>
      </c>
      <c r="K31" s="40">
        <v>392</v>
      </c>
      <c r="L31" s="40">
        <v>138</v>
      </c>
      <c r="M31" s="40">
        <v>21</v>
      </c>
      <c r="N31" s="48">
        <v>4666</v>
      </c>
    </row>
    <row r="32" spans="1:14" ht="12.75">
      <c r="A32" s="37" t="s">
        <v>223</v>
      </c>
      <c r="B32" s="40">
        <v>11</v>
      </c>
      <c r="C32" s="40">
        <v>56</v>
      </c>
      <c r="D32" s="40">
        <v>142</v>
      </c>
      <c r="E32" s="40">
        <v>340</v>
      </c>
      <c r="F32" s="40">
        <v>580</v>
      </c>
      <c r="G32" s="40">
        <v>728</v>
      </c>
      <c r="H32" s="40">
        <v>912</v>
      </c>
      <c r="I32" s="40">
        <v>848</v>
      </c>
      <c r="J32" s="40">
        <v>647</v>
      </c>
      <c r="K32" s="40">
        <v>471</v>
      </c>
      <c r="L32" s="40">
        <v>154</v>
      </c>
      <c r="M32" s="40">
        <v>26</v>
      </c>
      <c r="N32" s="48">
        <v>4921</v>
      </c>
    </row>
    <row r="33" spans="1:14" ht="12.75">
      <c r="A33" s="37" t="s">
        <v>224</v>
      </c>
      <c r="B33" s="40" t="s">
        <v>330</v>
      </c>
      <c r="C33" s="40" t="s">
        <v>330</v>
      </c>
      <c r="D33" s="40" t="s">
        <v>330</v>
      </c>
      <c r="E33" s="40" t="s">
        <v>330</v>
      </c>
      <c r="F33" s="40" t="s">
        <v>330</v>
      </c>
      <c r="G33" s="40" t="s">
        <v>330</v>
      </c>
      <c r="H33" s="40" t="s">
        <v>330</v>
      </c>
      <c r="I33" s="40" t="s">
        <v>330</v>
      </c>
      <c r="J33" s="40" t="s">
        <v>330</v>
      </c>
      <c r="K33" s="40" t="s">
        <v>330</v>
      </c>
      <c r="L33" s="40" t="s">
        <v>330</v>
      </c>
      <c r="M33" s="40" t="s">
        <v>330</v>
      </c>
      <c r="N33" s="48" t="s">
        <v>330</v>
      </c>
    </row>
    <row r="34" spans="1:14" ht="12.75">
      <c r="A34" s="37" t="s">
        <v>26</v>
      </c>
      <c r="B34" s="40">
        <v>40</v>
      </c>
      <c r="C34" s="40">
        <v>76</v>
      </c>
      <c r="D34" s="40">
        <v>163</v>
      </c>
      <c r="E34" s="40">
        <v>289</v>
      </c>
      <c r="F34" s="40">
        <v>487</v>
      </c>
      <c r="G34" s="40">
        <v>689</v>
      </c>
      <c r="H34" s="40">
        <v>847</v>
      </c>
      <c r="I34" s="40">
        <v>811</v>
      </c>
      <c r="J34" s="40">
        <v>621</v>
      </c>
      <c r="K34" s="40">
        <v>399</v>
      </c>
      <c r="L34" s="40">
        <v>154</v>
      </c>
      <c r="M34" s="40">
        <v>53</v>
      </c>
      <c r="N34" s="48">
        <v>4635</v>
      </c>
    </row>
    <row r="35" spans="1:14" ht="12.75">
      <c r="A35" s="37" t="s">
        <v>25</v>
      </c>
      <c r="B35" s="40">
        <v>26</v>
      </c>
      <c r="C35" s="40">
        <v>64</v>
      </c>
      <c r="D35" s="40">
        <v>189</v>
      </c>
      <c r="E35" s="40">
        <v>359</v>
      </c>
      <c r="F35" s="40">
        <v>558</v>
      </c>
      <c r="G35" s="40">
        <v>776</v>
      </c>
      <c r="H35" s="40">
        <v>940</v>
      </c>
      <c r="I35" s="40">
        <v>922</v>
      </c>
      <c r="J35" s="40">
        <v>680</v>
      </c>
      <c r="K35" s="40">
        <v>422</v>
      </c>
      <c r="L35" s="40">
        <v>146</v>
      </c>
      <c r="M35" s="40">
        <v>32</v>
      </c>
      <c r="N35" s="48">
        <v>5120</v>
      </c>
    </row>
    <row r="36" spans="1:14" ht="12.75">
      <c r="A36" s="37" t="s">
        <v>27</v>
      </c>
      <c r="B36" s="40">
        <v>0</v>
      </c>
      <c r="C36" s="40">
        <v>0</v>
      </c>
      <c r="D36" s="40">
        <v>0</v>
      </c>
      <c r="E36" s="40">
        <v>8</v>
      </c>
      <c r="F36" s="40">
        <v>87</v>
      </c>
      <c r="G36" s="40">
        <v>302</v>
      </c>
      <c r="H36" s="40">
        <v>492</v>
      </c>
      <c r="I36" s="40">
        <v>465</v>
      </c>
      <c r="J36" s="40">
        <v>217</v>
      </c>
      <c r="K36" s="40">
        <v>39</v>
      </c>
      <c r="L36" s="40">
        <v>0</v>
      </c>
      <c r="M36" s="40">
        <v>0</v>
      </c>
      <c r="N36" s="48">
        <v>1610</v>
      </c>
    </row>
    <row r="37" spans="1:14" ht="12.75">
      <c r="A37" s="37" t="s">
        <v>28</v>
      </c>
      <c r="B37" s="40">
        <v>35</v>
      </c>
      <c r="C37" s="40">
        <v>71</v>
      </c>
      <c r="D37" s="40">
        <v>186</v>
      </c>
      <c r="E37" s="40">
        <v>343</v>
      </c>
      <c r="F37" s="40">
        <v>586</v>
      </c>
      <c r="G37" s="40">
        <v>732</v>
      </c>
      <c r="H37" s="40">
        <v>911</v>
      </c>
      <c r="I37" s="40">
        <v>870</v>
      </c>
      <c r="J37" s="40">
        <v>662</v>
      </c>
      <c r="K37" s="40">
        <v>439</v>
      </c>
      <c r="L37" s="40">
        <v>159</v>
      </c>
      <c r="M37" s="40">
        <v>39</v>
      </c>
      <c r="N37" s="48">
        <v>5039</v>
      </c>
    </row>
    <row r="38" spans="1:14" ht="12.75">
      <c r="A38" s="37" t="s">
        <v>29</v>
      </c>
      <c r="B38" s="40">
        <v>11</v>
      </c>
      <c r="C38" s="40">
        <v>68</v>
      </c>
      <c r="D38" s="40">
        <v>192</v>
      </c>
      <c r="E38" s="40">
        <v>351</v>
      </c>
      <c r="F38" s="40">
        <v>525</v>
      </c>
      <c r="G38" s="40">
        <v>700</v>
      </c>
      <c r="H38" s="40">
        <v>831</v>
      </c>
      <c r="I38" s="40">
        <v>797</v>
      </c>
      <c r="J38" s="40">
        <v>634</v>
      </c>
      <c r="K38" s="40">
        <v>413</v>
      </c>
      <c r="L38" s="40">
        <v>142</v>
      </c>
      <c r="M38" s="40">
        <v>25</v>
      </c>
      <c r="N38" s="48">
        <v>4693</v>
      </c>
    </row>
    <row r="39" spans="1:14" ht="12.75">
      <c r="A39" s="37" t="s">
        <v>30</v>
      </c>
      <c r="B39" s="40">
        <v>26</v>
      </c>
      <c r="C39" s="40">
        <v>42</v>
      </c>
      <c r="D39" s="40">
        <v>88</v>
      </c>
      <c r="E39" s="40">
        <v>200</v>
      </c>
      <c r="F39" s="40">
        <v>356</v>
      </c>
      <c r="G39" s="40">
        <v>495</v>
      </c>
      <c r="H39" s="40">
        <v>635</v>
      </c>
      <c r="I39" s="40">
        <v>603</v>
      </c>
      <c r="J39" s="40">
        <v>461</v>
      </c>
      <c r="K39" s="40">
        <v>311</v>
      </c>
      <c r="L39" s="40">
        <v>113</v>
      </c>
      <c r="M39" s="40">
        <v>40</v>
      </c>
      <c r="N39" s="48">
        <v>3376</v>
      </c>
    </row>
    <row r="40" spans="1:14" ht="12.75">
      <c r="A40" s="37" t="s">
        <v>31</v>
      </c>
      <c r="B40" s="40">
        <v>29</v>
      </c>
      <c r="C40" s="40">
        <v>41</v>
      </c>
      <c r="D40" s="40">
        <v>93</v>
      </c>
      <c r="E40" s="40">
        <v>204</v>
      </c>
      <c r="F40" s="40">
        <v>363</v>
      </c>
      <c r="G40" s="40">
        <v>519</v>
      </c>
      <c r="H40" s="40">
        <v>655</v>
      </c>
      <c r="I40" s="40">
        <v>617</v>
      </c>
      <c r="J40" s="40">
        <v>457</v>
      </c>
      <c r="K40" s="40">
        <v>301</v>
      </c>
      <c r="L40" s="40">
        <v>104</v>
      </c>
      <c r="M40" s="40">
        <v>38</v>
      </c>
      <c r="N40" s="48">
        <v>3426</v>
      </c>
    </row>
    <row r="41" spans="1:14" ht="12.75">
      <c r="A41" s="37" t="s">
        <v>332</v>
      </c>
      <c r="B41" s="40">
        <v>28</v>
      </c>
      <c r="C41" s="40">
        <v>35</v>
      </c>
      <c r="D41" s="40">
        <v>87</v>
      </c>
      <c r="E41" s="40">
        <v>215</v>
      </c>
      <c r="F41" s="40">
        <v>353</v>
      </c>
      <c r="G41" s="40">
        <v>515</v>
      </c>
      <c r="H41" s="40">
        <v>649</v>
      </c>
      <c r="I41" s="40">
        <v>613</v>
      </c>
      <c r="J41" s="40">
        <v>492</v>
      </c>
      <c r="K41" s="40">
        <v>311</v>
      </c>
      <c r="L41" s="40">
        <v>126</v>
      </c>
      <c r="M41" s="40">
        <v>52</v>
      </c>
      <c r="N41" s="48">
        <v>3483</v>
      </c>
    </row>
    <row r="42" spans="1:14" ht="12.75">
      <c r="A42" s="37" t="s">
        <v>333</v>
      </c>
      <c r="B42" s="11">
        <v>21</v>
      </c>
      <c r="C42" s="16">
        <v>38</v>
      </c>
      <c r="D42" s="16">
        <v>91</v>
      </c>
      <c r="E42" s="16">
        <v>168</v>
      </c>
      <c r="F42" s="16">
        <v>340</v>
      </c>
      <c r="G42" s="16">
        <v>502</v>
      </c>
      <c r="H42" s="16">
        <v>609</v>
      </c>
      <c r="I42" s="16">
        <v>571</v>
      </c>
      <c r="J42" s="16">
        <v>432</v>
      </c>
      <c r="K42" s="16">
        <v>274</v>
      </c>
      <c r="L42" s="16">
        <v>87</v>
      </c>
      <c r="M42" s="16">
        <v>27</v>
      </c>
      <c r="N42" s="94">
        <v>3165</v>
      </c>
    </row>
    <row r="43" spans="1:14" ht="12.75">
      <c r="A43" s="37" t="s">
        <v>32</v>
      </c>
      <c r="B43" s="40">
        <v>93</v>
      </c>
      <c r="C43" s="40">
        <v>186</v>
      </c>
      <c r="D43" s="40">
        <v>361</v>
      </c>
      <c r="E43" s="40">
        <v>524</v>
      </c>
      <c r="F43" s="40">
        <v>757</v>
      </c>
      <c r="G43" s="40">
        <v>901</v>
      </c>
      <c r="H43" s="40">
        <v>1040</v>
      </c>
      <c r="I43" s="40">
        <v>1012</v>
      </c>
      <c r="J43" s="40">
        <v>836</v>
      </c>
      <c r="K43" s="40">
        <v>599</v>
      </c>
      <c r="L43" s="40">
        <v>283</v>
      </c>
      <c r="M43" s="40">
        <v>118</v>
      </c>
      <c r="N43" s="48">
        <v>6717</v>
      </c>
    </row>
    <row r="44" spans="1:14" ht="12.75">
      <c r="A44" s="37" t="s">
        <v>33</v>
      </c>
      <c r="B44" s="40">
        <v>56</v>
      </c>
      <c r="C44" s="40">
        <v>111</v>
      </c>
      <c r="D44" s="40">
        <v>238</v>
      </c>
      <c r="E44" s="40">
        <v>357</v>
      </c>
      <c r="F44" s="40">
        <v>530</v>
      </c>
      <c r="G44" s="40">
        <v>677</v>
      </c>
      <c r="H44" s="40">
        <v>834</v>
      </c>
      <c r="I44" s="40">
        <v>797</v>
      </c>
      <c r="J44" s="40">
        <v>598</v>
      </c>
      <c r="K44" s="40">
        <v>412</v>
      </c>
      <c r="L44" s="40">
        <v>186</v>
      </c>
      <c r="M44" s="40">
        <v>59</v>
      </c>
      <c r="N44" s="48">
        <v>4861</v>
      </c>
    </row>
    <row r="45" spans="1:14" ht="12.75">
      <c r="A45" s="37" t="s">
        <v>34</v>
      </c>
      <c r="B45" s="40">
        <v>46</v>
      </c>
      <c r="C45" s="40">
        <v>100</v>
      </c>
      <c r="D45" s="40">
        <v>218</v>
      </c>
      <c r="E45" s="40">
        <v>329</v>
      </c>
      <c r="F45" s="40">
        <v>528</v>
      </c>
      <c r="G45" s="40">
        <v>687</v>
      </c>
      <c r="H45" s="40">
        <v>852</v>
      </c>
      <c r="I45" s="40">
        <v>833</v>
      </c>
      <c r="J45" s="40">
        <v>630</v>
      </c>
      <c r="K45" s="40">
        <v>415</v>
      </c>
      <c r="L45" s="40">
        <v>178</v>
      </c>
      <c r="M45" s="40">
        <v>55</v>
      </c>
      <c r="N45" s="48">
        <v>4878</v>
      </c>
    </row>
    <row r="46" spans="1:14" ht="12.75">
      <c r="A46" s="37" t="s">
        <v>35</v>
      </c>
      <c r="B46" s="40">
        <v>25</v>
      </c>
      <c r="C46" s="40">
        <v>76</v>
      </c>
      <c r="D46" s="40">
        <v>213</v>
      </c>
      <c r="E46" s="40">
        <v>381</v>
      </c>
      <c r="F46" s="40">
        <v>625</v>
      </c>
      <c r="G46" s="40">
        <v>825</v>
      </c>
      <c r="H46" s="40">
        <v>954</v>
      </c>
      <c r="I46" s="40">
        <v>922</v>
      </c>
      <c r="J46" s="40">
        <v>736</v>
      </c>
      <c r="K46" s="40">
        <v>468</v>
      </c>
      <c r="L46" s="40">
        <v>156</v>
      </c>
      <c r="M46" s="40">
        <v>31</v>
      </c>
      <c r="N46" s="48">
        <v>5417</v>
      </c>
    </row>
    <row r="47" spans="1:14" ht="12.75">
      <c r="A47" s="37" t="s">
        <v>36</v>
      </c>
      <c r="B47" s="40">
        <v>48</v>
      </c>
      <c r="C47" s="40">
        <v>132</v>
      </c>
      <c r="D47" s="40">
        <v>292</v>
      </c>
      <c r="E47" s="40">
        <v>434</v>
      </c>
      <c r="F47" s="40">
        <v>623</v>
      </c>
      <c r="G47" s="40">
        <v>762</v>
      </c>
      <c r="H47" s="40">
        <v>903</v>
      </c>
      <c r="I47" s="40">
        <v>872</v>
      </c>
      <c r="J47" s="40">
        <v>688</v>
      </c>
      <c r="K47" s="40">
        <v>473</v>
      </c>
      <c r="L47" s="40">
        <v>217</v>
      </c>
      <c r="M47" s="40">
        <v>67</v>
      </c>
      <c r="N47" s="48">
        <v>5516</v>
      </c>
    </row>
    <row r="48" spans="1:14" ht="12.75">
      <c r="A48" s="37" t="s">
        <v>37</v>
      </c>
      <c r="B48" s="40">
        <v>60</v>
      </c>
      <c r="C48" s="40">
        <v>123</v>
      </c>
      <c r="D48" s="40">
        <v>265</v>
      </c>
      <c r="E48" s="40">
        <v>424</v>
      </c>
      <c r="F48" s="40">
        <v>639</v>
      </c>
      <c r="G48" s="40">
        <v>798</v>
      </c>
      <c r="H48" s="40">
        <v>929</v>
      </c>
      <c r="I48" s="40">
        <v>904</v>
      </c>
      <c r="J48" s="40">
        <v>731</v>
      </c>
      <c r="K48" s="40">
        <v>499</v>
      </c>
      <c r="L48" s="40">
        <v>201</v>
      </c>
      <c r="M48" s="40">
        <v>67</v>
      </c>
      <c r="N48" s="48">
        <v>5644</v>
      </c>
    </row>
    <row r="49" spans="1:14" ht="12.75">
      <c r="A49" s="37" t="s">
        <v>38</v>
      </c>
      <c r="B49" s="40">
        <v>41</v>
      </c>
      <c r="C49" s="40">
        <v>120</v>
      </c>
      <c r="D49" s="40">
        <v>274</v>
      </c>
      <c r="E49" s="40">
        <v>475</v>
      </c>
      <c r="F49" s="40">
        <v>662</v>
      </c>
      <c r="G49" s="40">
        <v>817</v>
      </c>
      <c r="H49" s="40">
        <v>928</v>
      </c>
      <c r="I49" s="40">
        <v>896</v>
      </c>
      <c r="J49" s="40">
        <v>712</v>
      </c>
      <c r="K49" s="40">
        <v>492</v>
      </c>
      <c r="L49" s="40">
        <v>202</v>
      </c>
      <c r="M49" s="40">
        <v>57</v>
      </c>
      <c r="N49" s="48">
        <v>5680</v>
      </c>
    </row>
    <row r="50" spans="1:14" ht="12.75">
      <c r="A50" s="37" t="s">
        <v>334</v>
      </c>
      <c r="B50" s="40">
        <v>30</v>
      </c>
      <c r="C50" s="40">
        <v>73</v>
      </c>
      <c r="D50" s="40">
        <v>208</v>
      </c>
      <c r="E50" s="40">
        <v>348</v>
      </c>
      <c r="F50" s="40">
        <v>515</v>
      </c>
      <c r="G50" s="40">
        <v>649</v>
      </c>
      <c r="H50" s="40">
        <v>786</v>
      </c>
      <c r="I50" s="40">
        <v>747</v>
      </c>
      <c r="J50" s="40">
        <v>581</v>
      </c>
      <c r="K50" s="40">
        <v>417</v>
      </c>
      <c r="L50" s="40">
        <v>168</v>
      </c>
      <c r="M50" s="40">
        <v>43</v>
      </c>
      <c r="N50" s="48">
        <v>4571</v>
      </c>
    </row>
    <row r="51" spans="1:14" ht="12.75">
      <c r="A51" s="37" t="s">
        <v>225</v>
      </c>
      <c r="B51" s="40" t="s">
        <v>330</v>
      </c>
      <c r="C51" s="40" t="s">
        <v>330</v>
      </c>
      <c r="D51" s="40" t="s">
        <v>330</v>
      </c>
      <c r="E51" s="40" t="s">
        <v>330</v>
      </c>
      <c r="F51" s="40" t="s">
        <v>330</v>
      </c>
      <c r="G51" s="40" t="s">
        <v>330</v>
      </c>
      <c r="H51" s="40" t="s">
        <v>330</v>
      </c>
      <c r="I51" s="40" t="s">
        <v>330</v>
      </c>
      <c r="J51" s="40" t="s">
        <v>330</v>
      </c>
      <c r="K51" s="40" t="s">
        <v>330</v>
      </c>
      <c r="L51" s="40" t="s">
        <v>330</v>
      </c>
      <c r="M51" s="40" t="s">
        <v>330</v>
      </c>
      <c r="N51" s="48" t="s">
        <v>330</v>
      </c>
    </row>
    <row r="52" spans="1:14" ht="12.75">
      <c r="A52" s="37" t="s">
        <v>226</v>
      </c>
      <c r="B52" s="40">
        <v>29</v>
      </c>
      <c r="C52" s="40">
        <v>67</v>
      </c>
      <c r="D52" s="40">
        <v>192</v>
      </c>
      <c r="E52" s="40">
        <v>346</v>
      </c>
      <c r="F52" s="40">
        <v>600</v>
      </c>
      <c r="G52" s="40">
        <v>754</v>
      </c>
      <c r="H52" s="40">
        <v>901</v>
      </c>
      <c r="I52" s="40">
        <v>859</v>
      </c>
      <c r="J52" s="40">
        <v>666</v>
      </c>
      <c r="K52" s="40">
        <v>409</v>
      </c>
      <c r="L52" s="40">
        <v>157</v>
      </c>
      <c r="M52" s="40">
        <v>40</v>
      </c>
      <c r="N52" s="48">
        <v>5025</v>
      </c>
    </row>
    <row r="53" spans="1:14" ht="12.75">
      <c r="A53" s="37" t="s">
        <v>295</v>
      </c>
      <c r="B53" s="40" t="s">
        <v>330</v>
      </c>
      <c r="C53" s="40" t="s">
        <v>330</v>
      </c>
      <c r="D53" s="40" t="s">
        <v>330</v>
      </c>
      <c r="E53" s="40" t="s">
        <v>330</v>
      </c>
      <c r="F53" s="40" t="s">
        <v>330</v>
      </c>
      <c r="G53" s="40" t="s">
        <v>330</v>
      </c>
      <c r="H53" s="40" t="s">
        <v>330</v>
      </c>
      <c r="I53" s="40" t="s">
        <v>330</v>
      </c>
      <c r="J53" s="40" t="s">
        <v>330</v>
      </c>
      <c r="K53" s="40" t="s">
        <v>330</v>
      </c>
      <c r="L53" s="40" t="s">
        <v>330</v>
      </c>
      <c r="M53" s="40" t="s">
        <v>330</v>
      </c>
      <c r="N53" s="48" t="s">
        <v>330</v>
      </c>
    </row>
    <row r="54" spans="1:14" ht="12.75">
      <c r="A54" s="37" t="s">
        <v>39</v>
      </c>
      <c r="B54" s="40">
        <v>69</v>
      </c>
      <c r="C54" s="40">
        <v>104</v>
      </c>
      <c r="D54" s="40">
        <v>182</v>
      </c>
      <c r="E54" s="40">
        <v>326</v>
      </c>
      <c r="F54" s="40">
        <v>497</v>
      </c>
      <c r="G54" s="40">
        <v>674</v>
      </c>
      <c r="H54" s="40">
        <v>819</v>
      </c>
      <c r="I54" s="40">
        <v>797</v>
      </c>
      <c r="J54" s="40">
        <v>616</v>
      </c>
      <c r="K54" s="40">
        <v>423</v>
      </c>
      <c r="L54" s="40">
        <v>180</v>
      </c>
      <c r="M54" s="40">
        <v>71</v>
      </c>
      <c r="N54" s="48">
        <v>4763</v>
      </c>
    </row>
    <row r="55" spans="1:14" ht="12.75">
      <c r="A55" s="37" t="s">
        <v>40</v>
      </c>
      <c r="B55" s="40">
        <v>74</v>
      </c>
      <c r="C55" s="40">
        <v>120</v>
      </c>
      <c r="D55" s="40">
        <v>210</v>
      </c>
      <c r="E55" s="40">
        <v>333</v>
      </c>
      <c r="F55" s="40">
        <v>523</v>
      </c>
      <c r="G55" s="40">
        <v>686</v>
      </c>
      <c r="H55" s="40">
        <v>852</v>
      </c>
      <c r="I55" s="40">
        <v>828</v>
      </c>
      <c r="J55" s="40">
        <v>639</v>
      </c>
      <c r="K55" s="40">
        <v>434</v>
      </c>
      <c r="L55" s="40">
        <v>202</v>
      </c>
      <c r="M55" s="40">
        <v>93</v>
      </c>
      <c r="N55" s="48">
        <v>5001</v>
      </c>
    </row>
    <row r="56" spans="1:14" ht="12.75">
      <c r="A56" s="37" t="s">
        <v>41</v>
      </c>
      <c r="B56" s="40">
        <v>63</v>
      </c>
      <c r="C56" s="40">
        <v>93</v>
      </c>
      <c r="D56" s="40">
        <v>208</v>
      </c>
      <c r="E56" s="40">
        <v>357</v>
      </c>
      <c r="F56" s="40">
        <v>545</v>
      </c>
      <c r="G56" s="40">
        <v>707</v>
      </c>
      <c r="H56" s="40">
        <v>866</v>
      </c>
      <c r="I56" s="40">
        <v>846</v>
      </c>
      <c r="J56" s="40">
        <v>673</v>
      </c>
      <c r="K56" s="40">
        <v>449</v>
      </c>
      <c r="L56" s="40">
        <v>195</v>
      </c>
      <c r="M56" s="40">
        <v>98</v>
      </c>
      <c r="N56" s="48">
        <v>5108</v>
      </c>
    </row>
    <row r="57" spans="1:14" ht="12.75">
      <c r="A57" s="37" t="s">
        <v>42</v>
      </c>
      <c r="B57" s="40">
        <v>73</v>
      </c>
      <c r="C57" s="40">
        <v>113</v>
      </c>
      <c r="D57" s="40">
        <v>181</v>
      </c>
      <c r="E57" s="40">
        <v>308</v>
      </c>
      <c r="F57" s="40">
        <v>530</v>
      </c>
      <c r="G57" s="40">
        <v>719</v>
      </c>
      <c r="H57" s="40">
        <v>902</v>
      </c>
      <c r="I57" s="40">
        <v>870</v>
      </c>
      <c r="J57" s="40">
        <v>694</v>
      </c>
      <c r="K57" s="40">
        <v>457</v>
      </c>
      <c r="L57" s="40">
        <v>202</v>
      </c>
      <c r="M57" s="40">
        <v>95</v>
      </c>
      <c r="N57" s="48">
        <v>5149</v>
      </c>
    </row>
    <row r="58" spans="1:14" ht="12.75">
      <c r="A58" s="37" t="s">
        <v>43</v>
      </c>
      <c r="B58" s="40">
        <v>24</v>
      </c>
      <c r="C58" s="40">
        <v>52</v>
      </c>
      <c r="D58" s="40">
        <v>126</v>
      </c>
      <c r="E58" s="40">
        <v>266</v>
      </c>
      <c r="F58" s="40">
        <v>462</v>
      </c>
      <c r="G58" s="40">
        <v>639</v>
      </c>
      <c r="H58" s="40">
        <v>790</v>
      </c>
      <c r="I58" s="40">
        <v>752</v>
      </c>
      <c r="J58" s="40">
        <v>569</v>
      </c>
      <c r="K58" s="40">
        <v>353</v>
      </c>
      <c r="L58" s="40">
        <v>132</v>
      </c>
      <c r="M58" s="40">
        <v>38</v>
      </c>
      <c r="N58" s="48">
        <v>4208</v>
      </c>
    </row>
    <row r="59" spans="1:14" ht="12.75">
      <c r="A59" s="37" t="s">
        <v>44</v>
      </c>
      <c r="B59" s="40">
        <v>88</v>
      </c>
      <c r="C59" s="40">
        <v>178</v>
      </c>
      <c r="D59" s="40">
        <v>330</v>
      </c>
      <c r="E59" s="40">
        <v>489</v>
      </c>
      <c r="F59" s="40">
        <v>664</v>
      </c>
      <c r="G59" s="40">
        <v>812</v>
      </c>
      <c r="H59" s="40">
        <v>958</v>
      </c>
      <c r="I59" s="40">
        <v>933</v>
      </c>
      <c r="J59" s="40">
        <v>740</v>
      </c>
      <c r="K59" s="40">
        <v>549</v>
      </c>
      <c r="L59" s="40">
        <v>269</v>
      </c>
      <c r="M59" s="40">
        <v>98</v>
      </c>
      <c r="N59" s="48">
        <v>6113</v>
      </c>
    </row>
    <row r="60" spans="1:14" ht="12.75">
      <c r="A60" s="37" t="s">
        <v>45</v>
      </c>
      <c r="B60" s="40">
        <v>73</v>
      </c>
      <c r="C60" s="40">
        <v>106</v>
      </c>
      <c r="D60" s="40">
        <v>197</v>
      </c>
      <c r="E60" s="40">
        <v>311</v>
      </c>
      <c r="F60" s="40">
        <v>476</v>
      </c>
      <c r="G60" s="40">
        <v>609</v>
      </c>
      <c r="H60" s="40">
        <v>759</v>
      </c>
      <c r="I60" s="40">
        <v>724</v>
      </c>
      <c r="J60" s="40">
        <v>566</v>
      </c>
      <c r="K60" s="40">
        <v>404</v>
      </c>
      <c r="L60" s="40">
        <v>197</v>
      </c>
      <c r="M60" s="40">
        <v>86</v>
      </c>
      <c r="N60" s="48">
        <v>4515</v>
      </c>
    </row>
    <row r="61" spans="1:14" ht="12.75">
      <c r="A61" s="37" t="s">
        <v>46</v>
      </c>
      <c r="B61" s="40">
        <v>36</v>
      </c>
      <c r="C61" s="40">
        <v>107</v>
      </c>
      <c r="D61" s="40">
        <v>258</v>
      </c>
      <c r="E61" s="40">
        <v>431</v>
      </c>
      <c r="F61" s="40">
        <v>605</v>
      </c>
      <c r="G61" s="40">
        <v>738</v>
      </c>
      <c r="H61" s="40">
        <v>898</v>
      </c>
      <c r="I61" s="40">
        <v>854</v>
      </c>
      <c r="J61" s="40">
        <v>658</v>
      </c>
      <c r="K61" s="40">
        <v>492</v>
      </c>
      <c r="L61" s="40">
        <v>209</v>
      </c>
      <c r="M61" s="40">
        <v>56</v>
      </c>
      <c r="N61" s="48">
        <v>5347</v>
      </c>
    </row>
    <row r="62" spans="1:14" ht="12.75">
      <c r="A62" s="37" t="s">
        <v>227</v>
      </c>
      <c r="B62" s="40">
        <v>3</v>
      </c>
      <c r="C62" s="40">
        <v>7</v>
      </c>
      <c r="D62" s="40">
        <v>99</v>
      </c>
      <c r="E62" s="40">
        <v>232</v>
      </c>
      <c r="F62" s="40">
        <v>499</v>
      </c>
      <c r="G62" s="40">
        <v>733</v>
      </c>
      <c r="H62" s="40">
        <v>1056</v>
      </c>
      <c r="I62" s="40">
        <v>964</v>
      </c>
      <c r="J62" s="40">
        <v>652</v>
      </c>
      <c r="K62" s="40">
        <v>339</v>
      </c>
      <c r="L62" s="40">
        <v>46</v>
      </c>
      <c r="M62" s="40">
        <v>6</v>
      </c>
      <c r="N62" s="48">
        <v>4634</v>
      </c>
    </row>
    <row r="63" spans="1:14" ht="12.75">
      <c r="A63" s="37" t="s">
        <v>47</v>
      </c>
      <c r="B63" s="40">
        <v>9</v>
      </c>
      <c r="C63" s="40">
        <v>15</v>
      </c>
      <c r="D63" s="40">
        <v>37</v>
      </c>
      <c r="E63" s="40">
        <v>131</v>
      </c>
      <c r="F63" s="40">
        <v>283</v>
      </c>
      <c r="G63" s="40">
        <v>440</v>
      </c>
      <c r="H63" s="40">
        <v>588</v>
      </c>
      <c r="I63" s="40">
        <v>557</v>
      </c>
      <c r="J63" s="40">
        <v>407</v>
      </c>
      <c r="K63" s="40">
        <v>262</v>
      </c>
      <c r="L63" s="40">
        <v>72</v>
      </c>
      <c r="M63" s="40">
        <v>16</v>
      </c>
      <c r="N63" s="48">
        <v>2825</v>
      </c>
    </row>
    <row r="64" spans="1:14" ht="12.75">
      <c r="A64" s="37" t="s">
        <v>48</v>
      </c>
      <c r="B64" s="40">
        <v>49</v>
      </c>
      <c r="C64" s="40">
        <v>108</v>
      </c>
      <c r="D64" s="40">
        <v>218</v>
      </c>
      <c r="E64" s="40">
        <v>335</v>
      </c>
      <c r="F64" s="40">
        <v>528</v>
      </c>
      <c r="G64" s="40">
        <v>659</v>
      </c>
      <c r="H64" s="40">
        <v>833</v>
      </c>
      <c r="I64" s="40">
        <v>800</v>
      </c>
      <c r="J64" s="40">
        <v>616</v>
      </c>
      <c r="K64" s="40">
        <v>433</v>
      </c>
      <c r="L64" s="40">
        <v>191</v>
      </c>
      <c r="M64" s="40">
        <v>61</v>
      </c>
      <c r="N64" s="48">
        <v>4836</v>
      </c>
    </row>
    <row r="65" spans="1:14" ht="12.75">
      <c r="A65" s="37" t="s">
        <v>49</v>
      </c>
      <c r="B65" s="40">
        <v>34</v>
      </c>
      <c r="C65" s="40">
        <v>66</v>
      </c>
      <c r="D65" s="40">
        <v>159</v>
      </c>
      <c r="E65" s="40">
        <v>294</v>
      </c>
      <c r="F65" s="40">
        <v>449</v>
      </c>
      <c r="G65" s="40">
        <v>547</v>
      </c>
      <c r="H65" s="40">
        <v>678</v>
      </c>
      <c r="I65" s="40">
        <v>651</v>
      </c>
      <c r="J65" s="40">
        <v>517</v>
      </c>
      <c r="K65" s="40">
        <v>392</v>
      </c>
      <c r="L65" s="40">
        <v>169</v>
      </c>
      <c r="M65" s="40">
        <v>53</v>
      </c>
      <c r="N65" s="48">
        <v>4013</v>
      </c>
    </row>
    <row r="66" spans="1:14" ht="12.75">
      <c r="A66" s="37" t="s">
        <v>50</v>
      </c>
      <c r="B66" s="40">
        <v>22</v>
      </c>
      <c r="C66" s="40">
        <v>44</v>
      </c>
      <c r="D66" s="40">
        <v>70</v>
      </c>
      <c r="E66" s="40">
        <v>217</v>
      </c>
      <c r="F66" s="40">
        <v>349</v>
      </c>
      <c r="G66" s="40">
        <v>506</v>
      </c>
      <c r="H66" s="40">
        <v>647</v>
      </c>
      <c r="I66" s="40">
        <v>624</v>
      </c>
      <c r="J66" s="40">
        <v>479</v>
      </c>
      <c r="K66" s="40">
        <v>326</v>
      </c>
      <c r="L66" s="40">
        <v>119</v>
      </c>
      <c r="M66" s="40">
        <v>41</v>
      </c>
      <c r="N66" s="48">
        <v>3449</v>
      </c>
    </row>
    <row r="67" spans="1:14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</row>
    <row r="68" spans="1:14" ht="12.75">
      <c r="A68" s="37" t="s">
        <v>51</v>
      </c>
      <c r="B68" s="40">
        <v>14</v>
      </c>
      <c r="C68" s="40">
        <v>60</v>
      </c>
      <c r="D68" s="40">
        <v>167</v>
      </c>
      <c r="E68" s="40">
        <v>319</v>
      </c>
      <c r="F68" s="40">
        <v>526</v>
      </c>
      <c r="G68" s="40">
        <v>678</v>
      </c>
      <c r="H68" s="40">
        <v>834</v>
      </c>
      <c r="I68" s="40">
        <v>804</v>
      </c>
      <c r="J68" s="40">
        <v>597</v>
      </c>
      <c r="K68" s="40">
        <v>394</v>
      </c>
      <c r="L68" s="40">
        <v>126</v>
      </c>
      <c r="M68" s="40">
        <v>25</v>
      </c>
      <c r="N68" s="48">
        <v>4549</v>
      </c>
    </row>
    <row r="69" spans="1:14" ht="12.75">
      <c r="A69" s="37" t="s">
        <v>52</v>
      </c>
      <c r="B69" s="40">
        <v>48</v>
      </c>
      <c r="C69" s="40">
        <v>103</v>
      </c>
      <c r="D69" s="40">
        <v>217</v>
      </c>
      <c r="E69" s="40">
        <v>366</v>
      </c>
      <c r="F69" s="40">
        <v>605</v>
      </c>
      <c r="G69" s="40">
        <v>782</v>
      </c>
      <c r="H69" s="40">
        <v>975</v>
      </c>
      <c r="I69" s="40">
        <v>944</v>
      </c>
      <c r="J69" s="40">
        <v>729</v>
      </c>
      <c r="K69" s="40">
        <v>480</v>
      </c>
      <c r="L69" s="40">
        <v>181</v>
      </c>
      <c r="M69" s="40">
        <v>59</v>
      </c>
      <c r="N69" s="48">
        <v>5495</v>
      </c>
    </row>
    <row r="70" spans="1:14" ht="12.75">
      <c r="A70" s="37" t="s">
        <v>53</v>
      </c>
      <c r="B70" s="40">
        <v>71</v>
      </c>
      <c r="C70" s="40">
        <v>88</v>
      </c>
      <c r="D70" s="40">
        <v>169</v>
      </c>
      <c r="E70" s="40">
        <v>294</v>
      </c>
      <c r="F70" s="40">
        <v>474</v>
      </c>
      <c r="G70" s="40">
        <v>612</v>
      </c>
      <c r="H70" s="40">
        <v>785</v>
      </c>
      <c r="I70" s="40">
        <v>761</v>
      </c>
      <c r="J70" s="40">
        <v>599</v>
      </c>
      <c r="K70" s="40">
        <v>421</v>
      </c>
      <c r="L70" s="40">
        <v>189</v>
      </c>
      <c r="M70" s="40">
        <v>91</v>
      </c>
      <c r="N70" s="48">
        <v>4559</v>
      </c>
    </row>
    <row r="71" spans="1:14" ht="12.75">
      <c r="A71" s="37" t="s">
        <v>335</v>
      </c>
      <c r="B71" s="40">
        <v>5</v>
      </c>
      <c r="C71" s="40">
        <v>38</v>
      </c>
      <c r="D71" s="40">
        <v>168</v>
      </c>
      <c r="E71" s="40">
        <v>362</v>
      </c>
      <c r="F71" s="40">
        <v>542</v>
      </c>
      <c r="G71" s="40">
        <v>730</v>
      </c>
      <c r="H71" s="40">
        <v>897</v>
      </c>
      <c r="I71" s="40">
        <v>881</v>
      </c>
      <c r="J71" s="40">
        <v>645</v>
      </c>
      <c r="K71" s="40">
        <v>381</v>
      </c>
      <c r="L71" s="40">
        <v>119</v>
      </c>
      <c r="M71" s="40">
        <v>14</v>
      </c>
      <c r="N71" s="48">
        <v>4786</v>
      </c>
    </row>
    <row r="72" spans="1:14" ht="12.75">
      <c r="A72" s="37" t="s">
        <v>54</v>
      </c>
      <c r="B72" s="40">
        <v>20</v>
      </c>
      <c r="C72" s="40">
        <v>40</v>
      </c>
      <c r="D72" s="40">
        <v>120</v>
      </c>
      <c r="E72" s="40">
        <v>262</v>
      </c>
      <c r="F72" s="40">
        <v>428</v>
      </c>
      <c r="G72" s="40">
        <v>545</v>
      </c>
      <c r="H72" s="40">
        <v>685</v>
      </c>
      <c r="I72" s="40">
        <v>655</v>
      </c>
      <c r="J72" s="40">
        <v>508</v>
      </c>
      <c r="K72" s="40">
        <v>365</v>
      </c>
      <c r="L72" s="40">
        <v>145</v>
      </c>
      <c r="M72" s="40">
        <v>36</v>
      </c>
      <c r="N72" s="48">
        <v>3816</v>
      </c>
    </row>
    <row r="73" spans="1:14" ht="12.75">
      <c r="A73" s="37" t="s">
        <v>55</v>
      </c>
      <c r="B73" s="40">
        <v>39</v>
      </c>
      <c r="C73" s="40">
        <v>105</v>
      </c>
      <c r="D73" s="40">
        <v>230</v>
      </c>
      <c r="E73" s="40">
        <v>356</v>
      </c>
      <c r="F73" s="40">
        <v>535</v>
      </c>
      <c r="G73" s="40">
        <v>682</v>
      </c>
      <c r="H73" s="40">
        <v>839</v>
      </c>
      <c r="I73" s="40">
        <v>804</v>
      </c>
      <c r="J73" s="40">
        <v>612</v>
      </c>
      <c r="K73" s="40">
        <v>432</v>
      </c>
      <c r="L73" s="40">
        <v>185</v>
      </c>
      <c r="M73" s="40">
        <v>53</v>
      </c>
      <c r="N73" s="48">
        <v>4878</v>
      </c>
    </row>
    <row r="74" spans="1:14" ht="12.75">
      <c r="A74" s="37" t="s">
        <v>56</v>
      </c>
      <c r="B74" s="40">
        <v>43</v>
      </c>
      <c r="C74" s="40">
        <v>105</v>
      </c>
      <c r="D74" s="40">
        <v>235</v>
      </c>
      <c r="E74" s="40">
        <v>363</v>
      </c>
      <c r="F74" s="40">
        <v>531</v>
      </c>
      <c r="G74" s="40">
        <v>661</v>
      </c>
      <c r="H74" s="40">
        <v>819</v>
      </c>
      <c r="I74" s="40">
        <v>779</v>
      </c>
      <c r="J74" s="40">
        <v>594</v>
      </c>
      <c r="K74" s="40">
        <v>419</v>
      </c>
      <c r="L74" s="40">
        <v>180</v>
      </c>
      <c r="M74" s="40">
        <v>51</v>
      </c>
      <c r="N74" s="48">
        <v>4784</v>
      </c>
    </row>
    <row r="75" spans="1:14" ht="12.75">
      <c r="A75" s="37" t="s">
        <v>57</v>
      </c>
      <c r="B75" s="40">
        <v>79</v>
      </c>
      <c r="C75" s="40">
        <v>129</v>
      </c>
      <c r="D75" s="40">
        <v>220</v>
      </c>
      <c r="E75" s="40">
        <v>341</v>
      </c>
      <c r="F75" s="40">
        <v>508</v>
      </c>
      <c r="G75" s="40">
        <v>648</v>
      </c>
      <c r="H75" s="40">
        <v>807</v>
      </c>
      <c r="I75" s="40">
        <v>779</v>
      </c>
      <c r="J75" s="40">
        <v>602</v>
      </c>
      <c r="K75" s="40">
        <v>433</v>
      </c>
      <c r="L75" s="40">
        <v>205</v>
      </c>
      <c r="M75" s="40">
        <v>92</v>
      </c>
      <c r="N75" s="48">
        <v>4847</v>
      </c>
    </row>
    <row r="76" spans="1:14" ht="12.75">
      <c r="A76" s="37" t="s">
        <v>58</v>
      </c>
      <c r="B76" s="40">
        <v>45</v>
      </c>
      <c r="C76" s="40">
        <v>140</v>
      </c>
      <c r="D76" s="40">
        <v>324</v>
      </c>
      <c r="E76" s="40">
        <v>468</v>
      </c>
      <c r="F76" s="40">
        <v>635</v>
      </c>
      <c r="G76" s="40">
        <v>742</v>
      </c>
      <c r="H76" s="40">
        <v>882</v>
      </c>
      <c r="I76" s="40">
        <v>853</v>
      </c>
      <c r="J76" s="40">
        <v>672</v>
      </c>
      <c r="K76" s="40">
        <v>492</v>
      </c>
      <c r="L76" s="40">
        <v>233</v>
      </c>
      <c r="M76" s="40">
        <v>67</v>
      </c>
      <c r="N76" s="48">
        <v>5558</v>
      </c>
    </row>
    <row r="77" spans="1:14" ht="12.75">
      <c r="A77" s="37" t="s">
        <v>229</v>
      </c>
      <c r="B77" s="40" t="s">
        <v>330</v>
      </c>
      <c r="C77" s="40" t="s">
        <v>330</v>
      </c>
      <c r="D77" s="40" t="s">
        <v>330</v>
      </c>
      <c r="E77" s="40" t="s">
        <v>330</v>
      </c>
      <c r="F77" s="40" t="s">
        <v>330</v>
      </c>
      <c r="G77" s="40" t="s">
        <v>330</v>
      </c>
      <c r="H77" s="40" t="s">
        <v>330</v>
      </c>
      <c r="I77" s="40" t="s">
        <v>330</v>
      </c>
      <c r="J77" s="40" t="s">
        <v>330</v>
      </c>
      <c r="K77" s="40" t="s">
        <v>330</v>
      </c>
      <c r="L77" s="40" t="s">
        <v>330</v>
      </c>
      <c r="M77" s="40" t="s">
        <v>330</v>
      </c>
      <c r="N77" s="48" t="s">
        <v>330</v>
      </c>
    </row>
    <row r="78" spans="1:14" ht="12.75">
      <c r="A78" s="37" t="s">
        <v>59</v>
      </c>
      <c r="B78" s="40">
        <v>14</v>
      </c>
      <c r="C78" s="40">
        <v>49</v>
      </c>
      <c r="D78" s="40">
        <v>194</v>
      </c>
      <c r="E78" s="40">
        <v>371</v>
      </c>
      <c r="F78" s="40">
        <v>553</v>
      </c>
      <c r="G78" s="40">
        <v>673</v>
      </c>
      <c r="H78" s="40">
        <v>810</v>
      </c>
      <c r="I78" s="40">
        <v>768</v>
      </c>
      <c r="J78" s="40">
        <v>603</v>
      </c>
      <c r="K78" s="40">
        <v>422</v>
      </c>
      <c r="L78" s="40">
        <v>149</v>
      </c>
      <c r="M78" s="40">
        <v>25</v>
      </c>
      <c r="N78" s="48">
        <v>4636</v>
      </c>
    </row>
    <row r="79" spans="1:14" ht="12.75">
      <c r="A79" s="37" t="s">
        <v>311</v>
      </c>
      <c r="B79" s="40">
        <v>61</v>
      </c>
      <c r="C79" s="40">
        <v>90</v>
      </c>
      <c r="D79" s="40">
        <v>226</v>
      </c>
      <c r="E79" s="40">
        <v>318</v>
      </c>
      <c r="F79" s="40">
        <v>549</v>
      </c>
      <c r="G79" s="40">
        <v>672</v>
      </c>
      <c r="H79" s="40">
        <v>865</v>
      </c>
      <c r="I79" s="40">
        <v>768</v>
      </c>
      <c r="J79" s="40">
        <v>622</v>
      </c>
      <c r="K79" s="40">
        <v>456</v>
      </c>
      <c r="L79" s="40">
        <v>247</v>
      </c>
      <c r="M79" s="40">
        <v>56</v>
      </c>
      <c r="N79" s="48">
        <v>4934</v>
      </c>
    </row>
    <row r="80" spans="1:14" ht="12.75">
      <c r="A80" s="37" t="s">
        <v>60</v>
      </c>
      <c r="B80" s="40">
        <v>48</v>
      </c>
      <c r="C80" s="40">
        <v>108</v>
      </c>
      <c r="D80" s="40">
        <v>273</v>
      </c>
      <c r="E80" s="40">
        <v>447</v>
      </c>
      <c r="F80" s="40">
        <v>598</v>
      </c>
      <c r="G80" s="40">
        <v>786</v>
      </c>
      <c r="H80" s="40">
        <v>895</v>
      </c>
      <c r="I80" s="40">
        <v>881</v>
      </c>
      <c r="J80" s="40">
        <v>674</v>
      </c>
      <c r="K80" s="40">
        <v>482</v>
      </c>
      <c r="L80" s="40">
        <v>174</v>
      </c>
      <c r="M80" s="40">
        <v>40</v>
      </c>
      <c r="N80" s="48">
        <v>5413</v>
      </c>
    </row>
    <row r="81" spans="1:14" ht="12.75">
      <c r="A81" s="37" t="s">
        <v>62</v>
      </c>
      <c r="B81" s="40">
        <v>18</v>
      </c>
      <c r="C81" s="40">
        <v>48</v>
      </c>
      <c r="D81" s="40">
        <v>170</v>
      </c>
      <c r="E81" s="40">
        <v>333</v>
      </c>
      <c r="F81" s="40">
        <v>516</v>
      </c>
      <c r="G81" s="40">
        <v>650</v>
      </c>
      <c r="H81" s="40">
        <v>794</v>
      </c>
      <c r="I81" s="40">
        <v>768</v>
      </c>
      <c r="J81" s="40">
        <v>569</v>
      </c>
      <c r="K81" s="40">
        <v>372</v>
      </c>
      <c r="L81" s="40">
        <v>123</v>
      </c>
      <c r="M81" s="40">
        <v>21</v>
      </c>
      <c r="N81" s="48">
        <v>4388</v>
      </c>
    </row>
    <row r="82" spans="1:14" ht="12.75">
      <c r="A82" s="37" t="s">
        <v>61</v>
      </c>
      <c r="B82" s="40">
        <v>7</v>
      </c>
      <c r="C82" s="40">
        <v>20</v>
      </c>
      <c r="D82" s="40">
        <v>100</v>
      </c>
      <c r="E82" s="40">
        <v>279</v>
      </c>
      <c r="F82" s="40">
        <v>451</v>
      </c>
      <c r="G82" s="40">
        <v>654</v>
      </c>
      <c r="H82" s="40">
        <v>815</v>
      </c>
      <c r="I82" s="40">
        <v>749</v>
      </c>
      <c r="J82" s="40">
        <v>596</v>
      </c>
      <c r="K82" s="40">
        <v>369</v>
      </c>
      <c r="L82" s="40">
        <v>109</v>
      </c>
      <c r="M82" s="40">
        <v>17</v>
      </c>
      <c r="N82" s="48">
        <v>4172</v>
      </c>
    </row>
    <row r="83" spans="1:14" ht="12.75">
      <c r="A83" s="37" t="s">
        <v>63</v>
      </c>
      <c r="B83" s="40">
        <v>37</v>
      </c>
      <c r="C83" s="40">
        <v>102</v>
      </c>
      <c r="D83" s="40">
        <v>211</v>
      </c>
      <c r="E83" s="40">
        <v>351</v>
      </c>
      <c r="F83" s="40">
        <v>556</v>
      </c>
      <c r="G83" s="40">
        <v>729</v>
      </c>
      <c r="H83" s="40">
        <v>913</v>
      </c>
      <c r="I83" s="40">
        <v>869</v>
      </c>
      <c r="J83" s="40">
        <v>643</v>
      </c>
      <c r="K83" s="40">
        <v>418</v>
      </c>
      <c r="L83" s="40">
        <v>173</v>
      </c>
      <c r="M83" s="40">
        <v>49</v>
      </c>
      <c r="N83" s="48">
        <v>5057</v>
      </c>
    </row>
    <row r="84" spans="1:14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</row>
    <row r="85" spans="1:14" ht="12.75">
      <c r="A85" s="37" t="s">
        <v>64</v>
      </c>
      <c r="B85" s="40">
        <v>26</v>
      </c>
      <c r="C85" s="40">
        <v>50</v>
      </c>
      <c r="D85" s="40">
        <v>139</v>
      </c>
      <c r="E85" s="40">
        <v>271</v>
      </c>
      <c r="F85" s="40">
        <v>442</v>
      </c>
      <c r="G85" s="40">
        <v>570</v>
      </c>
      <c r="H85" s="40">
        <v>718</v>
      </c>
      <c r="I85" s="40">
        <v>689</v>
      </c>
      <c r="J85" s="40">
        <v>533</v>
      </c>
      <c r="K85" s="40">
        <v>381</v>
      </c>
      <c r="L85" s="40">
        <v>137</v>
      </c>
      <c r="M85" s="40">
        <v>36</v>
      </c>
      <c r="N85" s="48">
        <v>3997</v>
      </c>
    </row>
    <row r="86" spans="1:14" ht="12.75">
      <c r="A86" s="37" t="s">
        <v>65</v>
      </c>
      <c r="B86" s="40">
        <v>38</v>
      </c>
      <c r="C86" s="40">
        <v>88</v>
      </c>
      <c r="D86" s="40">
        <v>221</v>
      </c>
      <c r="E86" s="40">
        <v>360</v>
      </c>
      <c r="F86" s="40">
        <v>542</v>
      </c>
      <c r="G86" s="40">
        <v>685</v>
      </c>
      <c r="H86" s="40">
        <v>857</v>
      </c>
      <c r="I86" s="40">
        <v>824</v>
      </c>
      <c r="J86" s="40">
        <v>637</v>
      </c>
      <c r="K86" s="40">
        <v>432</v>
      </c>
      <c r="L86" s="40">
        <v>183</v>
      </c>
      <c r="M86" s="40">
        <v>50</v>
      </c>
      <c r="N86" s="48">
        <v>4924</v>
      </c>
    </row>
    <row r="87" spans="1:14" ht="12.75">
      <c r="A87" s="37" t="s">
        <v>66</v>
      </c>
      <c r="B87" s="40">
        <v>1</v>
      </c>
      <c r="C87" s="40">
        <v>9</v>
      </c>
      <c r="D87" s="40">
        <v>30</v>
      </c>
      <c r="E87" s="40">
        <v>105</v>
      </c>
      <c r="F87" s="40">
        <v>210</v>
      </c>
      <c r="G87" s="40">
        <v>398</v>
      </c>
      <c r="H87" s="40">
        <v>522</v>
      </c>
      <c r="I87" s="40">
        <v>480</v>
      </c>
      <c r="J87" s="40">
        <v>316</v>
      </c>
      <c r="K87" s="40">
        <v>161</v>
      </c>
      <c r="L87" s="40">
        <v>34</v>
      </c>
      <c r="M87" s="40">
        <v>1</v>
      </c>
      <c r="N87" s="48">
        <v>2271</v>
      </c>
    </row>
    <row r="88" spans="1:14" ht="12.75">
      <c r="A88" s="37" t="s">
        <v>231</v>
      </c>
      <c r="B88" s="40" t="s">
        <v>330</v>
      </c>
      <c r="C88" s="40" t="s">
        <v>330</v>
      </c>
      <c r="D88" s="40" t="s">
        <v>330</v>
      </c>
      <c r="E88" s="40" t="s">
        <v>330</v>
      </c>
      <c r="F88" s="40" t="s">
        <v>330</v>
      </c>
      <c r="G88" s="40" t="s">
        <v>330</v>
      </c>
      <c r="H88" s="40" t="s">
        <v>330</v>
      </c>
      <c r="I88" s="40" t="s">
        <v>330</v>
      </c>
      <c r="J88" s="40" t="s">
        <v>330</v>
      </c>
      <c r="K88" s="40" t="s">
        <v>330</v>
      </c>
      <c r="L88" s="40" t="s">
        <v>330</v>
      </c>
      <c r="M88" s="40" t="s">
        <v>330</v>
      </c>
      <c r="N88" s="48" t="s">
        <v>330</v>
      </c>
    </row>
    <row r="89" spans="1:14" ht="12.75">
      <c r="A89" s="37" t="s">
        <v>67</v>
      </c>
      <c r="B89" s="40">
        <v>30</v>
      </c>
      <c r="C89" s="40">
        <v>61</v>
      </c>
      <c r="D89" s="40">
        <v>161</v>
      </c>
      <c r="E89" s="40">
        <v>292</v>
      </c>
      <c r="F89" s="40">
        <v>467</v>
      </c>
      <c r="G89" s="40">
        <v>613</v>
      </c>
      <c r="H89" s="40">
        <v>772</v>
      </c>
      <c r="I89" s="40">
        <v>739</v>
      </c>
      <c r="J89" s="40">
        <v>562</v>
      </c>
      <c r="K89" s="40">
        <v>366</v>
      </c>
      <c r="L89" s="40">
        <v>149</v>
      </c>
      <c r="M89" s="40">
        <v>43</v>
      </c>
      <c r="N89" s="48">
        <v>4262</v>
      </c>
    </row>
    <row r="90" spans="1:14" ht="12.75">
      <c r="A90" s="37" t="s">
        <v>68</v>
      </c>
      <c r="B90" s="40">
        <v>24</v>
      </c>
      <c r="C90" s="40">
        <v>30</v>
      </c>
      <c r="D90" s="40">
        <v>56</v>
      </c>
      <c r="E90" s="40">
        <v>168</v>
      </c>
      <c r="F90" s="40">
        <v>313</v>
      </c>
      <c r="G90" s="40">
        <v>497</v>
      </c>
      <c r="H90" s="40">
        <v>644</v>
      </c>
      <c r="I90" s="40">
        <v>614</v>
      </c>
      <c r="J90" s="40">
        <v>447</v>
      </c>
      <c r="K90" s="40">
        <v>224</v>
      </c>
      <c r="L90" s="40">
        <v>67</v>
      </c>
      <c r="M90" s="40">
        <v>31</v>
      </c>
      <c r="N90" s="48">
        <v>3121</v>
      </c>
    </row>
    <row r="91" spans="1:14" ht="12.75">
      <c r="A91" s="37" t="s">
        <v>326</v>
      </c>
      <c r="B91" s="40" t="s">
        <v>330</v>
      </c>
      <c r="C91" s="40" t="s">
        <v>330</v>
      </c>
      <c r="D91" s="40" t="s">
        <v>330</v>
      </c>
      <c r="E91" s="40" t="s">
        <v>330</v>
      </c>
      <c r="F91" s="40" t="s">
        <v>330</v>
      </c>
      <c r="G91" s="40" t="s">
        <v>330</v>
      </c>
      <c r="H91" s="40" t="s">
        <v>330</v>
      </c>
      <c r="I91" s="40" t="s">
        <v>330</v>
      </c>
      <c r="J91" s="40" t="s">
        <v>330</v>
      </c>
      <c r="K91" s="40" t="s">
        <v>330</v>
      </c>
      <c r="L91" s="40" t="s">
        <v>330</v>
      </c>
      <c r="M91" s="40" t="s">
        <v>330</v>
      </c>
      <c r="N91" s="48" t="s">
        <v>330</v>
      </c>
    </row>
    <row r="92" spans="1:14" ht="12.75">
      <c r="A92" s="37" t="s">
        <v>69</v>
      </c>
      <c r="B92" s="40">
        <v>71</v>
      </c>
      <c r="C92" s="40">
        <v>118</v>
      </c>
      <c r="D92" s="40">
        <v>233</v>
      </c>
      <c r="E92" s="40">
        <v>356</v>
      </c>
      <c r="F92" s="40">
        <v>502</v>
      </c>
      <c r="G92" s="40">
        <v>600</v>
      </c>
      <c r="H92" s="40">
        <v>737</v>
      </c>
      <c r="I92" s="40">
        <v>726</v>
      </c>
      <c r="J92" s="40">
        <v>569</v>
      </c>
      <c r="K92" s="40">
        <v>430</v>
      </c>
      <c r="L92" s="40">
        <v>208</v>
      </c>
      <c r="M92" s="40">
        <v>87</v>
      </c>
      <c r="N92" s="48">
        <v>4643</v>
      </c>
    </row>
    <row r="93" spans="1:14" ht="12.75">
      <c r="A93" s="37" t="s">
        <v>70</v>
      </c>
      <c r="B93" s="40">
        <v>23</v>
      </c>
      <c r="C93" s="40">
        <v>52</v>
      </c>
      <c r="D93" s="40">
        <v>153</v>
      </c>
      <c r="E93" s="40">
        <v>279</v>
      </c>
      <c r="F93" s="40">
        <v>468</v>
      </c>
      <c r="G93" s="40">
        <v>632</v>
      </c>
      <c r="H93" s="40">
        <v>797</v>
      </c>
      <c r="I93" s="40">
        <v>763</v>
      </c>
      <c r="J93" s="40">
        <v>574</v>
      </c>
      <c r="K93" s="40">
        <v>387</v>
      </c>
      <c r="L93" s="40">
        <v>149</v>
      </c>
      <c r="M93" s="40">
        <v>37</v>
      </c>
      <c r="N93" s="48">
        <v>4317</v>
      </c>
    </row>
    <row r="94" spans="1:14" ht="12.75">
      <c r="A94" s="37" t="s">
        <v>71</v>
      </c>
      <c r="B94" s="40">
        <v>60</v>
      </c>
      <c r="C94" s="40">
        <v>114</v>
      </c>
      <c r="D94" s="40">
        <v>227</v>
      </c>
      <c r="E94" s="40">
        <v>358</v>
      </c>
      <c r="F94" s="40">
        <v>527</v>
      </c>
      <c r="G94" s="40">
        <v>662</v>
      </c>
      <c r="H94" s="40">
        <v>800</v>
      </c>
      <c r="I94" s="40">
        <v>768</v>
      </c>
      <c r="J94" s="40">
        <v>602</v>
      </c>
      <c r="K94" s="40">
        <v>425</v>
      </c>
      <c r="L94" s="40">
        <v>198</v>
      </c>
      <c r="M94" s="40">
        <v>75</v>
      </c>
      <c r="N94" s="48">
        <v>4823</v>
      </c>
    </row>
    <row r="95" spans="1:14" ht="12.75">
      <c r="A95" s="37" t="s">
        <v>72</v>
      </c>
      <c r="B95" s="40">
        <v>80</v>
      </c>
      <c r="C95" s="40">
        <v>142</v>
      </c>
      <c r="D95" s="40">
        <v>262</v>
      </c>
      <c r="E95" s="40">
        <v>383</v>
      </c>
      <c r="F95" s="40">
        <v>552</v>
      </c>
      <c r="G95" s="40">
        <v>687</v>
      </c>
      <c r="H95" s="40">
        <v>835</v>
      </c>
      <c r="I95" s="40">
        <v>797</v>
      </c>
      <c r="J95" s="40">
        <v>614</v>
      </c>
      <c r="K95" s="40">
        <v>439</v>
      </c>
      <c r="L95" s="40">
        <v>212</v>
      </c>
      <c r="M95" s="40">
        <v>84</v>
      </c>
      <c r="N95" s="48">
        <v>5092</v>
      </c>
    </row>
    <row r="96" spans="1:14" ht="12.75">
      <c r="A96" s="37" t="s">
        <v>73</v>
      </c>
      <c r="B96" s="40">
        <v>26</v>
      </c>
      <c r="C96" s="40">
        <v>48</v>
      </c>
      <c r="D96" s="40">
        <v>120</v>
      </c>
      <c r="E96" s="40">
        <v>225</v>
      </c>
      <c r="F96" s="40">
        <v>430</v>
      </c>
      <c r="G96" s="40">
        <v>593</v>
      </c>
      <c r="H96" s="40">
        <v>793</v>
      </c>
      <c r="I96" s="40">
        <v>761</v>
      </c>
      <c r="J96" s="40">
        <v>566</v>
      </c>
      <c r="K96" s="40">
        <v>351</v>
      </c>
      <c r="L96" s="40">
        <v>124</v>
      </c>
      <c r="M96" s="40">
        <v>36</v>
      </c>
      <c r="N96" s="48">
        <v>4078</v>
      </c>
    </row>
    <row r="97" spans="1:14" ht="12.75">
      <c r="A97" s="37" t="s">
        <v>74</v>
      </c>
      <c r="B97" s="40">
        <v>33</v>
      </c>
      <c r="C97" s="40">
        <v>79</v>
      </c>
      <c r="D97" s="40">
        <v>199</v>
      </c>
      <c r="E97" s="40">
        <v>336</v>
      </c>
      <c r="F97" s="40">
        <v>488</v>
      </c>
      <c r="G97" s="40">
        <v>601</v>
      </c>
      <c r="H97" s="40">
        <v>743</v>
      </c>
      <c r="I97" s="40">
        <v>712</v>
      </c>
      <c r="J97" s="40">
        <v>562</v>
      </c>
      <c r="K97" s="40">
        <v>396</v>
      </c>
      <c r="L97" s="40">
        <v>167</v>
      </c>
      <c r="M97" s="40">
        <v>49</v>
      </c>
      <c r="N97" s="48">
        <v>4371</v>
      </c>
    </row>
    <row r="98" spans="1:14" ht="12.75">
      <c r="A98" s="37" t="s">
        <v>327</v>
      </c>
      <c r="B98" s="40" t="s">
        <v>330</v>
      </c>
      <c r="C98" s="40" t="s">
        <v>330</v>
      </c>
      <c r="D98" s="40" t="s">
        <v>330</v>
      </c>
      <c r="E98" s="40" t="s">
        <v>330</v>
      </c>
      <c r="F98" s="40" t="s">
        <v>330</v>
      </c>
      <c r="G98" s="40" t="s">
        <v>330</v>
      </c>
      <c r="H98" s="40" t="s">
        <v>330</v>
      </c>
      <c r="I98" s="40" t="s">
        <v>330</v>
      </c>
      <c r="J98" s="40" t="s">
        <v>330</v>
      </c>
      <c r="K98" s="40" t="s">
        <v>330</v>
      </c>
      <c r="L98" s="40" t="s">
        <v>330</v>
      </c>
      <c r="M98" s="40" t="s">
        <v>330</v>
      </c>
      <c r="N98" s="48" t="s">
        <v>330</v>
      </c>
    </row>
    <row r="99" spans="1:14" ht="12.75">
      <c r="A99" s="37" t="s">
        <v>234</v>
      </c>
      <c r="B99" s="40">
        <v>0</v>
      </c>
      <c r="C99" s="40">
        <v>0</v>
      </c>
      <c r="D99" s="40">
        <v>68</v>
      </c>
      <c r="E99" s="40">
        <v>109</v>
      </c>
      <c r="F99" s="40">
        <v>338</v>
      </c>
      <c r="G99" s="40">
        <v>544</v>
      </c>
      <c r="H99" s="40">
        <v>838</v>
      </c>
      <c r="I99" s="40">
        <v>719</v>
      </c>
      <c r="J99" s="40">
        <v>468</v>
      </c>
      <c r="K99" s="40">
        <v>170</v>
      </c>
      <c r="L99" s="40">
        <v>15</v>
      </c>
      <c r="M99" s="40">
        <v>0</v>
      </c>
      <c r="N99" s="48">
        <v>3268</v>
      </c>
    </row>
    <row r="100" spans="1:14" ht="12.75">
      <c r="A100" s="37" t="s">
        <v>75</v>
      </c>
      <c r="B100" s="40">
        <v>47</v>
      </c>
      <c r="C100" s="40">
        <v>97</v>
      </c>
      <c r="D100" s="40">
        <v>199</v>
      </c>
      <c r="E100" s="40">
        <v>377</v>
      </c>
      <c r="F100" s="40">
        <v>575</v>
      </c>
      <c r="G100" s="40">
        <v>710</v>
      </c>
      <c r="H100" s="40">
        <v>867</v>
      </c>
      <c r="I100" s="40">
        <v>850</v>
      </c>
      <c r="J100" s="40">
        <v>659</v>
      </c>
      <c r="K100" s="40">
        <v>469</v>
      </c>
      <c r="L100" s="40">
        <v>189</v>
      </c>
      <c r="M100" s="40">
        <v>59</v>
      </c>
      <c r="N100" s="48">
        <v>5103</v>
      </c>
    </row>
    <row r="101" spans="1:14" ht="12.75">
      <c r="A101" s="37" t="s">
        <v>76</v>
      </c>
      <c r="B101" s="40">
        <v>35</v>
      </c>
      <c r="C101" s="40">
        <v>86</v>
      </c>
      <c r="D101" s="40">
        <v>209</v>
      </c>
      <c r="E101" s="40">
        <v>357</v>
      </c>
      <c r="F101" s="40">
        <v>556</v>
      </c>
      <c r="G101" s="40">
        <v>718</v>
      </c>
      <c r="H101" s="40">
        <v>886</v>
      </c>
      <c r="I101" s="40">
        <v>854</v>
      </c>
      <c r="J101" s="40">
        <v>660</v>
      </c>
      <c r="K101" s="40">
        <v>420</v>
      </c>
      <c r="L101" s="40">
        <v>165</v>
      </c>
      <c r="M101" s="40">
        <v>39</v>
      </c>
      <c r="N101" s="48">
        <v>4990</v>
      </c>
    </row>
    <row r="102" spans="1:14" ht="12.75">
      <c r="A102" s="37" t="s">
        <v>77</v>
      </c>
      <c r="B102" s="40">
        <v>26</v>
      </c>
      <c r="C102" s="40">
        <v>62</v>
      </c>
      <c r="D102" s="40">
        <v>173</v>
      </c>
      <c r="E102" s="40">
        <v>310</v>
      </c>
      <c r="F102" s="40">
        <v>511</v>
      </c>
      <c r="G102" s="40">
        <v>694</v>
      </c>
      <c r="H102" s="40">
        <v>845</v>
      </c>
      <c r="I102" s="40">
        <v>803</v>
      </c>
      <c r="J102" s="40">
        <v>604</v>
      </c>
      <c r="K102" s="40">
        <v>398</v>
      </c>
      <c r="L102" s="40">
        <v>159</v>
      </c>
      <c r="M102" s="40">
        <v>38</v>
      </c>
      <c r="N102" s="48">
        <v>4630</v>
      </c>
    </row>
    <row r="103" spans="1:14" ht="12.75">
      <c r="A103" s="37" t="s">
        <v>78</v>
      </c>
      <c r="B103" s="40">
        <v>58</v>
      </c>
      <c r="C103" s="40">
        <v>108</v>
      </c>
      <c r="D103" s="40">
        <v>226</v>
      </c>
      <c r="E103" s="40">
        <v>365</v>
      </c>
      <c r="F103" s="40">
        <v>548</v>
      </c>
      <c r="G103" s="40">
        <v>705</v>
      </c>
      <c r="H103" s="40">
        <v>869</v>
      </c>
      <c r="I103" s="40">
        <v>841</v>
      </c>
      <c r="J103" s="40">
        <v>658</v>
      </c>
      <c r="K103" s="40">
        <v>443</v>
      </c>
      <c r="L103" s="40">
        <v>193</v>
      </c>
      <c r="M103" s="40">
        <v>66</v>
      </c>
      <c r="N103" s="48">
        <v>5085</v>
      </c>
    </row>
    <row r="104" spans="1:14" ht="12.75">
      <c r="A104" s="37" t="s">
        <v>79</v>
      </c>
      <c r="B104" s="40">
        <v>56</v>
      </c>
      <c r="C104" s="40">
        <v>119</v>
      </c>
      <c r="D104" s="40">
        <v>243</v>
      </c>
      <c r="E104" s="40">
        <v>386</v>
      </c>
      <c r="F104" s="40">
        <v>606</v>
      </c>
      <c r="G104" s="40">
        <v>778</v>
      </c>
      <c r="H104" s="40">
        <v>948</v>
      </c>
      <c r="I104" s="40">
        <v>910</v>
      </c>
      <c r="J104" s="40">
        <v>685</v>
      </c>
      <c r="K104" s="40">
        <v>450</v>
      </c>
      <c r="L104" s="40">
        <v>193</v>
      </c>
      <c r="M104" s="40">
        <v>62</v>
      </c>
      <c r="N104" s="48">
        <v>5442</v>
      </c>
    </row>
    <row r="105" spans="1:14" ht="12.75">
      <c r="A105" s="37" t="s">
        <v>80</v>
      </c>
      <c r="B105" s="40">
        <v>25</v>
      </c>
      <c r="C105" s="40">
        <v>49</v>
      </c>
      <c r="D105" s="40">
        <v>116</v>
      </c>
      <c r="E105" s="40">
        <v>252</v>
      </c>
      <c r="F105" s="40">
        <v>431</v>
      </c>
      <c r="G105" s="40">
        <v>571</v>
      </c>
      <c r="H105" s="40">
        <v>732</v>
      </c>
      <c r="I105" s="40">
        <v>693</v>
      </c>
      <c r="J105" s="40">
        <v>523</v>
      </c>
      <c r="K105" s="40">
        <v>346</v>
      </c>
      <c r="L105" s="40">
        <v>113</v>
      </c>
      <c r="M105" s="40">
        <v>29</v>
      </c>
      <c r="N105" s="48">
        <v>3885</v>
      </c>
    </row>
    <row r="106" spans="1:14" ht="12.75">
      <c r="A106" s="37" t="s">
        <v>81</v>
      </c>
      <c r="B106" s="40">
        <v>9</v>
      </c>
      <c r="C106" s="40">
        <v>39</v>
      </c>
      <c r="D106" s="40">
        <v>165</v>
      </c>
      <c r="E106" s="40">
        <v>328</v>
      </c>
      <c r="F106" s="40">
        <v>508</v>
      </c>
      <c r="G106" s="40">
        <v>638</v>
      </c>
      <c r="H106" s="40">
        <v>779</v>
      </c>
      <c r="I106" s="40">
        <v>736</v>
      </c>
      <c r="J106" s="40">
        <v>556</v>
      </c>
      <c r="K106" s="40">
        <v>377</v>
      </c>
      <c r="L106" s="40">
        <v>132</v>
      </c>
      <c r="M106" s="40">
        <v>18</v>
      </c>
      <c r="N106" s="48">
        <v>4290</v>
      </c>
    </row>
    <row r="107" spans="1:14" ht="12.75">
      <c r="A107" s="37" t="s">
        <v>82</v>
      </c>
      <c r="B107" s="40">
        <v>62</v>
      </c>
      <c r="C107" s="40">
        <v>113</v>
      </c>
      <c r="D107" s="40">
        <v>234</v>
      </c>
      <c r="E107" s="40">
        <v>385</v>
      </c>
      <c r="F107" s="40">
        <v>485</v>
      </c>
      <c r="G107" s="40">
        <v>619</v>
      </c>
      <c r="H107" s="40">
        <v>750</v>
      </c>
      <c r="I107" s="40">
        <v>704</v>
      </c>
      <c r="J107" s="40">
        <v>571</v>
      </c>
      <c r="K107" s="40">
        <v>454</v>
      </c>
      <c r="L107" s="40">
        <v>197</v>
      </c>
      <c r="M107" s="40">
        <v>66</v>
      </c>
      <c r="N107" s="48">
        <v>4845</v>
      </c>
    </row>
    <row r="108" spans="1:14" ht="12.75">
      <c r="A108" s="37" t="s">
        <v>83</v>
      </c>
      <c r="B108" s="40">
        <v>60</v>
      </c>
      <c r="C108" s="40">
        <v>123</v>
      </c>
      <c r="D108" s="40">
        <v>265</v>
      </c>
      <c r="E108" s="40">
        <v>424</v>
      </c>
      <c r="F108" s="40">
        <v>639</v>
      </c>
      <c r="G108" s="40">
        <v>798</v>
      </c>
      <c r="H108" s="40">
        <v>929</v>
      </c>
      <c r="I108" s="40">
        <v>904</v>
      </c>
      <c r="J108" s="40">
        <v>731</v>
      </c>
      <c r="K108" s="40">
        <v>499</v>
      </c>
      <c r="L108" s="40">
        <v>201</v>
      </c>
      <c r="M108" s="40">
        <v>67</v>
      </c>
      <c r="N108" s="48">
        <v>5644</v>
      </c>
    </row>
    <row r="109" spans="1:14" ht="12.75">
      <c r="A109" s="37" t="s">
        <v>296</v>
      </c>
      <c r="B109" s="40" t="s">
        <v>330</v>
      </c>
      <c r="C109" s="40" t="s">
        <v>330</v>
      </c>
      <c r="D109" s="40" t="s">
        <v>330</v>
      </c>
      <c r="E109" s="40" t="s">
        <v>330</v>
      </c>
      <c r="F109" s="40" t="s">
        <v>330</v>
      </c>
      <c r="G109" s="40" t="s">
        <v>330</v>
      </c>
      <c r="H109" s="40" t="s">
        <v>330</v>
      </c>
      <c r="I109" s="40" t="s">
        <v>330</v>
      </c>
      <c r="J109" s="40" t="s">
        <v>330</v>
      </c>
      <c r="K109" s="40" t="s">
        <v>330</v>
      </c>
      <c r="L109" s="40" t="s">
        <v>330</v>
      </c>
      <c r="M109" s="40" t="s">
        <v>330</v>
      </c>
      <c r="N109" s="48" t="s">
        <v>330</v>
      </c>
    </row>
    <row r="110" spans="1:14" ht="12.75">
      <c r="A110" s="37" t="s">
        <v>84</v>
      </c>
      <c r="B110" s="40">
        <v>34</v>
      </c>
      <c r="C110" s="40">
        <v>64</v>
      </c>
      <c r="D110" s="40">
        <v>173</v>
      </c>
      <c r="E110" s="40">
        <v>347</v>
      </c>
      <c r="F110" s="40">
        <v>604</v>
      </c>
      <c r="G110" s="40">
        <v>818</v>
      </c>
      <c r="H110" s="40">
        <v>1023</v>
      </c>
      <c r="I110" s="40">
        <v>974</v>
      </c>
      <c r="J110" s="40">
        <v>725</v>
      </c>
      <c r="K110" s="40">
        <v>442</v>
      </c>
      <c r="L110" s="40">
        <v>153</v>
      </c>
      <c r="M110" s="40">
        <v>46</v>
      </c>
      <c r="N110" s="48">
        <v>5407</v>
      </c>
    </row>
    <row r="111" spans="1:14" ht="12.75">
      <c r="A111" s="37" t="s">
        <v>85</v>
      </c>
      <c r="B111" s="40">
        <v>1</v>
      </c>
      <c r="C111" s="40">
        <v>10</v>
      </c>
      <c r="D111" s="40">
        <v>57</v>
      </c>
      <c r="E111" s="40">
        <v>209</v>
      </c>
      <c r="F111" s="40">
        <v>491</v>
      </c>
      <c r="G111" s="40">
        <v>736</v>
      </c>
      <c r="H111" s="40">
        <v>1034</v>
      </c>
      <c r="I111" s="40">
        <v>965</v>
      </c>
      <c r="J111" s="40">
        <v>641</v>
      </c>
      <c r="K111" s="40">
        <v>324</v>
      </c>
      <c r="L111" s="40">
        <v>49</v>
      </c>
      <c r="M111" s="40">
        <v>2</v>
      </c>
      <c r="N111" s="48">
        <v>4518</v>
      </c>
    </row>
    <row r="112" spans="1:14" ht="12.75">
      <c r="A112" s="37" t="s">
        <v>86</v>
      </c>
      <c r="B112" s="40">
        <v>79</v>
      </c>
      <c r="C112" s="40">
        <v>128</v>
      </c>
      <c r="D112" s="40">
        <v>241</v>
      </c>
      <c r="E112" s="40">
        <v>371</v>
      </c>
      <c r="F112" s="40">
        <v>537</v>
      </c>
      <c r="G112" s="40">
        <v>676</v>
      </c>
      <c r="H112" s="40">
        <v>835</v>
      </c>
      <c r="I112" s="40">
        <v>818</v>
      </c>
      <c r="J112" s="40">
        <v>619</v>
      </c>
      <c r="K112" s="40">
        <v>439</v>
      </c>
      <c r="L112" s="40">
        <v>208</v>
      </c>
      <c r="M112" s="40">
        <v>94</v>
      </c>
      <c r="N112" s="48">
        <v>5050</v>
      </c>
    </row>
    <row r="113" spans="1:14" ht="12.75">
      <c r="A113" s="37" t="s">
        <v>87</v>
      </c>
      <c r="B113" s="40">
        <v>48</v>
      </c>
      <c r="C113" s="40">
        <v>70</v>
      </c>
      <c r="D113" s="40">
        <v>166</v>
      </c>
      <c r="E113" s="40">
        <v>331</v>
      </c>
      <c r="F113" s="40">
        <v>563</v>
      </c>
      <c r="G113" s="40">
        <v>750</v>
      </c>
      <c r="H113" s="40">
        <v>927</v>
      </c>
      <c r="I113" s="40">
        <v>909</v>
      </c>
      <c r="J113" s="40">
        <v>700</v>
      </c>
      <c r="K113" s="40">
        <v>456</v>
      </c>
      <c r="L113" s="40">
        <v>145</v>
      </c>
      <c r="M113" s="40">
        <v>46</v>
      </c>
      <c r="N113" s="48">
        <v>5115</v>
      </c>
    </row>
    <row r="114" spans="1:14" ht="12.75">
      <c r="A114" s="37" t="s">
        <v>88</v>
      </c>
      <c r="B114" s="40">
        <v>19</v>
      </c>
      <c r="C114" s="40">
        <v>62</v>
      </c>
      <c r="D114" s="40">
        <v>209</v>
      </c>
      <c r="E114" s="40">
        <v>387</v>
      </c>
      <c r="F114" s="40">
        <v>581</v>
      </c>
      <c r="G114" s="40">
        <v>756</v>
      </c>
      <c r="H114" s="40">
        <v>897</v>
      </c>
      <c r="I114" s="40">
        <v>871</v>
      </c>
      <c r="J114" s="40">
        <v>659</v>
      </c>
      <c r="K114" s="40">
        <v>410</v>
      </c>
      <c r="L114" s="40">
        <v>146</v>
      </c>
      <c r="M114" s="40">
        <v>24</v>
      </c>
      <c r="N114" s="48">
        <v>5027</v>
      </c>
    </row>
    <row r="115" spans="1:14" ht="12.75">
      <c r="A115" s="37" t="s">
        <v>89</v>
      </c>
      <c r="B115" s="40">
        <v>21</v>
      </c>
      <c r="C115" s="40">
        <v>81</v>
      </c>
      <c r="D115" s="40">
        <v>234</v>
      </c>
      <c r="E115" s="40">
        <v>417</v>
      </c>
      <c r="F115" s="40">
        <v>799</v>
      </c>
      <c r="G115" s="40">
        <v>1037</v>
      </c>
      <c r="H115" s="40">
        <v>1313</v>
      </c>
      <c r="I115" s="40">
        <v>1241</v>
      </c>
      <c r="J115" s="40">
        <v>912</v>
      </c>
      <c r="K115" s="40">
        <v>569</v>
      </c>
      <c r="L115" s="40">
        <v>175</v>
      </c>
      <c r="M115" s="40">
        <v>19</v>
      </c>
      <c r="N115" s="48">
        <v>6818</v>
      </c>
    </row>
    <row r="116" spans="1:14" ht="12.75">
      <c r="A116" s="37" t="s">
        <v>90</v>
      </c>
      <c r="B116" s="40">
        <v>53</v>
      </c>
      <c r="C116" s="40">
        <v>87</v>
      </c>
      <c r="D116" s="40">
        <v>204</v>
      </c>
      <c r="E116" s="40">
        <v>336</v>
      </c>
      <c r="F116" s="40">
        <v>557</v>
      </c>
      <c r="G116" s="40">
        <v>745</v>
      </c>
      <c r="H116" s="40">
        <v>928</v>
      </c>
      <c r="I116" s="40">
        <v>903</v>
      </c>
      <c r="J116" s="40">
        <v>677</v>
      </c>
      <c r="K116" s="40">
        <v>413</v>
      </c>
      <c r="L116" s="40">
        <v>150</v>
      </c>
      <c r="M116" s="40">
        <v>59</v>
      </c>
      <c r="N116" s="48">
        <v>5119</v>
      </c>
    </row>
    <row r="117" spans="1:14" ht="12.75">
      <c r="A117" s="37" t="s">
        <v>235</v>
      </c>
      <c r="B117" s="40">
        <v>10</v>
      </c>
      <c r="C117" s="40">
        <v>10</v>
      </c>
      <c r="D117" s="40">
        <v>115</v>
      </c>
      <c r="E117" s="40">
        <v>296</v>
      </c>
      <c r="F117" s="40">
        <v>594</v>
      </c>
      <c r="G117" s="40">
        <v>872</v>
      </c>
      <c r="H117" s="40">
        <v>1228</v>
      </c>
      <c r="I117" s="40">
        <v>1128</v>
      </c>
      <c r="J117" s="40">
        <v>735</v>
      </c>
      <c r="K117" s="40">
        <v>404</v>
      </c>
      <c r="L117" s="40">
        <v>70</v>
      </c>
      <c r="M117" s="40">
        <v>9</v>
      </c>
      <c r="N117" s="48">
        <v>5470</v>
      </c>
    </row>
    <row r="118" spans="1:14" ht="12.75">
      <c r="A118" s="37" t="s">
        <v>312</v>
      </c>
      <c r="B118" s="40">
        <v>35</v>
      </c>
      <c r="C118" s="40">
        <v>98</v>
      </c>
      <c r="D118" s="40">
        <v>289</v>
      </c>
      <c r="E118" s="40">
        <v>490</v>
      </c>
      <c r="F118" s="40">
        <v>637</v>
      </c>
      <c r="G118" s="40">
        <v>741</v>
      </c>
      <c r="H118" s="40">
        <v>881</v>
      </c>
      <c r="I118" s="40">
        <v>799</v>
      </c>
      <c r="J118" s="40">
        <v>669</v>
      </c>
      <c r="K118" s="40">
        <v>481</v>
      </c>
      <c r="L118" s="40">
        <v>192</v>
      </c>
      <c r="M118" s="40">
        <v>58</v>
      </c>
      <c r="N118" s="48">
        <v>5376</v>
      </c>
    </row>
    <row r="119" spans="1:14" ht="12.75">
      <c r="A119" s="37" t="s">
        <v>91</v>
      </c>
      <c r="B119" s="40">
        <v>45</v>
      </c>
      <c r="C119" s="40">
        <v>130</v>
      </c>
      <c r="D119" s="40">
        <v>289</v>
      </c>
      <c r="E119" s="40">
        <v>442</v>
      </c>
      <c r="F119" s="40">
        <v>618</v>
      </c>
      <c r="G119" s="40">
        <v>737</v>
      </c>
      <c r="H119" s="40">
        <v>889</v>
      </c>
      <c r="I119" s="40">
        <v>845</v>
      </c>
      <c r="J119" s="40">
        <v>649</v>
      </c>
      <c r="K119" s="40">
        <v>476</v>
      </c>
      <c r="L119" s="40">
        <v>222</v>
      </c>
      <c r="M119" s="40">
        <v>63</v>
      </c>
      <c r="N119" s="48">
        <v>5410</v>
      </c>
    </row>
    <row r="120" spans="1:14" ht="12.75">
      <c r="A120" s="37" t="s">
        <v>92</v>
      </c>
      <c r="B120" s="40">
        <v>19</v>
      </c>
      <c r="C120" s="40">
        <v>52</v>
      </c>
      <c r="D120" s="40">
        <v>126</v>
      </c>
      <c r="E120" s="40">
        <v>261</v>
      </c>
      <c r="F120" s="40">
        <v>430</v>
      </c>
      <c r="G120" s="40">
        <v>556</v>
      </c>
      <c r="H120" s="40">
        <v>722</v>
      </c>
      <c r="I120" s="40">
        <v>680</v>
      </c>
      <c r="J120" s="40">
        <v>520</v>
      </c>
      <c r="K120" s="40">
        <v>355</v>
      </c>
      <c r="L120" s="40">
        <v>133</v>
      </c>
      <c r="M120" s="40">
        <v>26</v>
      </c>
      <c r="N120" s="48">
        <v>3886</v>
      </c>
    </row>
    <row r="121" spans="1:14" ht="12.75">
      <c r="A121" s="37" t="s">
        <v>236</v>
      </c>
      <c r="B121" s="40" t="s">
        <v>330</v>
      </c>
      <c r="C121" s="40" t="s">
        <v>330</v>
      </c>
      <c r="D121" s="40" t="s">
        <v>330</v>
      </c>
      <c r="E121" s="40" t="s">
        <v>330</v>
      </c>
      <c r="F121" s="40" t="s">
        <v>330</v>
      </c>
      <c r="G121" s="40" t="s">
        <v>330</v>
      </c>
      <c r="H121" s="40" t="s">
        <v>330</v>
      </c>
      <c r="I121" s="40" t="s">
        <v>330</v>
      </c>
      <c r="J121" s="40" t="s">
        <v>330</v>
      </c>
      <c r="K121" s="40" t="s">
        <v>330</v>
      </c>
      <c r="L121" s="40" t="s">
        <v>330</v>
      </c>
      <c r="M121" s="40" t="s">
        <v>330</v>
      </c>
      <c r="N121" s="48" t="s">
        <v>330</v>
      </c>
    </row>
    <row r="122" spans="1:14" ht="12.75">
      <c r="A122" s="37" t="s">
        <v>93</v>
      </c>
      <c r="B122" s="40">
        <v>44</v>
      </c>
      <c r="C122" s="40">
        <v>104</v>
      </c>
      <c r="D122" s="40">
        <v>222</v>
      </c>
      <c r="E122" s="40">
        <v>346</v>
      </c>
      <c r="F122" s="40">
        <v>508</v>
      </c>
      <c r="G122" s="40">
        <v>617</v>
      </c>
      <c r="H122" s="40">
        <v>749</v>
      </c>
      <c r="I122" s="40">
        <v>729</v>
      </c>
      <c r="J122" s="40">
        <v>574</v>
      </c>
      <c r="K122" s="40">
        <v>432</v>
      </c>
      <c r="L122" s="40">
        <v>193</v>
      </c>
      <c r="M122" s="40">
        <v>65</v>
      </c>
      <c r="N122" s="48">
        <v>4587</v>
      </c>
    </row>
    <row r="123" spans="1:14" ht="12.75">
      <c r="A123" s="37" t="s">
        <v>95</v>
      </c>
      <c r="B123" s="40">
        <v>64</v>
      </c>
      <c r="C123" s="40">
        <v>149</v>
      </c>
      <c r="D123" s="40">
        <v>311</v>
      </c>
      <c r="E123" s="40">
        <v>454</v>
      </c>
      <c r="F123" s="40">
        <v>629</v>
      </c>
      <c r="G123" s="40">
        <v>753</v>
      </c>
      <c r="H123" s="40">
        <v>889</v>
      </c>
      <c r="I123" s="40">
        <v>853</v>
      </c>
      <c r="J123" s="40">
        <v>668</v>
      </c>
      <c r="K123" s="40">
        <v>491</v>
      </c>
      <c r="L123" s="40">
        <v>231</v>
      </c>
      <c r="M123" s="40">
        <v>75</v>
      </c>
      <c r="N123" s="48">
        <v>5574</v>
      </c>
    </row>
    <row r="124" spans="1:14" ht="12.75">
      <c r="A124" s="37" t="s">
        <v>96</v>
      </c>
      <c r="B124" s="40">
        <v>24</v>
      </c>
      <c r="C124" s="40">
        <v>42</v>
      </c>
      <c r="D124" s="40">
        <v>112</v>
      </c>
      <c r="E124" s="40">
        <v>228</v>
      </c>
      <c r="F124" s="40">
        <v>396</v>
      </c>
      <c r="G124" s="40">
        <v>538</v>
      </c>
      <c r="H124" s="40">
        <v>691</v>
      </c>
      <c r="I124" s="40">
        <v>684</v>
      </c>
      <c r="J124" s="40">
        <v>485</v>
      </c>
      <c r="K124" s="40">
        <v>337</v>
      </c>
      <c r="L124" s="40">
        <v>107</v>
      </c>
      <c r="M124" s="40">
        <v>30</v>
      </c>
      <c r="N124" s="48">
        <v>3649</v>
      </c>
    </row>
    <row r="125" spans="1:14" ht="12.75">
      <c r="A125" s="37" t="s">
        <v>94</v>
      </c>
      <c r="B125" s="40">
        <v>22</v>
      </c>
      <c r="C125" s="40">
        <v>60</v>
      </c>
      <c r="D125" s="40">
        <v>167</v>
      </c>
      <c r="E125" s="40">
        <v>342</v>
      </c>
      <c r="F125" s="40">
        <v>554</v>
      </c>
      <c r="G125" s="40">
        <v>773</v>
      </c>
      <c r="H125" s="40">
        <v>895</v>
      </c>
      <c r="I125" s="40">
        <v>879</v>
      </c>
      <c r="J125" s="40">
        <v>683</v>
      </c>
      <c r="K125" s="40">
        <v>403</v>
      </c>
      <c r="L125" s="40">
        <v>137</v>
      </c>
      <c r="M125" s="40">
        <v>32</v>
      </c>
      <c r="N125" s="48">
        <v>4952</v>
      </c>
    </row>
    <row r="126" spans="1:14" ht="12.75">
      <c r="A126" s="37" t="s">
        <v>97</v>
      </c>
      <c r="B126" s="40">
        <v>23</v>
      </c>
      <c r="C126" s="40">
        <v>44</v>
      </c>
      <c r="D126" s="40">
        <v>109</v>
      </c>
      <c r="E126" s="40">
        <v>222</v>
      </c>
      <c r="F126" s="40">
        <v>393</v>
      </c>
      <c r="G126" s="40">
        <v>504</v>
      </c>
      <c r="H126" s="40">
        <v>613</v>
      </c>
      <c r="I126" s="40">
        <v>602</v>
      </c>
      <c r="J126" s="40">
        <v>490</v>
      </c>
      <c r="K126" s="40">
        <v>370</v>
      </c>
      <c r="L126" s="40">
        <v>130</v>
      </c>
      <c r="M126" s="40">
        <v>32</v>
      </c>
      <c r="N126" s="48">
        <v>3537</v>
      </c>
    </row>
    <row r="127" spans="1:14" ht="12.75">
      <c r="A127" s="37" t="s">
        <v>313</v>
      </c>
      <c r="B127" s="40">
        <v>20</v>
      </c>
      <c r="C127" s="40">
        <v>97</v>
      </c>
      <c r="D127" s="40">
        <v>216</v>
      </c>
      <c r="E127" s="40">
        <v>409</v>
      </c>
      <c r="F127" s="40">
        <v>603</v>
      </c>
      <c r="G127" s="40">
        <v>760</v>
      </c>
      <c r="H127" s="40">
        <v>890</v>
      </c>
      <c r="I127" s="40">
        <v>854</v>
      </c>
      <c r="J127" s="40">
        <v>642</v>
      </c>
      <c r="K127" s="40">
        <v>430</v>
      </c>
      <c r="L127" s="40">
        <v>181</v>
      </c>
      <c r="M127" s="40">
        <v>45</v>
      </c>
      <c r="N127" s="48">
        <v>5153</v>
      </c>
    </row>
    <row r="128" spans="1:14" ht="12.75">
      <c r="A128" s="37" t="s">
        <v>237</v>
      </c>
      <c r="B128" s="40" t="s">
        <v>330</v>
      </c>
      <c r="C128" s="40" t="s">
        <v>330</v>
      </c>
      <c r="D128" s="40" t="s">
        <v>330</v>
      </c>
      <c r="E128" s="40" t="s">
        <v>330</v>
      </c>
      <c r="F128" s="40" t="s">
        <v>330</v>
      </c>
      <c r="G128" s="40" t="s">
        <v>330</v>
      </c>
      <c r="H128" s="40" t="s">
        <v>330</v>
      </c>
      <c r="I128" s="40" t="s">
        <v>330</v>
      </c>
      <c r="J128" s="40" t="s">
        <v>330</v>
      </c>
      <c r="K128" s="40" t="s">
        <v>330</v>
      </c>
      <c r="L128" s="40" t="s">
        <v>330</v>
      </c>
      <c r="M128" s="40" t="s">
        <v>330</v>
      </c>
      <c r="N128" s="48" t="s">
        <v>330</v>
      </c>
    </row>
    <row r="129" spans="1:14" ht="12.75">
      <c r="A129" s="37" t="s">
        <v>98</v>
      </c>
      <c r="B129" s="40">
        <v>21</v>
      </c>
      <c r="C129" s="40">
        <v>46</v>
      </c>
      <c r="D129" s="40">
        <v>134</v>
      </c>
      <c r="E129" s="40">
        <v>278</v>
      </c>
      <c r="F129" s="40">
        <v>444</v>
      </c>
      <c r="G129" s="40">
        <v>560</v>
      </c>
      <c r="H129" s="40">
        <v>702</v>
      </c>
      <c r="I129" s="40">
        <v>677</v>
      </c>
      <c r="J129" s="40">
        <v>528</v>
      </c>
      <c r="K129" s="40">
        <v>385</v>
      </c>
      <c r="L129" s="40">
        <v>144</v>
      </c>
      <c r="M129" s="40">
        <v>36</v>
      </c>
      <c r="N129" s="48">
        <v>3959</v>
      </c>
    </row>
    <row r="130" spans="1:14" ht="12.75">
      <c r="A130" s="37" t="s">
        <v>238</v>
      </c>
      <c r="B130" s="40" t="s">
        <v>330</v>
      </c>
      <c r="C130" s="40" t="s">
        <v>330</v>
      </c>
      <c r="D130" s="40" t="s">
        <v>330</v>
      </c>
      <c r="E130" s="40" t="s">
        <v>330</v>
      </c>
      <c r="F130" s="40" t="s">
        <v>330</v>
      </c>
      <c r="G130" s="40" t="s">
        <v>330</v>
      </c>
      <c r="H130" s="40" t="s">
        <v>330</v>
      </c>
      <c r="I130" s="40" t="s">
        <v>330</v>
      </c>
      <c r="J130" s="40" t="s">
        <v>330</v>
      </c>
      <c r="K130" s="40" t="s">
        <v>330</v>
      </c>
      <c r="L130" s="40" t="s">
        <v>330</v>
      </c>
      <c r="M130" s="40" t="s">
        <v>330</v>
      </c>
      <c r="N130" s="48" t="s">
        <v>330</v>
      </c>
    </row>
    <row r="131" spans="1:14" ht="12.75">
      <c r="A131" s="37" t="s">
        <v>239</v>
      </c>
      <c r="B131" s="40">
        <v>73</v>
      </c>
      <c r="C131" s="40">
        <v>114</v>
      </c>
      <c r="D131" s="40">
        <v>211</v>
      </c>
      <c r="E131" s="40">
        <v>318</v>
      </c>
      <c r="F131" s="40">
        <v>500</v>
      </c>
      <c r="G131" s="40">
        <v>612</v>
      </c>
      <c r="H131" s="40">
        <v>769</v>
      </c>
      <c r="I131" s="40">
        <v>746</v>
      </c>
      <c r="J131" s="40">
        <v>575</v>
      </c>
      <c r="K131" s="40">
        <v>445</v>
      </c>
      <c r="L131" s="40">
        <v>217</v>
      </c>
      <c r="M131" s="40">
        <v>84</v>
      </c>
      <c r="N131" s="48">
        <v>4673</v>
      </c>
    </row>
    <row r="132" spans="1:14" ht="12.75">
      <c r="A132" s="37" t="s">
        <v>99</v>
      </c>
      <c r="B132" s="40">
        <v>14</v>
      </c>
      <c r="C132" s="40">
        <v>28</v>
      </c>
      <c r="D132" s="40">
        <v>93</v>
      </c>
      <c r="E132" s="40">
        <v>217</v>
      </c>
      <c r="F132" s="40">
        <v>401</v>
      </c>
      <c r="G132" s="40">
        <v>611</v>
      </c>
      <c r="H132" s="40">
        <v>793</v>
      </c>
      <c r="I132" s="40">
        <v>757</v>
      </c>
      <c r="J132" s="40">
        <v>535</v>
      </c>
      <c r="K132" s="40">
        <v>307</v>
      </c>
      <c r="L132" s="40">
        <v>80</v>
      </c>
      <c r="M132" s="40">
        <v>16</v>
      </c>
      <c r="N132" s="48">
        <v>3856</v>
      </c>
    </row>
    <row r="133" spans="1:14" ht="12.75">
      <c r="A133" s="37" t="s">
        <v>219</v>
      </c>
      <c r="B133" s="40">
        <v>131</v>
      </c>
      <c r="C133" s="40">
        <v>212</v>
      </c>
      <c r="D133" s="40">
        <v>392</v>
      </c>
      <c r="E133" s="40">
        <v>584</v>
      </c>
      <c r="F133" s="40">
        <v>778</v>
      </c>
      <c r="G133" s="40">
        <v>895</v>
      </c>
      <c r="H133" s="40">
        <v>1046</v>
      </c>
      <c r="I133" s="40">
        <v>1008</v>
      </c>
      <c r="J133" s="40">
        <v>847</v>
      </c>
      <c r="K133" s="40">
        <v>655</v>
      </c>
      <c r="L133" s="40">
        <v>328</v>
      </c>
      <c r="M133" s="40">
        <v>152</v>
      </c>
      <c r="N133" s="48">
        <v>7034</v>
      </c>
    </row>
    <row r="134" spans="1:14" ht="12.75">
      <c r="A134" s="37" t="s">
        <v>240</v>
      </c>
      <c r="B134" s="40">
        <v>92</v>
      </c>
      <c r="C134" s="40">
        <v>207</v>
      </c>
      <c r="D134" s="40">
        <v>363</v>
      </c>
      <c r="E134" s="40">
        <v>541</v>
      </c>
      <c r="F134" s="40">
        <v>813</v>
      </c>
      <c r="G134" s="40">
        <v>954</v>
      </c>
      <c r="H134" s="40">
        <v>1090</v>
      </c>
      <c r="I134" s="40">
        <v>1082</v>
      </c>
      <c r="J134" s="40">
        <v>912</v>
      </c>
      <c r="K134" s="40">
        <v>663</v>
      </c>
      <c r="L134" s="40">
        <v>299</v>
      </c>
      <c r="M134" s="40">
        <v>131</v>
      </c>
      <c r="N134" s="48">
        <v>7153</v>
      </c>
    </row>
    <row r="135" spans="1:14" ht="12.75">
      <c r="A135" s="37" t="s">
        <v>100</v>
      </c>
      <c r="B135" s="40">
        <v>85</v>
      </c>
      <c r="C135" s="40">
        <v>165</v>
      </c>
      <c r="D135" s="40">
        <v>340</v>
      </c>
      <c r="E135" s="40">
        <v>538</v>
      </c>
      <c r="F135" s="40">
        <v>783</v>
      </c>
      <c r="G135" s="40">
        <v>931</v>
      </c>
      <c r="H135" s="40">
        <v>1063</v>
      </c>
      <c r="I135" s="40">
        <v>1036</v>
      </c>
      <c r="J135" s="40">
        <v>865</v>
      </c>
      <c r="K135" s="40">
        <v>619</v>
      </c>
      <c r="L135" s="40">
        <v>288</v>
      </c>
      <c r="M135" s="40">
        <v>91</v>
      </c>
      <c r="N135" s="48">
        <v>6810</v>
      </c>
    </row>
    <row r="136" spans="1:14" ht="12.75">
      <c r="A136" s="37" t="s">
        <v>101</v>
      </c>
      <c r="B136" s="40">
        <v>53</v>
      </c>
      <c r="C136" s="40">
        <v>127</v>
      </c>
      <c r="D136" s="40">
        <v>267</v>
      </c>
      <c r="E136" s="40">
        <v>409</v>
      </c>
      <c r="F136" s="40">
        <v>572</v>
      </c>
      <c r="G136" s="40">
        <v>692</v>
      </c>
      <c r="H136" s="40">
        <v>845</v>
      </c>
      <c r="I136" s="40">
        <v>823</v>
      </c>
      <c r="J136" s="40">
        <v>655</v>
      </c>
      <c r="K136" s="40">
        <v>469</v>
      </c>
      <c r="L136" s="40">
        <v>214</v>
      </c>
      <c r="M136" s="40">
        <v>70</v>
      </c>
      <c r="N136" s="48">
        <v>5202</v>
      </c>
    </row>
    <row r="137" spans="1:14" ht="12.75">
      <c r="A137" s="37" t="s">
        <v>102</v>
      </c>
      <c r="B137" s="40">
        <v>15</v>
      </c>
      <c r="C137" s="40">
        <v>48</v>
      </c>
      <c r="D137" s="40">
        <v>146</v>
      </c>
      <c r="E137" s="40">
        <v>320</v>
      </c>
      <c r="F137" s="40">
        <v>437</v>
      </c>
      <c r="G137" s="40">
        <v>570</v>
      </c>
      <c r="H137" s="40">
        <v>686</v>
      </c>
      <c r="I137" s="40">
        <v>679</v>
      </c>
      <c r="J137" s="40">
        <v>532</v>
      </c>
      <c r="K137" s="40">
        <v>367</v>
      </c>
      <c r="L137" s="40">
        <v>125</v>
      </c>
      <c r="M137" s="40">
        <v>24</v>
      </c>
      <c r="N137" s="48">
        <v>3955</v>
      </c>
    </row>
    <row r="138" spans="1:14" ht="12.75">
      <c r="A138" s="37" t="s">
        <v>103</v>
      </c>
      <c r="B138" s="40">
        <v>76</v>
      </c>
      <c r="C138" s="40">
        <v>118</v>
      </c>
      <c r="D138" s="40">
        <v>218</v>
      </c>
      <c r="E138" s="40">
        <v>329</v>
      </c>
      <c r="F138" s="40">
        <v>474</v>
      </c>
      <c r="G138" s="40">
        <v>558</v>
      </c>
      <c r="H138" s="40">
        <v>676</v>
      </c>
      <c r="I138" s="40">
        <v>658</v>
      </c>
      <c r="J138" s="40">
        <v>538</v>
      </c>
      <c r="K138" s="40">
        <v>418</v>
      </c>
      <c r="L138" s="40">
        <v>199</v>
      </c>
      <c r="M138" s="40">
        <v>80</v>
      </c>
      <c r="N138" s="48">
        <v>4349</v>
      </c>
    </row>
    <row r="139" spans="1:14" ht="12.75">
      <c r="A139" s="37" t="s">
        <v>241</v>
      </c>
      <c r="B139" s="40">
        <v>73</v>
      </c>
      <c r="C139" s="40">
        <v>115</v>
      </c>
      <c r="D139" s="40">
        <v>210</v>
      </c>
      <c r="E139" s="40">
        <v>365</v>
      </c>
      <c r="F139" s="40">
        <v>524</v>
      </c>
      <c r="G139" s="40">
        <v>625</v>
      </c>
      <c r="H139" s="40">
        <v>766</v>
      </c>
      <c r="I139" s="40">
        <v>770</v>
      </c>
      <c r="J139" s="40">
        <v>603</v>
      </c>
      <c r="K139" s="40">
        <v>471</v>
      </c>
      <c r="L139" s="40">
        <v>190</v>
      </c>
      <c r="M139" s="40">
        <v>76</v>
      </c>
      <c r="N139" s="48">
        <v>4794</v>
      </c>
    </row>
    <row r="140" spans="1:14" ht="12.75">
      <c r="A140" s="37" t="s">
        <v>104</v>
      </c>
      <c r="B140" s="40">
        <v>13</v>
      </c>
      <c r="C140" s="40">
        <v>48</v>
      </c>
      <c r="D140" s="40">
        <v>188</v>
      </c>
      <c r="E140" s="40">
        <v>357</v>
      </c>
      <c r="F140" s="40">
        <v>524</v>
      </c>
      <c r="G140" s="40">
        <v>642</v>
      </c>
      <c r="H140" s="40">
        <v>773</v>
      </c>
      <c r="I140" s="40">
        <v>726</v>
      </c>
      <c r="J140" s="40">
        <v>566</v>
      </c>
      <c r="K140" s="40">
        <v>404</v>
      </c>
      <c r="L140" s="40">
        <v>141</v>
      </c>
      <c r="M140" s="40">
        <v>23</v>
      </c>
      <c r="N140" s="48">
        <v>4409</v>
      </c>
    </row>
    <row r="141" spans="1:14" ht="12.75">
      <c r="A141" s="37" t="s">
        <v>105</v>
      </c>
      <c r="B141" s="40">
        <v>37</v>
      </c>
      <c r="C141" s="40">
        <v>80</v>
      </c>
      <c r="D141" s="40">
        <v>165</v>
      </c>
      <c r="E141" s="40">
        <v>311</v>
      </c>
      <c r="F141" s="40">
        <v>487</v>
      </c>
      <c r="G141" s="40">
        <v>684</v>
      </c>
      <c r="H141" s="40">
        <v>861</v>
      </c>
      <c r="I141" s="40">
        <v>836</v>
      </c>
      <c r="J141" s="40">
        <v>640</v>
      </c>
      <c r="K141" s="40">
        <v>402</v>
      </c>
      <c r="L141" s="40">
        <v>147</v>
      </c>
      <c r="M141" s="40">
        <v>56</v>
      </c>
      <c r="N141" s="48">
        <v>4713</v>
      </c>
    </row>
    <row r="142" spans="1:14" ht="12.75">
      <c r="A142" s="37" t="s">
        <v>106</v>
      </c>
      <c r="B142" s="40">
        <v>27</v>
      </c>
      <c r="C142" s="40">
        <v>44</v>
      </c>
      <c r="D142" s="40">
        <v>108</v>
      </c>
      <c r="E142" s="40">
        <v>228</v>
      </c>
      <c r="F142" s="40">
        <v>400</v>
      </c>
      <c r="G142" s="40">
        <v>536</v>
      </c>
      <c r="H142" s="40">
        <v>705</v>
      </c>
      <c r="I142" s="40">
        <v>672</v>
      </c>
      <c r="J142" s="40">
        <v>511</v>
      </c>
      <c r="K142" s="40">
        <v>345</v>
      </c>
      <c r="L142" s="40">
        <v>127</v>
      </c>
      <c r="M142" s="40">
        <v>42</v>
      </c>
      <c r="N142" s="48">
        <v>3750</v>
      </c>
    </row>
    <row r="143" spans="1:14" ht="12.75">
      <c r="A143" s="37" t="s">
        <v>107</v>
      </c>
      <c r="B143" s="40">
        <v>138</v>
      </c>
      <c r="C143" s="40">
        <v>195</v>
      </c>
      <c r="D143" s="40">
        <v>292</v>
      </c>
      <c r="E143" s="40">
        <v>410</v>
      </c>
      <c r="F143" s="40">
        <v>588</v>
      </c>
      <c r="G143" s="40">
        <v>719</v>
      </c>
      <c r="H143" s="40">
        <v>860</v>
      </c>
      <c r="I143" s="40">
        <v>838</v>
      </c>
      <c r="J143" s="40">
        <v>689</v>
      </c>
      <c r="K143" s="40">
        <v>519</v>
      </c>
      <c r="L143" s="40">
        <v>287</v>
      </c>
      <c r="M143" s="40">
        <v>160</v>
      </c>
      <c r="N143" s="48">
        <v>5699</v>
      </c>
    </row>
    <row r="144" spans="1:14" ht="12.75">
      <c r="A144" s="37" t="s">
        <v>108</v>
      </c>
      <c r="B144" s="40">
        <v>60</v>
      </c>
      <c r="C144" s="40">
        <v>113</v>
      </c>
      <c r="D144" s="40">
        <v>234</v>
      </c>
      <c r="E144" s="40">
        <v>362</v>
      </c>
      <c r="F144" s="40">
        <v>572</v>
      </c>
      <c r="G144" s="40">
        <v>750</v>
      </c>
      <c r="H144" s="40">
        <v>926</v>
      </c>
      <c r="I144" s="40">
        <v>897</v>
      </c>
      <c r="J144" s="40">
        <v>707</v>
      </c>
      <c r="K144" s="40">
        <v>477</v>
      </c>
      <c r="L144" s="40">
        <v>206</v>
      </c>
      <c r="M144" s="40">
        <v>72</v>
      </c>
      <c r="N144" s="48">
        <v>5383</v>
      </c>
    </row>
    <row r="145" spans="1:14" ht="12.75">
      <c r="A145" s="37" t="s">
        <v>109</v>
      </c>
      <c r="B145" s="40">
        <v>13</v>
      </c>
      <c r="C145" s="40">
        <v>76</v>
      </c>
      <c r="D145" s="40">
        <v>244</v>
      </c>
      <c r="E145" s="40">
        <v>420</v>
      </c>
      <c r="F145" s="40">
        <v>543</v>
      </c>
      <c r="G145" s="40">
        <v>763</v>
      </c>
      <c r="H145" s="40">
        <v>918</v>
      </c>
      <c r="I145" s="40">
        <v>851</v>
      </c>
      <c r="J145" s="40">
        <v>626</v>
      </c>
      <c r="K145" s="40">
        <v>424</v>
      </c>
      <c r="L145" s="40">
        <v>150</v>
      </c>
      <c r="M145" s="40">
        <v>16</v>
      </c>
      <c r="N145" s="48">
        <v>5050</v>
      </c>
    </row>
    <row r="146" spans="1:14" ht="12.75">
      <c r="A146" s="37" t="s">
        <v>110</v>
      </c>
      <c r="B146" s="40">
        <v>86</v>
      </c>
      <c r="C146" s="40">
        <v>144</v>
      </c>
      <c r="D146" s="40">
        <v>231</v>
      </c>
      <c r="E146" s="40">
        <v>386</v>
      </c>
      <c r="F146" s="40">
        <v>512</v>
      </c>
      <c r="G146" s="40">
        <v>626</v>
      </c>
      <c r="H146" s="40">
        <v>755</v>
      </c>
      <c r="I146" s="40">
        <v>735</v>
      </c>
      <c r="J146" s="40">
        <v>581</v>
      </c>
      <c r="K146" s="40">
        <v>426</v>
      </c>
      <c r="L146" s="40">
        <v>203</v>
      </c>
      <c r="M146" s="40">
        <v>110</v>
      </c>
      <c r="N146" s="48">
        <v>4799</v>
      </c>
    </row>
    <row r="147" spans="1:14" ht="12.75">
      <c r="A147" s="37" t="s">
        <v>111</v>
      </c>
      <c r="B147" s="40">
        <v>48</v>
      </c>
      <c r="C147" s="40">
        <v>70</v>
      </c>
      <c r="D147" s="40">
        <v>139</v>
      </c>
      <c r="E147" s="40">
        <v>256</v>
      </c>
      <c r="F147" s="40">
        <v>417</v>
      </c>
      <c r="G147" s="40">
        <v>541</v>
      </c>
      <c r="H147" s="40">
        <v>676</v>
      </c>
      <c r="I147" s="40">
        <v>648</v>
      </c>
      <c r="J147" s="40">
        <v>516</v>
      </c>
      <c r="K147" s="40">
        <v>365</v>
      </c>
      <c r="L147" s="40">
        <v>158</v>
      </c>
      <c r="M147" s="40">
        <v>64</v>
      </c>
      <c r="N147" s="48">
        <v>3905</v>
      </c>
    </row>
    <row r="148" spans="1:14" ht="12.75">
      <c r="A148" s="37" t="s">
        <v>113</v>
      </c>
      <c r="B148" s="40">
        <v>22</v>
      </c>
      <c r="C148" s="40">
        <v>52</v>
      </c>
      <c r="D148" s="40">
        <v>141</v>
      </c>
      <c r="E148" s="40">
        <v>263</v>
      </c>
      <c r="F148" s="40">
        <v>462</v>
      </c>
      <c r="G148" s="40">
        <v>651</v>
      </c>
      <c r="H148" s="40">
        <v>801</v>
      </c>
      <c r="I148" s="40">
        <v>765</v>
      </c>
      <c r="J148" s="40">
        <v>577</v>
      </c>
      <c r="K148" s="40">
        <v>344</v>
      </c>
      <c r="L148" s="40">
        <v>134</v>
      </c>
      <c r="M148" s="40">
        <v>38</v>
      </c>
      <c r="N148" s="48">
        <v>4255</v>
      </c>
    </row>
    <row r="149" spans="1:14" ht="12.75">
      <c r="A149" s="37" t="s">
        <v>114</v>
      </c>
      <c r="B149" s="40">
        <v>20</v>
      </c>
      <c r="C149" s="40">
        <v>50</v>
      </c>
      <c r="D149" s="40">
        <v>140</v>
      </c>
      <c r="E149" s="40">
        <v>293</v>
      </c>
      <c r="F149" s="40">
        <v>447</v>
      </c>
      <c r="G149" s="40">
        <v>632</v>
      </c>
      <c r="H149" s="40">
        <v>770</v>
      </c>
      <c r="I149" s="40">
        <v>752</v>
      </c>
      <c r="J149" s="40">
        <v>572</v>
      </c>
      <c r="K149" s="40">
        <v>372</v>
      </c>
      <c r="L149" s="40">
        <v>138</v>
      </c>
      <c r="M149" s="40">
        <v>39</v>
      </c>
      <c r="N149" s="48">
        <v>4230</v>
      </c>
    </row>
    <row r="150" spans="1:14" ht="12.75">
      <c r="A150" s="37" t="s">
        <v>115</v>
      </c>
      <c r="B150" s="40">
        <v>202</v>
      </c>
      <c r="C150" s="40">
        <v>276</v>
      </c>
      <c r="D150" s="40">
        <v>402</v>
      </c>
      <c r="E150" s="40">
        <v>527</v>
      </c>
      <c r="F150" s="40">
        <v>694</v>
      </c>
      <c r="G150" s="40">
        <v>817</v>
      </c>
      <c r="H150" s="40">
        <v>951</v>
      </c>
      <c r="I150" s="40">
        <v>932</v>
      </c>
      <c r="J150" s="40">
        <v>772</v>
      </c>
      <c r="K150" s="40">
        <v>600</v>
      </c>
      <c r="L150" s="40">
        <v>354</v>
      </c>
      <c r="M150" s="40">
        <v>210</v>
      </c>
      <c r="N150" s="48">
        <v>6742</v>
      </c>
    </row>
    <row r="151" spans="1:14" ht="12.75">
      <c r="A151" s="37" t="s">
        <v>314</v>
      </c>
      <c r="B151" s="40">
        <v>29</v>
      </c>
      <c r="C151" s="40">
        <v>62</v>
      </c>
      <c r="D151" s="40">
        <v>189</v>
      </c>
      <c r="E151" s="40">
        <v>336</v>
      </c>
      <c r="F151" s="40">
        <v>616</v>
      </c>
      <c r="G151" s="40">
        <v>800</v>
      </c>
      <c r="H151" s="40">
        <v>1016</v>
      </c>
      <c r="I151" s="40">
        <v>969</v>
      </c>
      <c r="J151" s="40">
        <v>759</v>
      </c>
      <c r="K151" s="40">
        <v>449</v>
      </c>
      <c r="L151" s="40">
        <v>149</v>
      </c>
      <c r="M151" s="40">
        <v>20</v>
      </c>
      <c r="N151" s="48">
        <v>5399</v>
      </c>
    </row>
    <row r="152" spans="1:14" ht="12.75">
      <c r="A152" s="37" t="s">
        <v>112</v>
      </c>
      <c r="B152" s="40">
        <v>12</v>
      </c>
      <c r="C152" s="40">
        <v>21</v>
      </c>
      <c r="D152" s="40">
        <v>69</v>
      </c>
      <c r="E152" s="40">
        <v>207</v>
      </c>
      <c r="F152" s="40">
        <v>387</v>
      </c>
      <c r="G152" s="40">
        <v>525</v>
      </c>
      <c r="H152" s="40">
        <v>689</v>
      </c>
      <c r="I152" s="40">
        <v>658</v>
      </c>
      <c r="J152" s="40">
        <v>483</v>
      </c>
      <c r="K152" s="40">
        <v>301</v>
      </c>
      <c r="L152" s="40">
        <v>87</v>
      </c>
      <c r="M152" s="40">
        <v>17</v>
      </c>
      <c r="N152" s="48">
        <v>3462</v>
      </c>
    </row>
    <row r="153" spans="1:14" ht="12.75">
      <c r="A153" s="37" t="s">
        <v>336</v>
      </c>
      <c r="B153" s="40" t="s">
        <v>330</v>
      </c>
      <c r="C153" s="40" t="s">
        <v>330</v>
      </c>
      <c r="D153" s="40" t="s">
        <v>330</v>
      </c>
      <c r="E153" s="40" t="s">
        <v>330</v>
      </c>
      <c r="F153" s="40" t="s">
        <v>330</v>
      </c>
      <c r="G153" s="40" t="s">
        <v>330</v>
      </c>
      <c r="H153" s="40" t="s">
        <v>330</v>
      </c>
      <c r="I153" s="40" t="s">
        <v>330</v>
      </c>
      <c r="J153" s="40" t="s">
        <v>330</v>
      </c>
      <c r="K153" s="40" t="s">
        <v>330</v>
      </c>
      <c r="L153" s="40" t="s">
        <v>330</v>
      </c>
      <c r="M153" s="40" t="s">
        <v>330</v>
      </c>
      <c r="N153" s="48" t="s">
        <v>330</v>
      </c>
    </row>
    <row r="154" spans="1:14" ht="12.75">
      <c r="A154" s="37" t="s">
        <v>116</v>
      </c>
      <c r="B154" s="40">
        <v>36</v>
      </c>
      <c r="C154" s="40">
        <v>82</v>
      </c>
      <c r="D154" s="40">
        <v>196</v>
      </c>
      <c r="E154" s="40">
        <v>326</v>
      </c>
      <c r="F154" s="40">
        <v>505</v>
      </c>
      <c r="G154" s="40">
        <v>657</v>
      </c>
      <c r="H154" s="40">
        <v>822</v>
      </c>
      <c r="I154" s="40">
        <v>792</v>
      </c>
      <c r="J154" s="40">
        <v>612</v>
      </c>
      <c r="K154" s="40">
        <v>420</v>
      </c>
      <c r="L154" s="40">
        <v>181</v>
      </c>
      <c r="M154" s="40">
        <v>50</v>
      </c>
      <c r="N154" s="48">
        <v>4683</v>
      </c>
    </row>
    <row r="155" spans="1:14" ht="12.75">
      <c r="A155" s="37" t="s">
        <v>117</v>
      </c>
      <c r="B155" s="40">
        <v>12</v>
      </c>
      <c r="C155" s="40">
        <v>37</v>
      </c>
      <c r="D155" s="40">
        <v>131</v>
      </c>
      <c r="E155" s="40">
        <v>277</v>
      </c>
      <c r="F155" s="40">
        <v>452</v>
      </c>
      <c r="G155" s="40">
        <v>590</v>
      </c>
      <c r="H155" s="40">
        <v>727</v>
      </c>
      <c r="I155" s="40">
        <v>694</v>
      </c>
      <c r="J155" s="40">
        <v>514</v>
      </c>
      <c r="K155" s="40">
        <v>363</v>
      </c>
      <c r="L155" s="40">
        <v>115</v>
      </c>
      <c r="M155" s="40">
        <v>20</v>
      </c>
      <c r="N155" s="48">
        <v>3939</v>
      </c>
    </row>
    <row r="156" spans="1:14" ht="12.75">
      <c r="A156" s="37" t="s">
        <v>118</v>
      </c>
      <c r="B156" s="40">
        <v>32</v>
      </c>
      <c r="C156" s="40">
        <v>89</v>
      </c>
      <c r="D156" s="40">
        <v>191</v>
      </c>
      <c r="E156" s="40">
        <v>348</v>
      </c>
      <c r="F156" s="40">
        <v>490</v>
      </c>
      <c r="G156" s="40">
        <v>644</v>
      </c>
      <c r="H156" s="40">
        <v>801</v>
      </c>
      <c r="I156" s="40">
        <v>773</v>
      </c>
      <c r="J156" s="40">
        <v>589</v>
      </c>
      <c r="K156" s="40">
        <v>404</v>
      </c>
      <c r="L156" s="40">
        <v>168</v>
      </c>
      <c r="M156" s="40">
        <v>53</v>
      </c>
      <c r="N156" s="48">
        <v>4588</v>
      </c>
    </row>
    <row r="157" spans="1:14" ht="12.75">
      <c r="A157" s="37" t="s">
        <v>119</v>
      </c>
      <c r="B157" s="40">
        <v>52</v>
      </c>
      <c r="C157" s="40">
        <v>77</v>
      </c>
      <c r="D157" s="40">
        <v>153</v>
      </c>
      <c r="E157" s="40">
        <v>274</v>
      </c>
      <c r="F157" s="40">
        <v>422</v>
      </c>
      <c r="G157" s="40">
        <v>547</v>
      </c>
      <c r="H157" s="40">
        <v>684</v>
      </c>
      <c r="I157" s="40">
        <v>652</v>
      </c>
      <c r="J157" s="40">
        <v>501</v>
      </c>
      <c r="K157" s="40">
        <v>354</v>
      </c>
      <c r="L157" s="40">
        <v>151</v>
      </c>
      <c r="M157" s="40">
        <v>62</v>
      </c>
      <c r="N157" s="48">
        <v>3935</v>
      </c>
    </row>
    <row r="158" spans="1:14" ht="12.75">
      <c r="A158" s="37" t="s">
        <v>123</v>
      </c>
      <c r="B158" s="40">
        <v>14</v>
      </c>
      <c r="C158" s="40">
        <v>40</v>
      </c>
      <c r="D158" s="40">
        <v>141</v>
      </c>
      <c r="E158" s="40">
        <v>278</v>
      </c>
      <c r="F158" s="40">
        <v>443</v>
      </c>
      <c r="G158" s="40">
        <v>607</v>
      </c>
      <c r="H158" s="40">
        <v>749</v>
      </c>
      <c r="I158" s="40">
        <v>717</v>
      </c>
      <c r="J158" s="40">
        <v>527</v>
      </c>
      <c r="K158" s="40">
        <v>356</v>
      </c>
      <c r="L158" s="40">
        <v>112</v>
      </c>
      <c r="M158" s="40">
        <v>25</v>
      </c>
      <c r="N158" s="48">
        <v>4016</v>
      </c>
    </row>
    <row r="159" spans="1:14" ht="12.75">
      <c r="A159" s="37" t="s">
        <v>120</v>
      </c>
      <c r="B159" s="40">
        <v>16</v>
      </c>
      <c r="C159" s="40">
        <v>37</v>
      </c>
      <c r="D159" s="40">
        <v>135</v>
      </c>
      <c r="E159" s="40">
        <v>288</v>
      </c>
      <c r="F159" s="40">
        <v>478</v>
      </c>
      <c r="G159" s="40">
        <v>632</v>
      </c>
      <c r="H159" s="40">
        <v>795</v>
      </c>
      <c r="I159" s="40">
        <v>761</v>
      </c>
      <c r="J159" s="40">
        <v>562</v>
      </c>
      <c r="K159" s="40">
        <v>369</v>
      </c>
      <c r="L159" s="40">
        <v>121</v>
      </c>
      <c r="M159" s="40">
        <v>26</v>
      </c>
      <c r="N159" s="48">
        <v>4225</v>
      </c>
    </row>
    <row r="160" spans="1:14" ht="12.75">
      <c r="A160" s="37" t="s">
        <v>122</v>
      </c>
      <c r="B160" s="40">
        <v>21</v>
      </c>
      <c r="C160" s="40">
        <v>46</v>
      </c>
      <c r="D160" s="40">
        <v>139</v>
      </c>
      <c r="E160" s="40">
        <v>290</v>
      </c>
      <c r="F160" s="40">
        <v>500</v>
      </c>
      <c r="G160" s="40">
        <v>637</v>
      </c>
      <c r="H160" s="40">
        <v>796</v>
      </c>
      <c r="I160" s="40">
        <v>770</v>
      </c>
      <c r="J160" s="40">
        <v>581</v>
      </c>
      <c r="K160" s="40">
        <v>394</v>
      </c>
      <c r="L160" s="40">
        <v>131</v>
      </c>
      <c r="M160" s="40">
        <v>26</v>
      </c>
      <c r="N160" s="48">
        <v>4335</v>
      </c>
    </row>
    <row r="161" spans="1:14" ht="12" customHeight="1">
      <c r="A161" s="37" t="s">
        <v>121</v>
      </c>
      <c r="B161" s="40">
        <v>15</v>
      </c>
      <c r="C161" s="40">
        <v>38</v>
      </c>
      <c r="D161" s="40">
        <v>122</v>
      </c>
      <c r="E161" s="40">
        <v>270</v>
      </c>
      <c r="F161" s="40">
        <v>488</v>
      </c>
      <c r="G161" s="40">
        <v>672</v>
      </c>
      <c r="H161" s="40">
        <v>866</v>
      </c>
      <c r="I161" s="40">
        <v>839</v>
      </c>
      <c r="J161" s="40">
        <v>608</v>
      </c>
      <c r="K161" s="40">
        <v>368</v>
      </c>
      <c r="L161" s="40">
        <v>111</v>
      </c>
      <c r="M161" s="40">
        <v>23</v>
      </c>
      <c r="N161" s="48">
        <v>4424</v>
      </c>
    </row>
    <row r="162" spans="1:14" ht="12.75">
      <c r="A162" s="37" t="s">
        <v>124</v>
      </c>
      <c r="B162" s="40">
        <v>43</v>
      </c>
      <c r="C162" s="40">
        <v>80</v>
      </c>
      <c r="D162" s="40">
        <v>194</v>
      </c>
      <c r="E162" s="40">
        <v>376</v>
      </c>
      <c r="F162" s="40">
        <v>587</v>
      </c>
      <c r="G162" s="40">
        <v>720</v>
      </c>
      <c r="H162" s="40">
        <v>920</v>
      </c>
      <c r="I162" s="40">
        <v>903</v>
      </c>
      <c r="J162" s="40">
        <v>725</v>
      </c>
      <c r="K162" s="40">
        <v>485</v>
      </c>
      <c r="L162" s="40">
        <v>166</v>
      </c>
      <c r="M162" s="40">
        <v>58</v>
      </c>
      <c r="N162" s="48">
        <v>5261</v>
      </c>
    </row>
    <row r="163" spans="1:14" ht="12.75">
      <c r="A163" s="37" t="s">
        <v>315</v>
      </c>
      <c r="B163" s="40">
        <v>60</v>
      </c>
      <c r="C163" s="40">
        <v>92</v>
      </c>
      <c r="D163" s="40">
        <v>165</v>
      </c>
      <c r="E163" s="40">
        <v>382</v>
      </c>
      <c r="F163" s="40">
        <v>504</v>
      </c>
      <c r="G163" s="40">
        <v>690</v>
      </c>
      <c r="H163" s="40">
        <v>878</v>
      </c>
      <c r="I163" s="40">
        <v>898</v>
      </c>
      <c r="J163" s="40">
        <v>747</v>
      </c>
      <c r="K163" s="40">
        <v>488</v>
      </c>
      <c r="L163" s="40">
        <v>161</v>
      </c>
      <c r="M163" s="40">
        <v>43</v>
      </c>
      <c r="N163" s="48">
        <v>5113</v>
      </c>
    </row>
    <row r="164" spans="1:14" ht="12.75">
      <c r="A164" s="37" t="s">
        <v>125</v>
      </c>
      <c r="B164" s="40">
        <v>20</v>
      </c>
      <c r="C164" s="40">
        <v>54</v>
      </c>
      <c r="D164" s="40">
        <v>171</v>
      </c>
      <c r="E164" s="40">
        <v>366</v>
      </c>
      <c r="F164" s="40">
        <v>515</v>
      </c>
      <c r="G164" s="40">
        <v>668</v>
      </c>
      <c r="H164" s="40">
        <v>835</v>
      </c>
      <c r="I164" s="40">
        <v>802</v>
      </c>
      <c r="J164" s="40">
        <v>612</v>
      </c>
      <c r="K164" s="40">
        <v>396</v>
      </c>
      <c r="L164" s="40">
        <v>133</v>
      </c>
      <c r="M164" s="40">
        <v>18</v>
      </c>
      <c r="N164" s="48">
        <v>4594</v>
      </c>
    </row>
    <row r="165" spans="1:14" ht="12.75">
      <c r="A165" s="37" t="s">
        <v>126</v>
      </c>
      <c r="B165" s="40">
        <v>81</v>
      </c>
      <c r="C165" s="40">
        <v>108</v>
      </c>
      <c r="D165" s="40">
        <v>235</v>
      </c>
      <c r="E165" s="40">
        <v>391</v>
      </c>
      <c r="F165" s="40">
        <v>519</v>
      </c>
      <c r="G165" s="40">
        <v>632</v>
      </c>
      <c r="H165" s="40">
        <v>775</v>
      </c>
      <c r="I165" s="40">
        <v>764</v>
      </c>
      <c r="J165" s="40">
        <v>596</v>
      </c>
      <c r="K165" s="40">
        <v>465</v>
      </c>
      <c r="L165" s="40">
        <v>225</v>
      </c>
      <c r="M165" s="40">
        <v>100</v>
      </c>
      <c r="N165" s="48">
        <v>4896</v>
      </c>
    </row>
    <row r="166" spans="1:14" ht="12.75">
      <c r="A166" s="37" t="s">
        <v>127</v>
      </c>
      <c r="B166" s="40">
        <v>230</v>
      </c>
      <c r="C166" s="40">
        <v>300</v>
      </c>
      <c r="D166" s="40">
        <v>403</v>
      </c>
      <c r="E166" s="40">
        <v>622</v>
      </c>
      <c r="F166" s="40">
        <v>748</v>
      </c>
      <c r="G166" s="40">
        <v>816</v>
      </c>
      <c r="H166" s="40">
        <v>927</v>
      </c>
      <c r="I166" s="40">
        <v>861</v>
      </c>
      <c r="J166" s="40">
        <v>755</v>
      </c>
      <c r="K166" s="40">
        <v>590</v>
      </c>
      <c r="L166" s="40">
        <v>402</v>
      </c>
      <c r="M166" s="40">
        <v>250</v>
      </c>
      <c r="N166" s="48">
        <v>6910</v>
      </c>
    </row>
    <row r="167" spans="1:14" ht="12.75">
      <c r="A167" s="37" t="s">
        <v>128</v>
      </c>
      <c r="B167" s="40">
        <v>4</v>
      </c>
      <c r="C167" s="40">
        <v>21</v>
      </c>
      <c r="D167" s="40">
        <v>134</v>
      </c>
      <c r="E167" s="40">
        <v>311</v>
      </c>
      <c r="F167" s="40">
        <v>459</v>
      </c>
      <c r="G167" s="40">
        <v>642</v>
      </c>
      <c r="H167" s="40">
        <v>786</v>
      </c>
      <c r="I167" s="40">
        <v>771</v>
      </c>
      <c r="J167" s="40">
        <v>551</v>
      </c>
      <c r="K167" s="40">
        <v>331</v>
      </c>
      <c r="L167" s="40">
        <v>83</v>
      </c>
      <c r="M167" s="40">
        <v>5</v>
      </c>
      <c r="N167" s="48">
        <v>4103</v>
      </c>
    </row>
    <row r="168" spans="1:14" ht="12.75">
      <c r="A168" s="37" t="s">
        <v>316</v>
      </c>
      <c r="B168" s="40">
        <v>46</v>
      </c>
      <c r="C168" s="40">
        <v>84</v>
      </c>
      <c r="D168" s="40">
        <v>207</v>
      </c>
      <c r="E168" s="40">
        <v>358</v>
      </c>
      <c r="F168" s="40">
        <v>543</v>
      </c>
      <c r="G168" s="40">
        <v>694</v>
      </c>
      <c r="H168" s="40">
        <v>894</v>
      </c>
      <c r="I168" s="40">
        <v>870</v>
      </c>
      <c r="J168" s="40">
        <v>668</v>
      </c>
      <c r="K168" s="40">
        <v>454</v>
      </c>
      <c r="L168" s="40">
        <v>164</v>
      </c>
      <c r="M168" s="40">
        <v>47</v>
      </c>
      <c r="N168" s="48">
        <v>5035</v>
      </c>
    </row>
    <row r="169" spans="1:14" ht="12.75">
      <c r="A169" s="37" t="s">
        <v>129</v>
      </c>
      <c r="B169" s="40">
        <v>3</v>
      </c>
      <c r="C169" s="40">
        <v>6</v>
      </c>
      <c r="D169" s="40">
        <v>30</v>
      </c>
      <c r="E169" s="40">
        <v>148</v>
      </c>
      <c r="F169" s="40">
        <v>400</v>
      </c>
      <c r="G169" s="40">
        <v>657</v>
      </c>
      <c r="H169" s="40">
        <v>896</v>
      </c>
      <c r="I169" s="40">
        <v>829</v>
      </c>
      <c r="J169" s="40">
        <v>530</v>
      </c>
      <c r="K169" s="40">
        <v>265</v>
      </c>
      <c r="L169" s="40">
        <v>40</v>
      </c>
      <c r="M169" s="40">
        <v>5</v>
      </c>
      <c r="N169" s="48">
        <v>3810</v>
      </c>
    </row>
    <row r="170" spans="1:14" ht="12.75">
      <c r="A170" s="37" t="s">
        <v>130</v>
      </c>
      <c r="B170" s="40">
        <v>34</v>
      </c>
      <c r="C170" s="40">
        <v>68</v>
      </c>
      <c r="D170" s="40">
        <v>174</v>
      </c>
      <c r="E170" s="40">
        <v>304</v>
      </c>
      <c r="F170" s="40">
        <v>480</v>
      </c>
      <c r="G170" s="40">
        <v>639</v>
      </c>
      <c r="H170" s="40">
        <v>798</v>
      </c>
      <c r="I170" s="40">
        <v>765</v>
      </c>
      <c r="J170" s="40">
        <v>580</v>
      </c>
      <c r="K170" s="40">
        <v>390</v>
      </c>
      <c r="L170" s="40">
        <v>161</v>
      </c>
      <c r="M170" s="40">
        <v>46</v>
      </c>
      <c r="N170" s="48">
        <v>4445</v>
      </c>
    </row>
    <row r="171" spans="1:14" ht="12.75">
      <c r="A171" s="37" t="s">
        <v>131</v>
      </c>
      <c r="B171" s="40">
        <v>68</v>
      </c>
      <c r="C171" s="40">
        <v>112</v>
      </c>
      <c r="D171" s="40">
        <v>208</v>
      </c>
      <c r="E171" s="40">
        <v>341</v>
      </c>
      <c r="F171" s="40">
        <v>496</v>
      </c>
      <c r="G171" s="40">
        <v>609</v>
      </c>
      <c r="H171" s="40">
        <v>735</v>
      </c>
      <c r="I171" s="40">
        <v>711</v>
      </c>
      <c r="J171" s="40">
        <v>568</v>
      </c>
      <c r="K171" s="40">
        <v>421</v>
      </c>
      <c r="L171" s="40">
        <v>206</v>
      </c>
      <c r="M171" s="40">
        <v>86</v>
      </c>
      <c r="N171" s="48">
        <v>4566</v>
      </c>
    </row>
    <row r="172" spans="1:14" ht="12.75">
      <c r="A172" s="37" t="s">
        <v>132</v>
      </c>
      <c r="B172" s="40">
        <v>87</v>
      </c>
      <c r="C172" s="40">
        <v>182</v>
      </c>
      <c r="D172" s="40">
        <v>329</v>
      </c>
      <c r="E172" s="40">
        <v>475</v>
      </c>
      <c r="F172" s="40">
        <v>668</v>
      </c>
      <c r="G172" s="40">
        <v>807</v>
      </c>
      <c r="H172" s="40">
        <v>965</v>
      </c>
      <c r="I172" s="40">
        <v>928</v>
      </c>
      <c r="J172" s="40">
        <v>738</v>
      </c>
      <c r="K172" s="40">
        <v>532</v>
      </c>
      <c r="L172" s="40">
        <v>275</v>
      </c>
      <c r="M172" s="40">
        <v>109</v>
      </c>
      <c r="N172" s="48">
        <v>6099</v>
      </c>
    </row>
    <row r="173" spans="1:14" ht="12.75">
      <c r="A173" s="37" t="s">
        <v>242</v>
      </c>
      <c r="B173" s="40">
        <v>12</v>
      </c>
      <c r="C173" s="40">
        <v>33</v>
      </c>
      <c r="D173" s="40">
        <v>131</v>
      </c>
      <c r="E173" s="40">
        <v>312</v>
      </c>
      <c r="F173" s="40">
        <v>591</v>
      </c>
      <c r="G173" s="40">
        <v>833</v>
      </c>
      <c r="H173" s="40">
        <v>1049</v>
      </c>
      <c r="I173" s="40">
        <v>1037</v>
      </c>
      <c r="J173" s="40">
        <v>765</v>
      </c>
      <c r="K173" s="40">
        <v>454</v>
      </c>
      <c r="L173" s="40">
        <v>133</v>
      </c>
      <c r="M173" s="40">
        <v>15</v>
      </c>
      <c r="N173" s="48">
        <v>5370</v>
      </c>
    </row>
    <row r="174" spans="1:14" ht="12.75">
      <c r="A174" s="37" t="s">
        <v>133</v>
      </c>
      <c r="B174" s="40">
        <v>54</v>
      </c>
      <c r="C174" s="40">
        <v>84</v>
      </c>
      <c r="D174" s="40">
        <v>180</v>
      </c>
      <c r="E174" s="40">
        <v>370</v>
      </c>
      <c r="F174" s="40">
        <v>561</v>
      </c>
      <c r="G174" s="40">
        <v>692</v>
      </c>
      <c r="H174" s="40">
        <v>868</v>
      </c>
      <c r="I174" s="40">
        <v>856</v>
      </c>
      <c r="J174" s="40">
        <v>660</v>
      </c>
      <c r="K174" s="40">
        <v>442</v>
      </c>
      <c r="L174" s="40">
        <v>191</v>
      </c>
      <c r="M174" s="40">
        <v>49</v>
      </c>
      <c r="N174" s="48">
        <v>5013</v>
      </c>
    </row>
    <row r="175" spans="1:14" ht="12.75">
      <c r="A175" s="37" t="s">
        <v>134</v>
      </c>
      <c r="B175" s="40">
        <v>54</v>
      </c>
      <c r="C175" s="40">
        <v>106</v>
      </c>
      <c r="D175" s="40">
        <v>215</v>
      </c>
      <c r="E175" s="40">
        <v>337</v>
      </c>
      <c r="F175" s="40">
        <v>507</v>
      </c>
      <c r="G175" s="40">
        <v>646</v>
      </c>
      <c r="H175" s="40">
        <v>809</v>
      </c>
      <c r="I175" s="40">
        <v>790</v>
      </c>
      <c r="J175" s="40">
        <v>600</v>
      </c>
      <c r="K175" s="40">
        <v>420</v>
      </c>
      <c r="L175" s="40">
        <v>190</v>
      </c>
      <c r="M175" s="40">
        <v>70</v>
      </c>
      <c r="N175" s="48">
        <v>4750</v>
      </c>
    </row>
    <row r="176" spans="1:14" ht="12.75">
      <c r="A176" s="37" t="s">
        <v>243</v>
      </c>
      <c r="B176" s="40" t="s">
        <v>330</v>
      </c>
      <c r="C176" s="40" t="s">
        <v>330</v>
      </c>
      <c r="D176" s="40" t="s">
        <v>330</v>
      </c>
      <c r="E176" s="40">
        <v>20</v>
      </c>
      <c r="F176" s="40">
        <v>171</v>
      </c>
      <c r="G176" s="40">
        <v>406</v>
      </c>
      <c r="H176" s="40">
        <v>624</v>
      </c>
      <c r="I176" s="40">
        <v>575</v>
      </c>
      <c r="J176" s="40">
        <v>333</v>
      </c>
      <c r="K176" s="40">
        <v>115</v>
      </c>
      <c r="L176" s="40">
        <v>30</v>
      </c>
      <c r="M176" s="40" t="s">
        <v>330</v>
      </c>
      <c r="N176" s="48" t="s">
        <v>330</v>
      </c>
    </row>
    <row r="177" spans="1:14" ht="12.75">
      <c r="A177" s="37" t="s">
        <v>135</v>
      </c>
      <c r="B177" s="40">
        <v>79</v>
      </c>
      <c r="C177" s="40">
        <v>178</v>
      </c>
      <c r="D177" s="40">
        <v>355</v>
      </c>
      <c r="E177" s="40">
        <v>517</v>
      </c>
      <c r="F177" s="40">
        <v>707</v>
      </c>
      <c r="G177" s="40">
        <v>816</v>
      </c>
      <c r="H177" s="40">
        <v>947</v>
      </c>
      <c r="I177" s="40">
        <v>927</v>
      </c>
      <c r="J177" s="40">
        <v>741</v>
      </c>
      <c r="K177" s="40">
        <v>550</v>
      </c>
      <c r="L177" s="40">
        <v>283</v>
      </c>
      <c r="M177" s="40">
        <v>102</v>
      </c>
      <c r="N177" s="48">
        <v>6209</v>
      </c>
    </row>
    <row r="178" spans="1:14" ht="12.75">
      <c r="A178" s="37" t="s">
        <v>136</v>
      </c>
      <c r="B178" s="40">
        <v>78</v>
      </c>
      <c r="C178" s="40">
        <v>125</v>
      </c>
      <c r="D178" s="40">
        <v>237</v>
      </c>
      <c r="E178" s="40">
        <v>363</v>
      </c>
      <c r="F178" s="40">
        <v>512</v>
      </c>
      <c r="G178" s="40">
        <v>632</v>
      </c>
      <c r="H178" s="40">
        <v>770</v>
      </c>
      <c r="I178" s="40">
        <v>758</v>
      </c>
      <c r="J178" s="40">
        <v>591</v>
      </c>
      <c r="K178" s="40">
        <v>446</v>
      </c>
      <c r="L178" s="40">
        <v>213</v>
      </c>
      <c r="M178" s="40">
        <v>94</v>
      </c>
      <c r="N178" s="48">
        <v>4826</v>
      </c>
    </row>
    <row r="179" spans="1:14" ht="12.75">
      <c r="A179" s="37" t="s">
        <v>137</v>
      </c>
      <c r="B179" s="40">
        <v>24</v>
      </c>
      <c r="C179" s="40">
        <v>52</v>
      </c>
      <c r="D179" s="40">
        <v>126</v>
      </c>
      <c r="E179" s="40">
        <v>266</v>
      </c>
      <c r="F179" s="40">
        <v>462</v>
      </c>
      <c r="G179" s="40">
        <v>639</v>
      </c>
      <c r="H179" s="40">
        <v>790</v>
      </c>
      <c r="I179" s="40">
        <v>752</v>
      </c>
      <c r="J179" s="40">
        <v>569</v>
      </c>
      <c r="K179" s="40">
        <v>353</v>
      </c>
      <c r="L179" s="40">
        <v>132</v>
      </c>
      <c r="M179" s="40">
        <v>38</v>
      </c>
      <c r="N179" s="48">
        <v>4208</v>
      </c>
    </row>
    <row r="180" spans="1:14" ht="12.75">
      <c r="A180" s="37" t="s">
        <v>138</v>
      </c>
      <c r="B180" s="40">
        <v>21</v>
      </c>
      <c r="C180" s="40">
        <v>46</v>
      </c>
      <c r="D180" s="40">
        <v>133</v>
      </c>
      <c r="E180" s="40">
        <v>273</v>
      </c>
      <c r="F180" s="40">
        <v>449</v>
      </c>
      <c r="G180" s="40">
        <v>613</v>
      </c>
      <c r="H180" s="40">
        <v>766</v>
      </c>
      <c r="I180" s="40">
        <v>732</v>
      </c>
      <c r="J180" s="40">
        <v>549</v>
      </c>
      <c r="K180" s="40">
        <v>347</v>
      </c>
      <c r="L180" s="40">
        <v>126</v>
      </c>
      <c r="M180" s="40">
        <v>34</v>
      </c>
      <c r="N180" s="48">
        <v>4095</v>
      </c>
    </row>
    <row r="181" spans="1:14" ht="12.75">
      <c r="A181" s="37" t="s">
        <v>317</v>
      </c>
      <c r="B181" s="40">
        <v>31</v>
      </c>
      <c r="C181" s="40">
        <v>130</v>
      </c>
      <c r="D181" s="40">
        <v>246</v>
      </c>
      <c r="E181" s="40">
        <v>450</v>
      </c>
      <c r="F181" s="40">
        <v>693</v>
      </c>
      <c r="G181" s="40">
        <v>911</v>
      </c>
      <c r="H181" s="40">
        <v>1013</v>
      </c>
      <c r="I181" s="40">
        <v>984</v>
      </c>
      <c r="J181" s="40">
        <v>871</v>
      </c>
      <c r="K181" s="40">
        <v>571</v>
      </c>
      <c r="L181" s="40">
        <v>136</v>
      </c>
      <c r="M181" s="40">
        <v>103</v>
      </c>
      <c r="N181" s="48">
        <v>6145</v>
      </c>
    </row>
    <row r="182" spans="1:14" ht="12.75">
      <c r="A182" s="37" t="s">
        <v>139</v>
      </c>
      <c r="B182" s="40">
        <v>65</v>
      </c>
      <c r="C182" s="40">
        <v>130</v>
      </c>
      <c r="D182" s="40">
        <v>288</v>
      </c>
      <c r="E182" s="40">
        <v>449</v>
      </c>
      <c r="F182" s="40">
        <v>708</v>
      </c>
      <c r="G182" s="40">
        <v>870</v>
      </c>
      <c r="H182" s="40">
        <v>999</v>
      </c>
      <c r="I182" s="40">
        <v>970</v>
      </c>
      <c r="J182" s="40">
        <v>802</v>
      </c>
      <c r="K182" s="40">
        <v>544</v>
      </c>
      <c r="L182" s="40">
        <v>232</v>
      </c>
      <c r="M182" s="40">
        <v>79</v>
      </c>
      <c r="N182" s="48">
        <v>6141</v>
      </c>
    </row>
    <row r="183" spans="1:14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 t="s">
        <v>330</v>
      </c>
      <c r="F183" s="40" t="s">
        <v>330</v>
      </c>
      <c r="G183" s="40" t="s">
        <v>330</v>
      </c>
      <c r="H183" s="40" t="s">
        <v>330</v>
      </c>
      <c r="I183" s="40" t="s">
        <v>330</v>
      </c>
      <c r="J183" s="40" t="s">
        <v>330</v>
      </c>
      <c r="K183" s="40" t="s">
        <v>330</v>
      </c>
      <c r="L183" s="40" t="s">
        <v>330</v>
      </c>
      <c r="M183" s="40" t="s">
        <v>330</v>
      </c>
      <c r="N183" s="48" t="s">
        <v>330</v>
      </c>
    </row>
    <row r="184" spans="1:14" ht="12.75">
      <c r="A184" s="37" t="s">
        <v>140</v>
      </c>
      <c r="B184" s="40">
        <v>25</v>
      </c>
      <c r="C184" s="40">
        <v>55</v>
      </c>
      <c r="D184" s="40">
        <v>151</v>
      </c>
      <c r="E184" s="40">
        <v>293</v>
      </c>
      <c r="F184" s="40">
        <v>468</v>
      </c>
      <c r="G184" s="40">
        <v>585</v>
      </c>
      <c r="H184" s="40">
        <v>726</v>
      </c>
      <c r="I184" s="40">
        <v>697</v>
      </c>
      <c r="J184" s="40">
        <v>544</v>
      </c>
      <c r="K184" s="40">
        <v>395</v>
      </c>
      <c r="L184" s="40">
        <v>142</v>
      </c>
      <c r="M184" s="40">
        <v>36</v>
      </c>
      <c r="N184" s="48">
        <v>4125</v>
      </c>
    </row>
    <row r="185" spans="1:14" ht="12.75">
      <c r="A185" s="37" t="s">
        <v>141</v>
      </c>
      <c r="B185" s="40">
        <v>24</v>
      </c>
      <c r="C185" s="40">
        <v>63</v>
      </c>
      <c r="D185" s="40">
        <v>177</v>
      </c>
      <c r="E185" s="40">
        <v>315</v>
      </c>
      <c r="F185" s="40">
        <v>466</v>
      </c>
      <c r="G185" s="40">
        <v>576</v>
      </c>
      <c r="H185" s="40">
        <v>716</v>
      </c>
      <c r="I185" s="40">
        <v>693</v>
      </c>
      <c r="J185" s="40">
        <v>550</v>
      </c>
      <c r="K185" s="40">
        <v>399</v>
      </c>
      <c r="L185" s="40">
        <v>161</v>
      </c>
      <c r="M185" s="40">
        <v>44</v>
      </c>
      <c r="N185" s="48">
        <v>4189</v>
      </c>
    </row>
    <row r="186" spans="1:14" ht="12.75">
      <c r="A186" s="37" t="s">
        <v>142</v>
      </c>
      <c r="B186" s="40">
        <v>37</v>
      </c>
      <c r="C186" s="40">
        <v>71</v>
      </c>
      <c r="D186" s="40">
        <v>154</v>
      </c>
      <c r="E186" s="40">
        <v>280</v>
      </c>
      <c r="F186" s="40">
        <v>457</v>
      </c>
      <c r="G186" s="40">
        <v>595</v>
      </c>
      <c r="H186" s="40">
        <v>750</v>
      </c>
      <c r="I186" s="40">
        <v>728</v>
      </c>
      <c r="J186" s="40">
        <v>557</v>
      </c>
      <c r="K186" s="40">
        <v>366</v>
      </c>
      <c r="L186" s="40">
        <v>136</v>
      </c>
      <c r="M186" s="40">
        <v>42</v>
      </c>
      <c r="N186" s="48">
        <v>4179</v>
      </c>
    </row>
    <row r="187" spans="1:14" ht="12.75">
      <c r="A187" s="37" t="s">
        <v>143</v>
      </c>
      <c r="B187" s="40">
        <v>13</v>
      </c>
      <c r="C187" s="40">
        <v>50</v>
      </c>
      <c r="D187" s="40">
        <v>178</v>
      </c>
      <c r="E187" s="40">
        <v>347</v>
      </c>
      <c r="F187" s="40">
        <v>510</v>
      </c>
      <c r="G187" s="40">
        <v>656</v>
      </c>
      <c r="H187" s="40">
        <v>799</v>
      </c>
      <c r="I187" s="40">
        <v>762</v>
      </c>
      <c r="J187" s="40">
        <v>579</v>
      </c>
      <c r="K187" s="40">
        <v>387</v>
      </c>
      <c r="L187" s="40">
        <v>129</v>
      </c>
      <c r="M187" s="40">
        <v>21</v>
      </c>
      <c r="N187" s="48">
        <v>4436</v>
      </c>
    </row>
    <row r="188" spans="1:14" ht="12.75">
      <c r="A188" s="37" t="s">
        <v>144</v>
      </c>
      <c r="B188" s="40">
        <v>45</v>
      </c>
      <c r="C188" s="40">
        <v>89</v>
      </c>
      <c r="D188" s="40">
        <v>181</v>
      </c>
      <c r="E188" s="40">
        <v>337</v>
      </c>
      <c r="F188" s="40">
        <v>550</v>
      </c>
      <c r="G188" s="40">
        <v>728</v>
      </c>
      <c r="H188" s="40">
        <v>863</v>
      </c>
      <c r="I188" s="40">
        <v>830</v>
      </c>
      <c r="J188" s="40">
        <v>659</v>
      </c>
      <c r="K188" s="40">
        <v>419</v>
      </c>
      <c r="L188" s="40">
        <v>162</v>
      </c>
      <c r="M188" s="40">
        <v>56</v>
      </c>
      <c r="N188" s="48">
        <v>4923</v>
      </c>
    </row>
    <row r="189" spans="1:14" ht="12.75">
      <c r="A189" s="37" t="s">
        <v>145</v>
      </c>
      <c r="B189" s="40">
        <v>53</v>
      </c>
      <c r="C189" s="40">
        <v>104</v>
      </c>
      <c r="D189" s="40">
        <v>198</v>
      </c>
      <c r="E189" s="40">
        <v>330</v>
      </c>
      <c r="F189" s="40">
        <v>531</v>
      </c>
      <c r="G189" s="40">
        <v>681</v>
      </c>
      <c r="H189" s="40">
        <v>851</v>
      </c>
      <c r="I189" s="40">
        <v>833</v>
      </c>
      <c r="J189" s="40">
        <v>636</v>
      </c>
      <c r="K189" s="40">
        <v>426</v>
      </c>
      <c r="L189" s="40">
        <v>211</v>
      </c>
      <c r="M189" s="40">
        <v>73</v>
      </c>
      <c r="N189" s="48">
        <v>4934</v>
      </c>
    </row>
    <row r="190" spans="1:14" ht="12.75">
      <c r="A190" s="37" t="s">
        <v>146</v>
      </c>
      <c r="B190" s="40">
        <v>8</v>
      </c>
      <c r="C190" s="40">
        <v>30</v>
      </c>
      <c r="D190" s="40">
        <v>132</v>
      </c>
      <c r="E190" s="40">
        <v>290</v>
      </c>
      <c r="F190" s="40">
        <v>465</v>
      </c>
      <c r="G190" s="40">
        <v>632</v>
      </c>
      <c r="H190" s="40">
        <v>792</v>
      </c>
      <c r="I190" s="40">
        <v>756</v>
      </c>
      <c r="J190" s="40">
        <v>553</v>
      </c>
      <c r="K190" s="40">
        <v>331</v>
      </c>
      <c r="L190" s="40">
        <v>93</v>
      </c>
      <c r="M190" s="40">
        <v>12</v>
      </c>
      <c r="N190" s="48">
        <v>4099</v>
      </c>
    </row>
    <row r="191" spans="1:14" ht="12.75">
      <c r="A191" s="37" t="s">
        <v>147</v>
      </c>
      <c r="B191" s="40">
        <v>49</v>
      </c>
      <c r="C191" s="40">
        <v>94</v>
      </c>
      <c r="D191" s="40">
        <v>210</v>
      </c>
      <c r="E191" s="40">
        <v>343</v>
      </c>
      <c r="F191" s="40">
        <v>532</v>
      </c>
      <c r="G191" s="40">
        <v>681</v>
      </c>
      <c r="H191" s="40">
        <v>844</v>
      </c>
      <c r="I191" s="40">
        <v>815</v>
      </c>
      <c r="J191" s="40">
        <v>631</v>
      </c>
      <c r="K191" s="40">
        <v>440</v>
      </c>
      <c r="L191" s="40">
        <v>194</v>
      </c>
      <c r="M191" s="40">
        <v>65</v>
      </c>
      <c r="N191" s="48">
        <v>4903</v>
      </c>
    </row>
    <row r="192" spans="1:14" ht="12.75">
      <c r="A192" s="37" t="s">
        <v>148</v>
      </c>
      <c r="B192" s="40">
        <v>97</v>
      </c>
      <c r="C192" s="40">
        <v>146</v>
      </c>
      <c r="D192" s="40">
        <v>233</v>
      </c>
      <c r="E192" s="40">
        <v>361</v>
      </c>
      <c r="F192" s="40">
        <v>546</v>
      </c>
      <c r="G192" s="40">
        <v>704</v>
      </c>
      <c r="H192" s="40">
        <v>856</v>
      </c>
      <c r="I192" s="40">
        <v>833</v>
      </c>
      <c r="J192" s="40">
        <v>662</v>
      </c>
      <c r="K192" s="40">
        <v>464</v>
      </c>
      <c r="L192" s="40">
        <v>232</v>
      </c>
      <c r="M192" s="40">
        <v>116</v>
      </c>
      <c r="N192" s="48">
        <v>5255</v>
      </c>
    </row>
    <row r="193" spans="1:14" ht="12.75">
      <c r="A193" s="37" t="s">
        <v>149</v>
      </c>
      <c r="B193" s="40">
        <v>33</v>
      </c>
      <c r="C193" s="40">
        <v>67</v>
      </c>
      <c r="D193" s="40">
        <v>188</v>
      </c>
      <c r="E193" s="40">
        <v>322</v>
      </c>
      <c r="F193" s="40">
        <v>500</v>
      </c>
      <c r="G193" s="40">
        <v>630</v>
      </c>
      <c r="H193" s="40">
        <v>783</v>
      </c>
      <c r="I193" s="40">
        <v>745</v>
      </c>
      <c r="J193" s="40">
        <v>572</v>
      </c>
      <c r="K193" s="40">
        <v>396</v>
      </c>
      <c r="L193" s="40">
        <v>155</v>
      </c>
      <c r="M193" s="40">
        <v>35</v>
      </c>
      <c r="N193" s="48">
        <v>4430</v>
      </c>
    </row>
    <row r="194" spans="1:14" ht="12.75">
      <c r="A194" s="37" t="s">
        <v>150</v>
      </c>
      <c r="B194" s="40">
        <v>53</v>
      </c>
      <c r="C194" s="40">
        <v>110</v>
      </c>
      <c r="D194" s="40">
        <v>233</v>
      </c>
      <c r="E194" s="40">
        <v>368</v>
      </c>
      <c r="F194" s="40">
        <v>587</v>
      </c>
      <c r="G194" s="40">
        <v>752</v>
      </c>
      <c r="H194" s="40">
        <v>931</v>
      </c>
      <c r="I194" s="40">
        <v>892</v>
      </c>
      <c r="J194" s="40">
        <v>702</v>
      </c>
      <c r="K194" s="40">
        <v>488</v>
      </c>
      <c r="L194" s="40">
        <v>204</v>
      </c>
      <c r="M194" s="40">
        <v>68</v>
      </c>
      <c r="N194" s="48">
        <v>5393</v>
      </c>
    </row>
    <row r="195" spans="1:14" ht="12.75">
      <c r="A195" s="37" t="s">
        <v>318</v>
      </c>
      <c r="B195" s="40">
        <v>15</v>
      </c>
      <c r="C195" s="40">
        <v>56</v>
      </c>
      <c r="D195" s="40">
        <v>122</v>
      </c>
      <c r="E195" s="40">
        <v>369</v>
      </c>
      <c r="F195" s="40">
        <v>538</v>
      </c>
      <c r="G195" s="40">
        <v>682</v>
      </c>
      <c r="H195" s="40">
        <v>886</v>
      </c>
      <c r="I195" s="40">
        <v>870</v>
      </c>
      <c r="J195" s="40">
        <v>681</v>
      </c>
      <c r="K195" s="40">
        <v>410</v>
      </c>
      <c r="L195" s="40">
        <v>149</v>
      </c>
      <c r="M195" s="40">
        <v>27</v>
      </c>
      <c r="N195" s="48">
        <v>4811</v>
      </c>
    </row>
    <row r="196" spans="1:14" ht="12.75">
      <c r="A196" s="37" t="s">
        <v>151</v>
      </c>
      <c r="B196" s="40">
        <v>31</v>
      </c>
      <c r="C196" s="40">
        <v>77</v>
      </c>
      <c r="D196" s="40">
        <v>190</v>
      </c>
      <c r="E196" s="40">
        <v>346</v>
      </c>
      <c r="F196" s="40">
        <v>571</v>
      </c>
      <c r="G196" s="40">
        <v>751</v>
      </c>
      <c r="H196" s="40">
        <v>925</v>
      </c>
      <c r="I196" s="40">
        <v>890</v>
      </c>
      <c r="J196" s="40">
        <v>671</v>
      </c>
      <c r="K196" s="40">
        <v>437</v>
      </c>
      <c r="L196" s="40">
        <v>158</v>
      </c>
      <c r="M196" s="40">
        <v>41</v>
      </c>
      <c r="N196" s="48">
        <v>5092</v>
      </c>
    </row>
    <row r="197" spans="1:14" ht="12.75">
      <c r="A197" s="37" t="s">
        <v>152</v>
      </c>
      <c r="B197" s="40">
        <v>26</v>
      </c>
      <c r="C197" s="40">
        <v>76</v>
      </c>
      <c r="D197" s="40">
        <v>193</v>
      </c>
      <c r="E197" s="40">
        <v>349</v>
      </c>
      <c r="F197" s="40">
        <v>556</v>
      </c>
      <c r="G197" s="40">
        <v>723</v>
      </c>
      <c r="H197" s="40">
        <v>879</v>
      </c>
      <c r="I197" s="40">
        <v>843</v>
      </c>
      <c r="J197" s="40">
        <v>637</v>
      </c>
      <c r="K197" s="40">
        <v>425</v>
      </c>
      <c r="L197" s="40">
        <v>162</v>
      </c>
      <c r="M197" s="40">
        <v>37</v>
      </c>
      <c r="N197" s="48">
        <v>4911</v>
      </c>
    </row>
    <row r="198" spans="1:14" ht="12.75">
      <c r="A198" s="37" t="s">
        <v>153</v>
      </c>
      <c r="B198" s="40">
        <v>33</v>
      </c>
      <c r="C198" s="40">
        <v>90</v>
      </c>
      <c r="D198" s="40">
        <v>207</v>
      </c>
      <c r="E198" s="40">
        <v>388</v>
      </c>
      <c r="F198" s="40">
        <v>539</v>
      </c>
      <c r="G198" s="40">
        <v>728</v>
      </c>
      <c r="H198" s="40">
        <v>866</v>
      </c>
      <c r="I198" s="40">
        <v>845</v>
      </c>
      <c r="J198" s="40">
        <v>657</v>
      </c>
      <c r="K198" s="40">
        <v>445</v>
      </c>
      <c r="L198" s="40">
        <v>168</v>
      </c>
      <c r="M198" s="40">
        <v>54</v>
      </c>
      <c r="N198" s="48">
        <v>5025</v>
      </c>
    </row>
    <row r="199" spans="1:14" ht="12.75">
      <c r="A199" s="37" t="s">
        <v>154</v>
      </c>
      <c r="B199" s="40">
        <v>125</v>
      </c>
      <c r="C199" s="40">
        <v>158</v>
      </c>
      <c r="D199" s="40">
        <v>249</v>
      </c>
      <c r="E199" s="40">
        <v>369</v>
      </c>
      <c r="F199" s="40">
        <v>529</v>
      </c>
      <c r="G199" s="40">
        <v>660</v>
      </c>
      <c r="H199" s="40">
        <v>801</v>
      </c>
      <c r="I199" s="40">
        <v>777</v>
      </c>
      <c r="J199" s="40">
        <v>631</v>
      </c>
      <c r="K199" s="40">
        <v>477</v>
      </c>
      <c r="L199" s="40">
        <v>262</v>
      </c>
      <c r="M199" s="40">
        <v>145</v>
      </c>
      <c r="N199" s="48">
        <v>5188</v>
      </c>
    </row>
    <row r="200" spans="1:14" ht="12.75">
      <c r="A200" s="37" t="s">
        <v>155</v>
      </c>
      <c r="B200" s="40">
        <v>19</v>
      </c>
      <c r="C200" s="40">
        <v>62</v>
      </c>
      <c r="D200" s="40">
        <v>209</v>
      </c>
      <c r="E200" s="40">
        <v>387</v>
      </c>
      <c r="F200" s="40">
        <v>581</v>
      </c>
      <c r="G200" s="40">
        <v>756</v>
      </c>
      <c r="H200" s="40">
        <v>897</v>
      </c>
      <c r="I200" s="40">
        <v>871</v>
      </c>
      <c r="J200" s="40">
        <v>569</v>
      </c>
      <c r="K200" s="40">
        <v>410</v>
      </c>
      <c r="L200" s="40">
        <v>146</v>
      </c>
      <c r="M200" s="40">
        <v>24</v>
      </c>
      <c r="N200" s="48">
        <v>5027</v>
      </c>
    </row>
    <row r="201" spans="1:14" ht="12.75">
      <c r="A201" s="37" t="s">
        <v>319</v>
      </c>
      <c r="B201" s="40">
        <v>69</v>
      </c>
      <c r="C201" s="40">
        <v>119</v>
      </c>
      <c r="D201" s="40">
        <v>198</v>
      </c>
      <c r="E201" s="40">
        <v>299</v>
      </c>
      <c r="F201" s="40">
        <v>476</v>
      </c>
      <c r="G201" s="40">
        <v>586</v>
      </c>
      <c r="H201" s="40">
        <v>704</v>
      </c>
      <c r="I201" s="40">
        <v>642</v>
      </c>
      <c r="J201" s="40">
        <v>538</v>
      </c>
      <c r="K201" s="40">
        <v>424</v>
      </c>
      <c r="L201" s="40">
        <v>194</v>
      </c>
      <c r="M201" s="40">
        <v>154</v>
      </c>
      <c r="N201" s="48">
        <v>4409</v>
      </c>
    </row>
    <row r="202" spans="1:14" ht="12.75">
      <c r="A202" s="37" t="s">
        <v>156</v>
      </c>
      <c r="B202" s="40">
        <v>10</v>
      </c>
      <c r="C202" s="40">
        <v>53</v>
      </c>
      <c r="D202" s="40">
        <v>207</v>
      </c>
      <c r="E202" s="40">
        <v>388</v>
      </c>
      <c r="F202" s="40">
        <v>567</v>
      </c>
      <c r="G202" s="40">
        <v>692</v>
      </c>
      <c r="H202" s="40">
        <v>824</v>
      </c>
      <c r="I202" s="40">
        <v>783</v>
      </c>
      <c r="J202" s="40">
        <v>606</v>
      </c>
      <c r="K202" s="40">
        <v>428</v>
      </c>
      <c r="L202" s="40">
        <v>142</v>
      </c>
      <c r="M202" s="40">
        <v>20</v>
      </c>
      <c r="N202" s="48">
        <v>4724</v>
      </c>
    </row>
    <row r="203" spans="1:14" ht="12.75">
      <c r="A203" s="37" t="s">
        <v>157</v>
      </c>
      <c r="B203" s="40">
        <v>58</v>
      </c>
      <c r="C203" s="40">
        <v>90</v>
      </c>
      <c r="D203" s="40">
        <v>178</v>
      </c>
      <c r="E203" s="40">
        <v>303</v>
      </c>
      <c r="F203" s="40">
        <v>451</v>
      </c>
      <c r="G203" s="40">
        <v>552</v>
      </c>
      <c r="H203" s="40">
        <v>673</v>
      </c>
      <c r="I203" s="40">
        <v>651</v>
      </c>
      <c r="J203" s="40">
        <v>528</v>
      </c>
      <c r="K203" s="40">
        <v>403</v>
      </c>
      <c r="L203" s="40">
        <v>187</v>
      </c>
      <c r="M203" s="40">
        <v>77</v>
      </c>
      <c r="N203" s="48">
        <v>4157</v>
      </c>
    </row>
    <row r="204" spans="1:14" ht="12.75">
      <c r="A204" s="37" t="s">
        <v>298</v>
      </c>
      <c r="B204" s="40">
        <v>24</v>
      </c>
      <c r="C204" s="40">
        <v>28</v>
      </c>
      <c r="D204" s="40">
        <v>94</v>
      </c>
      <c r="E204" s="40">
        <v>235</v>
      </c>
      <c r="F204" s="40">
        <v>388</v>
      </c>
      <c r="G204" s="40">
        <v>593</v>
      </c>
      <c r="H204" s="40">
        <v>744</v>
      </c>
      <c r="I204" s="40">
        <v>738</v>
      </c>
      <c r="J204" s="40">
        <v>498</v>
      </c>
      <c r="K204" s="40">
        <v>311</v>
      </c>
      <c r="L204" s="40">
        <v>77</v>
      </c>
      <c r="M204" s="40">
        <v>14</v>
      </c>
      <c r="N204" s="48">
        <v>3748</v>
      </c>
    </row>
    <row r="205" spans="1:14" ht="12.75">
      <c r="A205" s="37" t="s">
        <v>158</v>
      </c>
      <c r="B205" s="40">
        <v>0</v>
      </c>
      <c r="C205" s="40">
        <v>1</v>
      </c>
      <c r="D205" s="40">
        <v>9</v>
      </c>
      <c r="E205" s="40">
        <v>46</v>
      </c>
      <c r="F205" s="40">
        <v>177</v>
      </c>
      <c r="G205" s="40">
        <v>398</v>
      </c>
      <c r="H205" s="40">
        <v>633</v>
      </c>
      <c r="I205" s="40">
        <v>588</v>
      </c>
      <c r="J205" s="40">
        <v>303</v>
      </c>
      <c r="K205" s="40">
        <v>105</v>
      </c>
      <c r="L205" s="40">
        <v>12</v>
      </c>
      <c r="M205" s="40">
        <v>0</v>
      </c>
      <c r="N205" s="48">
        <v>2279</v>
      </c>
    </row>
    <row r="206" spans="1:14" ht="12.75">
      <c r="A206" s="37" t="s">
        <v>159</v>
      </c>
      <c r="B206" s="40">
        <v>14</v>
      </c>
      <c r="C206" s="40">
        <v>40</v>
      </c>
      <c r="D206" s="40">
        <v>120</v>
      </c>
      <c r="E206" s="40">
        <v>242</v>
      </c>
      <c r="F206" s="40">
        <v>436</v>
      </c>
      <c r="G206" s="40">
        <v>597</v>
      </c>
      <c r="H206" s="40">
        <v>801</v>
      </c>
      <c r="I206" s="40">
        <v>767</v>
      </c>
      <c r="J206" s="40">
        <v>566</v>
      </c>
      <c r="K206" s="40">
        <v>344</v>
      </c>
      <c r="L206" s="40">
        <v>112</v>
      </c>
      <c r="M206" s="40">
        <v>22</v>
      </c>
      <c r="N206" s="48">
        <v>4066</v>
      </c>
    </row>
    <row r="207" spans="1:14" ht="12.75">
      <c r="A207" s="37" t="s">
        <v>244</v>
      </c>
      <c r="B207" s="40">
        <v>21</v>
      </c>
      <c r="C207" s="40">
        <v>49</v>
      </c>
      <c r="D207" s="40">
        <v>130</v>
      </c>
      <c r="E207" s="40">
        <v>248</v>
      </c>
      <c r="F207" s="40">
        <v>450</v>
      </c>
      <c r="G207" s="40">
        <v>630</v>
      </c>
      <c r="H207" s="40">
        <v>810</v>
      </c>
      <c r="I207" s="40">
        <v>762</v>
      </c>
      <c r="J207" s="40">
        <v>557</v>
      </c>
      <c r="K207" s="40">
        <v>357</v>
      </c>
      <c r="L207" s="40">
        <v>121</v>
      </c>
      <c r="M207" s="40">
        <v>24</v>
      </c>
      <c r="N207" s="48">
        <v>4163</v>
      </c>
    </row>
    <row r="208" spans="1:14" ht="12.75">
      <c r="A208" s="37" t="s">
        <v>160</v>
      </c>
      <c r="B208" s="40">
        <v>72</v>
      </c>
      <c r="C208" s="40">
        <v>108</v>
      </c>
      <c r="D208" s="40">
        <v>189</v>
      </c>
      <c r="E208" s="40">
        <v>310</v>
      </c>
      <c r="F208" s="40">
        <v>489</v>
      </c>
      <c r="G208" s="40">
        <v>649</v>
      </c>
      <c r="H208" s="40">
        <v>802</v>
      </c>
      <c r="I208" s="40">
        <v>770</v>
      </c>
      <c r="J208" s="40">
        <v>597</v>
      </c>
      <c r="K208" s="40">
        <v>417</v>
      </c>
      <c r="L208" s="40">
        <v>197</v>
      </c>
      <c r="M208" s="40">
        <v>91</v>
      </c>
      <c r="N208" s="48">
        <v>4698</v>
      </c>
    </row>
    <row r="209" spans="1:14" ht="12.75">
      <c r="A209" s="37" t="s">
        <v>161</v>
      </c>
      <c r="B209" s="40">
        <v>67</v>
      </c>
      <c r="C209" s="40">
        <v>123</v>
      </c>
      <c r="D209" s="40">
        <v>246</v>
      </c>
      <c r="E209" s="40">
        <v>365</v>
      </c>
      <c r="F209" s="40">
        <v>532</v>
      </c>
      <c r="G209" s="40">
        <v>677</v>
      </c>
      <c r="H209" s="40">
        <v>816</v>
      </c>
      <c r="I209" s="40">
        <v>784</v>
      </c>
      <c r="J209" s="40">
        <v>604</v>
      </c>
      <c r="K209" s="40">
        <v>428</v>
      </c>
      <c r="L209" s="40">
        <v>197</v>
      </c>
      <c r="M209" s="40">
        <v>72</v>
      </c>
      <c r="N209" s="48">
        <v>4917</v>
      </c>
    </row>
    <row r="210" spans="1:14" ht="12.75">
      <c r="A210" s="37" t="s">
        <v>245</v>
      </c>
      <c r="B210" s="40" t="s">
        <v>330</v>
      </c>
      <c r="C210" s="40" t="s">
        <v>330</v>
      </c>
      <c r="D210" s="40" t="s">
        <v>330</v>
      </c>
      <c r="E210" s="40" t="s">
        <v>330</v>
      </c>
      <c r="F210" s="40" t="s">
        <v>330</v>
      </c>
      <c r="G210" s="40" t="s">
        <v>330</v>
      </c>
      <c r="H210" s="40" t="s">
        <v>330</v>
      </c>
      <c r="I210" s="40" t="s">
        <v>330</v>
      </c>
      <c r="J210" s="40" t="s">
        <v>330</v>
      </c>
      <c r="K210" s="40" t="s">
        <v>330</v>
      </c>
      <c r="L210" s="40" t="s">
        <v>330</v>
      </c>
      <c r="M210" s="40" t="s">
        <v>330</v>
      </c>
      <c r="N210" s="48" t="s">
        <v>330</v>
      </c>
    </row>
    <row r="211" spans="1:14" ht="12.75">
      <c r="A211" s="37" t="s">
        <v>246</v>
      </c>
      <c r="B211" s="40" t="s">
        <v>330</v>
      </c>
      <c r="C211" s="40" t="s">
        <v>330</v>
      </c>
      <c r="D211" s="40" t="s">
        <v>330</v>
      </c>
      <c r="E211" s="40" t="s">
        <v>330</v>
      </c>
      <c r="F211" s="40" t="s">
        <v>330</v>
      </c>
      <c r="G211" s="40" t="s">
        <v>330</v>
      </c>
      <c r="H211" s="40" t="s">
        <v>330</v>
      </c>
      <c r="I211" s="40" t="s">
        <v>330</v>
      </c>
      <c r="J211" s="40" t="s">
        <v>330</v>
      </c>
      <c r="K211" s="40" t="s">
        <v>330</v>
      </c>
      <c r="L211" s="40" t="s">
        <v>330</v>
      </c>
      <c r="M211" s="40" t="s">
        <v>330</v>
      </c>
      <c r="N211" s="48" t="s">
        <v>330</v>
      </c>
    </row>
    <row r="212" spans="1:14" ht="12.75">
      <c r="A212" s="37" t="s">
        <v>162</v>
      </c>
      <c r="B212" s="40">
        <v>12</v>
      </c>
      <c r="C212" s="40">
        <v>27</v>
      </c>
      <c r="D212" s="40">
        <v>103</v>
      </c>
      <c r="E212" s="40">
        <v>243</v>
      </c>
      <c r="F212" s="40">
        <v>420</v>
      </c>
      <c r="G212" s="40">
        <v>566</v>
      </c>
      <c r="H212" s="40">
        <v>730</v>
      </c>
      <c r="I212" s="40">
        <v>702</v>
      </c>
      <c r="J212" s="40">
        <v>514</v>
      </c>
      <c r="K212" s="40">
        <v>336</v>
      </c>
      <c r="L212" s="40">
        <v>103</v>
      </c>
      <c r="M212" s="40">
        <v>18</v>
      </c>
      <c r="N212" s="48">
        <v>3778</v>
      </c>
    </row>
    <row r="213" spans="1:14" ht="12.75">
      <c r="A213" s="37" t="s">
        <v>163</v>
      </c>
      <c r="B213" s="40">
        <v>68</v>
      </c>
      <c r="C213" s="40">
        <v>105</v>
      </c>
      <c r="D213" s="40">
        <v>195</v>
      </c>
      <c r="E213" s="40">
        <v>328</v>
      </c>
      <c r="F213" s="40">
        <v>497</v>
      </c>
      <c r="G213" s="40">
        <v>636</v>
      </c>
      <c r="H213" s="40">
        <v>801</v>
      </c>
      <c r="I213" s="40">
        <v>780</v>
      </c>
      <c r="J213" s="40">
        <v>601</v>
      </c>
      <c r="K213" s="40">
        <v>463</v>
      </c>
      <c r="L213" s="40">
        <v>225</v>
      </c>
      <c r="M213" s="40">
        <v>93</v>
      </c>
      <c r="N213" s="48">
        <v>4797</v>
      </c>
    </row>
    <row r="214" spans="1:14" ht="12.75">
      <c r="A214" s="37" t="s">
        <v>247</v>
      </c>
      <c r="B214" s="40">
        <v>0</v>
      </c>
      <c r="C214" s="40">
        <v>0</v>
      </c>
      <c r="D214" s="40">
        <v>16</v>
      </c>
      <c r="E214" s="40">
        <v>94</v>
      </c>
      <c r="F214" s="40">
        <v>312</v>
      </c>
      <c r="G214" s="40">
        <v>472</v>
      </c>
      <c r="H214" s="40">
        <v>775</v>
      </c>
      <c r="I214" s="40">
        <v>694</v>
      </c>
      <c r="J214" s="40">
        <v>414</v>
      </c>
      <c r="K214" s="40">
        <v>235</v>
      </c>
      <c r="L214" s="40">
        <v>31</v>
      </c>
      <c r="M214" s="40">
        <v>1</v>
      </c>
      <c r="N214" s="48">
        <v>3043</v>
      </c>
    </row>
    <row r="215" spans="1:14" ht="12.75">
      <c r="A215" s="37" t="s">
        <v>164</v>
      </c>
      <c r="B215" s="40">
        <v>40</v>
      </c>
      <c r="C215" s="40">
        <v>95</v>
      </c>
      <c r="D215" s="40">
        <v>214</v>
      </c>
      <c r="E215" s="40">
        <v>348</v>
      </c>
      <c r="F215" s="40">
        <v>544</v>
      </c>
      <c r="G215" s="40">
        <v>697</v>
      </c>
      <c r="H215" s="40">
        <v>862</v>
      </c>
      <c r="I215" s="40">
        <v>828</v>
      </c>
      <c r="J215" s="40">
        <v>636</v>
      </c>
      <c r="K215" s="40">
        <v>431</v>
      </c>
      <c r="L215" s="40">
        <v>180</v>
      </c>
      <c r="M215" s="40">
        <v>54</v>
      </c>
      <c r="N215" s="48">
        <v>4934</v>
      </c>
    </row>
    <row r="216" spans="1:14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</row>
    <row r="217" spans="1:14" ht="12.75">
      <c r="A217" s="37" t="s">
        <v>165</v>
      </c>
      <c r="B217" s="40">
        <v>30</v>
      </c>
      <c r="C217" s="40">
        <v>73</v>
      </c>
      <c r="D217" s="40">
        <v>187</v>
      </c>
      <c r="E217" s="40">
        <v>369</v>
      </c>
      <c r="F217" s="40">
        <v>543</v>
      </c>
      <c r="G217" s="40">
        <v>675</v>
      </c>
      <c r="H217" s="40">
        <v>828</v>
      </c>
      <c r="I217" s="40">
        <v>791</v>
      </c>
      <c r="J217" s="40">
        <v>634</v>
      </c>
      <c r="K217" s="40">
        <v>453</v>
      </c>
      <c r="L217" s="40">
        <v>180</v>
      </c>
      <c r="M217" s="40">
        <v>49</v>
      </c>
      <c r="N217" s="48">
        <v>4817</v>
      </c>
    </row>
    <row r="218" spans="1:14" ht="12.75">
      <c r="A218" s="37" t="s">
        <v>166</v>
      </c>
      <c r="B218" s="40">
        <v>28</v>
      </c>
      <c r="C218" s="40">
        <v>71</v>
      </c>
      <c r="D218" s="40">
        <v>193</v>
      </c>
      <c r="E218" s="40">
        <v>357</v>
      </c>
      <c r="F218" s="40">
        <v>547</v>
      </c>
      <c r="G218" s="40">
        <v>717</v>
      </c>
      <c r="H218" s="40">
        <v>860</v>
      </c>
      <c r="I218" s="40">
        <v>835</v>
      </c>
      <c r="J218" s="40">
        <v>655</v>
      </c>
      <c r="K218" s="40">
        <v>412</v>
      </c>
      <c r="L218" s="40">
        <v>159</v>
      </c>
      <c r="M218" s="40">
        <v>48</v>
      </c>
      <c r="N218" s="48">
        <v>4888</v>
      </c>
    </row>
    <row r="219" spans="1:14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</row>
    <row r="220" spans="1:14" ht="12.75">
      <c r="A220" s="37" t="s">
        <v>167</v>
      </c>
      <c r="B220" s="40">
        <v>36</v>
      </c>
      <c r="C220" s="40">
        <v>65</v>
      </c>
      <c r="D220" s="40">
        <v>159</v>
      </c>
      <c r="E220" s="40">
        <v>358</v>
      </c>
      <c r="F220" s="40">
        <v>515</v>
      </c>
      <c r="G220" s="40">
        <v>668</v>
      </c>
      <c r="H220" s="40">
        <v>850</v>
      </c>
      <c r="I220" s="40">
        <v>821</v>
      </c>
      <c r="J220" s="40">
        <v>651</v>
      </c>
      <c r="K220" s="40">
        <v>433</v>
      </c>
      <c r="L220" s="40">
        <v>163</v>
      </c>
      <c r="M220" s="40">
        <v>26</v>
      </c>
      <c r="N220" s="48">
        <v>4749</v>
      </c>
    </row>
    <row r="221" spans="1:14" ht="12.75">
      <c r="A221" s="37" t="s">
        <v>168</v>
      </c>
      <c r="B221" s="40">
        <v>38</v>
      </c>
      <c r="C221" s="40">
        <v>103</v>
      </c>
      <c r="D221" s="40">
        <v>246</v>
      </c>
      <c r="E221" s="40">
        <v>416</v>
      </c>
      <c r="F221" s="40">
        <v>582</v>
      </c>
      <c r="G221" s="40">
        <v>741</v>
      </c>
      <c r="H221" s="40">
        <v>879</v>
      </c>
      <c r="I221" s="40">
        <v>858</v>
      </c>
      <c r="J221" s="40">
        <v>667</v>
      </c>
      <c r="K221" s="40">
        <v>439</v>
      </c>
      <c r="L221" s="40">
        <v>187</v>
      </c>
      <c r="M221" s="40">
        <v>54</v>
      </c>
      <c r="N221" s="48">
        <v>5214</v>
      </c>
    </row>
    <row r="222" spans="1:14" ht="12.75">
      <c r="A222" s="37" t="s">
        <v>169</v>
      </c>
      <c r="B222" s="40">
        <v>43</v>
      </c>
      <c r="C222" s="40">
        <v>96</v>
      </c>
      <c r="D222" s="40">
        <v>218</v>
      </c>
      <c r="E222" s="40">
        <v>356</v>
      </c>
      <c r="F222" s="40">
        <v>531</v>
      </c>
      <c r="G222" s="40">
        <v>639</v>
      </c>
      <c r="H222" s="40">
        <v>780</v>
      </c>
      <c r="I222" s="40">
        <v>755</v>
      </c>
      <c r="J222" s="40">
        <v>578</v>
      </c>
      <c r="K222" s="40">
        <v>421</v>
      </c>
      <c r="L222" s="40">
        <v>181</v>
      </c>
      <c r="M222" s="40">
        <v>52</v>
      </c>
      <c r="N222" s="48">
        <v>4656</v>
      </c>
    </row>
    <row r="223" spans="1:14" ht="12.75">
      <c r="A223" s="37" t="s">
        <v>170</v>
      </c>
      <c r="B223" s="40">
        <v>5</v>
      </c>
      <c r="C223" s="40">
        <v>11</v>
      </c>
      <c r="D223" s="40">
        <v>71</v>
      </c>
      <c r="E223" s="40">
        <v>241</v>
      </c>
      <c r="F223" s="40">
        <v>376</v>
      </c>
      <c r="G223" s="40">
        <v>506</v>
      </c>
      <c r="H223" s="40">
        <v>625</v>
      </c>
      <c r="I223" s="40">
        <v>610</v>
      </c>
      <c r="J223" s="40">
        <v>453</v>
      </c>
      <c r="K223" s="40">
        <v>304</v>
      </c>
      <c r="L223" s="40">
        <v>70</v>
      </c>
      <c r="M223" s="40">
        <v>5</v>
      </c>
      <c r="N223" s="48">
        <v>3282</v>
      </c>
    </row>
    <row r="224" spans="1:14" ht="12.75">
      <c r="A224" s="37" t="s">
        <v>171</v>
      </c>
      <c r="B224" s="40">
        <v>70</v>
      </c>
      <c r="C224" s="40">
        <v>121</v>
      </c>
      <c r="D224" s="40">
        <v>233</v>
      </c>
      <c r="E224" s="40">
        <v>357</v>
      </c>
      <c r="F224" s="40">
        <v>506</v>
      </c>
      <c r="G224" s="40">
        <v>625</v>
      </c>
      <c r="H224" s="40">
        <v>765</v>
      </c>
      <c r="I224" s="40">
        <v>737</v>
      </c>
      <c r="J224" s="40">
        <v>584</v>
      </c>
      <c r="K224" s="40">
        <v>439</v>
      </c>
      <c r="L224" s="40">
        <v>210</v>
      </c>
      <c r="M224" s="40">
        <v>84</v>
      </c>
      <c r="N224" s="48">
        <v>4736</v>
      </c>
    </row>
    <row r="225" spans="1:14" ht="12.75">
      <c r="A225" s="37" t="s">
        <v>172</v>
      </c>
      <c r="B225" s="40">
        <v>13</v>
      </c>
      <c r="C225" s="40">
        <v>39</v>
      </c>
      <c r="D225" s="40">
        <v>133</v>
      </c>
      <c r="E225" s="40">
        <v>285</v>
      </c>
      <c r="F225" s="40">
        <v>474</v>
      </c>
      <c r="G225" s="40">
        <v>617</v>
      </c>
      <c r="H225" s="40">
        <v>772</v>
      </c>
      <c r="I225" s="40">
        <v>754</v>
      </c>
      <c r="J225" s="40">
        <v>567</v>
      </c>
      <c r="K225" s="40">
        <v>368</v>
      </c>
      <c r="L225" s="40">
        <v>116</v>
      </c>
      <c r="M225" s="40">
        <v>24</v>
      </c>
      <c r="N225" s="48">
        <v>4167</v>
      </c>
    </row>
    <row r="226" spans="1:14" ht="12.75">
      <c r="A226" s="37" t="s">
        <v>173</v>
      </c>
      <c r="B226" s="40">
        <v>25</v>
      </c>
      <c r="C226" s="40">
        <v>69</v>
      </c>
      <c r="D226" s="40">
        <v>186</v>
      </c>
      <c r="E226" s="40">
        <v>329</v>
      </c>
      <c r="F226" s="40">
        <v>534</v>
      </c>
      <c r="G226" s="40">
        <v>703</v>
      </c>
      <c r="H226" s="40">
        <v>879</v>
      </c>
      <c r="I226" s="40">
        <v>848</v>
      </c>
      <c r="J226" s="40">
        <v>640</v>
      </c>
      <c r="K226" s="40">
        <v>415</v>
      </c>
      <c r="L226" s="40">
        <v>156</v>
      </c>
      <c r="M226" s="40">
        <v>35</v>
      </c>
      <c r="N226" s="48">
        <v>4826</v>
      </c>
    </row>
    <row r="227" spans="1:14" ht="12.75">
      <c r="A227" s="37" t="s">
        <v>320</v>
      </c>
      <c r="B227" s="40">
        <v>26</v>
      </c>
      <c r="C227" s="40">
        <v>74</v>
      </c>
      <c r="D227" s="40">
        <v>257</v>
      </c>
      <c r="E227" s="40">
        <v>292</v>
      </c>
      <c r="F227" s="40">
        <v>516</v>
      </c>
      <c r="G227" s="40">
        <v>666</v>
      </c>
      <c r="H227" s="40">
        <v>866</v>
      </c>
      <c r="I227" s="40">
        <v>799</v>
      </c>
      <c r="J227" s="40">
        <v>645</v>
      </c>
      <c r="K227" s="40">
        <v>443</v>
      </c>
      <c r="L227" s="40">
        <v>232</v>
      </c>
      <c r="M227" s="40">
        <v>36</v>
      </c>
      <c r="N227" s="48">
        <v>4857</v>
      </c>
    </row>
    <row r="228" spans="1:14" ht="12.75">
      <c r="A228" s="37" t="s">
        <v>174</v>
      </c>
      <c r="B228" s="40">
        <v>16</v>
      </c>
      <c r="C228" s="40">
        <v>50</v>
      </c>
      <c r="D228" s="40">
        <v>194</v>
      </c>
      <c r="E228" s="40">
        <v>359</v>
      </c>
      <c r="F228" s="40">
        <v>535</v>
      </c>
      <c r="G228" s="40">
        <v>665</v>
      </c>
      <c r="H228" s="40">
        <v>807</v>
      </c>
      <c r="I228" s="40">
        <v>771</v>
      </c>
      <c r="J228" s="40">
        <v>588</v>
      </c>
      <c r="K228" s="40">
        <v>405</v>
      </c>
      <c r="L228" s="40">
        <v>146</v>
      </c>
      <c r="M228" s="40">
        <v>26</v>
      </c>
      <c r="N228" s="48">
        <v>4567</v>
      </c>
    </row>
    <row r="229" spans="1:14" ht="12.75">
      <c r="A229" s="37" t="s">
        <v>175</v>
      </c>
      <c r="B229" s="40">
        <v>14</v>
      </c>
      <c r="C229" s="40">
        <v>40</v>
      </c>
      <c r="D229" s="40">
        <v>120</v>
      </c>
      <c r="E229" s="40">
        <v>242</v>
      </c>
      <c r="F229" s="40">
        <v>436</v>
      </c>
      <c r="G229" s="40">
        <v>597</v>
      </c>
      <c r="H229" s="40">
        <v>801</v>
      </c>
      <c r="I229" s="40">
        <v>767</v>
      </c>
      <c r="J229" s="40">
        <v>566</v>
      </c>
      <c r="K229" s="40">
        <v>344</v>
      </c>
      <c r="L229" s="40">
        <v>112</v>
      </c>
      <c r="M229" s="40">
        <v>22</v>
      </c>
      <c r="N229" s="48">
        <v>4066</v>
      </c>
    </row>
    <row r="230" spans="1:14" ht="12.75">
      <c r="A230" s="37" t="s">
        <v>178</v>
      </c>
      <c r="B230" s="40">
        <v>60</v>
      </c>
      <c r="C230" s="40">
        <v>113</v>
      </c>
      <c r="D230" s="40">
        <v>236</v>
      </c>
      <c r="E230" s="40">
        <v>367</v>
      </c>
      <c r="F230" s="40">
        <v>525</v>
      </c>
      <c r="G230" s="40">
        <v>645</v>
      </c>
      <c r="H230" s="40">
        <v>791</v>
      </c>
      <c r="I230" s="40">
        <v>756</v>
      </c>
      <c r="J230" s="40">
        <v>596</v>
      </c>
      <c r="K230" s="40">
        <v>439</v>
      </c>
      <c r="L230" s="40">
        <v>206</v>
      </c>
      <c r="M230" s="40">
        <v>78</v>
      </c>
      <c r="N230" s="48">
        <v>4815</v>
      </c>
    </row>
    <row r="231" spans="1:14" ht="12.75">
      <c r="A231" s="37" t="s">
        <v>179</v>
      </c>
      <c r="B231" s="40">
        <v>7</v>
      </c>
      <c r="C231" s="40">
        <v>19</v>
      </c>
      <c r="D231" s="40">
        <v>67</v>
      </c>
      <c r="E231" s="40">
        <v>216</v>
      </c>
      <c r="F231" s="40">
        <v>333</v>
      </c>
      <c r="G231" s="40">
        <v>552</v>
      </c>
      <c r="H231" s="40">
        <v>719</v>
      </c>
      <c r="I231" s="40">
        <v>689</v>
      </c>
      <c r="J231" s="40">
        <v>462</v>
      </c>
      <c r="K231" s="40">
        <v>286</v>
      </c>
      <c r="L231" s="40">
        <v>61</v>
      </c>
      <c r="M231" s="40">
        <v>10</v>
      </c>
      <c r="N231" s="48">
        <v>3426</v>
      </c>
    </row>
    <row r="232" spans="1:14" ht="12.75">
      <c r="A232" s="37" t="s">
        <v>182</v>
      </c>
      <c r="B232" s="40">
        <v>37</v>
      </c>
      <c r="C232" s="40">
        <v>74</v>
      </c>
      <c r="D232" s="40">
        <v>185</v>
      </c>
      <c r="E232" s="40">
        <v>379</v>
      </c>
      <c r="F232" s="40">
        <v>599</v>
      </c>
      <c r="G232" s="40">
        <v>759</v>
      </c>
      <c r="H232" s="40">
        <v>971</v>
      </c>
      <c r="I232" s="40">
        <v>937</v>
      </c>
      <c r="J232" s="40">
        <v>722</v>
      </c>
      <c r="K232" s="40">
        <v>474</v>
      </c>
      <c r="L232" s="40">
        <v>162</v>
      </c>
      <c r="M232" s="40">
        <v>60</v>
      </c>
      <c r="N232" s="48">
        <v>5364</v>
      </c>
    </row>
    <row r="233" spans="1:14" ht="12.75">
      <c r="A233" s="37" t="s">
        <v>181</v>
      </c>
      <c r="B233" s="40">
        <v>33</v>
      </c>
      <c r="C233" s="40">
        <v>86</v>
      </c>
      <c r="D233" s="40">
        <v>202</v>
      </c>
      <c r="E233" s="40">
        <v>344</v>
      </c>
      <c r="F233" s="40">
        <v>563</v>
      </c>
      <c r="G233" s="40">
        <v>747</v>
      </c>
      <c r="H233" s="40">
        <v>926</v>
      </c>
      <c r="I233" s="40">
        <v>894</v>
      </c>
      <c r="J233" s="40">
        <v>674</v>
      </c>
      <c r="K233" s="40">
        <v>437</v>
      </c>
      <c r="L233" s="40">
        <v>171</v>
      </c>
      <c r="M233" s="40">
        <v>41</v>
      </c>
      <c r="N233" s="48">
        <v>5123</v>
      </c>
    </row>
    <row r="234" spans="1:14" ht="12.75">
      <c r="A234" s="37" t="s">
        <v>184</v>
      </c>
      <c r="B234" s="40">
        <v>46</v>
      </c>
      <c r="C234" s="40">
        <v>94</v>
      </c>
      <c r="D234" s="40">
        <v>206</v>
      </c>
      <c r="E234" s="40">
        <v>332</v>
      </c>
      <c r="F234" s="40">
        <v>547</v>
      </c>
      <c r="G234" s="40">
        <v>694</v>
      </c>
      <c r="H234" s="40">
        <v>862</v>
      </c>
      <c r="I234" s="40">
        <v>836</v>
      </c>
      <c r="J234" s="40">
        <v>646</v>
      </c>
      <c r="K234" s="40">
        <v>443</v>
      </c>
      <c r="L234" s="40">
        <v>184</v>
      </c>
      <c r="M234" s="40">
        <v>48</v>
      </c>
      <c r="N234" s="48">
        <v>4942</v>
      </c>
    </row>
    <row r="235" spans="1:14" ht="12.75">
      <c r="A235" s="37" t="s">
        <v>183</v>
      </c>
      <c r="B235" s="40">
        <v>33</v>
      </c>
      <c r="C235" s="40">
        <v>103</v>
      </c>
      <c r="D235" s="40">
        <v>261</v>
      </c>
      <c r="E235" s="40">
        <v>475</v>
      </c>
      <c r="F235" s="40">
        <v>644</v>
      </c>
      <c r="G235" s="40">
        <v>856</v>
      </c>
      <c r="H235" s="40">
        <v>1000</v>
      </c>
      <c r="I235" s="40">
        <v>968</v>
      </c>
      <c r="J235" s="40">
        <v>739</v>
      </c>
      <c r="K235" s="40">
        <v>532</v>
      </c>
      <c r="L235" s="40">
        <v>174</v>
      </c>
      <c r="M235" s="40">
        <v>33</v>
      </c>
      <c r="N235" s="48">
        <v>5824</v>
      </c>
    </row>
    <row r="236" spans="1:14" ht="12.75">
      <c r="A236" s="37" t="s">
        <v>180</v>
      </c>
      <c r="B236" s="40">
        <v>24</v>
      </c>
      <c r="C236" s="40">
        <v>58</v>
      </c>
      <c r="D236" s="40">
        <v>161</v>
      </c>
      <c r="E236" s="40">
        <v>317</v>
      </c>
      <c r="F236" s="40">
        <v>549</v>
      </c>
      <c r="G236" s="40">
        <v>759</v>
      </c>
      <c r="H236" s="40">
        <v>936</v>
      </c>
      <c r="I236" s="40">
        <v>898</v>
      </c>
      <c r="J236" s="40">
        <v>652</v>
      </c>
      <c r="K236" s="40">
        <v>380</v>
      </c>
      <c r="L236" s="40">
        <v>149</v>
      </c>
      <c r="M236" s="40">
        <v>37</v>
      </c>
      <c r="N236" s="48">
        <v>4925</v>
      </c>
    </row>
    <row r="237" spans="1:14" ht="12.75">
      <c r="A237" s="37" t="s">
        <v>185</v>
      </c>
      <c r="B237" s="40">
        <v>54</v>
      </c>
      <c r="C237" s="40">
        <v>93</v>
      </c>
      <c r="D237" s="40">
        <v>242</v>
      </c>
      <c r="E237" s="40">
        <v>365</v>
      </c>
      <c r="F237" s="40">
        <v>566</v>
      </c>
      <c r="G237" s="40">
        <v>700</v>
      </c>
      <c r="H237" s="40">
        <v>849</v>
      </c>
      <c r="I237" s="40">
        <v>818</v>
      </c>
      <c r="J237" s="40">
        <v>626</v>
      </c>
      <c r="K237" s="40">
        <v>452</v>
      </c>
      <c r="L237" s="40">
        <v>204</v>
      </c>
      <c r="M237" s="40">
        <v>48</v>
      </c>
      <c r="N237" s="48">
        <v>5023</v>
      </c>
    </row>
    <row r="238" spans="1:14" ht="12.75">
      <c r="A238" s="37" t="s">
        <v>186</v>
      </c>
      <c r="B238" s="40">
        <v>43</v>
      </c>
      <c r="C238" s="40">
        <v>80</v>
      </c>
      <c r="D238" s="40">
        <v>183</v>
      </c>
      <c r="E238" s="40">
        <v>320</v>
      </c>
      <c r="F238" s="40">
        <v>537</v>
      </c>
      <c r="G238" s="40">
        <v>703</v>
      </c>
      <c r="H238" s="40">
        <v>875</v>
      </c>
      <c r="I238" s="40">
        <v>836</v>
      </c>
      <c r="J238" s="40">
        <v>626</v>
      </c>
      <c r="K238" s="40">
        <v>416</v>
      </c>
      <c r="L238" s="40">
        <v>167</v>
      </c>
      <c r="M238" s="40">
        <v>53</v>
      </c>
      <c r="N238" s="48">
        <v>4844</v>
      </c>
    </row>
    <row r="239" spans="1:14" ht="12.75">
      <c r="A239" s="37" t="s">
        <v>187</v>
      </c>
      <c r="B239" s="40">
        <v>46</v>
      </c>
      <c r="C239" s="40">
        <v>95</v>
      </c>
      <c r="D239" s="40">
        <v>206</v>
      </c>
      <c r="E239" s="40">
        <v>345</v>
      </c>
      <c r="F239" s="40">
        <v>508</v>
      </c>
      <c r="G239" s="40">
        <v>619</v>
      </c>
      <c r="H239" s="40">
        <v>791</v>
      </c>
      <c r="I239" s="40">
        <v>759</v>
      </c>
      <c r="J239" s="40">
        <v>586</v>
      </c>
      <c r="K239" s="40">
        <v>419</v>
      </c>
      <c r="L239" s="40">
        <v>185</v>
      </c>
      <c r="M239" s="40">
        <v>60</v>
      </c>
      <c r="N239" s="48">
        <v>4625</v>
      </c>
    </row>
    <row r="240" spans="1:14" ht="12.75">
      <c r="A240" s="37" t="s">
        <v>188</v>
      </c>
      <c r="B240" s="40">
        <v>12</v>
      </c>
      <c r="C240" s="40">
        <v>15</v>
      </c>
      <c r="D240" s="40">
        <v>37</v>
      </c>
      <c r="E240" s="40">
        <v>126</v>
      </c>
      <c r="F240" s="40">
        <v>307</v>
      </c>
      <c r="G240" s="40">
        <v>452</v>
      </c>
      <c r="H240" s="40">
        <v>584</v>
      </c>
      <c r="I240" s="40">
        <v>561</v>
      </c>
      <c r="J240" s="40">
        <v>421</v>
      </c>
      <c r="K240" s="40">
        <v>248</v>
      </c>
      <c r="L240" s="40">
        <v>77</v>
      </c>
      <c r="M240" s="40">
        <v>19</v>
      </c>
      <c r="N240" s="48">
        <v>2864</v>
      </c>
    </row>
    <row r="241" spans="1:14" ht="12.75">
      <c r="A241" s="37" t="s">
        <v>189</v>
      </c>
      <c r="B241" s="40">
        <v>3</v>
      </c>
      <c r="C241" s="40">
        <v>8</v>
      </c>
      <c r="D241" s="40">
        <v>40</v>
      </c>
      <c r="E241" s="40">
        <v>139</v>
      </c>
      <c r="F241" s="40">
        <v>300</v>
      </c>
      <c r="G241" s="40">
        <v>457</v>
      </c>
      <c r="H241" s="40">
        <v>623</v>
      </c>
      <c r="I241" s="40">
        <v>580</v>
      </c>
      <c r="J241" s="40">
        <v>400</v>
      </c>
      <c r="K241" s="40">
        <v>246</v>
      </c>
      <c r="L241" s="40">
        <v>59</v>
      </c>
      <c r="M241" s="40">
        <v>8</v>
      </c>
      <c r="N241" s="48">
        <v>2869</v>
      </c>
    </row>
    <row r="242" spans="1:14" ht="12.75">
      <c r="A242" s="37" t="s">
        <v>190</v>
      </c>
      <c r="B242" s="40">
        <v>13</v>
      </c>
      <c r="C242" s="40">
        <v>19</v>
      </c>
      <c r="D242" s="40">
        <v>43</v>
      </c>
      <c r="E242" s="40">
        <v>148</v>
      </c>
      <c r="F242" s="40">
        <v>250</v>
      </c>
      <c r="G242" s="40">
        <v>450</v>
      </c>
      <c r="H242" s="40">
        <v>597</v>
      </c>
      <c r="I242" s="40">
        <v>563</v>
      </c>
      <c r="J242" s="40">
        <v>360</v>
      </c>
      <c r="K242" s="40">
        <v>213</v>
      </c>
      <c r="L242" s="40">
        <v>49</v>
      </c>
      <c r="M242" s="40">
        <v>9</v>
      </c>
      <c r="N242" s="48">
        <v>2720</v>
      </c>
    </row>
    <row r="243" spans="1:14" ht="12.75">
      <c r="A243" s="37" t="s">
        <v>321</v>
      </c>
      <c r="B243" s="40">
        <v>35</v>
      </c>
      <c r="C243" s="40">
        <v>88</v>
      </c>
      <c r="D243" s="40">
        <v>270</v>
      </c>
      <c r="E243" s="40">
        <v>426</v>
      </c>
      <c r="F243" s="40">
        <v>554</v>
      </c>
      <c r="G243" s="40">
        <v>729</v>
      </c>
      <c r="H243" s="40">
        <v>891</v>
      </c>
      <c r="I243" s="40">
        <v>816</v>
      </c>
      <c r="J243" s="40">
        <v>639</v>
      </c>
      <c r="K243" s="40">
        <v>467</v>
      </c>
      <c r="L243" s="40">
        <v>158</v>
      </c>
      <c r="M243" s="40">
        <v>24</v>
      </c>
      <c r="N243" s="48">
        <v>5101</v>
      </c>
    </row>
    <row r="244" spans="1:14" ht="12.75">
      <c r="A244" s="37" t="s">
        <v>322</v>
      </c>
      <c r="B244" s="40">
        <v>13</v>
      </c>
      <c r="C244" s="40">
        <v>102</v>
      </c>
      <c r="D244" s="40">
        <v>264</v>
      </c>
      <c r="E244" s="40">
        <v>454</v>
      </c>
      <c r="F244" s="40">
        <v>609</v>
      </c>
      <c r="G244" s="40">
        <v>760</v>
      </c>
      <c r="H244" s="40">
        <v>908</v>
      </c>
      <c r="I244" s="40">
        <v>869</v>
      </c>
      <c r="J244" s="40">
        <v>721</v>
      </c>
      <c r="K244" s="40">
        <v>488</v>
      </c>
      <c r="L244" s="40">
        <v>204</v>
      </c>
      <c r="M244" s="40">
        <v>40</v>
      </c>
      <c r="N244" s="48">
        <v>5439</v>
      </c>
    </row>
    <row r="245" spans="1:14" ht="12.75">
      <c r="A245" s="37" t="s">
        <v>191</v>
      </c>
      <c r="B245" s="40">
        <v>39</v>
      </c>
      <c r="C245" s="40">
        <v>84</v>
      </c>
      <c r="D245" s="40">
        <v>215</v>
      </c>
      <c r="E245" s="40">
        <v>359</v>
      </c>
      <c r="F245" s="40">
        <v>503</v>
      </c>
      <c r="G245" s="40">
        <v>673</v>
      </c>
      <c r="H245" s="40">
        <v>797</v>
      </c>
      <c r="I245" s="40">
        <v>784</v>
      </c>
      <c r="J245" s="40">
        <v>603</v>
      </c>
      <c r="K245" s="40">
        <v>398</v>
      </c>
      <c r="L245" s="40">
        <v>167</v>
      </c>
      <c r="M245" s="40">
        <v>49</v>
      </c>
      <c r="N245" s="48">
        <v>4676</v>
      </c>
    </row>
    <row r="246" spans="1:14" ht="12.75">
      <c r="A246" s="37" t="s">
        <v>192</v>
      </c>
      <c r="B246" s="40">
        <v>14</v>
      </c>
      <c r="C246" s="40">
        <v>17</v>
      </c>
      <c r="D246" s="40">
        <v>35</v>
      </c>
      <c r="E246" s="40">
        <v>93</v>
      </c>
      <c r="F246" s="40">
        <v>208</v>
      </c>
      <c r="G246" s="40">
        <v>372</v>
      </c>
      <c r="H246" s="40">
        <v>569</v>
      </c>
      <c r="I246" s="40">
        <v>521</v>
      </c>
      <c r="J246" s="40">
        <v>337</v>
      </c>
      <c r="K246" s="40">
        <v>183</v>
      </c>
      <c r="L246" s="40">
        <v>44</v>
      </c>
      <c r="M246" s="40">
        <v>15</v>
      </c>
      <c r="N246" s="48">
        <v>2413</v>
      </c>
    </row>
    <row r="247" spans="1:14" ht="12.75">
      <c r="A247" s="37" t="s">
        <v>193</v>
      </c>
      <c r="B247" s="40">
        <v>14</v>
      </c>
      <c r="C247" s="40">
        <v>33</v>
      </c>
      <c r="D247" s="40">
        <v>109</v>
      </c>
      <c r="E247" s="40">
        <v>253</v>
      </c>
      <c r="F247" s="40">
        <v>420</v>
      </c>
      <c r="G247" s="40">
        <v>535</v>
      </c>
      <c r="H247" s="40">
        <v>666</v>
      </c>
      <c r="I247" s="40">
        <v>650</v>
      </c>
      <c r="J247" s="40">
        <v>505</v>
      </c>
      <c r="K247" s="40">
        <v>350</v>
      </c>
      <c r="L247" s="40">
        <v>120</v>
      </c>
      <c r="M247" s="40">
        <v>24</v>
      </c>
      <c r="N247" s="48">
        <v>3685</v>
      </c>
    </row>
    <row r="248" spans="1:14" ht="12.75">
      <c r="A248" s="37" t="s">
        <v>194</v>
      </c>
      <c r="B248" s="40">
        <v>9</v>
      </c>
      <c r="C248" s="40">
        <v>50</v>
      </c>
      <c r="D248" s="40">
        <v>145</v>
      </c>
      <c r="E248" s="40">
        <v>292</v>
      </c>
      <c r="F248" s="40">
        <v>454</v>
      </c>
      <c r="G248" s="40">
        <v>583</v>
      </c>
      <c r="H248" s="40">
        <v>735</v>
      </c>
      <c r="I248" s="40">
        <v>709</v>
      </c>
      <c r="J248" s="40">
        <v>538</v>
      </c>
      <c r="K248" s="40">
        <v>387</v>
      </c>
      <c r="L248" s="40">
        <v>131</v>
      </c>
      <c r="M248" s="40">
        <v>25</v>
      </c>
      <c r="N248" s="48">
        <v>4064</v>
      </c>
    </row>
    <row r="249" spans="1:14" ht="12.75">
      <c r="A249" s="37" t="s">
        <v>323</v>
      </c>
      <c r="B249" s="40">
        <v>2</v>
      </c>
      <c r="C249" s="40">
        <v>3</v>
      </c>
      <c r="D249" s="40">
        <v>31</v>
      </c>
      <c r="E249" s="40">
        <v>88</v>
      </c>
      <c r="F249" s="40">
        <v>323</v>
      </c>
      <c r="G249" s="40">
        <v>416</v>
      </c>
      <c r="H249" s="40">
        <v>556</v>
      </c>
      <c r="I249" s="40">
        <v>560</v>
      </c>
      <c r="J249" s="40">
        <v>390</v>
      </c>
      <c r="K249" s="40">
        <v>173</v>
      </c>
      <c r="L249" s="40">
        <v>30</v>
      </c>
      <c r="M249" s="40">
        <v>5</v>
      </c>
      <c r="N249" s="48">
        <v>2580</v>
      </c>
    </row>
    <row r="250" spans="1:14" ht="12.75">
      <c r="A250" s="37" t="s">
        <v>195</v>
      </c>
      <c r="B250" s="40">
        <v>7</v>
      </c>
      <c r="C250" s="40">
        <v>17</v>
      </c>
      <c r="D250" s="40">
        <v>66</v>
      </c>
      <c r="E250" s="40">
        <v>191</v>
      </c>
      <c r="F250" s="40">
        <v>334</v>
      </c>
      <c r="G250" s="40">
        <v>480</v>
      </c>
      <c r="H250" s="40">
        <v>599</v>
      </c>
      <c r="I250" s="40">
        <v>558</v>
      </c>
      <c r="J250" s="40">
        <v>442</v>
      </c>
      <c r="K250" s="40">
        <v>294</v>
      </c>
      <c r="L250" s="40">
        <v>78</v>
      </c>
      <c r="M250" s="40">
        <v>8</v>
      </c>
      <c r="N250" s="48">
        <v>3080</v>
      </c>
    </row>
    <row r="251" spans="1:14" ht="12.75">
      <c r="A251" s="37" t="s">
        <v>196</v>
      </c>
      <c r="B251" s="40">
        <v>69</v>
      </c>
      <c r="C251" s="40">
        <v>94</v>
      </c>
      <c r="D251" s="40">
        <v>213</v>
      </c>
      <c r="E251" s="40">
        <v>374</v>
      </c>
      <c r="F251" s="40">
        <v>563</v>
      </c>
      <c r="G251" s="40">
        <v>707</v>
      </c>
      <c r="H251" s="40">
        <v>855</v>
      </c>
      <c r="I251" s="40">
        <v>825</v>
      </c>
      <c r="J251" s="40">
        <v>628</v>
      </c>
      <c r="K251" s="40">
        <v>471</v>
      </c>
      <c r="L251" s="40">
        <v>179</v>
      </c>
      <c r="M251" s="40">
        <v>63</v>
      </c>
      <c r="N251" s="48">
        <v>5047</v>
      </c>
    </row>
    <row r="252" spans="1:14" ht="12.75">
      <c r="A252" s="37" t="s">
        <v>197</v>
      </c>
      <c r="B252" s="40">
        <v>32</v>
      </c>
      <c r="C252" s="40">
        <v>81</v>
      </c>
      <c r="D252" s="40">
        <v>208</v>
      </c>
      <c r="E252" s="40">
        <v>358</v>
      </c>
      <c r="F252" s="40">
        <v>573</v>
      </c>
      <c r="G252" s="40">
        <v>718</v>
      </c>
      <c r="H252" s="40">
        <v>878</v>
      </c>
      <c r="I252" s="40">
        <v>844</v>
      </c>
      <c r="J252" s="40">
        <v>662</v>
      </c>
      <c r="K252" s="40">
        <v>446</v>
      </c>
      <c r="L252" s="40">
        <v>169</v>
      </c>
      <c r="M252" s="40">
        <v>44</v>
      </c>
      <c r="N252" s="48">
        <v>5018</v>
      </c>
    </row>
    <row r="253" spans="1:14" ht="12.75">
      <c r="A253" s="37" t="s">
        <v>177</v>
      </c>
      <c r="B253" s="40">
        <v>216</v>
      </c>
      <c r="C253" s="40">
        <v>303</v>
      </c>
      <c r="D253" s="40">
        <v>447</v>
      </c>
      <c r="E253" s="40">
        <v>580</v>
      </c>
      <c r="F253" s="40">
        <v>768</v>
      </c>
      <c r="G253" s="40">
        <v>881</v>
      </c>
      <c r="H253" s="40">
        <v>1019</v>
      </c>
      <c r="I253" s="40">
        <v>990</v>
      </c>
      <c r="J253" s="40">
        <v>818</v>
      </c>
      <c r="K253" s="40">
        <v>645</v>
      </c>
      <c r="L253" s="40">
        <v>388</v>
      </c>
      <c r="M253" s="40">
        <v>219</v>
      </c>
      <c r="N253" s="48">
        <v>7279</v>
      </c>
    </row>
    <row r="254" spans="1:14" ht="12.75">
      <c r="A254" s="37" t="s">
        <v>176</v>
      </c>
      <c r="B254" s="40">
        <v>160</v>
      </c>
      <c r="C254" s="40">
        <v>255</v>
      </c>
      <c r="D254" s="40">
        <v>378</v>
      </c>
      <c r="E254" s="40">
        <v>607</v>
      </c>
      <c r="F254" s="40">
        <v>755</v>
      </c>
      <c r="G254" s="40">
        <v>870</v>
      </c>
      <c r="H254" s="40">
        <v>1039</v>
      </c>
      <c r="I254" s="40">
        <v>990</v>
      </c>
      <c r="J254" s="40">
        <v>851</v>
      </c>
      <c r="K254" s="40">
        <v>655</v>
      </c>
      <c r="L254" s="40">
        <v>370</v>
      </c>
      <c r="M254" s="40">
        <v>171</v>
      </c>
      <c r="N254" s="48">
        <v>7107</v>
      </c>
    </row>
    <row r="255" spans="1:14" ht="12.75">
      <c r="A255" s="37" t="s">
        <v>324</v>
      </c>
      <c r="B255" s="40">
        <v>6</v>
      </c>
      <c r="C255" s="40">
        <v>9</v>
      </c>
      <c r="D255" s="40">
        <v>31</v>
      </c>
      <c r="E255" s="40">
        <v>111</v>
      </c>
      <c r="F255" s="40">
        <v>300</v>
      </c>
      <c r="G255" s="40">
        <v>424</v>
      </c>
      <c r="H255" s="40">
        <v>564</v>
      </c>
      <c r="I255" s="40">
        <v>568</v>
      </c>
      <c r="J255" s="40">
        <v>469</v>
      </c>
      <c r="K255" s="40">
        <v>354</v>
      </c>
      <c r="L255" s="40">
        <v>121</v>
      </c>
      <c r="M255" s="40">
        <v>32</v>
      </c>
      <c r="N255" s="48">
        <v>2996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</row>
    <row r="258" spans="1:14" ht="12.75">
      <c r="A258" s="37" t="s">
        <v>198</v>
      </c>
      <c r="B258" s="40">
        <v>19</v>
      </c>
      <c r="C258" s="40">
        <v>39</v>
      </c>
      <c r="D258" s="40">
        <v>97</v>
      </c>
      <c r="E258" s="40">
        <v>228</v>
      </c>
      <c r="F258" s="40">
        <v>417</v>
      </c>
      <c r="G258" s="40">
        <v>636</v>
      </c>
      <c r="H258" s="40">
        <v>805</v>
      </c>
      <c r="I258" s="40">
        <v>769</v>
      </c>
      <c r="J258" s="40">
        <v>559</v>
      </c>
      <c r="K258" s="40">
        <v>320</v>
      </c>
      <c r="L258" s="40">
        <v>108</v>
      </c>
      <c r="M258" s="40">
        <v>21</v>
      </c>
      <c r="N258" s="48">
        <v>4023</v>
      </c>
    </row>
    <row r="259" spans="1:14" ht="12.75">
      <c r="A259" s="37" t="s">
        <v>199</v>
      </c>
      <c r="B259" s="40">
        <v>7</v>
      </c>
      <c r="C259" s="40">
        <v>56</v>
      </c>
      <c r="D259" s="40">
        <v>163</v>
      </c>
      <c r="E259" s="40">
        <v>348</v>
      </c>
      <c r="F259" s="40">
        <v>507</v>
      </c>
      <c r="G259" s="40">
        <v>686</v>
      </c>
      <c r="H259" s="40">
        <v>834</v>
      </c>
      <c r="I259" s="40">
        <v>807</v>
      </c>
      <c r="J259" s="40">
        <v>648</v>
      </c>
      <c r="K259" s="40">
        <v>409</v>
      </c>
      <c r="L259" s="40">
        <v>110</v>
      </c>
      <c r="M259" s="40">
        <v>21</v>
      </c>
      <c r="N259" s="48">
        <v>4599</v>
      </c>
    </row>
    <row r="260" spans="1:14" ht="12.75">
      <c r="A260" s="37" t="s">
        <v>251</v>
      </c>
      <c r="B260" s="40" t="s">
        <v>330</v>
      </c>
      <c r="C260" s="40" t="s">
        <v>330</v>
      </c>
      <c r="D260" s="40" t="s">
        <v>330</v>
      </c>
      <c r="E260" s="40" t="s">
        <v>330</v>
      </c>
      <c r="F260" s="40" t="s">
        <v>330</v>
      </c>
      <c r="G260" s="40" t="s">
        <v>330</v>
      </c>
      <c r="H260" s="40" t="s">
        <v>330</v>
      </c>
      <c r="I260" s="40" t="s">
        <v>330</v>
      </c>
      <c r="J260" s="40" t="s">
        <v>330</v>
      </c>
      <c r="K260" s="40" t="s">
        <v>330</v>
      </c>
      <c r="L260" s="40" t="s">
        <v>330</v>
      </c>
      <c r="M260" s="40" t="s">
        <v>330</v>
      </c>
      <c r="N260" s="48" t="s">
        <v>330</v>
      </c>
    </row>
    <row r="261" spans="1:14" ht="12.75">
      <c r="A261" s="37" t="s">
        <v>200</v>
      </c>
      <c r="B261" s="40">
        <v>10</v>
      </c>
      <c r="C261" s="40">
        <v>49</v>
      </c>
      <c r="D261" s="40">
        <v>157</v>
      </c>
      <c r="E261" s="40">
        <v>305</v>
      </c>
      <c r="F261" s="40">
        <v>492</v>
      </c>
      <c r="G261" s="40">
        <v>629</v>
      </c>
      <c r="H261" s="40">
        <v>785</v>
      </c>
      <c r="I261" s="40">
        <v>757</v>
      </c>
      <c r="J261" s="40">
        <v>573</v>
      </c>
      <c r="K261" s="40">
        <v>386</v>
      </c>
      <c r="L261" s="40">
        <v>130</v>
      </c>
      <c r="M261" s="40">
        <v>21</v>
      </c>
      <c r="N261" s="48">
        <v>4300</v>
      </c>
    </row>
    <row r="262" spans="1:14" ht="12.75">
      <c r="A262" s="37" t="s">
        <v>325</v>
      </c>
      <c r="B262" s="40">
        <v>17</v>
      </c>
      <c r="C262" s="40">
        <v>81</v>
      </c>
      <c r="D262" s="40">
        <v>147</v>
      </c>
      <c r="E262" s="40">
        <v>314</v>
      </c>
      <c r="F262" s="40">
        <v>437</v>
      </c>
      <c r="G262" s="40">
        <v>536</v>
      </c>
      <c r="H262" s="40">
        <v>635</v>
      </c>
      <c r="I262" s="40">
        <v>601</v>
      </c>
      <c r="J262" s="40">
        <v>532</v>
      </c>
      <c r="K262" s="40">
        <v>415</v>
      </c>
      <c r="L262" s="40">
        <v>183</v>
      </c>
      <c r="M262" s="40">
        <v>51</v>
      </c>
      <c r="N262" s="48">
        <v>3954</v>
      </c>
    </row>
    <row r="263" spans="1:14" ht="12.75">
      <c r="A263" s="37" t="s">
        <v>201</v>
      </c>
      <c r="B263" s="40">
        <v>39</v>
      </c>
      <c r="C263" s="40">
        <v>108</v>
      </c>
      <c r="D263" s="40">
        <v>240</v>
      </c>
      <c r="E263" s="40">
        <v>414</v>
      </c>
      <c r="F263" s="40">
        <v>634</v>
      </c>
      <c r="G263" s="40">
        <v>801</v>
      </c>
      <c r="H263" s="40">
        <v>950</v>
      </c>
      <c r="I263" s="40">
        <v>913</v>
      </c>
      <c r="J263" s="40">
        <v>716</v>
      </c>
      <c r="K263" s="40">
        <v>493</v>
      </c>
      <c r="L263" s="40">
        <v>196</v>
      </c>
      <c r="M263" s="40">
        <v>54</v>
      </c>
      <c r="N263" s="48">
        <v>5563</v>
      </c>
    </row>
    <row r="264" spans="1:14" ht="12.75">
      <c r="A264" s="37" t="s">
        <v>202</v>
      </c>
      <c r="B264" s="40">
        <v>13</v>
      </c>
      <c r="C264" s="40">
        <v>49</v>
      </c>
      <c r="D264" s="40">
        <v>150</v>
      </c>
      <c r="E264" s="40">
        <v>300</v>
      </c>
      <c r="F264" s="40">
        <v>504</v>
      </c>
      <c r="G264" s="40">
        <v>665</v>
      </c>
      <c r="H264" s="40">
        <v>838</v>
      </c>
      <c r="I264" s="40">
        <v>810</v>
      </c>
      <c r="J264" s="40">
        <v>623</v>
      </c>
      <c r="K264" s="40">
        <v>378</v>
      </c>
      <c r="L264" s="40">
        <v>91</v>
      </c>
      <c r="M264" s="40">
        <v>16</v>
      </c>
      <c r="N264" s="48">
        <v>4442</v>
      </c>
    </row>
    <row r="265" spans="1:14" ht="12.75">
      <c r="A265" s="37" t="s">
        <v>203</v>
      </c>
      <c r="B265" s="40">
        <v>40</v>
      </c>
      <c r="C265" s="40">
        <v>78</v>
      </c>
      <c r="D265" s="40">
        <v>180</v>
      </c>
      <c r="E265" s="40">
        <v>328</v>
      </c>
      <c r="F265" s="40">
        <v>555</v>
      </c>
      <c r="G265" s="40">
        <v>743</v>
      </c>
      <c r="H265" s="40">
        <v>929</v>
      </c>
      <c r="I265" s="40">
        <v>890</v>
      </c>
      <c r="J265" s="40">
        <v>662</v>
      </c>
      <c r="K265" s="40">
        <v>406</v>
      </c>
      <c r="L265" s="40">
        <v>148</v>
      </c>
      <c r="M265" s="40">
        <v>45</v>
      </c>
      <c r="N265" s="48">
        <v>5009</v>
      </c>
    </row>
    <row r="266" spans="1:14" ht="12.75">
      <c r="A266" s="37" t="s">
        <v>204</v>
      </c>
      <c r="B266" s="40">
        <v>34</v>
      </c>
      <c r="C266" s="40">
        <v>64</v>
      </c>
      <c r="D266" s="40">
        <v>173</v>
      </c>
      <c r="E266" s="40">
        <v>347</v>
      </c>
      <c r="F266" s="40">
        <v>604</v>
      </c>
      <c r="G266" s="40">
        <v>818</v>
      </c>
      <c r="H266" s="40">
        <v>1023</v>
      </c>
      <c r="I266" s="40">
        <v>974</v>
      </c>
      <c r="J266" s="40">
        <v>725</v>
      </c>
      <c r="K266" s="40">
        <v>442</v>
      </c>
      <c r="L266" s="40">
        <v>153</v>
      </c>
      <c r="M266" s="40">
        <v>46</v>
      </c>
      <c r="N266" s="48">
        <v>5407</v>
      </c>
    </row>
    <row r="267" spans="1:14" ht="12.75">
      <c r="A267" s="37" t="s">
        <v>205</v>
      </c>
      <c r="B267" s="40">
        <v>12</v>
      </c>
      <c r="C267" s="40">
        <v>37</v>
      </c>
      <c r="D267" s="40">
        <v>131</v>
      </c>
      <c r="E267" s="40">
        <v>277</v>
      </c>
      <c r="F267" s="40">
        <v>452</v>
      </c>
      <c r="G267" s="40">
        <v>590</v>
      </c>
      <c r="H267" s="40">
        <v>727</v>
      </c>
      <c r="I267" s="40">
        <v>694</v>
      </c>
      <c r="J267" s="40">
        <v>514</v>
      </c>
      <c r="K267" s="40">
        <v>363</v>
      </c>
      <c r="L267" s="40">
        <v>115</v>
      </c>
      <c r="M267" s="40">
        <v>20</v>
      </c>
      <c r="N267" s="48">
        <v>3939</v>
      </c>
    </row>
    <row r="268" spans="1:14" ht="12.75">
      <c r="A268" s="37" t="s">
        <v>206</v>
      </c>
      <c r="B268" s="40">
        <v>64</v>
      </c>
      <c r="C268" s="40">
        <v>92</v>
      </c>
      <c r="D268" s="40">
        <v>179</v>
      </c>
      <c r="E268" s="40">
        <v>296</v>
      </c>
      <c r="F268" s="40">
        <v>463</v>
      </c>
      <c r="G268" s="40">
        <v>613</v>
      </c>
      <c r="H268" s="40">
        <v>52</v>
      </c>
      <c r="I268" s="40">
        <v>709</v>
      </c>
      <c r="J268" s="40">
        <v>538</v>
      </c>
      <c r="K268" s="40">
        <v>390</v>
      </c>
      <c r="L268" s="40">
        <v>169</v>
      </c>
      <c r="M268" s="40">
        <v>74</v>
      </c>
      <c r="N268" s="48">
        <v>4345</v>
      </c>
    </row>
    <row r="269" spans="1:14" ht="12.75">
      <c r="A269" s="37" t="s">
        <v>252</v>
      </c>
      <c r="B269" s="40" t="s">
        <v>330</v>
      </c>
      <c r="C269" s="40" t="s">
        <v>330</v>
      </c>
      <c r="D269" s="40" t="s">
        <v>330</v>
      </c>
      <c r="E269" s="40" t="s">
        <v>330</v>
      </c>
      <c r="F269" s="40" t="s">
        <v>330</v>
      </c>
      <c r="G269" s="40" t="s">
        <v>330</v>
      </c>
      <c r="H269" s="40" t="s">
        <v>330</v>
      </c>
      <c r="I269" s="40" t="s">
        <v>330</v>
      </c>
      <c r="J269" s="40" t="s">
        <v>330</v>
      </c>
      <c r="K269" s="40" t="s">
        <v>330</v>
      </c>
      <c r="L269" s="40" t="s">
        <v>330</v>
      </c>
      <c r="M269" s="40" t="s">
        <v>330</v>
      </c>
      <c r="N269" s="48" t="s">
        <v>330</v>
      </c>
    </row>
    <row r="270" spans="1:14" ht="12.75">
      <c r="A270" s="37" t="s">
        <v>207</v>
      </c>
      <c r="B270" s="40">
        <v>21</v>
      </c>
      <c r="C270" s="40">
        <v>23</v>
      </c>
      <c r="D270" s="40">
        <v>43</v>
      </c>
      <c r="E270" s="40">
        <v>125</v>
      </c>
      <c r="F270" s="40">
        <v>248</v>
      </c>
      <c r="G270" s="40">
        <v>427</v>
      </c>
      <c r="H270" s="40">
        <v>560</v>
      </c>
      <c r="I270" s="40">
        <v>541</v>
      </c>
      <c r="J270" s="40">
        <v>367</v>
      </c>
      <c r="K270" s="40">
        <v>208</v>
      </c>
      <c r="L270" s="40">
        <v>51</v>
      </c>
      <c r="M270" s="40">
        <v>26</v>
      </c>
      <c r="N270" s="48">
        <v>2645</v>
      </c>
    </row>
    <row r="271" spans="1:14" ht="12.75">
      <c r="A271" s="37" t="s">
        <v>208</v>
      </c>
      <c r="B271" s="40">
        <v>48</v>
      </c>
      <c r="C271" s="40">
        <v>93</v>
      </c>
      <c r="D271" s="40">
        <v>193</v>
      </c>
      <c r="E271" s="40">
        <v>350</v>
      </c>
      <c r="F271" s="40">
        <v>589</v>
      </c>
      <c r="G271" s="40">
        <v>773</v>
      </c>
      <c r="H271" s="40">
        <v>962</v>
      </c>
      <c r="I271" s="40">
        <v>926</v>
      </c>
      <c r="J271" s="40">
        <v>739</v>
      </c>
      <c r="K271" s="40">
        <v>471</v>
      </c>
      <c r="L271" s="40">
        <v>178</v>
      </c>
      <c r="M271" s="40">
        <v>54</v>
      </c>
      <c r="N271" s="48">
        <v>5384</v>
      </c>
    </row>
    <row r="272" spans="1:14" ht="12.75">
      <c r="A272" s="37" t="s">
        <v>253</v>
      </c>
      <c r="B272" s="40" t="s">
        <v>330</v>
      </c>
      <c r="C272" s="40" t="s">
        <v>330</v>
      </c>
      <c r="D272" s="40" t="s">
        <v>330</v>
      </c>
      <c r="E272" s="40" t="s">
        <v>330</v>
      </c>
      <c r="F272" s="40" t="s">
        <v>330</v>
      </c>
      <c r="G272" s="40" t="s">
        <v>330</v>
      </c>
      <c r="H272" s="40" t="s">
        <v>330</v>
      </c>
      <c r="I272" s="40" t="s">
        <v>330</v>
      </c>
      <c r="J272" s="40" t="s">
        <v>330</v>
      </c>
      <c r="K272" s="40" t="s">
        <v>330</v>
      </c>
      <c r="L272" s="40" t="s">
        <v>330</v>
      </c>
      <c r="M272" s="40" t="s">
        <v>330</v>
      </c>
      <c r="N272" s="48" t="s">
        <v>330</v>
      </c>
    </row>
    <row r="273" spans="1:14" ht="12.75">
      <c r="A273" s="37" t="s">
        <v>209</v>
      </c>
      <c r="B273" s="40">
        <v>21</v>
      </c>
      <c r="C273" s="40">
        <v>62</v>
      </c>
      <c r="D273" s="40">
        <v>172</v>
      </c>
      <c r="E273" s="40">
        <v>318</v>
      </c>
      <c r="F273" s="40">
        <v>512</v>
      </c>
      <c r="G273" s="40">
        <v>659</v>
      </c>
      <c r="H273" s="40">
        <v>816</v>
      </c>
      <c r="I273" s="40">
        <v>783</v>
      </c>
      <c r="J273" s="40">
        <v>596</v>
      </c>
      <c r="K273" s="40">
        <v>390</v>
      </c>
      <c r="L273" s="40">
        <v>145</v>
      </c>
      <c r="M273" s="40">
        <v>35</v>
      </c>
      <c r="N273" s="48">
        <v>4514</v>
      </c>
    </row>
    <row r="274" spans="1:14" ht="12.75">
      <c r="A274" s="37" t="s">
        <v>210</v>
      </c>
      <c r="B274" s="40">
        <v>9</v>
      </c>
      <c r="C274" s="40">
        <v>39</v>
      </c>
      <c r="D274" s="40">
        <v>167</v>
      </c>
      <c r="E274" s="40">
        <v>338</v>
      </c>
      <c r="F274" s="40">
        <v>514</v>
      </c>
      <c r="G274" s="40">
        <v>647</v>
      </c>
      <c r="H274" s="40">
        <v>781</v>
      </c>
      <c r="I274" s="40">
        <v>743</v>
      </c>
      <c r="J274" s="40">
        <v>566</v>
      </c>
      <c r="K274" s="40">
        <v>365</v>
      </c>
      <c r="L274" s="40">
        <v>114</v>
      </c>
      <c r="M274" s="40">
        <v>14</v>
      </c>
      <c r="N274" s="48">
        <v>4302</v>
      </c>
    </row>
    <row r="275" spans="1:14" ht="12.75">
      <c r="A275" s="37" t="s">
        <v>211</v>
      </c>
      <c r="B275" s="40">
        <v>42</v>
      </c>
      <c r="C275" s="40">
        <v>77</v>
      </c>
      <c r="D275" s="40">
        <v>156</v>
      </c>
      <c r="E275" s="40">
        <v>283</v>
      </c>
      <c r="F275" s="40">
        <v>453</v>
      </c>
      <c r="G275" s="40">
        <v>616</v>
      </c>
      <c r="H275" s="40">
        <v>789</v>
      </c>
      <c r="I275" s="40">
        <v>758</v>
      </c>
      <c r="J275" s="40">
        <v>575</v>
      </c>
      <c r="K275" s="40">
        <v>384</v>
      </c>
      <c r="L275" s="40">
        <v>154</v>
      </c>
      <c r="M275" s="40">
        <v>60</v>
      </c>
      <c r="N275" s="48">
        <v>4352</v>
      </c>
    </row>
    <row r="276" spans="1:14" ht="12.75">
      <c r="A276" s="37" t="s">
        <v>212</v>
      </c>
      <c r="B276" s="40">
        <v>122</v>
      </c>
      <c r="C276" s="40">
        <v>170</v>
      </c>
      <c r="D276" s="40">
        <v>264</v>
      </c>
      <c r="E276" s="40">
        <v>394</v>
      </c>
      <c r="F276" s="40">
        <v>593</v>
      </c>
      <c r="G276" s="40">
        <v>750</v>
      </c>
      <c r="H276" s="40">
        <v>870</v>
      </c>
      <c r="I276" s="40">
        <v>842</v>
      </c>
      <c r="J276" s="40">
        <v>696</v>
      </c>
      <c r="K276" s="40">
        <v>519</v>
      </c>
      <c r="L276" s="40">
        <v>264</v>
      </c>
      <c r="M276" s="40">
        <v>145</v>
      </c>
      <c r="N276" s="48">
        <v>5634</v>
      </c>
    </row>
    <row r="277" spans="1:14" ht="12.75">
      <c r="A277" s="37" t="s">
        <v>213</v>
      </c>
      <c r="B277" s="40">
        <v>82</v>
      </c>
      <c r="C277" s="40">
        <v>142</v>
      </c>
      <c r="D277" s="40">
        <v>266</v>
      </c>
      <c r="E277" s="40">
        <v>388</v>
      </c>
      <c r="F277" s="40">
        <v>554</v>
      </c>
      <c r="G277" s="40">
        <v>686</v>
      </c>
      <c r="H277" s="40">
        <v>847</v>
      </c>
      <c r="I277" s="40">
        <v>816</v>
      </c>
      <c r="J277" s="40">
        <v>635</v>
      </c>
      <c r="K277" s="40">
        <v>464</v>
      </c>
      <c r="L277" s="40">
        <v>232</v>
      </c>
      <c r="M277" s="40">
        <v>99</v>
      </c>
      <c r="N277" s="48">
        <v>5217</v>
      </c>
    </row>
    <row r="278" spans="1:14" ht="12.75">
      <c r="A278" s="37" t="s">
        <v>214</v>
      </c>
      <c r="B278" s="40">
        <v>24</v>
      </c>
      <c r="C278" s="40">
        <v>45</v>
      </c>
      <c r="D278" s="40">
        <v>121</v>
      </c>
      <c r="E278" s="40">
        <v>260</v>
      </c>
      <c r="F278" s="40">
        <v>431</v>
      </c>
      <c r="G278" s="40">
        <v>552</v>
      </c>
      <c r="H278" s="40">
        <v>685</v>
      </c>
      <c r="I278" s="40">
        <v>663</v>
      </c>
      <c r="J278" s="40">
        <v>524</v>
      </c>
      <c r="K278" s="40">
        <v>365</v>
      </c>
      <c r="L278" s="40">
        <v>131</v>
      </c>
      <c r="M278" s="40">
        <v>39</v>
      </c>
      <c r="N278" s="48">
        <v>3845</v>
      </c>
    </row>
    <row r="279" spans="1:14" ht="12.75">
      <c r="A279" s="37" t="s">
        <v>254</v>
      </c>
      <c r="B279" s="40" t="s">
        <v>330</v>
      </c>
      <c r="C279" s="40" t="s">
        <v>330</v>
      </c>
      <c r="D279" s="40" t="s">
        <v>330</v>
      </c>
      <c r="E279" s="40" t="s">
        <v>330</v>
      </c>
      <c r="F279" s="40" t="s">
        <v>330</v>
      </c>
      <c r="G279" s="40" t="s">
        <v>330</v>
      </c>
      <c r="H279" s="40" t="s">
        <v>330</v>
      </c>
      <c r="I279" s="40" t="s">
        <v>330</v>
      </c>
      <c r="J279" s="40" t="s">
        <v>330</v>
      </c>
      <c r="K279" s="40" t="s">
        <v>330</v>
      </c>
      <c r="L279" s="40" t="s">
        <v>330</v>
      </c>
      <c r="M279" s="40" t="s">
        <v>330</v>
      </c>
      <c r="N279" s="48" t="s">
        <v>330</v>
      </c>
    </row>
    <row r="280" spans="1:14" ht="12.75">
      <c r="A280" s="37" t="s">
        <v>328</v>
      </c>
      <c r="B280" s="40" t="s">
        <v>330</v>
      </c>
      <c r="C280" s="40" t="s">
        <v>330</v>
      </c>
      <c r="D280" s="40" t="s">
        <v>330</v>
      </c>
      <c r="E280" s="40" t="s">
        <v>330</v>
      </c>
      <c r="F280" s="40" t="s">
        <v>330</v>
      </c>
      <c r="G280" s="40" t="s">
        <v>330</v>
      </c>
      <c r="H280" s="40" t="s">
        <v>330</v>
      </c>
      <c r="I280" s="40" t="s">
        <v>330</v>
      </c>
      <c r="J280" s="40" t="s">
        <v>330</v>
      </c>
      <c r="K280" s="40" t="s">
        <v>330</v>
      </c>
      <c r="L280" s="40" t="s">
        <v>330</v>
      </c>
      <c r="M280" s="40" t="s">
        <v>330</v>
      </c>
      <c r="N280" s="48" t="s">
        <v>330</v>
      </c>
    </row>
    <row r="281" spans="1:14" ht="12.75">
      <c r="A281" s="37" t="s">
        <v>215</v>
      </c>
      <c r="B281" s="40">
        <v>30</v>
      </c>
      <c r="C281" s="40">
        <v>75</v>
      </c>
      <c r="D281" s="40">
        <v>195</v>
      </c>
      <c r="E281" s="40">
        <v>358</v>
      </c>
      <c r="F281" s="40">
        <v>620</v>
      </c>
      <c r="G281" s="40">
        <v>813</v>
      </c>
      <c r="H281" s="40">
        <v>1004</v>
      </c>
      <c r="I281" s="40">
        <v>952</v>
      </c>
      <c r="J281" s="40">
        <v>710</v>
      </c>
      <c r="K281" s="40">
        <v>402</v>
      </c>
      <c r="L281" s="40">
        <v>120</v>
      </c>
      <c r="M281" s="40">
        <v>27</v>
      </c>
      <c r="N281" s="48">
        <v>5311</v>
      </c>
    </row>
    <row r="282" spans="1:14" ht="12.75">
      <c r="A282" s="37" t="s">
        <v>255</v>
      </c>
      <c r="B282" s="40" t="s">
        <v>330</v>
      </c>
      <c r="C282" s="40" t="s">
        <v>330</v>
      </c>
      <c r="D282" s="40" t="s">
        <v>330</v>
      </c>
      <c r="E282" s="40" t="s">
        <v>330</v>
      </c>
      <c r="F282" s="40" t="s">
        <v>330</v>
      </c>
      <c r="G282" s="40" t="s">
        <v>330</v>
      </c>
      <c r="H282" s="40" t="s">
        <v>330</v>
      </c>
      <c r="I282" s="40" t="s">
        <v>330</v>
      </c>
      <c r="J282" s="40" t="s">
        <v>330</v>
      </c>
      <c r="K282" s="40" t="s">
        <v>330</v>
      </c>
      <c r="L282" s="40" t="s">
        <v>330</v>
      </c>
      <c r="M282" s="40" t="s">
        <v>330</v>
      </c>
      <c r="N282" s="48" t="s">
        <v>330</v>
      </c>
    </row>
    <row r="283" spans="1:14" ht="12.75">
      <c r="A283" s="37" t="s">
        <v>216</v>
      </c>
      <c r="B283" s="40">
        <v>8</v>
      </c>
      <c r="C283" s="40">
        <v>19</v>
      </c>
      <c r="D283" s="40">
        <v>73</v>
      </c>
      <c r="E283" s="40">
        <v>208</v>
      </c>
      <c r="F283" s="40">
        <v>371</v>
      </c>
      <c r="G283" s="40">
        <v>491</v>
      </c>
      <c r="H283" s="40">
        <v>637</v>
      </c>
      <c r="I283" s="40">
        <v>603</v>
      </c>
      <c r="J283" s="40">
        <v>459</v>
      </c>
      <c r="K283" s="40">
        <v>310</v>
      </c>
      <c r="L283" s="40">
        <v>86</v>
      </c>
      <c r="M283" s="40">
        <v>15</v>
      </c>
      <c r="N283" s="48">
        <v>3285</v>
      </c>
    </row>
    <row r="284" spans="1:14" ht="12.75">
      <c r="A284" s="37" t="s">
        <v>256</v>
      </c>
      <c r="B284" s="40">
        <v>40</v>
      </c>
      <c r="C284" s="40">
        <v>47</v>
      </c>
      <c r="D284" s="40">
        <v>219</v>
      </c>
      <c r="E284" s="40">
        <v>430</v>
      </c>
      <c r="F284" s="40">
        <v>597</v>
      </c>
      <c r="G284" s="40">
        <v>683</v>
      </c>
      <c r="H284" s="40">
        <v>875</v>
      </c>
      <c r="I284" s="40">
        <v>831</v>
      </c>
      <c r="J284" s="40">
        <v>644</v>
      </c>
      <c r="K284" s="40">
        <v>453</v>
      </c>
      <c r="L284" s="40">
        <v>183</v>
      </c>
      <c r="M284" s="40">
        <v>21</v>
      </c>
      <c r="N284" s="48">
        <v>5028</v>
      </c>
    </row>
    <row r="285" spans="1:14" ht="12.75">
      <c r="A285" s="50" t="s">
        <v>217</v>
      </c>
      <c r="B285" s="51">
        <v>191</v>
      </c>
      <c r="C285" s="51">
        <v>258</v>
      </c>
      <c r="D285" s="51">
        <v>378</v>
      </c>
      <c r="E285" s="51">
        <v>528</v>
      </c>
      <c r="F285" s="51">
        <v>735</v>
      </c>
      <c r="G285" s="51">
        <v>875</v>
      </c>
      <c r="H285" s="51">
        <v>1016</v>
      </c>
      <c r="I285" s="51">
        <v>990</v>
      </c>
      <c r="J285" s="51">
        <v>843</v>
      </c>
      <c r="K285" s="51">
        <v>676</v>
      </c>
      <c r="L285" s="51">
        <v>367</v>
      </c>
      <c r="M285" s="51">
        <v>205</v>
      </c>
      <c r="N285" s="52">
        <v>7067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&amp;CGrowing Degree Days (Base 40)</oddHead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P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7.8515625" style="44" bestFit="1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8</v>
      </c>
      <c r="C3" s="40">
        <v>21</v>
      </c>
      <c r="D3" s="40">
        <v>74</v>
      </c>
      <c r="E3" s="40">
        <v>188</v>
      </c>
      <c r="F3" s="40">
        <v>319</v>
      </c>
      <c r="G3" s="40">
        <v>468</v>
      </c>
      <c r="H3" s="40">
        <v>660</v>
      </c>
      <c r="I3" s="40">
        <v>636</v>
      </c>
      <c r="J3" s="40">
        <v>442</v>
      </c>
      <c r="K3" s="40">
        <v>309</v>
      </c>
      <c r="L3" s="40">
        <v>95</v>
      </c>
      <c r="M3" s="40">
        <v>8</v>
      </c>
      <c r="N3" s="48">
        <v>3228</v>
      </c>
    </row>
    <row r="4" spans="1:16" ht="12.75">
      <c r="A4" s="37" t="s">
        <v>3</v>
      </c>
      <c r="B4" s="40">
        <v>4</v>
      </c>
      <c r="C4" s="40">
        <v>15</v>
      </c>
      <c r="D4" s="40">
        <v>62</v>
      </c>
      <c r="E4" s="40">
        <v>171</v>
      </c>
      <c r="F4" s="40">
        <v>334</v>
      </c>
      <c r="G4" s="40">
        <v>468</v>
      </c>
      <c r="H4" s="40">
        <v>595</v>
      </c>
      <c r="I4" s="40">
        <v>564</v>
      </c>
      <c r="J4" s="40">
        <v>421</v>
      </c>
      <c r="K4" s="40">
        <v>236</v>
      </c>
      <c r="L4" s="40">
        <v>51</v>
      </c>
      <c r="M4" s="40">
        <v>6</v>
      </c>
      <c r="N4" s="48">
        <v>2933</v>
      </c>
      <c r="P4" s="53"/>
    </row>
    <row r="5" spans="1:16" ht="12.75">
      <c r="A5" s="37" t="s">
        <v>4</v>
      </c>
      <c r="B5" s="40">
        <v>3</v>
      </c>
      <c r="C5" s="40">
        <v>21</v>
      </c>
      <c r="D5" s="40">
        <v>76</v>
      </c>
      <c r="E5" s="40">
        <v>205</v>
      </c>
      <c r="F5" s="40">
        <v>329</v>
      </c>
      <c r="G5" s="40">
        <v>495</v>
      </c>
      <c r="H5" s="40">
        <v>638</v>
      </c>
      <c r="I5" s="40">
        <v>603</v>
      </c>
      <c r="J5" s="40">
        <v>444</v>
      </c>
      <c r="K5" s="40">
        <v>259</v>
      </c>
      <c r="L5" s="40">
        <v>65</v>
      </c>
      <c r="M5" s="40">
        <v>9</v>
      </c>
      <c r="N5" s="48">
        <v>3152</v>
      </c>
      <c r="P5" s="53"/>
    </row>
    <row r="6" spans="1:16" ht="12.75">
      <c r="A6" s="37" t="s">
        <v>5</v>
      </c>
      <c r="B6" s="40">
        <v>0</v>
      </c>
      <c r="C6" s="40">
        <v>0</v>
      </c>
      <c r="D6" s="40">
        <v>2</v>
      </c>
      <c r="E6" s="40">
        <v>18</v>
      </c>
      <c r="F6" s="40">
        <v>75</v>
      </c>
      <c r="G6" s="40">
        <v>211</v>
      </c>
      <c r="H6" s="40">
        <v>348</v>
      </c>
      <c r="I6" s="40">
        <v>324</v>
      </c>
      <c r="J6" s="40">
        <v>174</v>
      </c>
      <c r="K6" s="40">
        <v>60</v>
      </c>
      <c r="L6" s="40">
        <v>8</v>
      </c>
      <c r="M6" s="40">
        <v>1</v>
      </c>
      <c r="N6" s="48">
        <v>1227</v>
      </c>
      <c r="P6" s="53"/>
    </row>
    <row r="7" spans="1:16" ht="12.75">
      <c r="A7" s="37" t="s">
        <v>6</v>
      </c>
      <c r="B7" s="40">
        <v>0</v>
      </c>
      <c r="C7" s="40">
        <v>4</v>
      </c>
      <c r="D7" s="40">
        <v>32</v>
      </c>
      <c r="E7" s="40">
        <v>127</v>
      </c>
      <c r="F7" s="40">
        <v>260</v>
      </c>
      <c r="G7" s="40">
        <v>402</v>
      </c>
      <c r="H7" s="40">
        <v>550</v>
      </c>
      <c r="I7" s="40">
        <v>509</v>
      </c>
      <c r="J7" s="40">
        <v>337</v>
      </c>
      <c r="K7" s="40">
        <v>166</v>
      </c>
      <c r="L7" s="40">
        <v>24</v>
      </c>
      <c r="M7" s="40">
        <v>0</v>
      </c>
      <c r="N7" s="48">
        <v>2416</v>
      </c>
      <c r="P7" s="53"/>
    </row>
    <row r="8" spans="1:16" ht="12.75">
      <c r="A8" s="37" t="s">
        <v>7</v>
      </c>
      <c r="B8" s="40">
        <v>10</v>
      </c>
      <c r="C8" s="40">
        <v>18</v>
      </c>
      <c r="D8" s="40">
        <v>47</v>
      </c>
      <c r="E8" s="40">
        <v>137</v>
      </c>
      <c r="F8" s="40">
        <v>276</v>
      </c>
      <c r="G8" s="40">
        <v>416</v>
      </c>
      <c r="H8" s="40">
        <v>529</v>
      </c>
      <c r="I8" s="40">
        <v>487</v>
      </c>
      <c r="J8" s="40">
        <v>354</v>
      </c>
      <c r="K8" s="40">
        <v>221</v>
      </c>
      <c r="L8" s="40">
        <v>62</v>
      </c>
      <c r="M8" s="40">
        <v>16</v>
      </c>
      <c r="N8" s="48">
        <v>2579</v>
      </c>
      <c r="P8" s="53"/>
    </row>
    <row r="9" spans="1:16" ht="12.75">
      <c r="A9" s="37" t="s">
        <v>294</v>
      </c>
      <c r="B9" s="40">
        <v>13</v>
      </c>
      <c r="C9" s="40">
        <v>22</v>
      </c>
      <c r="D9" s="40">
        <v>45</v>
      </c>
      <c r="E9" s="40">
        <v>163</v>
      </c>
      <c r="F9" s="40">
        <v>305</v>
      </c>
      <c r="G9" s="40">
        <v>464</v>
      </c>
      <c r="H9" s="40">
        <v>576</v>
      </c>
      <c r="I9" s="40">
        <v>549</v>
      </c>
      <c r="J9" s="40">
        <v>452</v>
      </c>
      <c r="K9" s="40">
        <v>242</v>
      </c>
      <c r="L9" s="40">
        <v>81</v>
      </c>
      <c r="M9" s="40">
        <v>10</v>
      </c>
      <c r="N9" s="48">
        <v>2927</v>
      </c>
      <c r="P9" s="53"/>
    </row>
    <row r="10" spans="1:16" ht="12.75">
      <c r="A10" s="37" t="s">
        <v>8</v>
      </c>
      <c r="B10" s="40">
        <v>9</v>
      </c>
      <c r="C10" s="40">
        <v>49</v>
      </c>
      <c r="D10" s="40">
        <v>169</v>
      </c>
      <c r="E10" s="40">
        <v>297</v>
      </c>
      <c r="F10" s="40">
        <v>482</v>
      </c>
      <c r="G10" s="40">
        <v>641</v>
      </c>
      <c r="H10" s="40">
        <v>769</v>
      </c>
      <c r="I10" s="40">
        <v>748</v>
      </c>
      <c r="J10" s="40">
        <v>554</v>
      </c>
      <c r="K10" s="40">
        <v>333</v>
      </c>
      <c r="L10" s="40">
        <v>109</v>
      </c>
      <c r="M10" s="40">
        <v>13</v>
      </c>
      <c r="N10" s="48">
        <v>4179</v>
      </c>
      <c r="P10" s="53"/>
    </row>
    <row r="11" spans="1:16" ht="12.75">
      <c r="A11" s="37" t="s">
        <v>9</v>
      </c>
      <c r="B11" s="40">
        <v>8</v>
      </c>
      <c r="C11" s="40">
        <v>28</v>
      </c>
      <c r="D11" s="40">
        <v>74</v>
      </c>
      <c r="E11" s="40">
        <v>182</v>
      </c>
      <c r="F11" s="40">
        <v>305</v>
      </c>
      <c r="G11" s="40">
        <v>444</v>
      </c>
      <c r="H11" s="40">
        <v>529</v>
      </c>
      <c r="I11" s="40">
        <v>510</v>
      </c>
      <c r="J11" s="40">
        <v>385</v>
      </c>
      <c r="K11" s="40">
        <v>237</v>
      </c>
      <c r="L11" s="40">
        <v>79</v>
      </c>
      <c r="M11" s="40">
        <v>13</v>
      </c>
      <c r="N11" s="48">
        <v>2798</v>
      </c>
      <c r="P11" s="53"/>
    </row>
    <row r="12" spans="1:16" ht="12.75">
      <c r="A12" s="37" t="s">
        <v>10</v>
      </c>
      <c r="B12" s="40">
        <v>5</v>
      </c>
      <c r="C12" s="40">
        <v>21</v>
      </c>
      <c r="D12" s="40">
        <v>87</v>
      </c>
      <c r="E12" s="40">
        <v>191</v>
      </c>
      <c r="F12" s="40">
        <v>381</v>
      </c>
      <c r="G12" s="40">
        <v>527</v>
      </c>
      <c r="H12" s="40">
        <v>730</v>
      </c>
      <c r="I12" s="40">
        <v>698</v>
      </c>
      <c r="J12" s="40">
        <v>492</v>
      </c>
      <c r="K12" s="40">
        <v>285</v>
      </c>
      <c r="L12" s="40">
        <v>67</v>
      </c>
      <c r="M12" s="40">
        <v>5</v>
      </c>
      <c r="N12" s="48">
        <v>3494</v>
      </c>
      <c r="P12" s="53"/>
    </row>
    <row r="13" spans="1:16" ht="12.75">
      <c r="A13" s="37" t="s">
        <v>220</v>
      </c>
      <c r="B13" s="40">
        <v>18</v>
      </c>
      <c r="C13" s="40">
        <v>23</v>
      </c>
      <c r="D13" s="40">
        <v>79</v>
      </c>
      <c r="E13" s="40">
        <v>121</v>
      </c>
      <c r="F13" s="40">
        <v>308</v>
      </c>
      <c r="G13" s="40">
        <v>405</v>
      </c>
      <c r="H13" s="40">
        <v>523</v>
      </c>
      <c r="I13" s="40">
        <v>497</v>
      </c>
      <c r="J13" s="40">
        <v>378</v>
      </c>
      <c r="K13" s="40">
        <v>217</v>
      </c>
      <c r="L13" s="40">
        <v>62</v>
      </c>
      <c r="M13" s="40">
        <v>13</v>
      </c>
      <c r="N13" s="48">
        <v>2651</v>
      </c>
      <c r="P13" s="53"/>
    </row>
    <row r="14" spans="1:16" ht="12.75">
      <c r="A14" s="37" t="s">
        <v>11</v>
      </c>
      <c r="B14" s="40">
        <v>5</v>
      </c>
      <c r="C14" s="40">
        <v>49</v>
      </c>
      <c r="D14" s="40">
        <v>170</v>
      </c>
      <c r="E14" s="40">
        <v>324</v>
      </c>
      <c r="F14" s="40">
        <v>513</v>
      </c>
      <c r="G14" s="40">
        <v>690</v>
      </c>
      <c r="H14" s="40">
        <v>823</v>
      </c>
      <c r="I14" s="40">
        <v>795</v>
      </c>
      <c r="J14" s="40">
        <v>593</v>
      </c>
      <c r="K14" s="40">
        <v>348</v>
      </c>
      <c r="L14" s="40">
        <v>108</v>
      </c>
      <c r="M14" s="40">
        <v>6</v>
      </c>
      <c r="N14" s="48">
        <v>4432</v>
      </c>
      <c r="P14" s="53"/>
    </row>
    <row r="15" spans="1:16" ht="12.75">
      <c r="A15" s="37" t="s">
        <v>221</v>
      </c>
      <c r="B15" s="40" t="s">
        <v>330</v>
      </c>
      <c r="C15" s="40" t="s">
        <v>330</v>
      </c>
      <c r="D15" s="40" t="s">
        <v>330</v>
      </c>
      <c r="E15" s="40" t="s">
        <v>330</v>
      </c>
      <c r="F15" s="40" t="s">
        <v>330</v>
      </c>
      <c r="G15" s="40" t="s">
        <v>330</v>
      </c>
      <c r="H15" s="40" t="s">
        <v>330</v>
      </c>
      <c r="I15" s="40" t="s">
        <v>330</v>
      </c>
      <c r="J15" s="40" t="s">
        <v>330</v>
      </c>
      <c r="K15" s="40" t="s">
        <v>330</v>
      </c>
      <c r="L15" s="40" t="s">
        <v>330</v>
      </c>
      <c r="M15" s="40" t="s">
        <v>330</v>
      </c>
      <c r="N15" s="48" t="s">
        <v>330</v>
      </c>
      <c r="P15" s="53"/>
    </row>
    <row r="16" spans="1:16" ht="12.75">
      <c r="A16" s="37" t="s">
        <v>222</v>
      </c>
      <c r="B16" s="40">
        <v>7</v>
      </c>
      <c r="C16" s="40">
        <v>17</v>
      </c>
      <c r="D16" s="40">
        <v>49</v>
      </c>
      <c r="E16" s="40">
        <v>169</v>
      </c>
      <c r="F16" s="40">
        <v>321</v>
      </c>
      <c r="G16" s="40">
        <v>480</v>
      </c>
      <c r="H16" s="40">
        <v>671</v>
      </c>
      <c r="I16" s="40">
        <v>661</v>
      </c>
      <c r="J16" s="40">
        <v>473</v>
      </c>
      <c r="K16" s="40">
        <v>255</v>
      </c>
      <c r="L16" s="40">
        <v>64</v>
      </c>
      <c r="M16" s="40">
        <v>5</v>
      </c>
      <c r="N16" s="48">
        <v>3177</v>
      </c>
      <c r="P16" s="53"/>
    </row>
    <row r="17" spans="1:16" ht="12.75">
      <c r="A17" s="37" t="s">
        <v>329</v>
      </c>
      <c r="B17" s="40">
        <v>1</v>
      </c>
      <c r="C17" s="40">
        <v>0</v>
      </c>
      <c r="D17" s="40">
        <v>26</v>
      </c>
      <c r="E17" s="40">
        <v>163</v>
      </c>
      <c r="F17" s="40">
        <v>251</v>
      </c>
      <c r="G17" s="40">
        <v>374</v>
      </c>
      <c r="H17" s="40">
        <v>547</v>
      </c>
      <c r="I17" s="40">
        <v>522</v>
      </c>
      <c r="J17" s="40">
        <v>368</v>
      </c>
      <c r="K17" s="40">
        <v>200</v>
      </c>
      <c r="L17" s="40">
        <v>20</v>
      </c>
      <c r="M17" s="40">
        <v>0</v>
      </c>
      <c r="N17" s="48">
        <v>2477</v>
      </c>
      <c r="P17" s="53"/>
    </row>
    <row r="18" spans="1:16" ht="12.75">
      <c r="A18" s="37" t="s">
        <v>12</v>
      </c>
      <c r="B18" s="40">
        <v>0</v>
      </c>
      <c r="C18" s="40">
        <v>5</v>
      </c>
      <c r="D18" s="40">
        <v>45</v>
      </c>
      <c r="E18" s="40">
        <v>147</v>
      </c>
      <c r="F18" s="40">
        <v>337</v>
      </c>
      <c r="G18" s="40">
        <v>588</v>
      </c>
      <c r="H18" s="40">
        <v>790</v>
      </c>
      <c r="I18" s="40">
        <v>748</v>
      </c>
      <c r="J18" s="40">
        <v>446</v>
      </c>
      <c r="K18" s="40">
        <v>193</v>
      </c>
      <c r="L18" s="40">
        <v>22</v>
      </c>
      <c r="M18" s="40">
        <v>1</v>
      </c>
      <c r="N18" s="48">
        <v>3328</v>
      </c>
      <c r="P18" s="53"/>
    </row>
    <row r="19" spans="1:16" ht="12.75">
      <c r="A19" s="37" t="s">
        <v>13</v>
      </c>
      <c r="B19" s="40">
        <v>0</v>
      </c>
      <c r="C19" s="40">
        <v>11</v>
      </c>
      <c r="D19" s="40">
        <v>62</v>
      </c>
      <c r="E19" s="40">
        <v>177</v>
      </c>
      <c r="F19" s="40">
        <v>359</v>
      </c>
      <c r="G19" s="40">
        <v>523</v>
      </c>
      <c r="H19" s="40">
        <v>701</v>
      </c>
      <c r="I19" s="40">
        <v>660</v>
      </c>
      <c r="J19" s="40">
        <v>462</v>
      </c>
      <c r="K19" s="40">
        <v>248</v>
      </c>
      <c r="L19" s="40">
        <v>47</v>
      </c>
      <c r="M19" s="40">
        <v>1</v>
      </c>
      <c r="N19" s="48">
        <v>3256</v>
      </c>
      <c r="P19" s="53"/>
    </row>
    <row r="20" spans="1:16" ht="12.75">
      <c r="A20" s="37" t="s">
        <v>14</v>
      </c>
      <c r="B20" s="40">
        <v>11</v>
      </c>
      <c r="C20" s="40">
        <v>23</v>
      </c>
      <c r="D20" s="40">
        <v>79</v>
      </c>
      <c r="E20" s="40">
        <v>186</v>
      </c>
      <c r="F20" s="40">
        <v>325</v>
      </c>
      <c r="G20" s="40">
        <v>458</v>
      </c>
      <c r="H20" s="40">
        <v>581</v>
      </c>
      <c r="I20" s="40">
        <v>555</v>
      </c>
      <c r="J20" s="40">
        <v>428</v>
      </c>
      <c r="K20" s="40">
        <v>262</v>
      </c>
      <c r="L20" s="40">
        <v>83</v>
      </c>
      <c r="M20" s="40">
        <v>22</v>
      </c>
      <c r="N20" s="48">
        <v>3020</v>
      </c>
      <c r="P20" s="53"/>
    </row>
    <row r="21" spans="1:16" ht="12.75">
      <c r="A21" s="37" t="s">
        <v>15</v>
      </c>
      <c r="B21" s="40" t="s">
        <v>330</v>
      </c>
      <c r="C21" s="40" t="s">
        <v>330</v>
      </c>
      <c r="D21" s="40" t="s">
        <v>330</v>
      </c>
      <c r="E21" s="40" t="s">
        <v>330</v>
      </c>
      <c r="F21" s="40" t="s">
        <v>330</v>
      </c>
      <c r="G21" s="40" t="s">
        <v>330</v>
      </c>
      <c r="H21" s="40" t="s">
        <v>330</v>
      </c>
      <c r="I21" s="40" t="s">
        <v>330</v>
      </c>
      <c r="J21" s="40" t="s">
        <v>330</v>
      </c>
      <c r="K21" s="40" t="s">
        <v>330</v>
      </c>
      <c r="L21" s="40" t="s">
        <v>330</v>
      </c>
      <c r="M21" s="40" t="s">
        <v>330</v>
      </c>
      <c r="N21" s="48" t="s">
        <v>330</v>
      </c>
      <c r="P21" s="53"/>
    </row>
    <row r="22" spans="1:16" ht="12.75">
      <c r="A22" s="37" t="s">
        <v>16</v>
      </c>
      <c r="B22" s="40">
        <v>14</v>
      </c>
      <c r="C22" s="40">
        <v>64</v>
      </c>
      <c r="D22" s="40">
        <v>176</v>
      </c>
      <c r="E22" s="40">
        <v>322</v>
      </c>
      <c r="F22" s="40">
        <v>483</v>
      </c>
      <c r="G22" s="40">
        <v>643</v>
      </c>
      <c r="H22" s="40">
        <v>787</v>
      </c>
      <c r="I22" s="40">
        <v>761</v>
      </c>
      <c r="J22" s="40">
        <v>571</v>
      </c>
      <c r="K22" s="40">
        <v>366</v>
      </c>
      <c r="L22" s="40">
        <v>129</v>
      </c>
      <c r="M22" s="40">
        <v>15</v>
      </c>
      <c r="N22" s="48">
        <v>4338</v>
      </c>
      <c r="P22" s="53"/>
    </row>
    <row r="23" spans="1:16" ht="12.75">
      <c r="A23" s="37" t="s">
        <v>17</v>
      </c>
      <c r="B23" s="40">
        <v>1</v>
      </c>
      <c r="C23" s="40">
        <v>4</v>
      </c>
      <c r="D23" s="40">
        <v>29</v>
      </c>
      <c r="E23" s="40">
        <v>92</v>
      </c>
      <c r="F23" s="40">
        <v>256</v>
      </c>
      <c r="G23" s="40">
        <v>416</v>
      </c>
      <c r="H23" s="40">
        <v>670</v>
      </c>
      <c r="I23" s="40">
        <v>615</v>
      </c>
      <c r="J23" s="40">
        <v>392</v>
      </c>
      <c r="K23" s="40">
        <v>175</v>
      </c>
      <c r="L23" s="40">
        <v>26</v>
      </c>
      <c r="M23" s="40">
        <v>1</v>
      </c>
      <c r="N23" s="48">
        <v>2684</v>
      </c>
      <c r="P23" s="53"/>
    </row>
    <row r="24" spans="1:16" ht="12.75">
      <c r="A24" s="37" t="s">
        <v>18</v>
      </c>
      <c r="B24" s="40">
        <v>1</v>
      </c>
      <c r="C24" s="40">
        <v>11</v>
      </c>
      <c r="D24" s="40">
        <v>30</v>
      </c>
      <c r="E24" s="40">
        <v>138</v>
      </c>
      <c r="F24" s="40">
        <v>272</v>
      </c>
      <c r="G24" s="40">
        <v>500</v>
      </c>
      <c r="H24" s="40">
        <v>720</v>
      </c>
      <c r="I24" s="40">
        <v>675</v>
      </c>
      <c r="J24" s="40">
        <v>458</v>
      </c>
      <c r="K24" s="40">
        <v>198</v>
      </c>
      <c r="L24" s="40">
        <v>45</v>
      </c>
      <c r="M24" s="40">
        <v>6</v>
      </c>
      <c r="N24" s="48">
        <v>3059</v>
      </c>
      <c r="P24" s="53"/>
    </row>
    <row r="25" spans="1:16" ht="12.75">
      <c r="A25" s="37" t="s">
        <v>19</v>
      </c>
      <c r="B25" s="40">
        <v>1</v>
      </c>
      <c r="C25" s="40">
        <v>8</v>
      </c>
      <c r="D25" s="40">
        <v>54</v>
      </c>
      <c r="E25" s="40">
        <v>143</v>
      </c>
      <c r="F25" s="40">
        <v>319</v>
      </c>
      <c r="G25" s="40">
        <v>435</v>
      </c>
      <c r="H25" s="40">
        <v>550</v>
      </c>
      <c r="I25" s="40">
        <v>532</v>
      </c>
      <c r="J25" s="40">
        <v>392</v>
      </c>
      <c r="K25" s="40">
        <v>249</v>
      </c>
      <c r="L25" s="40">
        <v>57</v>
      </c>
      <c r="M25" s="40">
        <v>4</v>
      </c>
      <c r="N25" s="48">
        <v>2750</v>
      </c>
      <c r="P25" s="53"/>
    </row>
    <row r="26" spans="1:16" ht="12.75">
      <c r="A26" s="37" t="s">
        <v>310</v>
      </c>
      <c r="B26" s="40">
        <v>6</v>
      </c>
      <c r="C26" s="40">
        <v>16</v>
      </c>
      <c r="D26" s="40">
        <v>26</v>
      </c>
      <c r="E26" s="40">
        <v>192</v>
      </c>
      <c r="F26" s="40">
        <v>263</v>
      </c>
      <c r="G26" s="40">
        <v>452</v>
      </c>
      <c r="H26" s="40">
        <v>540</v>
      </c>
      <c r="I26" s="40">
        <v>540</v>
      </c>
      <c r="J26" s="40">
        <v>401</v>
      </c>
      <c r="K26" s="40">
        <v>182</v>
      </c>
      <c r="L26" s="40">
        <v>69</v>
      </c>
      <c r="M26" s="40">
        <v>15</v>
      </c>
      <c r="N26" s="48">
        <v>2708</v>
      </c>
      <c r="P26" s="53"/>
    </row>
    <row r="27" spans="1:16" ht="12.75">
      <c r="A27" s="37" t="s">
        <v>20</v>
      </c>
      <c r="B27" s="40">
        <v>13</v>
      </c>
      <c r="C27" s="40">
        <v>45</v>
      </c>
      <c r="D27" s="40">
        <v>126</v>
      </c>
      <c r="E27" s="40">
        <v>237</v>
      </c>
      <c r="F27" s="40">
        <v>389</v>
      </c>
      <c r="G27" s="40">
        <v>499</v>
      </c>
      <c r="H27" s="40">
        <v>625</v>
      </c>
      <c r="I27" s="40">
        <v>603</v>
      </c>
      <c r="J27" s="40">
        <v>453</v>
      </c>
      <c r="K27" s="40">
        <v>289</v>
      </c>
      <c r="L27" s="40">
        <v>98</v>
      </c>
      <c r="M27" s="40">
        <v>18</v>
      </c>
      <c r="N27" s="48">
        <v>3403</v>
      </c>
      <c r="P27" s="53"/>
    </row>
    <row r="28" spans="1:16" ht="12.75">
      <c r="A28" s="37" t="s">
        <v>21</v>
      </c>
      <c r="B28" s="40">
        <v>4</v>
      </c>
      <c r="C28" s="40">
        <v>20</v>
      </c>
      <c r="D28" s="40">
        <v>76</v>
      </c>
      <c r="E28" s="40">
        <v>183</v>
      </c>
      <c r="F28" s="40">
        <v>350</v>
      </c>
      <c r="G28" s="40">
        <v>521</v>
      </c>
      <c r="H28" s="40">
        <v>661</v>
      </c>
      <c r="I28" s="40">
        <v>619</v>
      </c>
      <c r="J28" s="40">
        <v>431</v>
      </c>
      <c r="K28" s="40">
        <v>246</v>
      </c>
      <c r="L28" s="40">
        <v>61</v>
      </c>
      <c r="M28" s="40">
        <v>5</v>
      </c>
      <c r="N28" s="48">
        <v>3182</v>
      </c>
      <c r="P28" s="53"/>
    </row>
    <row r="29" spans="1:16" ht="12.75">
      <c r="A29" s="37" t="s">
        <v>22</v>
      </c>
      <c r="B29" s="40">
        <v>0</v>
      </c>
      <c r="C29" s="40">
        <v>0</v>
      </c>
      <c r="D29" s="40">
        <v>0</v>
      </c>
      <c r="E29" s="40">
        <v>1</v>
      </c>
      <c r="F29" s="40">
        <v>19</v>
      </c>
      <c r="G29" s="40">
        <v>110</v>
      </c>
      <c r="H29" s="40">
        <v>202</v>
      </c>
      <c r="I29" s="40">
        <v>164</v>
      </c>
      <c r="J29" s="40">
        <v>70</v>
      </c>
      <c r="K29" s="40">
        <v>19</v>
      </c>
      <c r="L29" s="40">
        <v>0</v>
      </c>
      <c r="M29" s="40">
        <v>0</v>
      </c>
      <c r="N29" s="48">
        <v>590</v>
      </c>
      <c r="P29" s="53"/>
    </row>
    <row r="30" spans="1:16" ht="12.75">
      <c r="A30" s="37" t="s">
        <v>23</v>
      </c>
      <c r="B30" s="40">
        <v>12</v>
      </c>
      <c r="C30" s="40">
        <v>61</v>
      </c>
      <c r="D30" s="40">
        <v>175</v>
      </c>
      <c r="E30" s="40">
        <v>313</v>
      </c>
      <c r="F30" s="40">
        <v>468</v>
      </c>
      <c r="G30" s="40">
        <v>572</v>
      </c>
      <c r="H30" s="40">
        <v>710</v>
      </c>
      <c r="I30" s="40">
        <v>683</v>
      </c>
      <c r="J30" s="40">
        <v>521</v>
      </c>
      <c r="K30" s="40">
        <v>337</v>
      </c>
      <c r="L30" s="40">
        <v>113</v>
      </c>
      <c r="M30" s="40">
        <v>15</v>
      </c>
      <c r="N30" s="48">
        <v>3988</v>
      </c>
      <c r="P30" s="53"/>
    </row>
    <row r="31" spans="1:16" ht="12.75">
      <c r="A31" s="37" t="s">
        <v>24</v>
      </c>
      <c r="B31" s="40">
        <v>0</v>
      </c>
      <c r="C31" s="40">
        <v>9</v>
      </c>
      <c r="D31" s="40">
        <v>70</v>
      </c>
      <c r="E31" s="40">
        <v>202</v>
      </c>
      <c r="F31" s="40">
        <v>355</v>
      </c>
      <c r="G31" s="40">
        <v>519</v>
      </c>
      <c r="H31" s="40">
        <v>670</v>
      </c>
      <c r="I31" s="40">
        <v>630</v>
      </c>
      <c r="J31" s="40">
        <v>452</v>
      </c>
      <c r="K31" s="40">
        <v>234</v>
      </c>
      <c r="L31" s="40">
        <v>48</v>
      </c>
      <c r="M31" s="40">
        <v>1</v>
      </c>
      <c r="N31" s="48">
        <v>3197</v>
      </c>
      <c r="P31" s="53"/>
    </row>
    <row r="32" spans="1:16" ht="12.75">
      <c r="A32" s="37" t="s">
        <v>223</v>
      </c>
      <c r="B32" s="40">
        <v>0</v>
      </c>
      <c r="C32" s="40">
        <v>13</v>
      </c>
      <c r="D32" s="40">
        <v>56</v>
      </c>
      <c r="E32" s="40">
        <v>184</v>
      </c>
      <c r="F32" s="40">
        <v>384</v>
      </c>
      <c r="G32" s="40">
        <v>533</v>
      </c>
      <c r="H32" s="40">
        <v>734</v>
      </c>
      <c r="I32" s="40">
        <v>655</v>
      </c>
      <c r="J32" s="40">
        <v>439</v>
      </c>
      <c r="K32" s="40">
        <v>285</v>
      </c>
      <c r="L32" s="40">
        <v>53</v>
      </c>
      <c r="M32" s="40">
        <v>1</v>
      </c>
      <c r="N32" s="48">
        <v>3341</v>
      </c>
      <c r="P32" s="53"/>
    </row>
    <row r="33" spans="1:16" ht="12.75">
      <c r="A33" s="37" t="s">
        <v>224</v>
      </c>
      <c r="B33" s="40" t="s">
        <v>330</v>
      </c>
      <c r="C33" s="40" t="s">
        <v>330</v>
      </c>
      <c r="D33" s="40" t="s">
        <v>330</v>
      </c>
      <c r="E33" s="40" t="s">
        <v>330</v>
      </c>
      <c r="F33" s="40" t="s">
        <v>330</v>
      </c>
      <c r="G33" s="40" t="s">
        <v>330</v>
      </c>
      <c r="H33" s="40" t="s">
        <v>330</v>
      </c>
      <c r="I33" s="40" t="s">
        <v>330</v>
      </c>
      <c r="J33" s="40" t="s">
        <v>330</v>
      </c>
      <c r="K33" s="40" t="s">
        <v>330</v>
      </c>
      <c r="L33" s="40" t="s">
        <v>330</v>
      </c>
      <c r="M33" s="40" t="s">
        <v>330</v>
      </c>
      <c r="N33" s="48" t="s">
        <v>330</v>
      </c>
      <c r="P33" s="53"/>
    </row>
    <row r="34" spans="1:16" ht="12.75">
      <c r="A34" s="37" t="s">
        <v>26</v>
      </c>
      <c r="B34" s="40">
        <v>4</v>
      </c>
      <c r="C34" s="40">
        <v>15</v>
      </c>
      <c r="D34" s="40">
        <v>56</v>
      </c>
      <c r="E34" s="40">
        <v>144</v>
      </c>
      <c r="F34" s="40">
        <v>288</v>
      </c>
      <c r="G34" s="40">
        <v>474</v>
      </c>
      <c r="H34" s="40">
        <v>640</v>
      </c>
      <c r="I34" s="40">
        <v>580</v>
      </c>
      <c r="J34" s="40">
        <v>390</v>
      </c>
      <c r="K34" s="40">
        <v>217</v>
      </c>
      <c r="L34" s="40">
        <v>49</v>
      </c>
      <c r="M34" s="40">
        <v>6</v>
      </c>
      <c r="N34" s="48">
        <v>2868</v>
      </c>
      <c r="P34" s="53"/>
    </row>
    <row r="35" spans="1:16" ht="12.75">
      <c r="A35" s="37" t="s">
        <v>25</v>
      </c>
      <c r="B35" s="40">
        <v>3</v>
      </c>
      <c r="C35" s="40">
        <v>13</v>
      </c>
      <c r="D35" s="40">
        <v>67</v>
      </c>
      <c r="E35" s="40">
        <v>179</v>
      </c>
      <c r="F35" s="40">
        <v>328</v>
      </c>
      <c r="G35" s="40">
        <v>554</v>
      </c>
      <c r="H35" s="40">
        <v>750</v>
      </c>
      <c r="I35" s="40">
        <v>731</v>
      </c>
      <c r="J35" s="40">
        <v>454</v>
      </c>
      <c r="K35" s="40">
        <v>219</v>
      </c>
      <c r="L35" s="40">
        <v>48</v>
      </c>
      <c r="M35" s="40">
        <v>5</v>
      </c>
      <c r="N35" s="48">
        <v>3358</v>
      </c>
      <c r="P35" s="53"/>
    </row>
    <row r="36" spans="1:16" ht="12.75">
      <c r="A36" s="37" t="s">
        <v>27</v>
      </c>
      <c r="B36" s="40">
        <v>0</v>
      </c>
      <c r="C36" s="40">
        <v>0</v>
      </c>
      <c r="D36" s="40">
        <v>2</v>
      </c>
      <c r="E36" s="40">
        <v>17</v>
      </c>
      <c r="F36" s="40">
        <v>85</v>
      </c>
      <c r="G36" s="40">
        <v>218</v>
      </c>
      <c r="H36" s="40">
        <v>313</v>
      </c>
      <c r="I36" s="40">
        <v>280</v>
      </c>
      <c r="J36" s="40">
        <v>152</v>
      </c>
      <c r="K36" s="40">
        <v>45</v>
      </c>
      <c r="L36" s="40">
        <v>1</v>
      </c>
      <c r="M36" s="40">
        <v>0</v>
      </c>
      <c r="N36" s="48">
        <v>1112</v>
      </c>
      <c r="P36" s="53"/>
    </row>
    <row r="37" spans="1:16" ht="12.75">
      <c r="A37" s="37" t="s">
        <v>28</v>
      </c>
      <c r="B37" s="40">
        <v>3</v>
      </c>
      <c r="C37" s="40">
        <v>17</v>
      </c>
      <c r="D37" s="40">
        <v>73</v>
      </c>
      <c r="E37" s="40">
        <v>181</v>
      </c>
      <c r="F37" s="40">
        <v>380</v>
      </c>
      <c r="G37" s="40">
        <v>527</v>
      </c>
      <c r="H37" s="40">
        <v>737</v>
      </c>
      <c r="I37" s="40">
        <v>691</v>
      </c>
      <c r="J37" s="40">
        <v>470</v>
      </c>
      <c r="K37" s="40">
        <v>261</v>
      </c>
      <c r="L37" s="40">
        <v>55</v>
      </c>
      <c r="M37" s="40">
        <v>4</v>
      </c>
      <c r="N37" s="48">
        <v>3405</v>
      </c>
      <c r="P37" s="53"/>
    </row>
    <row r="38" spans="1:16" ht="12.75">
      <c r="A38" s="37" t="s">
        <v>29</v>
      </c>
      <c r="B38" s="40">
        <v>0</v>
      </c>
      <c r="C38" s="40">
        <v>13</v>
      </c>
      <c r="D38" s="40">
        <v>70</v>
      </c>
      <c r="E38" s="40">
        <v>198</v>
      </c>
      <c r="F38" s="40">
        <v>338</v>
      </c>
      <c r="G38" s="40">
        <v>517</v>
      </c>
      <c r="H38" s="40">
        <v>657</v>
      </c>
      <c r="I38" s="40">
        <v>625</v>
      </c>
      <c r="J38" s="40">
        <v>452</v>
      </c>
      <c r="K38" s="40">
        <v>251</v>
      </c>
      <c r="L38" s="40">
        <v>46</v>
      </c>
      <c r="M38" s="40">
        <v>2</v>
      </c>
      <c r="N38" s="48">
        <v>3174</v>
      </c>
      <c r="P38" s="53"/>
    </row>
    <row r="39" spans="1:16" ht="12.75">
      <c r="A39" s="37" t="s">
        <v>30</v>
      </c>
      <c r="B39" s="40">
        <v>1</v>
      </c>
      <c r="C39" s="40">
        <v>5</v>
      </c>
      <c r="D39" s="40">
        <v>20</v>
      </c>
      <c r="E39" s="40">
        <v>87</v>
      </c>
      <c r="F39" s="40">
        <v>209</v>
      </c>
      <c r="G39" s="40">
        <v>355</v>
      </c>
      <c r="H39" s="40">
        <v>468</v>
      </c>
      <c r="I39" s="40">
        <v>422</v>
      </c>
      <c r="J39" s="40">
        <v>310</v>
      </c>
      <c r="K39" s="40">
        <v>171</v>
      </c>
      <c r="L39" s="40">
        <v>34</v>
      </c>
      <c r="M39" s="40">
        <v>5</v>
      </c>
      <c r="N39" s="48">
        <v>2093</v>
      </c>
      <c r="P39" s="53"/>
    </row>
    <row r="40" spans="1:16" ht="12.75">
      <c r="A40" s="37" t="s">
        <v>31</v>
      </c>
      <c r="B40" s="40">
        <v>2</v>
      </c>
      <c r="C40" s="40">
        <v>3</v>
      </c>
      <c r="D40" s="40">
        <v>21</v>
      </c>
      <c r="E40" s="40">
        <v>85</v>
      </c>
      <c r="F40" s="40">
        <v>212</v>
      </c>
      <c r="G40" s="40">
        <v>361</v>
      </c>
      <c r="H40" s="40">
        <v>465</v>
      </c>
      <c r="I40" s="40">
        <v>419</v>
      </c>
      <c r="J40" s="40">
        <v>295</v>
      </c>
      <c r="K40" s="40">
        <v>158</v>
      </c>
      <c r="L40" s="40">
        <v>27</v>
      </c>
      <c r="M40" s="40">
        <v>3</v>
      </c>
      <c r="N40" s="48">
        <v>2058</v>
      </c>
      <c r="P40" s="53"/>
    </row>
    <row r="41" spans="1:16" ht="12.75">
      <c r="A41" s="37" t="s">
        <v>332</v>
      </c>
      <c r="B41" s="40">
        <v>2</v>
      </c>
      <c r="C41" s="40">
        <v>2</v>
      </c>
      <c r="D41" s="40">
        <v>13</v>
      </c>
      <c r="E41" s="40">
        <v>91</v>
      </c>
      <c r="F41" s="40">
        <v>204</v>
      </c>
      <c r="G41" s="40">
        <v>379</v>
      </c>
      <c r="H41" s="40">
        <v>474</v>
      </c>
      <c r="I41" s="40">
        <v>434</v>
      </c>
      <c r="J41" s="40">
        <v>345</v>
      </c>
      <c r="K41" s="40">
        <v>170</v>
      </c>
      <c r="L41" s="40">
        <v>41</v>
      </c>
      <c r="M41" s="40">
        <v>7</v>
      </c>
      <c r="N41" s="48">
        <v>2167</v>
      </c>
      <c r="P41" s="53"/>
    </row>
    <row r="42" spans="1:16" ht="12.75">
      <c r="A42" s="37" t="s">
        <v>333</v>
      </c>
      <c r="B42" s="11">
        <v>0</v>
      </c>
      <c r="C42" s="16">
        <v>5</v>
      </c>
      <c r="D42" s="16">
        <v>21</v>
      </c>
      <c r="E42" s="16">
        <v>63</v>
      </c>
      <c r="F42" s="16">
        <v>196</v>
      </c>
      <c r="G42" s="16">
        <v>363</v>
      </c>
      <c r="H42" s="16">
        <v>462</v>
      </c>
      <c r="I42" s="16">
        <v>427</v>
      </c>
      <c r="J42" s="16">
        <v>282</v>
      </c>
      <c r="K42" s="16">
        <v>139</v>
      </c>
      <c r="L42" s="16">
        <v>24</v>
      </c>
      <c r="M42" s="16">
        <v>2</v>
      </c>
      <c r="N42" s="94">
        <v>1990</v>
      </c>
      <c r="P42" s="53"/>
    </row>
    <row r="43" spans="1:16" ht="12.75">
      <c r="A43" s="37" t="s">
        <v>32</v>
      </c>
      <c r="B43" s="40">
        <v>17</v>
      </c>
      <c r="C43" s="40">
        <v>67</v>
      </c>
      <c r="D43" s="40">
        <v>193</v>
      </c>
      <c r="E43" s="40">
        <v>330</v>
      </c>
      <c r="F43" s="40">
        <v>550</v>
      </c>
      <c r="G43" s="40">
        <v>727</v>
      </c>
      <c r="H43" s="40">
        <v>872</v>
      </c>
      <c r="I43" s="40">
        <v>840</v>
      </c>
      <c r="J43" s="40">
        <v>646</v>
      </c>
      <c r="K43" s="40">
        <v>382</v>
      </c>
      <c r="L43" s="40">
        <v>131</v>
      </c>
      <c r="M43" s="40">
        <v>21</v>
      </c>
      <c r="N43" s="48">
        <v>4781</v>
      </c>
      <c r="P43" s="53"/>
    </row>
    <row r="44" spans="1:16" ht="12.75">
      <c r="A44" s="37" t="s">
        <v>33</v>
      </c>
      <c r="B44" s="40">
        <v>13</v>
      </c>
      <c r="C44" s="40">
        <v>35</v>
      </c>
      <c r="D44" s="40">
        <v>108</v>
      </c>
      <c r="E44" s="40">
        <v>208</v>
      </c>
      <c r="F44" s="40">
        <v>353</v>
      </c>
      <c r="G44" s="40">
        <v>491</v>
      </c>
      <c r="H44" s="40">
        <v>657</v>
      </c>
      <c r="I44" s="40">
        <v>622</v>
      </c>
      <c r="J44" s="40">
        <v>438</v>
      </c>
      <c r="K44" s="40">
        <v>256</v>
      </c>
      <c r="L44" s="40">
        <v>73</v>
      </c>
      <c r="M44" s="40">
        <v>14</v>
      </c>
      <c r="N44" s="48">
        <v>3274</v>
      </c>
      <c r="P44" s="53"/>
    </row>
    <row r="45" spans="1:16" ht="12.75">
      <c r="A45" s="37" t="s">
        <v>34</v>
      </c>
      <c r="B45" s="40">
        <v>8</v>
      </c>
      <c r="C45" s="40">
        <v>27</v>
      </c>
      <c r="D45" s="40">
        <v>90</v>
      </c>
      <c r="E45" s="40">
        <v>180</v>
      </c>
      <c r="F45" s="40">
        <v>353</v>
      </c>
      <c r="G45" s="40">
        <v>511</v>
      </c>
      <c r="H45" s="40">
        <v>677</v>
      </c>
      <c r="I45" s="40">
        <v>659</v>
      </c>
      <c r="J45" s="40">
        <v>472</v>
      </c>
      <c r="K45" s="40">
        <v>256</v>
      </c>
      <c r="L45" s="40">
        <v>68</v>
      </c>
      <c r="M45" s="40">
        <v>10</v>
      </c>
      <c r="N45" s="48">
        <v>3316</v>
      </c>
      <c r="P45" s="53"/>
    </row>
    <row r="46" spans="1:16" ht="12.75">
      <c r="A46" s="37" t="s">
        <v>35</v>
      </c>
      <c r="B46" s="40">
        <v>1</v>
      </c>
      <c r="C46" s="40">
        <v>14</v>
      </c>
      <c r="D46" s="40">
        <v>82</v>
      </c>
      <c r="E46" s="40">
        <v>200</v>
      </c>
      <c r="F46" s="40">
        <v>397</v>
      </c>
      <c r="G46" s="40">
        <v>625</v>
      </c>
      <c r="H46" s="40">
        <v>773</v>
      </c>
      <c r="I46" s="40">
        <v>733</v>
      </c>
      <c r="J46" s="40">
        <v>509</v>
      </c>
      <c r="K46" s="40">
        <v>257</v>
      </c>
      <c r="L46" s="40">
        <v>49</v>
      </c>
      <c r="M46" s="40">
        <v>2</v>
      </c>
      <c r="N46" s="48">
        <v>3649</v>
      </c>
      <c r="P46" s="53"/>
    </row>
    <row r="47" spans="1:16" ht="12.75">
      <c r="A47" s="37" t="s">
        <v>36</v>
      </c>
      <c r="B47" s="40">
        <v>7</v>
      </c>
      <c r="C47" s="40">
        <v>40</v>
      </c>
      <c r="D47" s="40">
        <v>143</v>
      </c>
      <c r="E47" s="40">
        <v>268</v>
      </c>
      <c r="F47" s="40">
        <v>447</v>
      </c>
      <c r="G47" s="40">
        <v>596</v>
      </c>
      <c r="H47" s="40">
        <v>731</v>
      </c>
      <c r="I47" s="40">
        <v>698</v>
      </c>
      <c r="J47" s="40">
        <v>518</v>
      </c>
      <c r="K47" s="40">
        <v>311</v>
      </c>
      <c r="L47" s="40">
        <v>94</v>
      </c>
      <c r="M47" s="40">
        <v>9</v>
      </c>
      <c r="N47" s="48">
        <v>3868</v>
      </c>
      <c r="P47" s="53"/>
    </row>
    <row r="48" spans="1:16" ht="12.75">
      <c r="A48" s="37" t="s">
        <v>37</v>
      </c>
      <c r="B48" s="40">
        <v>10</v>
      </c>
      <c r="C48" s="40">
        <v>36</v>
      </c>
      <c r="D48" s="40">
        <v>123</v>
      </c>
      <c r="E48" s="40">
        <v>250</v>
      </c>
      <c r="F48" s="40">
        <v>430</v>
      </c>
      <c r="G48" s="40">
        <v>611</v>
      </c>
      <c r="H48" s="40">
        <v>753</v>
      </c>
      <c r="I48" s="40">
        <v>718</v>
      </c>
      <c r="J48" s="40">
        <v>521</v>
      </c>
      <c r="K48" s="40">
        <v>293</v>
      </c>
      <c r="L48" s="40">
        <v>79</v>
      </c>
      <c r="M48" s="40">
        <v>9</v>
      </c>
      <c r="N48" s="48">
        <v>3837</v>
      </c>
      <c r="P48" s="53"/>
    </row>
    <row r="49" spans="1:16" ht="12.75">
      <c r="A49" s="37" t="s">
        <v>38</v>
      </c>
      <c r="B49" s="40">
        <v>5</v>
      </c>
      <c r="C49" s="40">
        <v>35</v>
      </c>
      <c r="D49" s="40">
        <v>124</v>
      </c>
      <c r="E49" s="40">
        <v>293</v>
      </c>
      <c r="F49" s="40">
        <v>450</v>
      </c>
      <c r="G49" s="40">
        <v>639</v>
      </c>
      <c r="H49" s="40">
        <v>754</v>
      </c>
      <c r="I49" s="40">
        <v>718</v>
      </c>
      <c r="J49" s="40">
        <v>525</v>
      </c>
      <c r="K49" s="40">
        <v>307</v>
      </c>
      <c r="L49" s="40">
        <v>84</v>
      </c>
      <c r="M49" s="40">
        <v>5</v>
      </c>
      <c r="N49" s="48">
        <v>3945</v>
      </c>
      <c r="P49" s="53"/>
    </row>
    <row r="50" spans="1:16" ht="12.75">
      <c r="A50" s="37" t="s">
        <v>334</v>
      </c>
      <c r="B50" s="40">
        <v>3</v>
      </c>
      <c r="C50" s="40">
        <v>17</v>
      </c>
      <c r="D50" s="40">
        <v>87</v>
      </c>
      <c r="E50" s="40">
        <v>201</v>
      </c>
      <c r="F50" s="40">
        <v>359</v>
      </c>
      <c r="G50" s="40">
        <v>493</v>
      </c>
      <c r="H50" s="40">
        <v>613</v>
      </c>
      <c r="I50" s="40">
        <v>575</v>
      </c>
      <c r="J50" s="40">
        <v>430</v>
      </c>
      <c r="K50" s="40">
        <v>266</v>
      </c>
      <c r="L50" s="40">
        <v>61</v>
      </c>
      <c r="M50" s="40">
        <v>3</v>
      </c>
      <c r="N50" s="48">
        <v>3114</v>
      </c>
      <c r="P50" s="53"/>
    </row>
    <row r="51" spans="1:16" ht="12.75">
      <c r="A51" s="37" t="s">
        <v>225</v>
      </c>
      <c r="B51" s="40" t="s">
        <v>330</v>
      </c>
      <c r="C51" s="40" t="s">
        <v>330</v>
      </c>
      <c r="D51" s="40" t="s">
        <v>330</v>
      </c>
      <c r="E51" s="40" t="s">
        <v>330</v>
      </c>
      <c r="F51" s="40" t="s">
        <v>330</v>
      </c>
      <c r="G51" s="40" t="s">
        <v>330</v>
      </c>
      <c r="H51" s="40" t="s">
        <v>330</v>
      </c>
      <c r="I51" s="40" t="s">
        <v>330</v>
      </c>
      <c r="J51" s="40" t="s">
        <v>330</v>
      </c>
      <c r="K51" s="40" t="s">
        <v>330</v>
      </c>
      <c r="L51" s="40" t="s">
        <v>330</v>
      </c>
      <c r="M51" s="40" t="s">
        <v>330</v>
      </c>
      <c r="N51" s="48" t="s">
        <v>330</v>
      </c>
      <c r="P51" s="53"/>
    </row>
    <row r="52" spans="1:16" ht="12.75">
      <c r="A52" s="37" t="s">
        <v>226</v>
      </c>
      <c r="B52" s="40">
        <v>3</v>
      </c>
      <c r="C52" s="40">
        <v>12</v>
      </c>
      <c r="D52" s="40">
        <v>72</v>
      </c>
      <c r="E52" s="40">
        <v>178</v>
      </c>
      <c r="F52" s="40">
        <v>379</v>
      </c>
      <c r="G52" s="40">
        <v>554</v>
      </c>
      <c r="H52" s="40">
        <v>721</v>
      </c>
      <c r="I52" s="40">
        <v>663</v>
      </c>
      <c r="J52" s="40">
        <v>453</v>
      </c>
      <c r="K52" s="40">
        <v>220</v>
      </c>
      <c r="L52" s="40">
        <v>49</v>
      </c>
      <c r="M52" s="40">
        <v>4</v>
      </c>
      <c r="N52" s="48">
        <v>3313</v>
      </c>
      <c r="P52" s="53"/>
    </row>
    <row r="53" spans="1:16" ht="12.75">
      <c r="A53" s="37" t="s">
        <v>295</v>
      </c>
      <c r="B53" s="40" t="s">
        <v>330</v>
      </c>
      <c r="C53" s="40" t="s">
        <v>330</v>
      </c>
      <c r="D53" s="40" t="s">
        <v>330</v>
      </c>
      <c r="E53" s="40" t="s">
        <v>330</v>
      </c>
      <c r="F53" s="40" t="s">
        <v>330</v>
      </c>
      <c r="G53" s="40" t="s">
        <v>330</v>
      </c>
      <c r="H53" s="40" t="s">
        <v>330</v>
      </c>
      <c r="I53" s="40" t="s">
        <v>330</v>
      </c>
      <c r="J53" s="40" t="s">
        <v>330</v>
      </c>
      <c r="K53" s="40" t="s">
        <v>330</v>
      </c>
      <c r="L53" s="40" t="s">
        <v>330</v>
      </c>
      <c r="M53" s="40" t="s">
        <v>330</v>
      </c>
      <c r="N53" s="48" t="s">
        <v>330</v>
      </c>
      <c r="P53" s="53"/>
    </row>
    <row r="54" spans="1:16" ht="12.75">
      <c r="A54" s="37" t="s">
        <v>39</v>
      </c>
      <c r="B54" s="40">
        <v>14</v>
      </c>
      <c r="C54" s="40">
        <v>26</v>
      </c>
      <c r="D54" s="40">
        <v>73</v>
      </c>
      <c r="E54" s="40">
        <v>177</v>
      </c>
      <c r="F54" s="40">
        <v>307</v>
      </c>
      <c r="G54" s="40">
        <v>473</v>
      </c>
      <c r="H54" s="40">
        <v>615</v>
      </c>
      <c r="I54" s="40">
        <v>578</v>
      </c>
      <c r="J54" s="40">
        <v>416</v>
      </c>
      <c r="K54" s="40">
        <v>251</v>
      </c>
      <c r="L54" s="40">
        <v>75</v>
      </c>
      <c r="M54" s="40">
        <v>12</v>
      </c>
      <c r="N54" s="48">
        <v>3021</v>
      </c>
      <c r="P54" s="53"/>
    </row>
    <row r="55" spans="1:16" ht="12.75">
      <c r="A55" s="37" t="s">
        <v>40</v>
      </c>
      <c r="B55" s="40">
        <v>14</v>
      </c>
      <c r="C55" s="40">
        <v>38</v>
      </c>
      <c r="D55" s="40">
        <v>90</v>
      </c>
      <c r="E55" s="40">
        <v>185</v>
      </c>
      <c r="F55" s="40">
        <v>343</v>
      </c>
      <c r="G55" s="40">
        <v>512</v>
      </c>
      <c r="H55" s="40">
        <v>673</v>
      </c>
      <c r="I55" s="40">
        <v>639</v>
      </c>
      <c r="J55" s="40">
        <v>452</v>
      </c>
      <c r="K55" s="40">
        <v>271</v>
      </c>
      <c r="L55" s="40">
        <v>88</v>
      </c>
      <c r="M55" s="40">
        <v>23</v>
      </c>
      <c r="N55" s="48">
        <v>3335</v>
      </c>
      <c r="P55" s="53"/>
    </row>
    <row r="56" spans="1:16" ht="12.75">
      <c r="A56" s="37" t="s">
        <v>41</v>
      </c>
      <c r="B56" s="40">
        <v>10</v>
      </c>
      <c r="C56" s="40">
        <v>22</v>
      </c>
      <c r="D56" s="40">
        <v>84</v>
      </c>
      <c r="E56" s="40">
        <v>194</v>
      </c>
      <c r="F56" s="40">
        <v>345</v>
      </c>
      <c r="G56" s="40">
        <v>517</v>
      </c>
      <c r="H56" s="40">
        <v>680</v>
      </c>
      <c r="I56" s="40">
        <v>647</v>
      </c>
      <c r="J56" s="40">
        <v>472</v>
      </c>
      <c r="K56" s="40">
        <v>263</v>
      </c>
      <c r="L56" s="40">
        <v>81</v>
      </c>
      <c r="M56" s="40">
        <v>24</v>
      </c>
      <c r="N56" s="48">
        <v>3345</v>
      </c>
      <c r="P56" s="53"/>
    </row>
    <row r="57" spans="1:16" ht="12.75">
      <c r="A57" s="37" t="s">
        <v>42</v>
      </c>
      <c r="B57" s="40">
        <v>12</v>
      </c>
      <c r="C57" s="40">
        <v>32</v>
      </c>
      <c r="D57" s="40">
        <v>69</v>
      </c>
      <c r="E57" s="40">
        <v>157</v>
      </c>
      <c r="F57" s="40">
        <v>318</v>
      </c>
      <c r="G57" s="40">
        <v>515</v>
      </c>
      <c r="H57" s="40">
        <v>713</v>
      </c>
      <c r="I57" s="40">
        <v>660</v>
      </c>
      <c r="J57" s="40">
        <v>464</v>
      </c>
      <c r="K57" s="40">
        <v>260</v>
      </c>
      <c r="L57" s="40">
        <v>84</v>
      </c>
      <c r="M57" s="40">
        <v>22</v>
      </c>
      <c r="N57" s="48">
        <v>3310</v>
      </c>
      <c r="P57" s="53"/>
    </row>
    <row r="58" spans="1:16" ht="12.75">
      <c r="A58" s="37" t="s">
        <v>43</v>
      </c>
      <c r="B58" s="40">
        <v>1</v>
      </c>
      <c r="C58" s="40">
        <v>6</v>
      </c>
      <c r="D58" s="40">
        <v>40</v>
      </c>
      <c r="E58" s="40">
        <v>134</v>
      </c>
      <c r="F58" s="40">
        <v>290</v>
      </c>
      <c r="G58" s="40">
        <v>458</v>
      </c>
      <c r="H58" s="40">
        <v>594</v>
      </c>
      <c r="I58" s="40">
        <v>542</v>
      </c>
      <c r="J58" s="40">
        <v>372</v>
      </c>
      <c r="K58" s="40">
        <v>197</v>
      </c>
      <c r="L58" s="40">
        <v>41</v>
      </c>
      <c r="M58" s="40">
        <v>2</v>
      </c>
      <c r="N58" s="48">
        <v>2683</v>
      </c>
      <c r="P58" s="53"/>
    </row>
    <row r="59" spans="1:16" ht="12.75">
      <c r="A59" s="37" t="s">
        <v>44</v>
      </c>
      <c r="B59" s="40">
        <v>14</v>
      </c>
      <c r="C59" s="40">
        <v>64</v>
      </c>
      <c r="D59" s="40">
        <v>176</v>
      </c>
      <c r="E59" s="40">
        <v>322</v>
      </c>
      <c r="F59" s="40">
        <v>438</v>
      </c>
      <c r="G59" s="40">
        <v>643</v>
      </c>
      <c r="H59" s="40">
        <v>787</v>
      </c>
      <c r="I59" s="40">
        <v>761</v>
      </c>
      <c r="J59" s="40">
        <v>571</v>
      </c>
      <c r="K59" s="40">
        <v>366</v>
      </c>
      <c r="L59" s="40">
        <v>129</v>
      </c>
      <c r="M59" s="40">
        <v>15</v>
      </c>
      <c r="N59" s="48">
        <v>4338</v>
      </c>
      <c r="P59" s="53"/>
    </row>
    <row r="60" spans="1:16" ht="12.75">
      <c r="A60" s="37" t="s">
        <v>45</v>
      </c>
      <c r="B60" s="40">
        <v>13</v>
      </c>
      <c r="C60" s="40">
        <v>29</v>
      </c>
      <c r="D60" s="40">
        <v>81</v>
      </c>
      <c r="E60" s="40">
        <v>174</v>
      </c>
      <c r="F60" s="40">
        <v>323</v>
      </c>
      <c r="G60" s="40">
        <v>463</v>
      </c>
      <c r="H60" s="40">
        <v>590</v>
      </c>
      <c r="I60" s="40">
        <v>554</v>
      </c>
      <c r="J60" s="40">
        <v>413</v>
      </c>
      <c r="K60" s="40">
        <v>255</v>
      </c>
      <c r="L60" s="40">
        <v>85</v>
      </c>
      <c r="M60" s="40">
        <v>19</v>
      </c>
      <c r="N60" s="48">
        <v>3005</v>
      </c>
      <c r="P60" s="53"/>
    </row>
    <row r="61" spans="1:16" ht="12.75">
      <c r="A61" s="37" t="s">
        <v>46</v>
      </c>
      <c r="B61" s="40">
        <v>3</v>
      </c>
      <c r="C61" s="40">
        <v>31</v>
      </c>
      <c r="D61" s="40">
        <v>127</v>
      </c>
      <c r="E61" s="40">
        <v>281</v>
      </c>
      <c r="F61" s="40">
        <v>449</v>
      </c>
      <c r="G61" s="40">
        <v>581</v>
      </c>
      <c r="H61" s="40">
        <v>727</v>
      </c>
      <c r="I61" s="40">
        <v>679</v>
      </c>
      <c r="J61" s="40">
        <v>511</v>
      </c>
      <c r="K61" s="40">
        <v>344</v>
      </c>
      <c r="L61" s="40">
        <v>88</v>
      </c>
      <c r="M61" s="40">
        <v>7</v>
      </c>
      <c r="N61" s="48">
        <v>3836</v>
      </c>
      <c r="P61" s="53"/>
    </row>
    <row r="62" spans="1:16" ht="12.75">
      <c r="A62" s="37" t="s">
        <v>227</v>
      </c>
      <c r="B62" s="40">
        <v>3</v>
      </c>
      <c r="C62" s="40">
        <v>5</v>
      </c>
      <c r="D62" s="40">
        <v>77</v>
      </c>
      <c r="E62" s="40">
        <v>157</v>
      </c>
      <c r="F62" s="40">
        <v>323</v>
      </c>
      <c r="G62" s="40">
        <v>466</v>
      </c>
      <c r="H62" s="40">
        <v>676</v>
      </c>
      <c r="I62" s="40">
        <v>628</v>
      </c>
      <c r="J62" s="40">
        <v>410</v>
      </c>
      <c r="K62" s="40">
        <v>216</v>
      </c>
      <c r="L62" s="40">
        <v>35</v>
      </c>
      <c r="M62" s="40">
        <v>3</v>
      </c>
      <c r="N62" s="48">
        <v>2999</v>
      </c>
      <c r="P62" s="53"/>
    </row>
    <row r="63" spans="1:16" ht="12.75">
      <c r="A63" s="37" t="s">
        <v>47</v>
      </c>
      <c r="B63" s="40">
        <v>0</v>
      </c>
      <c r="C63" s="40">
        <v>0</v>
      </c>
      <c r="D63" s="40">
        <v>4</v>
      </c>
      <c r="E63" s="40">
        <v>41</v>
      </c>
      <c r="F63" s="40">
        <v>146</v>
      </c>
      <c r="G63" s="40">
        <v>289</v>
      </c>
      <c r="H63" s="40">
        <v>414</v>
      </c>
      <c r="I63" s="40">
        <v>375</v>
      </c>
      <c r="J63" s="40">
        <v>257</v>
      </c>
      <c r="K63" s="40">
        <v>128</v>
      </c>
      <c r="L63" s="40">
        <v>13</v>
      </c>
      <c r="M63" s="40">
        <v>0</v>
      </c>
      <c r="N63" s="48">
        <v>1673</v>
      </c>
      <c r="P63" s="53"/>
    </row>
    <row r="64" spans="1:16" ht="12.75">
      <c r="A64" s="37" t="s">
        <v>48</v>
      </c>
      <c r="B64" s="40">
        <v>7</v>
      </c>
      <c r="C64" s="40">
        <v>33</v>
      </c>
      <c r="D64" s="40">
        <v>95</v>
      </c>
      <c r="E64" s="40">
        <v>190</v>
      </c>
      <c r="F64" s="40">
        <v>369</v>
      </c>
      <c r="G64" s="40">
        <v>502</v>
      </c>
      <c r="H64" s="40">
        <v>666</v>
      </c>
      <c r="I64" s="40">
        <v>634</v>
      </c>
      <c r="J64" s="40">
        <v>465</v>
      </c>
      <c r="K64" s="40">
        <v>284</v>
      </c>
      <c r="L64" s="40">
        <v>84</v>
      </c>
      <c r="M64" s="40">
        <v>13</v>
      </c>
      <c r="N64" s="48">
        <v>3348</v>
      </c>
      <c r="P64" s="53"/>
    </row>
    <row r="65" spans="1:16" ht="12.75">
      <c r="A65" s="37" t="s">
        <v>49</v>
      </c>
      <c r="B65" s="40">
        <v>2</v>
      </c>
      <c r="C65" s="40">
        <v>14</v>
      </c>
      <c r="D65" s="40">
        <v>57</v>
      </c>
      <c r="E65" s="40">
        <v>158</v>
      </c>
      <c r="F65" s="40">
        <v>300</v>
      </c>
      <c r="G65" s="40">
        <v>416</v>
      </c>
      <c r="H65" s="40">
        <v>548</v>
      </c>
      <c r="I65" s="40">
        <v>525</v>
      </c>
      <c r="J65" s="40">
        <v>383</v>
      </c>
      <c r="K65" s="40">
        <v>247</v>
      </c>
      <c r="L65" s="40">
        <v>70</v>
      </c>
      <c r="M65" s="40">
        <v>8</v>
      </c>
      <c r="N65" s="48">
        <v>2731</v>
      </c>
      <c r="P65" s="53"/>
    </row>
    <row r="66" spans="1:16" ht="12.75">
      <c r="A66" s="37" t="s">
        <v>50</v>
      </c>
      <c r="B66" s="40">
        <v>1</v>
      </c>
      <c r="C66" s="40">
        <v>4</v>
      </c>
      <c r="D66" s="40">
        <v>12</v>
      </c>
      <c r="E66" s="40">
        <v>102</v>
      </c>
      <c r="F66" s="40">
        <v>201</v>
      </c>
      <c r="G66" s="40">
        <v>361</v>
      </c>
      <c r="H66" s="40">
        <v>497</v>
      </c>
      <c r="I66" s="40">
        <v>471</v>
      </c>
      <c r="J66" s="40">
        <v>332</v>
      </c>
      <c r="K66" s="40">
        <v>187</v>
      </c>
      <c r="L66" s="40">
        <v>42</v>
      </c>
      <c r="M66" s="40">
        <v>5</v>
      </c>
      <c r="N66" s="48">
        <v>2220</v>
      </c>
      <c r="P66" s="53"/>
    </row>
    <row r="67" spans="1:16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  <c r="P67" s="53"/>
    </row>
    <row r="68" spans="1:16" ht="12.75">
      <c r="A68" s="37" t="s">
        <v>51</v>
      </c>
      <c r="B68" s="40">
        <v>0</v>
      </c>
      <c r="C68" s="40">
        <v>13</v>
      </c>
      <c r="D68" s="40">
        <v>59</v>
      </c>
      <c r="E68" s="40">
        <v>168</v>
      </c>
      <c r="F68" s="40">
        <v>334</v>
      </c>
      <c r="G68" s="40">
        <v>486</v>
      </c>
      <c r="H68" s="40">
        <v>658</v>
      </c>
      <c r="I68" s="40">
        <v>624</v>
      </c>
      <c r="J68" s="40">
        <v>420</v>
      </c>
      <c r="K68" s="40">
        <v>235</v>
      </c>
      <c r="L68" s="40">
        <v>37</v>
      </c>
      <c r="M68" s="40">
        <v>1</v>
      </c>
      <c r="N68" s="48">
        <v>3041</v>
      </c>
      <c r="P68" s="53"/>
    </row>
    <row r="69" spans="1:16" ht="12.75">
      <c r="A69" s="37" t="s">
        <v>52</v>
      </c>
      <c r="B69" s="40">
        <v>7</v>
      </c>
      <c r="C69" s="40">
        <v>28</v>
      </c>
      <c r="D69" s="40">
        <v>88</v>
      </c>
      <c r="E69" s="40">
        <v>194</v>
      </c>
      <c r="F69" s="40">
        <v>387</v>
      </c>
      <c r="G69" s="40">
        <v>579</v>
      </c>
      <c r="H69" s="40">
        <v>797</v>
      </c>
      <c r="I69" s="40">
        <v>760</v>
      </c>
      <c r="J69" s="40">
        <v>516</v>
      </c>
      <c r="K69" s="40">
        <v>271</v>
      </c>
      <c r="L69" s="40">
        <v>70</v>
      </c>
      <c r="M69" s="40">
        <v>12</v>
      </c>
      <c r="N69" s="48">
        <v>3714</v>
      </c>
      <c r="P69" s="53"/>
    </row>
    <row r="70" spans="1:16" ht="12.75">
      <c r="A70" s="37" t="s">
        <v>53</v>
      </c>
      <c r="B70" s="40">
        <v>13</v>
      </c>
      <c r="C70" s="40">
        <v>20</v>
      </c>
      <c r="D70" s="40">
        <v>65</v>
      </c>
      <c r="E70" s="40">
        <v>156</v>
      </c>
      <c r="F70" s="40">
        <v>318</v>
      </c>
      <c r="G70" s="40">
        <v>469</v>
      </c>
      <c r="H70" s="40">
        <v>624</v>
      </c>
      <c r="I70" s="40">
        <v>592</v>
      </c>
      <c r="J70" s="40">
        <v>449</v>
      </c>
      <c r="K70" s="40">
        <v>272</v>
      </c>
      <c r="L70" s="40">
        <v>80</v>
      </c>
      <c r="M70" s="40">
        <v>20</v>
      </c>
      <c r="N70" s="48">
        <v>3084</v>
      </c>
      <c r="P70" s="53"/>
    </row>
    <row r="71" spans="1:16" ht="12.75">
      <c r="A71" s="37" t="s">
        <v>335</v>
      </c>
      <c r="B71" s="40">
        <v>0</v>
      </c>
      <c r="C71" s="40">
        <v>5</v>
      </c>
      <c r="D71" s="40">
        <v>57</v>
      </c>
      <c r="E71" s="40">
        <v>191</v>
      </c>
      <c r="F71" s="40">
        <v>325</v>
      </c>
      <c r="G71" s="40">
        <v>517</v>
      </c>
      <c r="H71" s="40">
        <v>712</v>
      </c>
      <c r="I71" s="40">
        <v>692</v>
      </c>
      <c r="J71" s="40">
        <v>433</v>
      </c>
      <c r="K71" s="40">
        <v>210</v>
      </c>
      <c r="L71" s="40">
        <v>34</v>
      </c>
      <c r="M71" s="40">
        <v>1</v>
      </c>
      <c r="N71" s="48">
        <v>3182</v>
      </c>
      <c r="P71" s="53"/>
    </row>
    <row r="72" spans="1:16" ht="12.75">
      <c r="A72" s="37" t="s">
        <v>54</v>
      </c>
      <c r="B72" s="40">
        <v>1</v>
      </c>
      <c r="C72" s="40">
        <v>7</v>
      </c>
      <c r="D72" s="40">
        <v>38</v>
      </c>
      <c r="E72" s="40">
        <v>133</v>
      </c>
      <c r="F72" s="40">
        <v>277</v>
      </c>
      <c r="G72" s="40">
        <v>407</v>
      </c>
      <c r="H72" s="40">
        <v>547</v>
      </c>
      <c r="I72" s="40">
        <v>522</v>
      </c>
      <c r="J72" s="40">
        <v>373</v>
      </c>
      <c r="K72" s="40">
        <v>221</v>
      </c>
      <c r="L72" s="40">
        <v>55</v>
      </c>
      <c r="M72" s="40">
        <v>5</v>
      </c>
      <c r="N72" s="48">
        <v>2593</v>
      </c>
      <c r="P72" s="53"/>
    </row>
    <row r="73" spans="1:16" ht="12.75">
      <c r="A73" s="37" t="s">
        <v>55</v>
      </c>
      <c r="B73" s="40">
        <v>5</v>
      </c>
      <c r="C73" s="40">
        <v>33</v>
      </c>
      <c r="D73" s="40">
        <v>107</v>
      </c>
      <c r="E73" s="40">
        <v>212</v>
      </c>
      <c r="F73" s="40">
        <v>370</v>
      </c>
      <c r="G73" s="40">
        <v>514</v>
      </c>
      <c r="H73" s="40">
        <v>666</v>
      </c>
      <c r="I73" s="40">
        <v>633</v>
      </c>
      <c r="J73" s="40">
        <v>452</v>
      </c>
      <c r="K73" s="40">
        <v>279</v>
      </c>
      <c r="L73" s="40">
        <v>79</v>
      </c>
      <c r="M73" s="40">
        <v>10</v>
      </c>
      <c r="N73" s="48">
        <v>3366</v>
      </c>
      <c r="P73" s="53"/>
    </row>
    <row r="74" spans="1:16" ht="12.75">
      <c r="A74" s="37" t="s">
        <v>56</v>
      </c>
      <c r="B74" s="40">
        <v>6</v>
      </c>
      <c r="C74" s="40">
        <v>32</v>
      </c>
      <c r="D74" s="40">
        <v>107</v>
      </c>
      <c r="E74" s="40">
        <v>219</v>
      </c>
      <c r="F74" s="40">
        <v>379</v>
      </c>
      <c r="G74" s="40">
        <v>506</v>
      </c>
      <c r="H74" s="40">
        <v>651</v>
      </c>
      <c r="I74" s="40">
        <v>614</v>
      </c>
      <c r="J74" s="40">
        <v>444</v>
      </c>
      <c r="K74" s="40">
        <v>264</v>
      </c>
      <c r="L74" s="40">
        <v>74</v>
      </c>
      <c r="M74" s="40">
        <v>9</v>
      </c>
      <c r="N74" s="48">
        <v>3312</v>
      </c>
      <c r="P74" s="53"/>
    </row>
    <row r="75" spans="1:16" ht="12.75">
      <c r="A75" s="37" t="s">
        <v>57</v>
      </c>
      <c r="B75" s="40">
        <v>17</v>
      </c>
      <c r="C75" s="40">
        <v>43</v>
      </c>
      <c r="D75" s="40">
        <v>98</v>
      </c>
      <c r="E75" s="40">
        <v>198</v>
      </c>
      <c r="F75" s="40">
        <v>356</v>
      </c>
      <c r="G75" s="40">
        <v>496</v>
      </c>
      <c r="H75" s="40">
        <v>639</v>
      </c>
      <c r="I75" s="40">
        <v>609</v>
      </c>
      <c r="J75" s="40">
        <v>457</v>
      </c>
      <c r="K75" s="40">
        <v>286</v>
      </c>
      <c r="L75" s="40">
        <v>93</v>
      </c>
      <c r="M75" s="40">
        <v>21</v>
      </c>
      <c r="N75" s="48">
        <v>3316</v>
      </c>
      <c r="P75" s="53"/>
    </row>
    <row r="76" spans="1:16" ht="12.75">
      <c r="A76" s="37" t="s">
        <v>58</v>
      </c>
      <c r="B76" s="40">
        <v>7</v>
      </c>
      <c r="C76" s="40">
        <v>50</v>
      </c>
      <c r="D76" s="40">
        <v>172</v>
      </c>
      <c r="E76" s="40">
        <v>316</v>
      </c>
      <c r="F76" s="40">
        <v>478</v>
      </c>
      <c r="G76" s="40">
        <v>588</v>
      </c>
      <c r="H76" s="40">
        <v>712</v>
      </c>
      <c r="I76" s="40">
        <v>685</v>
      </c>
      <c r="J76" s="40">
        <v>533</v>
      </c>
      <c r="K76" s="40">
        <v>347</v>
      </c>
      <c r="L76" s="40">
        <v>104</v>
      </c>
      <c r="M76" s="40">
        <v>7</v>
      </c>
      <c r="N76" s="48">
        <v>4003</v>
      </c>
      <c r="P76" s="53"/>
    </row>
    <row r="77" spans="1:16" ht="12.75">
      <c r="A77" s="37" t="s">
        <v>229</v>
      </c>
      <c r="B77" s="40" t="s">
        <v>330</v>
      </c>
      <c r="C77" s="40" t="s">
        <v>330</v>
      </c>
      <c r="D77" s="40" t="s">
        <v>330</v>
      </c>
      <c r="E77" s="40" t="s">
        <v>330</v>
      </c>
      <c r="F77" s="40" t="s">
        <v>330</v>
      </c>
      <c r="G77" s="40" t="s">
        <v>330</v>
      </c>
      <c r="H77" s="40" t="s">
        <v>330</v>
      </c>
      <c r="I77" s="40" t="s">
        <v>330</v>
      </c>
      <c r="J77" s="40" t="s">
        <v>330</v>
      </c>
      <c r="K77" s="40" t="s">
        <v>330</v>
      </c>
      <c r="L77" s="40" t="s">
        <v>330</v>
      </c>
      <c r="M77" s="40" t="s">
        <v>330</v>
      </c>
      <c r="N77" s="48" t="s">
        <v>330</v>
      </c>
      <c r="P77" s="53"/>
    </row>
    <row r="78" spans="1:16" ht="12.75">
      <c r="A78" s="37" t="s">
        <v>59</v>
      </c>
      <c r="B78" s="40">
        <v>0</v>
      </c>
      <c r="C78" s="40">
        <v>10</v>
      </c>
      <c r="D78" s="40">
        <v>80</v>
      </c>
      <c r="E78" s="40">
        <v>223</v>
      </c>
      <c r="F78" s="40">
        <v>398</v>
      </c>
      <c r="G78" s="40">
        <v>521</v>
      </c>
      <c r="H78" s="40">
        <v>645</v>
      </c>
      <c r="I78" s="40">
        <v>609</v>
      </c>
      <c r="J78" s="40">
        <v>466</v>
      </c>
      <c r="K78" s="40">
        <v>272</v>
      </c>
      <c r="L78" s="40">
        <v>53</v>
      </c>
      <c r="M78" s="40">
        <v>1</v>
      </c>
      <c r="N78" s="48">
        <v>3283</v>
      </c>
      <c r="P78" s="53"/>
    </row>
    <row r="79" spans="1:16" ht="12.75">
      <c r="A79" s="37" t="s">
        <v>311</v>
      </c>
      <c r="B79" s="40">
        <v>10</v>
      </c>
      <c r="C79" s="40">
        <v>18</v>
      </c>
      <c r="D79" s="40">
        <v>102</v>
      </c>
      <c r="E79" s="40">
        <v>170</v>
      </c>
      <c r="F79" s="40">
        <v>381</v>
      </c>
      <c r="G79" s="40">
        <v>499</v>
      </c>
      <c r="H79" s="40">
        <v>697</v>
      </c>
      <c r="I79" s="40">
        <v>592</v>
      </c>
      <c r="J79" s="40">
        <v>449</v>
      </c>
      <c r="K79" s="40">
        <v>295</v>
      </c>
      <c r="L79" s="40">
        <v>119</v>
      </c>
      <c r="M79" s="40">
        <v>10</v>
      </c>
      <c r="N79" s="48">
        <v>3345</v>
      </c>
      <c r="P79" s="53"/>
    </row>
    <row r="80" spans="1:16" ht="12.75">
      <c r="A80" s="37" t="s">
        <v>60</v>
      </c>
      <c r="B80" s="40">
        <v>10</v>
      </c>
      <c r="C80" s="40">
        <v>30</v>
      </c>
      <c r="D80" s="40">
        <v>123</v>
      </c>
      <c r="E80" s="40">
        <v>264</v>
      </c>
      <c r="F80" s="40">
        <v>407</v>
      </c>
      <c r="G80" s="40">
        <v>600</v>
      </c>
      <c r="H80" s="40">
        <v>717</v>
      </c>
      <c r="I80" s="40">
        <v>702</v>
      </c>
      <c r="J80" s="40">
        <v>480</v>
      </c>
      <c r="K80" s="40">
        <v>299</v>
      </c>
      <c r="L80" s="40">
        <v>64</v>
      </c>
      <c r="M80" s="40">
        <v>6</v>
      </c>
      <c r="N80" s="48">
        <v>3706</v>
      </c>
      <c r="P80" s="53"/>
    </row>
    <row r="81" spans="1:16" ht="12.75">
      <c r="A81" s="37" t="s">
        <v>62</v>
      </c>
      <c r="B81" s="40">
        <v>1</v>
      </c>
      <c r="C81" s="40">
        <v>9</v>
      </c>
      <c r="D81" s="40">
        <v>65</v>
      </c>
      <c r="E81" s="40">
        <v>186</v>
      </c>
      <c r="F81" s="40">
        <v>352</v>
      </c>
      <c r="G81" s="40">
        <v>472</v>
      </c>
      <c r="H81" s="40">
        <v>613</v>
      </c>
      <c r="I81" s="40">
        <v>584</v>
      </c>
      <c r="J81" s="40">
        <v>398</v>
      </c>
      <c r="K81" s="40">
        <v>216</v>
      </c>
      <c r="L81" s="40">
        <v>37</v>
      </c>
      <c r="M81" s="40">
        <v>1</v>
      </c>
      <c r="N81" s="48">
        <v>2941</v>
      </c>
      <c r="P81" s="53"/>
    </row>
    <row r="82" spans="1:16" ht="12.75">
      <c r="A82" s="37" t="s">
        <v>61</v>
      </c>
      <c r="B82" s="40">
        <v>0</v>
      </c>
      <c r="C82" s="40">
        <v>3</v>
      </c>
      <c r="D82" s="40">
        <v>24</v>
      </c>
      <c r="E82" s="40">
        <v>144</v>
      </c>
      <c r="F82" s="40">
        <v>276</v>
      </c>
      <c r="G82" s="40">
        <v>474</v>
      </c>
      <c r="H82" s="40">
        <v>632</v>
      </c>
      <c r="I82" s="40">
        <v>555</v>
      </c>
      <c r="J82" s="40">
        <v>411</v>
      </c>
      <c r="K82" s="40">
        <v>215</v>
      </c>
      <c r="L82" s="40">
        <v>29</v>
      </c>
      <c r="M82" s="40">
        <v>1</v>
      </c>
      <c r="N82" s="48">
        <v>2770</v>
      </c>
      <c r="P82" s="53"/>
    </row>
    <row r="83" spans="1:16" ht="12.75">
      <c r="A83" s="37" t="s">
        <v>63</v>
      </c>
      <c r="B83" s="40">
        <v>5</v>
      </c>
      <c r="C83" s="40">
        <v>28</v>
      </c>
      <c r="D83" s="40">
        <v>88</v>
      </c>
      <c r="E83" s="40">
        <v>198</v>
      </c>
      <c r="F83" s="40">
        <v>367</v>
      </c>
      <c r="G83" s="40">
        <v>540</v>
      </c>
      <c r="H83" s="40">
        <v>738</v>
      </c>
      <c r="I83" s="40">
        <v>692</v>
      </c>
      <c r="J83" s="40">
        <v>466</v>
      </c>
      <c r="K83" s="40">
        <v>255</v>
      </c>
      <c r="L83" s="40">
        <v>67</v>
      </c>
      <c r="M83" s="40">
        <v>9</v>
      </c>
      <c r="N83" s="48">
        <v>3458</v>
      </c>
      <c r="P83" s="53"/>
    </row>
    <row r="84" spans="1:16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  <c r="P84" s="53"/>
    </row>
    <row r="85" spans="1:16" ht="12.75">
      <c r="A85" s="37" t="s">
        <v>64</v>
      </c>
      <c r="B85" s="40">
        <v>1</v>
      </c>
      <c r="C85" s="40">
        <v>9</v>
      </c>
      <c r="D85" s="40">
        <v>46</v>
      </c>
      <c r="E85" s="40">
        <v>138</v>
      </c>
      <c r="F85" s="40">
        <v>286</v>
      </c>
      <c r="G85" s="40">
        <v>423</v>
      </c>
      <c r="H85" s="40">
        <v>569</v>
      </c>
      <c r="I85" s="40">
        <v>547</v>
      </c>
      <c r="J85" s="40">
        <v>395</v>
      </c>
      <c r="K85" s="40">
        <v>237</v>
      </c>
      <c r="L85" s="40">
        <v>51</v>
      </c>
      <c r="M85" s="40">
        <v>4</v>
      </c>
      <c r="N85" s="48">
        <v>2712</v>
      </c>
      <c r="P85" s="53"/>
    </row>
    <row r="86" spans="1:16" ht="12.75">
      <c r="A86" s="37" t="s">
        <v>65</v>
      </c>
      <c r="B86" s="40">
        <v>5</v>
      </c>
      <c r="C86" s="40">
        <v>24</v>
      </c>
      <c r="D86" s="40">
        <v>97</v>
      </c>
      <c r="E86" s="40">
        <v>210</v>
      </c>
      <c r="F86" s="40">
        <v>374</v>
      </c>
      <c r="G86" s="40">
        <v>519</v>
      </c>
      <c r="H86" s="40">
        <v>684</v>
      </c>
      <c r="I86" s="40">
        <v>651</v>
      </c>
      <c r="J86" s="40">
        <v>468</v>
      </c>
      <c r="K86" s="40">
        <v>270</v>
      </c>
      <c r="L86" s="40">
        <v>76</v>
      </c>
      <c r="M86" s="40">
        <v>9</v>
      </c>
      <c r="N86" s="48">
        <v>3390</v>
      </c>
      <c r="P86" s="53"/>
    </row>
    <row r="87" spans="1:16" ht="12.75">
      <c r="A87" s="37" t="s">
        <v>66</v>
      </c>
      <c r="B87" s="40">
        <v>0</v>
      </c>
      <c r="C87" s="40">
        <v>0</v>
      </c>
      <c r="D87" s="40">
        <v>2</v>
      </c>
      <c r="E87" s="40">
        <v>30</v>
      </c>
      <c r="F87" s="40">
        <v>91</v>
      </c>
      <c r="G87" s="40">
        <v>242</v>
      </c>
      <c r="H87" s="40">
        <v>338</v>
      </c>
      <c r="I87" s="40">
        <v>302</v>
      </c>
      <c r="J87" s="40">
        <v>173</v>
      </c>
      <c r="K87" s="40">
        <v>59</v>
      </c>
      <c r="L87" s="40">
        <v>3</v>
      </c>
      <c r="M87" s="40">
        <v>0</v>
      </c>
      <c r="N87" s="48">
        <v>1244</v>
      </c>
      <c r="P87" s="53"/>
    </row>
    <row r="88" spans="1:16" ht="12.75">
      <c r="A88" s="37" t="s">
        <v>231</v>
      </c>
      <c r="B88" s="40" t="s">
        <v>330</v>
      </c>
      <c r="C88" s="40" t="s">
        <v>330</v>
      </c>
      <c r="D88" s="40" t="s">
        <v>330</v>
      </c>
      <c r="E88" s="40" t="s">
        <v>330</v>
      </c>
      <c r="F88" s="40" t="s">
        <v>330</v>
      </c>
      <c r="G88" s="40" t="s">
        <v>330</v>
      </c>
      <c r="H88" s="40" t="s">
        <v>330</v>
      </c>
      <c r="I88" s="40" t="s">
        <v>330</v>
      </c>
      <c r="J88" s="40" t="s">
        <v>330</v>
      </c>
      <c r="K88" s="40" t="s">
        <v>330</v>
      </c>
      <c r="L88" s="40" t="s">
        <v>330</v>
      </c>
      <c r="M88" s="40" t="s">
        <v>330</v>
      </c>
      <c r="N88" s="48" t="s">
        <v>330</v>
      </c>
      <c r="P88" s="53"/>
    </row>
    <row r="89" spans="1:16" ht="12.75">
      <c r="A89" s="37" t="s">
        <v>67</v>
      </c>
      <c r="B89" s="40">
        <v>3</v>
      </c>
      <c r="C89" s="40">
        <v>12</v>
      </c>
      <c r="D89" s="40">
        <v>53</v>
      </c>
      <c r="E89" s="40">
        <v>150</v>
      </c>
      <c r="F89" s="40">
        <v>294</v>
      </c>
      <c r="G89" s="40">
        <v>429</v>
      </c>
      <c r="H89" s="40">
        <v>573</v>
      </c>
      <c r="I89" s="40">
        <v>525</v>
      </c>
      <c r="J89" s="40">
        <v>374</v>
      </c>
      <c r="K89" s="40">
        <v>210</v>
      </c>
      <c r="L89" s="40">
        <v>49</v>
      </c>
      <c r="M89" s="40">
        <v>4</v>
      </c>
      <c r="N89" s="48">
        <v>2680</v>
      </c>
      <c r="P89" s="53"/>
    </row>
    <row r="90" spans="1:16" ht="12.75">
      <c r="A90" s="37" t="s">
        <v>68</v>
      </c>
      <c r="B90" s="40">
        <v>0</v>
      </c>
      <c r="C90" s="40">
        <v>2</v>
      </c>
      <c r="D90" s="40">
        <v>11</v>
      </c>
      <c r="E90" s="40">
        <v>65</v>
      </c>
      <c r="F90" s="40">
        <v>172</v>
      </c>
      <c r="G90" s="40">
        <v>339</v>
      </c>
      <c r="H90" s="40">
        <v>443</v>
      </c>
      <c r="I90" s="40">
        <v>411</v>
      </c>
      <c r="J90" s="40">
        <v>283</v>
      </c>
      <c r="K90" s="40">
        <v>102</v>
      </c>
      <c r="L90" s="40">
        <v>16</v>
      </c>
      <c r="M90" s="40">
        <v>2</v>
      </c>
      <c r="N90" s="48">
        <v>1851</v>
      </c>
      <c r="P90" s="53"/>
    </row>
    <row r="91" spans="1:16" ht="12.75">
      <c r="A91" s="37" t="s">
        <v>326</v>
      </c>
      <c r="B91" s="40" t="s">
        <v>330</v>
      </c>
      <c r="C91" s="40" t="s">
        <v>330</v>
      </c>
      <c r="D91" s="40" t="s">
        <v>330</v>
      </c>
      <c r="E91" s="40" t="s">
        <v>330</v>
      </c>
      <c r="F91" s="40" t="s">
        <v>330</v>
      </c>
      <c r="G91" s="40" t="s">
        <v>330</v>
      </c>
      <c r="H91" s="40" t="s">
        <v>330</v>
      </c>
      <c r="I91" s="40" t="s">
        <v>330</v>
      </c>
      <c r="J91" s="40" t="s">
        <v>330</v>
      </c>
      <c r="K91" s="40" t="s">
        <v>330</v>
      </c>
      <c r="L91" s="40" t="s">
        <v>330</v>
      </c>
      <c r="M91" s="40" t="s">
        <v>330</v>
      </c>
      <c r="N91" s="48" t="s">
        <v>330</v>
      </c>
      <c r="P91" s="53"/>
    </row>
    <row r="92" spans="1:16" ht="12.75">
      <c r="A92" s="37" t="s">
        <v>69</v>
      </c>
      <c r="B92" s="40">
        <v>15</v>
      </c>
      <c r="C92" s="40">
        <v>37</v>
      </c>
      <c r="D92" s="40">
        <v>107</v>
      </c>
      <c r="E92" s="40">
        <v>214</v>
      </c>
      <c r="F92" s="40">
        <v>359</v>
      </c>
      <c r="G92" s="40">
        <v>480</v>
      </c>
      <c r="H92" s="40">
        <v>592</v>
      </c>
      <c r="I92" s="40">
        <v>570</v>
      </c>
      <c r="J92" s="40">
        <v>430</v>
      </c>
      <c r="K92" s="40">
        <v>281</v>
      </c>
      <c r="L92" s="40">
        <v>93</v>
      </c>
      <c r="M92" s="40">
        <v>20</v>
      </c>
      <c r="N92" s="48">
        <v>3205</v>
      </c>
      <c r="P92" s="53"/>
    </row>
    <row r="93" spans="1:16" ht="12.75">
      <c r="A93" s="37" t="s">
        <v>70</v>
      </c>
      <c r="B93" s="40">
        <v>2</v>
      </c>
      <c r="C93" s="40">
        <v>11</v>
      </c>
      <c r="D93" s="40">
        <v>58</v>
      </c>
      <c r="E93" s="40">
        <v>148</v>
      </c>
      <c r="F93" s="40">
        <v>299</v>
      </c>
      <c r="G93" s="40">
        <v>457</v>
      </c>
      <c r="H93" s="40">
        <v>615</v>
      </c>
      <c r="I93" s="40">
        <v>575</v>
      </c>
      <c r="J93" s="40">
        <v>399</v>
      </c>
      <c r="K93" s="40">
        <v>238</v>
      </c>
      <c r="L93" s="40">
        <v>58</v>
      </c>
      <c r="M93" s="40">
        <v>5</v>
      </c>
      <c r="N93" s="48">
        <v>2870</v>
      </c>
      <c r="P93" s="53"/>
    </row>
    <row r="94" spans="1:16" ht="12.75">
      <c r="A94" s="37" t="s">
        <v>71</v>
      </c>
      <c r="B94" s="40">
        <v>9</v>
      </c>
      <c r="C94" s="40">
        <v>32</v>
      </c>
      <c r="D94" s="40">
        <v>98</v>
      </c>
      <c r="E94" s="40">
        <v>210</v>
      </c>
      <c r="F94" s="40">
        <v>367</v>
      </c>
      <c r="G94" s="40">
        <v>505</v>
      </c>
      <c r="H94" s="40">
        <v>624</v>
      </c>
      <c r="I94" s="40">
        <v>584</v>
      </c>
      <c r="J94" s="40">
        <v>428</v>
      </c>
      <c r="K94" s="40">
        <v>268</v>
      </c>
      <c r="L94" s="40">
        <v>80</v>
      </c>
      <c r="M94" s="40">
        <v>11</v>
      </c>
      <c r="N94" s="48">
        <v>3222</v>
      </c>
      <c r="P94" s="53"/>
    </row>
    <row r="95" spans="1:16" ht="12.75">
      <c r="A95" s="37" t="s">
        <v>72</v>
      </c>
      <c r="B95" s="40">
        <v>18</v>
      </c>
      <c r="C95" s="40">
        <v>50</v>
      </c>
      <c r="D95" s="40">
        <v>122</v>
      </c>
      <c r="E95" s="40">
        <v>229</v>
      </c>
      <c r="F95" s="40">
        <v>390</v>
      </c>
      <c r="G95" s="40">
        <v>524</v>
      </c>
      <c r="H95" s="40">
        <v>665</v>
      </c>
      <c r="I95" s="40">
        <v>631</v>
      </c>
      <c r="J95" s="40">
        <v>461</v>
      </c>
      <c r="K95" s="40">
        <v>284</v>
      </c>
      <c r="L95" s="40">
        <v>93</v>
      </c>
      <c r="M95" s="40">
        <v>20</v>
      </c>
      <c r="N95" s="48">
        <v>3494</v>
      </c>
      <c r="P95" s="53"/>
    </row>
    <row r="96" spans="1:16" ht="12.75">
      <c r="A96" s="37" t="s">
        <v>73</v>
      </c>
      <c r="B96" s="40">
        <v>1</v>
      </c>
      <c r="C96" s="40">
        <v>6</v>
      </c>
      <c r="D96" s="40">
        <v>37</v>
      </c>
      <c r="E96" s="40">
        <v>104</v>
      </c>
      <c r="F96" s="40">
        <v>265</v>
      </c>
      <c r="G96" s="40">
        <v>409</v>
      </c>
      <c r="H96" s="40">
        <v>606</v>
      </c>
      <c r="I96" s="40">
        <v>562</v>
      </c>
      <c r="J96" s="40">
        <v>378</v>
      </c>
      <c r="K96" s="40">
        <v>202</v>
      </c>
      <c r="L96" s="40">
        <v>39</v>
      </c>
      <c r="M96" s="40">
        <v>3</v>
      </c>
      <c r="N96" s="48">
        <v>2616</v>
      </c>
      <c r="P96" s="53"/>
    </row>
    <row r="97" spans="1:16" ht="12.75">
      <c r="A97" s="37" t="s">
        <v>74</v>
      </c>
      <c r="B97" s="40">
        <v>3</v>
      </c>
      <c r="C97" s="40">
        <v>20</v>
      </c>
      <c r="D97" s="40">
        <v>83</v>
      </c>
      <c r="E97" s="40">
        <v>192</v>
      </c>
      <c r="F97" s="40">
        <v>339</v>
      </c>
      <c r="G97" s="40">
        <v>464</v>
      </c>
      <c r="H97" s="40">
        <v>593</v>
      </c>
      <c r="I97" s="40">
        <v>568</v>
      </c>
      <c r="J97" s="40">
        <v>430</v>
      </c>
      <c r="K97" s="40">
        <v>251</v>
      </c>
      <c r="L97" s="40">
        <v>67</v>
      </c>
      <c r="M97" s="40">
        <v>7</v>
      </c>
      <c r="N97" s="48">
        <v>3022</v>
      </c>
      <c r="P97" s="53"/>
    </row>
    <row r="98" spans="1:16" ht="12.75">
      <c r="A98" s="37" t="s">
        <v>327</v>
      </c>
      <c r="B98" s="40" t="s">
        <v>330</v>
      </c>
      <c r="C98" s="40" t="s">
        <v>330</v>
      </c>
      <c r="D98" s="40" t="s">
        <v>330</v>
      </c>
      <c r="E98" s="40" t="s">
        <v>330</v>
      </c>
      <c r="F98" s="40" t="s">
        <v>330</v>
      </c>
      <c r="G98" s="40" t="s">
        <v>330</v>
      </c>
      <c r="H98" s="40" t="s">
        <v>330</v>
      </c>
      <c r="I98" s="40" t="s">
        <v>330</v>
      </c>
      <c r="J98" s="40" t="s">
        <v>330</v>
      </c>
      <c r="K98" s="40" t="s">
        <v>330</v>
      </c>
      <c r="L98" s="40" t="s">
        <v>330</v>
      </c>
      <c r="M98" s="40" t="s">
        <v>330</v>
      </c>
      <c r="N98" s="48" t="s">
        <v>330</v>
      </c>
      <c r="P98" s="53"/>
    </row>
    <row r="99" spans="1:16" ht="12.75">
      <c r="A99" s="37" t="s">
        <v>234</v>
      </c>
      <c r="B99" s="40">
        <v>1</v>
      </c>
      <c r="C99" s="40">
        <v>0</v>
      </c>
      <c r="D99" s="40">
        <v>68</v>
      </c>
      <c r="E99" s="40">
        <v>96</v>
      </c>
      <c r="F99" s="40">
        <v>238</v>
      </c>
      <c r="G99" s="40">
        <v>346</v>
      </c>
      <c r="H99" s="40">
        <v>536</v>
      </c>
      <c r="I99" s="40">
        <v>454</v>
      </c>
      <c r="J99" s="40">
        <v>317</v>
      </c>
      <c r="K99" s="40">
        <v>126</v>
      </c>
      <c r="L99" s="40">
        <v>19</v>
      </c>
      <c r="M99" s="40">
        <v>0</v>
      </c>
      <c r="N99" s="48">
        <v>2199</v>
      </c>
      <c r="P99" s="53"/>
    </row>
    <row r="100" spans="1:16" ht="12.75">
      <c r="A100" s="37" t="s">
        <v>75</v>
      </c>
      <c r="B100" s="40">
        <v>6</v>
      </c>
      <c r="C100" s="40">
        <v>27</v>
      </c>
      <c r="D100" s="40">
        <v>82</v>
      </c>
      <c r="E100" s="40">
        <v>211</v>
      </c>
      <c r="F100" s="40">
        <v>377</v>
      </c>
      <c r="G100" s="40">
        <v>520</v>
      </c>
      <c r="H100" s="40">
        <v>693</v>
      </c>
      <c r="I100" s="40">
        <v>674</v>
      </c>
      <c r="J100" s="40">
        <v>487</v>
      </c>
      <c r="K100" s="40">
        <v>301</v>
      </c>
      <c r="L100" s="40">
        <v>79</v>
      </c>
      <c r="M100" s="40">
        <v>7</v>
      </c>
      <c r="N100" s="48">
        <v>3470</v>
      </c>
      <c r="P100" s="53"/>
    </row>
    <row r="101" spans="1:16" ht="12.75">
      <c r="A101" s="37" t="s">
        <v>76</v>
      </c>
      <c r="B101" s="40">
        <v>4</v>
      </c>
      <c r="C101" s="40">
        <v>21</v>
      </c>
      <c r="D101" s="40">
        <v>82</v>
      </c>
      <c r="E101" s="40">
        <v>194</v>
      </c>
      <c r="F101" s="40">
        <v>359</v>
      </c>
      <c r="G101" s="40">
        <v>521</v>
      </c>
      <c r="H101" s="40">
        <v>710</v>
      </c>
      <c r="I101" s="40">
        <v>676</v>
      </c>
      <c r="J101" s="40">
        <v>466</v>
      </c>
      <c r="K101" s="40">
        <v>247</v>
      </c>
      <c r="L101" s="40">
        <v>60</v>
      </c>
      <c r="M101" s="40">
        <v>5</v>
      </c>
      <c r="N101" s="48">
        <v>3350</v>
      </c>
      <c r="P101" s="53"/>
    </row>
    <row r="102" spans="1:16" ht="12.75">
      <c r="A102" s="37" t="s">
        <v>77</v>
      </c>
      <c r="B102" s="40">
        <v>2</v>
      </c>
      <c r="C102" s="40">
        <v>12</v>
      </c>
      <c r="D102" s="40">
        <v>65</v>
      </c>
      <c r="E102" s="40">
        <v>165</v>
      </c>
      <c r="F102" s="40">
        <v>320</v>
      </c>
      <c r="G102" s="40">
        <v>496</v>
      </c>
      <c r="H102" s="40">
        <v>655</v>
      </c>
      <c r="I102" s="40">
        <v>603</v>
      </c>
      <c r="J102" s="40">
        <v>408</v>
      </c>
      <c r="K102" s="40">
        <v>239</v>
      </c>
      <c r="L102" s="40">
        <v>56</v>
      </c>
      <c r="M102" s="40">
        <v>2</v>
      </c>
      <c r="N102" s="48">
        <v>3029</v>
      </c>
      <c r="P102" s="53"/>
    </row>
    <row r="103" spans="1:16" ht="12.75">
      <c r="A103" s="37" t="s">
        <v>78</v>
      </c>
      <c r="B103" s="40">
        <v>10</v>
      </c>
      <c r="C103" s="40">
        <v>32</v>
      </c>
      <c r="D103" s="40">
        <v>99</v>
      </c>
      <c r="E103" s="40">
        <v>205</v>
      </c>
      <c r="F103" s="40">
        <v>363</v>
      </c>
      <c r="G103" s="40">
        <v>530</v>
      </c>
      <c r="H103" s="40">
        <v>696</v>
      </c>
      <c r="I103" s="40">
        <v>663</v>
      </c>
      <c r="J103" s="40">
        <v>478</v>
      </c>
      <c r="K103" s="40">
        <v>273</v>
      </c>
      <c r="L103" s="40">
        <v>83</v>
      </c>
      <c r="M103" s="40">
        <v>12</v>
      </c>
      <c r="N103" s="48">
        <v>3449</v>
      </c>
      <c r="P103" s="53"/>
    </row>
    <row r="104" spans="1:16" ht="12.75">
      <c r="A104" s="37" t="s">
        <v>79</v>
      </c>
      <c r="B104" s="40">
        <v>12</v>
      </c>
      <c r="C104" s="40">
        <v>38</v>
      </c>
      <c r="D104" s="40">
        <v>110</v>
      </c>
      <c r="E104" s="40">
        <v>222</v>
      </c>
      <c r="F104" s="40">
        <v>403</v>
      </c>
      <c r="G104" s="40">
        <v>582</v>
      </c>
      <c r="H104" s="40">
        <v>775</v>
      </c>
      <c r="I104" s="40">
        <v>734</v>
      </c>
      <c r="J104" s="40">
        <v>502</v>
      </c>
      <c r="K104" s="40">
        <v>278</v>
      </c>
      <c r="L104" s="40">
        <v>79</v>
      </c>
      <c r="M104" s="40">
        <v>14</v>
      </c>
      <c r="N104" s="48">
        <v>3755</v>
      </c>
      <c r="P104" s="53"/>
    </row>
    <row r="105" spans="1:16" ht="12.75">
      <c r="A105" s="37" t="s">
        <v>80</v>
      </c>
      <c r="B105" s="40">
        <v>1</v>
      </c>
      <c r="C105" s="40">
        <v>6</v>
      </c>
      <c r="D105" s="40">
        <v>34</v>
      </c>
      <c r="E105" s="40">
        <v>124</v>
      </c>
      <c r="F105" s="40">
        <v>272</v>
      </c>
      <c r="G105" s="40">
        <v>415</v>
      </c>
      <c r="H105" s="40">
        <v>563</v>
      </c>
      <c r="I105" s="40">
        <v>525</v>
      </c>
      <c r="J105" s="40">
        <v>363</v>
      </c>
      <c r="K105" s="40">
        <v>199</v>
      </c>
      <c r="L105" s="40">
        <v>34</v>
      </c>
      <c r="M105" s="40">
        <v>2</v>
      </c>
      <c r="N105" s="48">
        <v>2543</v>
      </c>
      <c r="P105" s="53"/>
    </row>
    <row r="106" spans="1:16" ht="12.75">
      <c r="A106" s="37" t="s">
        <v>81</v>
      </c>
      <c r="B106" s="40">
        <v>0</v>
      </c>
      <c r="C106" s="40">
        <v>7</v>
      </c>
      <c r="D106" s="40">
        <v>62</v>
      </c>
      <c r="E106" s="40">
        <v>184</v>
      </c>
      <c r="F106" s="40">
        <v>350</v>
      </c>
      <c r="G106" s="40">
        <v>475</v>
      </c>
      <c r="H106" s="40">
        <v>612</v>
      </c>
      <c r="I106" s="40">
        <v>573</v>
      </c>
      <c r="J106" s="40">
        <v>414</v>
      </c>
      <c r="K106" s="40">
        <v>227</v>
      </c>
      <c r="L106" s="40">
        <v>41</v>
      </c>
      <c r="M106" s="40">
        <v>0</v>
      </c>
      <c r="N106" s="48">
        <v>2953</v>
      </c>
      <c r="P106" s="53"/>
    </row>
    <row r="107" spans="1:16" ht="12.75">
      <c r="A107" s="37" t="s">
        <v>82</v>
      </c>
      <c r="B107" s="40">
        <v>14</v>
      </c>
      <c r="C107" s="40">
        <v>32</v>
      </c>
      <c r="D107" s="40">
        <v>106</v>
      </c>
      <c r="E107" s="40">
        <v>244</v>
      </c>
      <c r="F107" s="40">
        <v>333</v>
      </c>
      <c r="G107" s="40">
        <v>481</v>
      </c>
      <c r="H107" s="40">
        <v>594</v>
      </c>
      <c r="I107" s="40">
        <v>560</v>
      </c>
      <c r="J107" s="40">
        <v>439</v>
      </c>
      <c r="K107" s="40">
        <v>320</v>
      </c>
      <c r="L107" s="40">
        <v>92</v>
      </c>
      <c r="M107" s="40">
        <v>9</v>
      </c>
      <c r="N107" s="48">
        <v>3230</v>
      </c>
      <c r="P107" s="53"/>
    </row>
    <row r="108" spans="1:16" ht="12.75">
      <c r="A108" s="37" t="s">
        <v>83</v>
      </c>
      <c r="B108" s="40">
        <v>10</v>
      </c>
      <c r="C108" s="40">
        <v>36</v>
      </c>
      <c r="D108" s="40">
        <v>123</v>
      </c>
      <c r="E108" s="40">
        <v>250</v>
      </c>
      <c r="F108" s="40">
        <v>430</v>
      </c>
      <c r="G108" s="40">
        <v>611</v>
      </c>
      <c r="H108" s="40">
        <v>753</v>
      </c>
      <c r="I108" s="40">
        <v>718</v>
      </c>
      <c r="J108" s="40">
        <v>521</v>
      </c>
      <c r="K108" s="40">
        <v>293</v>
      </c>
      <c r="L108" s="40">
        <v>79</v>
      </c>
      <c r="M108" s="40">
        <v>9</v>
      </c>
      <c r="N108" s="48">
        <v>3837</v>
      </c>
      <c r="P108" s="53"/>
    </row>
    <row r="109" spans="1:16" ht="12.75">
      <c r="A109" s="37" t="s">
        <v>296</v>
      </c>
      <c r="B109" s="40" t="s">
        <v>330</v>
      </c>
      <c r="C109" s="40" t="s">
        <v>330</v>
      </c>
      <c r="D109" s="40" t="s">
        <v>330</v>
      </c>
      <c r="E109" s="40" t="s">
        <v>330</v>
      </c>
      <c r="F109" s="40" t="s">
        <v>330</v>
      </c>
      <c r="G109" s="40" t="s">
        <v>330</v>
      </c>
      <c r="H109" s="40" t="s">
        <v>330</v>
      </c>
      <c r="I109" s="40" t="s">
        <v>330</v>
      </c>
      <c r="J109" s="40" t="s">
        <v>330</v>
      </c>
      <c r="K109" s="40" t="s">
        <v>330</v>
      </c>
      <c r="L109" s="40" t="s">
        <v>330</v>
      </c>
      <c r="M109" s="40" t="s">
        <v>330</v>
      </c>
      <c r="N109" s="48" t="s">
        <v>330</v>
      </c>
      <c r="P109" s="53"/>
    </row>
    <row r="110" spans="1:16" ht="12.75">
      <c r="A110" s="37" t="s">
        <v>84</v>
      </c>
      <c r="B110" s="40">
        <v>6</v>
      </c>
      <c r="C110" s="40">
        <v>13</v>
      </c>
      <c r="D110" s="40">
        <v>57</v>
      </c>
      <c r="E110" s="40">
        <v>165</v>
      </c>
      <c r="F110" s="40">
        <v>359</v>
      </c>
      <c r="G110" s="40">
        <v>591</v>
      </c>
      <c r="H110" s="40">
        <v>842</v>
      </c>
      <c r="I110" s="40">
        <v>782</v>
      </c>
      <c r="J110" s="40">
        <v>490</v>
      </c>
      <c r="K110" s="40">
        <v>222</v>
      </c>
      <c r="L110" s="40">
        <v>48</v>
      </c>
      <c r="M110" s="40">
        <v>10</v>
      </c>
      <c r="N110" s="48">
        <v>3592</v>
      </c>
      <c r="P110" s="53"/>
    </row>
    <row r="111" spans="1:16" ht="12.75">
      <c r="A111" s="37" t="s">
        <v>85</v>
      </c>
      <c r="B111" s="40">
        <v>1</v>
      </c>
      <c r="C111" s="40">
        <v>8</v>
      </c>
      <c r="D111" s="40">
        <v>46</v>
      </c>
      <c r="E111" s="40">
        <v>145</v>
      </c>
      <c r="F111" s="40">
        <v>307</v>
      </c>
      <c r="G111" s="40">
        <v>460</v>
      </c>
      <c r="H111" s="40">
        <v>658</v>
      </c>
      <c r="I111" s="40">
        <v>618</v>
      </c>
      <c r="J111" s="40">
        <v>419</v>
      </c>
      <c r="K111" s="40">
        <v>235</v>
      </c>
      <c r="L111" s="40">
        <v>45</v>
      </c>
      <c r="M111" s="40">
        <v>1</v>
      </c>
      <c r="N111" s="48">
        <v>2942</v>
      </c>
      <c r="P111" s="53"/>
    </row>
    <row r="112" spans="1:16" ht="12.75">
      <c r="A112" s="37" t="s">
        <v>86</v>
      </c>
      <c r="B112" s="40">
        <v>16</v>
      </c>
      <c r="C112" s="40">
        <v>41</v>
      </c>
      <c r="D112" s="40">
        <v>111</v>
      </c>
      <c r="E112" s="40">
        <v>222</v>
      </c>
      <c r="F112" s="40">
        <v>372</v>
      </c>
      <c r="G112" s="40">
        <v>520</v>
      </c>
      <c r="H112" s="40">
        <v>666</v>
      </c>
      <c r="I112" s="40">
        <v>644</v>
      </c>
      <c r="J112" s="40">
        <v>460</v>
      </c>
      <c r="K112" s="40">
        <v>283</v>
      </c>
      <c r="L112" s="40">
        <v>92</v>
      </c>
      <c r="M112" s="40">
        <v>22</v>
      </c>
      <c r="N112" s="48">
        <v>3453</v>
      </c>
      <c r="P112" s="53"/>
    </row>
    <row r="113" spans="1:16" ht="12.75">
      <c r="A113" s="37" t="s">
        <v>87</v>
      </c>
      <c r="B113" s="40">
        <v>9</v>
      </c>
      <c r="C113" s="40">
        <v>17</v>
      </c>
      <c r="D113" s="40">
        <v>61</v>
      </c>
      <c r="E113" s="40">
        <v>164</v>
      </c>
      <c r="F113" s="40">
        <v>342</v>
      </c>
      <c r="G113" s="40">
        <v>540</v>
      </c>
      <c r="H113" s="40">
        <v>747</v>
      </c>
      <c r="I113" s="40">
        <v>720</v>
      </c>
      <c r="J113" s="40">
        <v>491</v>
      </c>
      <c r="K113" s="40">
        <v>261</v>
      </c>
      <c r="L113" s="40">
        <v>53</v>
      </c>
      <c r="M113" s="40">
        <v>5</v>
      </c>
      <c r="N113" s="48">
        <v>3415</v>
      </c>
      <c r="P113" s="53"/>
    </row>
    <row r="114" spans="1:16" ht="12.75">
      <c r="A114" s="37" t="s">
        <v>88</v>
      </c>
      <c r="B114" s="40">
        <v>0</v>
      </c>
      <c r="C114" s="40">
        <v>13</v>
      </c>
      <c r="D114" s="40">
        <v>83</v>
      </c>
      <c r="E114" s="40">
        <v>214</v>
      </c>
      <c r="F114" s="40">
        <v>365</v>
      </c>
      <c r="G114" s="40">
        <v>549</v>
      </c>
      <c r="H114" s="40">
        <v>714</v>
      </c>
      <c r="I114" s="40">
        <v>688</v>
      </c>
      <c r="J114" s="40">
        <v>448</v>
      </c>
      <c r="K114" s="40">
        <v>238</v>
      </c>
      <c r="L114" s="40">
        <v>48</v>
      </c>
      <c r="M114" s="40">
        <v>2</v>
      </c>
      <c r="N114" s="48">
        <v>3369</v>
      </c>
      <c r="P114" s="53"/>
    </row>
    <row r="115" spans="1:16" ht="12.75">
      <c r="A115" s="37" t="s">
        <v>89</v>
      </c>
      <c r="B115" s="40">
        <v>20</v>
      </c>
      <c r="C115" s="40">
        <v>71</v>
      </c>
      <c r="D115" s="40">
        <v>179</v>
      </c>
      <c r="E115" s="40">
        <v>288</v>
      </c>
      <c r="F115" s="40">
        <v>511</v>
      </c>
      <c r="G115" s="40">
        <v>639</v>
      </c>
      <c r="H115" s="40">
        <v>808</v>
      </c>
      <c r="I115" s="40">
        <v>785</v>
      </c>
      <c r="J115" s="40">
        <v>584</v>
      </c>
      <c r="K115" s="40">
        <v>362</v>
      </c>
      <c r="L115" s="40">
        <v>121</v>
      </c>
      <c r="M115" s="40">
        <v>13</v>
      </c>
      <c r="N115" s="48">
        <v>4383</v>
      </c>
      <c r="P115" s="53"/>
    </row>
    <row r="116" spans="1:16" ht="12.75">
      <c r="A116" s="37" t="s">
        <v>90</v>
      </c>
      <c r="B116" s="40">
        <v>9</v>
      </c>
      <c r="C116" s="40">
        <v>20</v>
      </c>
      <c r="D116" s="40">
        <v>79</v>
      </c>
      <c r="E116" s="40">
        <v>176</v>
      </c>
      <c r="F116" s="40">
        <v>352</v>
      </c>
      <c r="G116" s="40">
        <v>548</v>
      </c>
      <c r="H116" s="40">
        <v>752</v>
      </c>
      <c r="I116" s="40">
        <v>720</v>
      </c>
      <c r="J116" s="40">
        <v>470</v>
      </c>
      <c r="K116" s="40">
        <v>224</v>
      </c>
      <c r="L116" s="40">
        <v>50</v>
      </c>
      <c r="M116" s="40">
        <v>11</v>
      </c>
      <c r="N116" s="48">
        <v>3416</v>
      </c>
      <c r="P116" s="53"/>
    </row>
    <row r="117" spans="1:16" ht="12.75">
      <c r="A117" s="37" t="s">
        <v>235</v>
      </c>
      <c r="B117" s="40">
        <v>6</v>
      </c>
      <c r="C117" s="40">
        <v>7</v>
      </c>
      <c r="D117" s="40">
        <v>84</v>
      </c>
      <c r="E117" s="40">
        <v>187</v>
      </c>
      <c r="F117" s="40">
        <v>372</v>
      </c>
      <c r="G117" s="40">
        <v>555</v>
      </c>
      <c r="H117" s="40">
        <v>788</v>
      </c>
      <c r="I117" s="40">
        <v>734</v>
      </c>
      <c r="J117" s="40">
        <v>463</v>
      </c>
      <c r="K117" s="40">
        <v>249</v>
      </c>
      <c r="L117" s="40">
        <v>50</v>
      </c>
      <c r="M117" s="40">
        <v>5</v>
      </c>
      <c r="N117" s="48">
        <v>3500</v>
      </c>
      <c r="P117" s="53"/>
    </row>
    <row r="118" spans="1:16" ht="12.75">
      <c r="A118" s="37" t="s">
        <v>312</v>
      </c>
      <c r="B118" s="40">
        <v>4</v>
      </c>
      <c r="C118" s="40">
        <v>23</v>
      </c>
      <c r="D118" s="40">
        <v>148</v>
      </c>
      <c r="E118" s="40">
        <v>332</v>
      </c>
      <c r="F118" s="40">
        <v>471</v>
      </c>
      <c r="G118" s="40">
        <v>572</v>
      </c>
      <c r="H118" s="40">
        <v>715</v>
      </c>
      <c r="I118" s="40">
        <v>638</v>
      </c>
      <c r="J118" s="40">
        <v>644</v>
      </c>
      <c r="K118" s="40">
        <v>331</v>
      </c>
      <c r="L118" s="40">
        <v>81</v>
      </c>
      <c r="M118" s="40">
        <v>8</v>
      </c>
      <c r="N118" s="48">
        <v>3873</v>
      </c>
      <c r="P118" s="53"/>
    </row>
    <row r="119" spans="1:16" ht="12.75">
      <c r="A119" s="37" t="s">
        <v>91</v>
      </c>
      <c r="B119" s="40">
        <v>5</v>
      </c>
      <c r="C119" s="40">
        <v>42</v>
      </c>
      <c r="D119" s="40">
        <v>145</v>
      </c>
      <c r="E119" s="40">
        <v>289</v>
      </c>
      <c r="F119" s="40">
        <v>450</v>
      </c>
      <c r="G119" s="40">
        <v>576</v>
      </c>
      <c r="H119" s="40">
        <v>718</v>
      </c>
      <c r="I119" s="40">
        <v>677</v>
      </c>
      <c r="J119" s="40">
        <v>502</v>
      </c>
      <c r="K119" s="40">
        <v>322</v>
      </c>
      <c r="L119" s="40">
        <v>92</v>
      </c>
      <c r="M119" s="40">
        <v>6</v>
      </c>
      <c r="N119" s="48">
        <v>3829</v>
      </c>
      <c r="P119" s="53"/>
    </row>
    <row r="120" spans="1:16" ht="12.75">
      <c r="A120" s="37" t="s">
        <v>92</v>
      </c>
      <c r="B120" s="40">
        <v>1</v>
      </c>
      <c r="C120" s="40">
        <v>8</v>
      </c>
      <c r="D120" s="40">
        <v>39</v>
      </c>
      <c r="E120" s="40">
        <v>133</v>
      </c>
      <c r="F120" s="40">
        <v>277</v>
      </c>
      <c r="G120" s="40">
        <v>396</v>
      </c>
      <c r="H120" s="40">
        <v>562</v>
      </c>
      <c r="I120" s="40">
        <v>535</v>
      </c>
      <c r="J120" s="40">
        <v>381</v>
      </c>
      <c r="K120" s="40">
        <v>217</v>
      </c>
      <c r="L120" s="40">
        <v>47</v>
      </c>
      <c r="M120" s="40">
        <v>0</v>
      </c>
      <c r="N120" s="48">
        <v>2601</v>
      </c>
      <c r="P120" s="53"/>
    </row>
    <row r="121" spans="1:16" ht="12.75">
      <c r="A121" s="37" t="s">
        <v>236</v>
      </c>
      <c r="B121" s="40" t="s">
        <v>330</v>
      </c>
      <c r="C121" s="40" t="s">
        <v>330</v>
      </c>
      <c r="D121" s="40" t="s">
        <v>330</v>
      </c>
      <c r="E121" s="40" t="s">
        <v>330</v>
      </c>
      <c r="F121" s="40" t="s">
        <v>330</v>
      </c>
      <c r="G121" s="40" t="s">
        <v>330</v>
      </c>
      <c r="H121" s="40" t="s">
        <v>330</v>
      </c>
      <c r="I121" s="40" t="s">
        <v>330</v>
      </c>
      <c r="J121" s="40" t="s">
        <v>330</v>
      </c>
      <c r="K121" s="40" t="s">
        <v>330</v>
      </c>
      <c r="L121" s="40" t="s">
        <v>330</v>
      </c>
      <c r="M121" s="40" t="s">
        <v>330</v>
      </c>
      <c r="N121" s="48" t="s">
        <v>330</v>
      </c>
      <c r="P121" s="53"/>
    </row>
    <row r="122" spans="1:16" ht="12.75">
      <c r="A122" s="37" t="s">
        <v>93</v>
      </c>
      <c r="B122" s="40">
        <v>6</v>
      </c>
      <c r="C122" s="40">
        <v>31</v>
      </c>
      <c r="D122" s="40">
        <v>99</v>
      </c>
      <c r="E122" s="40">
        <v>204</v>
      </c>
      <c r="F122" s="40">
        <v>366</v>
      </c>
      <c r="G122" s="40">
        <v>493</v>
      </c>
      <c r="H122" s="40">
        <v>596</v>
      </c>
      <c r="I122" s="40">
        <v>581</v>
      </c>
      <c r="J122" s="40">
        <v>449</v>
      </c>
      <c r="K122" s="40">
        <v>287</v>
      </c>
      <c r="L122" s="40">
        <v>84</v>
      </c>
      <c r="M122" s="40">
        <v>11</v>
      </c>
      <c r="N122" s="48">
        <v>3212</v>
      </c>
      <c r="P122" s="53"/>
    </row>
    <row r="123" spans="1:16" ht="12.75">
      <c r="A123" s="37" t="s">
        <v>95</v>
      </c>
      <c r="B123" s="40">
        <v>11</v>
      </c>
      <c r="C123" s="40">
        <v>50</v>
      </c>
      <c r="D123" s="40">
        <v>167</v>
      </c>
      <c r="E123" s="40">
        <v>303</v>
      </c>
      <c r="F123" s="40">
        <v>473</v>
      </c>
      <c r="G123" s="40">
        <v>593</v>
      </c>
      <c r="H123" s="40">
        <v>718</v>
      </c>
      <c r="I123" s="40">
        <v>684</v>
      </c>
      <c r="J123" s="40">
        <v>517</v>
      </c>
      <c r="K123" s="40">
        <v>340</v>
      </c>
      <c r="L123" s="40">
        <v>103</v>
      </c>
      <c r="M123" s="40">
        <v>11</v>
      </c>
      <c r="N123" s="48">
        <v>3976</v>
      </c>
      <c r="P123" s="53"/>
    </row>
    <row r="124" spans="1:16" ht="12.75">
      <c r="A124" s="37" t="s">
        <v>96</v>
      </c>
      <c r="B124" s="40">
        <v>2</v>
      </c>
      <c r="C124" s="40">
        <v>5</v>
      </c>
      <c r="D124" s="40">
        <v>30</v>
      </c>
      <c r="E124" s="40">
        <v>106</v>
      </c>
      <c r="F124" s="40">
        <v>241</v>
      </c>
      <c r="G124" s="40">
        <v>384</v>
      </c>
      <c r="H124" s="40">
        <v>516</v>
      </c>
      <c r="I124" s="40">
        <v>475</v>
      </c>
      <c r="J124" s="40">
        <v>330</v>
      </c>
      <c r="K124" s="40">
        <v>194</v>
      </c>
      <c r="L124" s="40">
        <v>31</v>
      </c>
      <c r="M124" s="40">
        <v>2</v>
      </c>
      <c r="N124" s="48">
        <v>2321</v>
      </c>
      <c r="P124" s="53"/>
    </row>
    <row r="125" spans="1:16" ht="12.75">
      <c r="A125" s="37" t="s">
        <v>94</v>
      </c>
      <c r="B125" s="40">
        <v>0</v>
      </c>
      <c r="C125" s="40">
        <v>8</v>
      </c>
      <c r="D125" s="40">
        <v>52</v>
      </c>
      <c r="E125" s="40">
        <v>167</v>
      </c>
      <c r="F125" s="40">
        <v>325</v>
      </c>
      <c r="G125" s="40">
        <v>557</v>
      </c>
      <c r="H125" s="40">
        <v>691</v>
      </c>
      <c r="I125" s="40">
        <v>667</v>
      </c>
      <c r="J125" s="40">
        <v>442</v>
      </c>
      <c r="K125" s="40">
        <v>205</v>
      </c>
      <c r="L125" s="40">
        <v>41</v>
      </c>
      <c r="M125" s="40">
        <v>1</v>
      </c>
      <c r="N125" s="48">
        <v>3161</v>
      </c>
      <c r="P125" s="53"/>
    </row>
    <row r="126" spans="1:16" ht="12.75">
      <c r="A126" s="37" t="s">
        <v>97</v>
      </c>
      <c r="B126" s="40">
        <v>1</v>
      </c>
      <c r="C126" s="40">
        <v>5</v>
      </c>
      <c r="D126" s="40">
        <v>27</v>
      </c>
      <c r="E126" s="40">
        <v>103</v>
      </c>
      <c r="F126" s="40">
        <v>245</v>
      </c>
      <c r="G126" s="40">
        <v>381</v>
      </c>
      <c r="H126" s="40">
        <v>522</v>
      </c>
      <c r="I126" s="40">
        <v>504</v>
      </c>
      <c r="J126" s="40">
        <v>367</v>
      </c>
      <c r="K126" s="40">
        <v>227</v>
      </c>
      <c r="L126" s="40">
        <v>45</v>
      </c>
      <c r="M126" s="40">
        <v>4</v>
      </c>
      <c r="N126" s="48">
        <v>2435</v>
      </c>
      <c r="P126" s="53"/>
    </row>
    <row r="127" spans="1:16" ht="12.75">
      <c r="A127" s="37" t="s">
        <v>313</v>
      </c>
      <c r="B127" s="40">
        <v>0</v>
      </c>
      <c r="C127" s="40">
        <v>21</v>
      </c>
      <c r="D127" s="40">
        <v>97</v>
      </c>
      <c r="E127" s="40">
        <v>255</v>
      </c>
      <c r="F127" s="40">
        <v>439</v>
      </c>
      <c r="G127" s="40">
        <v>588</v>
      </c>
      <c r="H127" s="40">
        <v>719</v>
      </c>
      <c r="I127" s="40">
        <v>681</v>
      </c>
      <c r="J127" s="40">
        <v>454</v>
      </c>
      <c r="K127" s="40">
        <v>262</v>
      </c>
      <c r="L127" s="40">
        <v>57</v>
      </c>
      <c r="M127" s="40">
        <v>2</v>
      </c>
      <c r="N127" s="48">
        <v>3581</v>
      </c>
      <c r="P127" s="53"/>
    </row>
    <row r="128" spans="1:16" ht="12.75">
      <c r="A128" s="37" t="s">
        <v>237</v>
      </c>
      <c r="B128" s="40" t="s">
        <v>330</v>
      </c>
      <c r="C128" s="40" t="s">
        <v>330</v>
      </c>
      <c r="D128" s="40" t="s">
        <v>330</v>
      </c>
      <c r="E128" s="40" t="s">
        <v>330</v>
      </c>
      <c r="F128" s="40" t="s">
        <v>330</v>
      </c>
      <c r="G128" s="40" t="s">
        <v>330</v>
      </c>
      <c r="H128" s="40" t="s">
        <v>330</v>
      </c>
      <c r="I128" s="40" t="s">
        <v>330</v>
      </c>
      <c r="J128" s="40" t="s">
        <v>330</v>
      </c>
      <c r="K128" s="40" t="s">
        <v>330</v>
      </c>
      <c r="L128" s="40" t="s">
        <v>330</v>
      </c>
      <c r="M128" s="40" t="s">
        <v>330</v>
      </c>
      <c r="N128" s="48" t="s">
        <v>330</v>
      </c>
      <c r="P128" s="53"/>
    </row>
    <row r="129" spans="1:16" ht="12.75">
      <c r="A129" s="37" t="s">
        <v>98</v>
      </c>
      <c r="B129" s="40">
        <v>1</v>
      </c>
      <c r="C129" s="40">
        <v>8</v>
      </c>
      <c r="D129" s="40">
        <v>43</v>
      </c>
      <c r="E129" s="40">
        <v>143</v>
      </c>
      <c r="F129" s="40">
        <v>290</v>
      </c>
      <c r="G129" s="40">
        <v>420</v>
      </c>
      <c r="H129" s="40">
        <v>556</v>
      </c>
      <c r="I129" s="40">
        <v>532</v>
      </c>
      <c r="J129" s="40">
        <v>384</v>
      </c>
      <c r="K129" s="40">
        <v>237</v>
      </c>
      <c r="L129" s="40">
        <v>55</v>
      </c>
      <c r="M129" s="40">
        <v>4</v>
      </c>
      <c r="N129" s="48">
        <v>2678</v>
      </c>
      <c r="P129" s="53"/>
    </row>
    <row r="130" spans="1:16" ht="12.75">
      <c r="A130" s="37" t="s">
        <v>238</v>
      </c>
      <c r="B130" s="40" t="s">
        <v>330</v>
      </c>
      <c r="C130" s="40" t="s">
        <v>330</v>
      </c>
      <c r="D130" s="40" t="s">
        <v>330</v>
      </c>
      <c r="E130" s="40" t="s">
        <v>330</v>
      </c>
      <c r="F130" s="40" t="s">
        <v>330</v>
      </c>
      <c r="G130" s="40" t="s">
        <v>330</v>
      </c>
      <c r="H130" s="40" t="s">
        <v>330</v>
      </c>
      <c r="I130" s="40" t="s">
        <v>330</v>
      </c>
      <c r="J130" s="40" t="s">
        <v>330</v>
      </c>
      <c r="K130" s="40" t="s">
        <v>330</v>
      </c>
      <c r="L130" s="40" t="s">
        <v>330</v>
      </c>
      <c r="M130" s="40" t="s">
        <v>330</v>
      </c>
      <c r="N130" s="48" t="s">
        <v>330</v>
      </c>
      <c r="P130" s="53"/>
    </row>
    <row r="131" spans="1:16" ht="12.75">
      <c r="A131" s="37" t="s">
        <v>239</v>
      </c>
      <c r="B131" s="40">
        <v>14</v>
      </c>
      <c r="C131" s="40">
        <v>32</v>
      </c>
      <c r="D131" s="40">
        <v>91</v>
      </c>
      <c r="E131" s="40">
        <v>178</v>
      </c>
      <c r="F131" s="40">
        <v>350</v>
      </c>
      <c r="G131" s="40">
        <v>460</v>
      </c>
      <c r="H131" s="40">
        <v>601</v>
      </c>
      <c r="I131" s="40">
        <v>561</v>
      </c>
      <c r="J131" s="40">
        <v>412</v>
      </c>
      <c r="K131" s="40">
        <v>294</v>
      </c>
      <c r="L131" s="40">
        <v>96</v>
      </c>
      <c r="M131" s="40">
        <v>20</v>
      </c>
      <c r="N131" s="48">
        <v>3114</v>
      </c>
      <c r="P131" s="53"/>
    </row>
    <row r="132" spans="1:16" ht="12.75">
      <c r="A132" s="37" t="s">
        <v>99</v>
      </c>
      <c r="B132" s="40">
        <v>0</v>
      </c>
      <c r="C132" s="40">
        <v>2</v>
      </c>
      <c r="D132" s="40">
        <v>23</v>
      </c>
      <c r="E132" s="40">
        <v>92</v>
      </c>
      <c r="F132" s="40">
        <v>219</v>
      </c>
      <c r="G132" s="40">
        <v>395</v>
      </c>
      <c r="H132" s="40">
        <v>565</v>
      </c>
      <c r="I132" s="40">
        <v>507</v>
      </c>
      <c r="J132" s="40">
        <v>315</v>
      </c>
      <c r="K132" s="40">
        <v>149</v>
      </c>
      <c r="L132" s="40">
        <v>16</v>
      </c>
      <c r="M132" s="40">
        <v>0</v>
      </c>
      <c r="N132" s="48">
        <v>2289</v>
      </c>
      <c r="P132" s="53"/>
    </row>
    <row r="133" spans="1:16" ht="12.75">
      <c r="A133" s="37" t="s">
        <v>219</v>
      </c>
      <c r="B133" s="40">
        <v>30</v>
      </c>
      <c r="C133" s="40">
        <v>92</v>
      </c>
      <c r="D133" s="40">
        <v>224</v>
      </c>
      <c r="E133" s="40">
        <v>392</v>
      </c>
      <c r="F133" s="40">
        <v>578</v>
      </c>
      <c r="G133" s="40">
        <v>723</v>
      </c>
      <c r="H133" s="40">
        <v>882</v>
      </c>
      <c r="I133" s="40">
        <v>839</v>
      </c>
      <c r="J133" s="40">
        <v>670</v>
      </c>
      <c r="K133" s="40">
        <v>453</v>
      </c>
      <c r="L133" s="40">
        <v>175</v>
      </c>
      <c r="M133" s="40">
        <v>41</v>
      </c>
      <c r="N133" s="48">
        <v>5104</v>
      </c>
      <c r="P133" s="53"/>
    </row>
    <row r="134" spans="1:16" ht="12.75">
      <c r="A134" s="37" t="s">
        <v>240</v>
      </c>
      <c r="B134" s="40">
        <v>22</v>
      </c>
      <c r="C134" s="40">
        <v>80</v>
      </c>
      <c r="D134" s="40">
        <v>186</v>
      </c>
      <c r="E134" s="40">
        <v>320</v>
      </c>
      <c r="F134" s="40">
        <v>587</v>
      </c>
      <c r="G134" s="40">
        <v>778</v>
      </c>
      <c r="H134" s="40">
        <v>935</v>
      </c>
      <c r="I134" s="40">
        <v>921</v>
      </c>
      <c r="J134" s="40">
        <v>723</v>
      </c>
      <c r="K134" s="40">
        <v>411</v>
      </c>
      <c r="L134" s="40">
        <v>134</v>
      </c>
      <c r="M134" s="40">
        <v>29</v>
      </c>
      <c r="N134" s="48">
        <v>5131</v>
      </c>
      <c r="P134" s="53"/>
    </row>
    <row r="135" spans="1:16" ht="12.75">
      <c r="A135" s="37" t="s">
        <v>100</v>
      </c>
      <c r="B135" s="40">
        <v>16</v>
      </c>
      <c r="C135" s="40">
        <v>55</v>
      </c>
      <c r="D135" s="40">
        <v>171</v>
      </c>
      <c r="E135" s="40">
        <v>328</v>
      </c>
      <c r="F135" s="40">
        <v>561</v>
      </c>
      <c r="G135" s="40">
        <v>759</v>
      </c>
      <c r="H135" s="40">
        <v>897</v>
      </c>
      <c r="I135" s="40">
        <v>864</v>
      </c>
      <c r="J135" s="40">
        <v>671</v>
      </c>
      <c r="K135" s="40">
        <v>385</v>
      </c>
      <c r="L135" s="40">
        <v>129</v>
      </c>
      <c r="M135" s="40">
        <v>11</v>
      </c>
      <c r="N135" s="48">
        <v>4853</v>
      </c>
      <c r="P135" s="53"/>
    </row>
    <row r="136" spans="1:16" ht="12.75">
      <c r="A136" s="37" t="s">
        <v>101</v>
      </c>
      <c r="B136" s="40">
        <v>6</v>
      </c>
      <c r="C136" s="40">
        <v>36</v>
      </c>
      <c r="D136" s="40">
        <v>128</v>
      </c>
      <c r="E136" s="40">
        <v>259</v>
      </c>
      <c r="F136" s="40">
        <v>423</v>
      </c>
      <c r="G136" s="40">
        <v>549</v>
      </c>
      <c r="H136" s="40">
        <v>677</v>
      </c>
      <c r="I136" s="40">
        <v>653</v>
      </c>
      <c r="J136" s="40">
        <v>493</v>
      </c>
      <c r="K136" s="40">
        <v>310</v>
      </c>
      <c r="L136" s="40">
        <v>89</v>
      </c>
      <c r="M136" s="40">
        <v>8</v>
      </c>
      <c r="N136" s="48">
        <v>3635</v>
      </c>
      <c r="P136" s="53"/>
    </row>
    <row r="137" spans="1:16" ht="12.75">
      <c r="A137" s="37" t="s">
        <v>102</v>
      </c>
      <c r="B137" s="40">
        <v>0</v>
      </c>
      <c r="C137" s="40">
        <v>6</v>
      </c>
      <c r="D137" s="40">
        <v>43</v>
      </c>
      <c r="E137" s="40">
        <v>181</v>
      </c>
      <c r="F137" s="40">
        <v>285</v>
      </c>
      <c r="G137" s="40">
        <v>445</v>
      </c>
      <c r="H137" s="40">
        <v>556</v>
      </c>
      <c r="I137" s="40">
        <v>545</v>
      </c>
      <c r="J137" s="40">
        <v>393</v>
      </c>
      <c r="K137" s="40">
        <v>223</v>
      </c>
      <c r="L137" s="40">
        <v>44</v>
      </c>
      <c r="M137" s="40">
        <v>2</v>
      </c>
      <c r="N137" s="48">
        <v>2728</v>
      </c>
      <c r="P137" s="53"/>
    </row>
    <row r="138" spans="1:16" ht="12.75">
      <c r="A138" s="37" t="s">
        <v>103</v>
      </c>
      <c r="B138" s="40">
        <v>15</v>
      </c>
      <c r="C138" s="40">
        <v>36</v>
      </c>
      <c r="D138" s="40">
        <v>96</v>
      </c>
      <c r="E138" s="40">
        <v>192</v>
      </c>
      <c r="F138" s="40">
        <v>339</v>
      </c>
      <c r="G138" s="40">
        <v>447</v>
      </c>
      <c r="H138" s="40">
        <v>567</v>
      </c>
      <c r="I138" s="40">
        <v>556</v>
      </c>
      <c r="J138" s="40">
        <v>437</v>
      </c>
      <c r="K138" s="40">
        <v>280</v>
      </c>
      <c r="L138" s="40">
        <v>86</v>
      </c>
      <c r="M138" s="40">
        <v>18</v>
      </c>
      <c r="N138" s="48">
        <v>3074</v>
      </c>
      <c r="P138" s="53"/>
    </row>
    <row r="139" spans="1:16" ht="12.75">
      <c r="A139" s="37" t="s">
        <v>241</v>
      </c>
      <c r="B139" s="40">
        <v>14</v>
      </c>
      <c r="C139" s="40">
        <v>39</v>
      </c>
      <c r="D139" s="40">
        <v>90</v>
      </c>
      <c r="E139" s="40">
        <v>219</v>
      </c>
      <c r="F139" s="40">
        <v>388</v>
      </c>
      <c r="G139" s="40">
        <v>496</v>
      </c>
      <c r="H139" s="40">
        <v>614</v>
      </c>
      <c r="I139" s="40">
        <v>616</v>
      </c>
      <c r="J139" s="40">
        <v>503</v>
      </c>
      <c r="K139" s="40">
        <v>330</v>
      </c>
      <c r="L139" s="40">
        <v>85</v>
      </c>
      <c r="M139" s="40">
        <v>12</v>
      </c>
      <c r="N139" s="48">
        <v>3410</v>
      </c>
      <c r="P139" s="53"/>
    </row>
    <row r="140" spans="1:16" ht="12.75">
      <c r="A140" s="37" t="s">
        <v>104</v>
      </c>
      <c r="B140" s="40">
        <v>0</v>
      </c>
      <c r="C140" s="40">
        <v>10</v>
      </c>
      <c r="D140" s="40">
        <v>76</v>
      </c>
      <c r="E140" s="40">
        <v>211</v>
      </c>
      <c r="F140" s="40">
        <v>373</v>
      </c>
      <c r="G140" s="40">
        <v>490</v>
      </c>
      <c r="H140" s="40">
        <v>608</v>
      </c>
      <c r="I140" s="40">
        <v>576</v>
      </c>
      <c r="J140" s="40">
        <v>429</v>
      </c>
      <c r="K140" s="40">
        <v>253</v>
      </c>
      <c r="L140" s="40">
        <v>48</v>
      </c>
      <c r="M140" s="40">
        <v>1</v>
      </c>
      <c r="N140" s="48">
        <v>3080</v>
      </c>
      <c r="P140" s="53"/>
    </row>
    <row r="141" spans="1:16" ht="12.75">
      <c r="A141" s="37" t="s">
        <v>105</v>
      </c>
      <c r="B141" s="40">
        <v>3</v>
      </c>
      <c r="C141" s="40">
        <v>17</v>
      </c>
      <c r="D141" s="40">
        <v>57</v>
      </c>
      <c r="E141" s="40">
        <v>163</v>
      </c>
      <c r="F141" s="40">
        <v>298</v>
      </c>
      <c r="G141" s="40">
        <v>498</v>
      </c>
      <c r="H141" s="40">
        <v>678</v>
      </c>
      <c r="I141" s="40">
        <v>644</v>
      </c>
      <c r="J141" s="40">
        <v>435</v>
      </c>
      <c r="K141" s="40">
        <v>226</v>
      </c>
      <c r="L141" s="40">
        <v>53</v>
      </c>
      <c r="M141" s="40">
        <v>11</v>
      </c>
      <c r="N141" s="48">
        <v>3088</v>
      </c>
      <c r="P141" s="53"/>
    </row>
    <row r="142" spans="1:16" ht="12.75">
      <c r="A142" s="37" t="s">
        <v>106</v>
      </c>
      <c r="B142" s="40">
        <v>2</v>
      </c>
      <c r="C142" s="40">
        <v>4</v>
      </c>
      <c r="D142" s="40">
        <v>29</v>
      </c>
      <c r="E142" s="40">
        <v>106</v>
      </c>
      <c r="F142" s="40">
        <v>241</v>
      </c>
      <c r="G142" s="40">
        <v>386</v>
      </c>
      <c r="H142" s="40">
        <v>541</v>
      </c>
      <c r="I142" s="40">
        <v>513</v>
      </c>
      <c r="J142" s="40">
        <v>355</v>
      </c>
      <c r="K142" s="40">
        <v>199</v>
      </c>
      <c r="L142" s="40">
        <v>42</v>
      </c>
      <c r="M142" s="40">
        <v>6</v>
      </c>
      <c r="N142" s="48">
        <v>2428</v>
      </c>
      <c r="P142" s="53"/>
    </row>
    <row r="143" spans="1:16" ht="12.75">
      <c r="A143" s="37" t="s">
        <v>107</v>
      </c>
      <c r="B143" s="40">
        <v>41</v>
      </c>
      <c r="C143" s="40">
        <v>81</v>
      </c>
      <c r="D143" s="40">
        <v>149</v>
      </c>
      <c r="E143" s="40">
        <v>258</v>
      </c>
      <c r="F143" s="40">
        <v>416</v>
      </c>
      <c r="G143" s="40">
        <v>551</v>
      </c>
      <c r="H143" s="40">
        <v>686</v>
      </c>
      <c r="I143" s="40">
        <v>657</v>
      </c>
      <c r="J143" s="40">
        <v>504</v>
      </c>
      <c r="K143" s="40">
        <v>352</v>
      </c>
      <c r="L143" s="40">
        <v>148</v>
      </c>
      <c r="M143" s="40">
        <v>53</v>
      </c>
      <c r="N143" s="48">
        <v>3900</v>
      </c>
      <c r="P143" s="53"/>
    </row>
    <row r="144" spans="1:16" ht="12.75">
      <c r="A144" s="37" t="s">
        <v>108</v>
      </c>
      <c r="B144" s="40">
        <v>12</v>
      </c>
      <c r="C144" s="40">
        <v>36</v>
      </c>
      <c r="D144" s="40">
        <v>105</v>
      </c>
      <c r="E144" s="40">
        <v>199</v>
      </c>
      <c r="F144" s="40">
        <v>372</v>
      </c>
      <c r="G144" s="40">
        <v>562</v>
      </c>
      <c r="H144" s="40">
        <v>750</v>
      </c>
      <c r="I144" s="40">
        <v>717</v>
      </c>
      <c r="J144" s="40">
        <v>513</v>
      </c>
      <c r="K144" s="40">
        <v>286</v>
      </c>
      <c r="L144" s="40">
        <v>90</v>
      </c>
      <c r="M144" s="40">
        <v>16</v>
      </c>
      <c r="N144" s="48">
        <v>3663</v>
      </c>
      <c r="P144" s="53"/>
    </row>
    <row r="145" spans="1:16" ht="12.75">
      <c r="A145" s="37" t="s">
        <v>109</v>
      </c>
      <c r="B145" s="40">
        <v>1</v>
      </c>
      <c r="C145" s="40">
        <v>13</v>
      </c>
      <c r="D145" s="40">
        <v>109</v>
      </c>
      <c r="E145" s="40">
        <v>268</v>
      </c>
      <c r="F145" s="40">
        <v>362</v>
      </c>
      <c r="G145" s="40">
        <v>571</v>
      </c>
      <c r="H145" s="40">
        <v>742</v>
      </c>
      <c r="I145" s="40">
        <v>671</v>
      </c>
      <c r="J145" s="40">
        <v>457</v>
      </c>
      <c r="K145" s="40">
        <v>278</v>
      </c>
      <c r="L145" s="40">
        <v>48</v>
      </c>
      <c r="M145" s="40">
        <v>0</v>
      </c>
      <c r="N145" s="48">
        <v>3525</v>
      </c>
      <c r="P145" s="53"/>
    </row>
    <row r="146" spans="1:16" ht="12.75">
      <c r="A146" s="37" t="s">
        <v>110</v>
      </c>
      <c r="B146" s="40">
        <v>17</v>
      </c>
      <c r="C146" s="40">
        <v>46</v>
      </c>
      <c r="D146" s="40">
        <v>97</v>
      </c>
      <c r="E146" s="40">
        <v>239</v>
      </c>
      <c r="F146" s="40">
        <v>360</v>
      </c>
      <c r="G146" s="40">
        <v>503</v>
      </c>
      <c r="H146" s="40">
        <v>597</v>
      </c>
      <c r="I146" s="40">
        <v>568</v>
      </c>
      <c r="J146" s="40">
        <v>441</v>
      </c>
      <c r="K146" s="40">
        <v>282</v>
      </c>
      <c r="L146" s="40">
        <v>83</v>
      </c>
      <c r="M146" s="40">
        <v>24</v>
      </c>
      <c r="N146" s="48">
        <v>3261</v>
      </c>
      <c r="P146" s="53"/>
    </row>
    <row r="147" spans="1:16" ht="12.75">
      <c r="A147" s="37" t="s">
        <v>111</v>
      </c>
      <c r="B147" s="40">
        <v>6</v>
      </c>
      <c r="C147" s="40">
        <v>14</v>
      </c>
      <c r="D147" s="40">
        <v>47</v>
      </c>
      <c r="E147" s="40">
        <v>128</v>
      </c>
      <c r="F147" s="40">
        <v>268</v>
      </c>
      <c r="G147" s="40">
        <v>414</v>
      </c>
      <c r="H147" s="40">
        <v>530</v>
      </c>
      <c r="I147" s="40">
        <v>495</v>
      </c>
      <c r="J147" s="40">
        <v>373</v>
      </c>
      <c r="K147" s="40">
        <v>222</v>
      </c>
      <c r="L147" s="40">
        <v>62</v>
      </c>
      <c r="M147" s="40">
        <v>12</v>
      </c>
      <c r="N147" s="48">
        <v>2577</v>
      </c>
      <c r="P147" s="53"/>
    </row>
    <row r="148" spans="1:16" ht="12.75">
      <c r="A148" s="37" t="s">
        <v>113</v>
      </c>
      <c r="B148" s="40">
        <v>1</v>
      </c>
      <c r="C148" s="40">
        <v>6</v>
      </c>
      <c r="D148" s="40">
        <v>45</v>
      </c>
      <c r="E148" s="40">
        <v>127</v>
      </c>
      <c r="F148" s="40">
        <v>278</v>
      </c>
      <c r="G148" s="40">
        <v>452</v>
      </c>
      <c r="H148" s="40">
        <v>597</v>
      </c>
      <c r="I148" s="40">
        <v>541</v>
      </c>
      <c r="J148" s="40">
        <v>370</v>
      </c>
      <c r="K148" s="40">
        <v>186</v>
      </c>
      <c r="L148" s="40">
        <v>41</v>
      </c>
      <c r="M148" s="40">
        <v>4</v>
      </c>
      <c r="N148" s="48">
        <v>2653</v>
      </c>
      <c r="P148" s="53"/>
    </row>
    <row r="149" spans="1:16" ht="12.75">
      <c r="A149" s="37" t="s">
        <v>114</v>
      </c>
      <c r="B149" s="40">
        <v>1</v>
      </c>
      <c r="C149" s="40">
        <v>7</v>
      </c>
      <c r="D149" s="40">
        <v>44</v>
      </c>
      <c r="E149" s="40">
        <v>156</v>
      </c>
      <c r="F149" s="40">
        <v>276</v>
      </c>
      <c r="G149" s="40">
        <v>458</v>
      </c>
      <c r="H149" s="40">
        <v>579</v>
      </c>
      <c r="I149" s="40">
        <v>553</v>
      </c>
      <c r="J149" s="40">
        <v>389</v>
      </c>
      <c r="K149" s="40">
        <v>221</v>
      </c>
      <c r="L149" s="40">
        <v>49</v>
      </c>
      <c r="M149" s="40">
        <v>2</v>
      </c>
      <c r="N149" s="48">
        <v>2739</v>
      </c>
      <c r="P149" s="53"/>
    </row>
    <row r="150" spans="1:16" ht="12.75">
      <c r="A150" s="37" t="s">
        <v>115</v>
      </c>
      <c r="B150" s="40">
        <v>74</v>
      </c>
      <c r="C150" s="40">
        <v>139</v>
      </c>
      <c r="D150" s="40">
        <v>238</v>
      </c>
      <c r="E150" s="40">
        <v>359</v>
      </c>
      <c r="F150" s="40">
        <v>518</v>
      </c>
      <c r="G150" s="40">
        <v>652</v>
      </c>
      <c r="H150" s="40">
        <v>781</v>
      </c>
      <c r="I150" s="40">
        <v>760</v>
      </c>
      <c r="J150" s="40">
        <v>602</v>
      </c>
      <c r="K150" s="40">
        <v>430</v>
      </c>
      <c r="L150" s="40">
        <v>201</v>
      </c>
      <c r="M150" s="40">
        <v>79</v>
      </c>
      <c r="N150" s="48">
        <v>4838</v>
      </c>
      <c r="P150" s="53"/>
    </row>
    <row r="151" spans="1:16" ht="12.75">
      <c r="A151" s="37" t="s">
        <v>314</v>
      </c>
      <c r="B151" s="40">
        <v>1</v>
      </c>
      <c r="C151" s="40">
        <v>10</v>
      </c>
      <c r="D151" s="40">
        <v>67</v>
      </c>
      <c r="E151" s="40">
        <v>158</v>
      </c>
      <c r="F151" s="40">
        <v>376</v>
      </c>
      <c r="G151" s="40">
        <v>583</v>
      </c>
      <c r="H151" s="40">
        <v>841</v>
      </c>
      <c r="I151" s="40">
        <v>785</v>
      </c>
      <c r="J151" s="40">
        <v>532</v>
      </c>
      <c r="K151" s="40">
        <v>234</v>
      </c>
      <c r="L151" s="40">
        <v>50</v>
      </c>
      <c r="M151" s="40">
        <v>2</v>
      </c>
      <c r="N151" s="48">
        <v>3644</v>
      </c>
      <c r="P151" s="53"/>
    </row>
    <row r="152" spans="1:16" ht="12.75">
      <c r="A152" s="37" t="s">
        <v>112</v>
      </c>
      <c r="B152" s="40">
        <v>0</v>
      </c>
      <c r="C152" s="40">
        <v>1</v>
      </c>
      <c r="D152" s="40">
        <v>15</v>
      </c>
      <c r="E152" s="40">
        <v>90</v>
      </c>
      <c r="F152" s="40">
        <v>230</v>
      </c>
      <c r="G152" s="40">
        <v>364</v>
      </c>
      <c r="H152" s="40">
        <v>524</v>
      </c>
      <c r="I152" s="40">
        <v>490</v>
      </c>
      <c r="J152" s="40">
        <v>323</v>
      </c>
      <c r="K152" s="40">
        <v>161</v>
      </c>
      <c r="L152" s="40">
        <v>20</v>
      </c>
      <c r="M152" s="40">
        <v>0</v>
      </c>
      <c r="N152" s="48">
        <v>2222</v>
      </c>
      <c r="P152" s="53"/>
    </row>
    <row r="153" spans="1:16" ht="12.75">
      <c r="A153" s="37" t="s">
        <v>336</v>
      </c>
      <c r="B153" s="40" t="s">
        <v>330</v>
      </c>
      <c r="C153" s="40" t="s">
        <v>330</v>
      </c>
      <c r="D153" s="40" t="s">
        <v>330</v>
      </c>
      <c r="E153" s="40" t="s">
        <v>330</v>
      </c>
      <c r="F153" s="40" t="s">
        <v>330</v>
      </c>
      <c r="G153" s="40" t="s">
        <v>330</v>
      </c>
      <c r="H153" s="40" t="s">
        <v>330</v>
      </c>
      <c r="I153" s="40" t="s">
        <v>330</v>
      </c>
      <c r="J153" s="40" t="s">
        <v>330</v>
      </c>
      <c r="K153" s="40" t="s">
        <v>330</v>
      </c>
      <c r="L153" s="40" t="s">
        <v>330</v>
      </c>
      <c r="M153" s="40" t="s">
        <v>330</v>
      </c>
      <c r="N153" s="48" t="s">
        <v>330</v>
      </c>
      <c r="P153" s="53"/>
    </row>
    <row r="154" spans="1:16" ht="12.75">
      <c r="A154" s="37" t="s">
        <v>116</v>
      </c>
      <c r="B154" s="40">
        <v>3</v>
      </c>
      <c r="C154" s="40">
        <v>20</v>
      </c>
      <c r="D154" s="40">
        <v>82</v>
      </c>
      <c r="E154" s="40">
        <v>184</v>
      </c>
      <c r="F154" s="40">
        <v>336</v>
      </c>
      <c r="G154" s="40">
        <v>487</v>
      </c>
      <c r="H154" s="40">
        <v>647</v>
      </c>
      <c r="I154" s="40">
        <v>615</v>
      </c>
      <c r="J154" s="40">
        <v>444</v>
      </c>
      <c r="K154" s="40">
        <v>268</v>
      </c>
      <c r="L154" s="40">
        <v>77</v>
      </c>
      <c r="M154" s="40">
        <v>7</v>
      </c>
      <c r="N154" s="48">
        <v>3175</v>
      </c>
      <c r="P154" s="53"/>
    </row>
    <row r="155" spans="1:16" ht="12.75">
      <c r="A155" s="37" t="s">
        <v>117</v>
      </c>
      <c r="B155" s="40">
        <v>0</v>
      </c>
      <c r="C155" s="40">
        <v>5</v>
      </c>
      <c r="D155" s="40">
        <v>42</v>
      </c>
      <c r="E155" s="40">
        <v>141</v>
      </c>
      <c r="F155" s="40">
        <v>290</v>
      </c>
      <c r="G155" s="40">
        <v>424</v>
      </c>
      <c r="H155" s="40">
        <v>569</v>
      </c>
      <c r="I155" s="40">
        <v>544</v>
      </c>
      <c r="J155" s="40">
        <v>374</v>
      </c>
      <c r="K155" s="40">
        <v>217</v>
      </c>
      <c r="L155" s="40">
        <v>35</v>
      </c>
      <c r="M155" s="40">
        <v>1</v>
      </c>
      <c r="N155" s="48">
        <v>2648</v>
      </c>
      <c r="P155" s="53"/>
    </row>
    <row r="156" spans="1:16" ht="12.75">
      <c r="A156" s="37" t="s">
        <v>118</v>
      </c>
      <c r="B156" s="40">
        <v>3</v>
      </c>
      <c r="C156" s="40">
        <v>21</v>
      </c>
      <c r="D156" s="40">
        <v>73</v>
      </c>
      <c r="E156" s="40">
        <v>204</v>
      </c>
      <c r="F156" s="40">
        <v>335</v>
      </c>
      <c r="G156" s="40">
        <v>501</v>
      </c>
      <c r="H156" s="40">
        <v>637</v>
      </c>
      <c r="I156" s="40">
        <v>612</v>
      </c>
      <c r="J156" s="40">
        <v>447</v>
      </c>
      <c r="K156" s="40">
        <v>260</v>
      </c>
      <c r="L156" s="40">
        <v>67</v>
      </c>
      <c r="M156" s="40">
        <v>9</v>
      </c>
      <c r="N156" s="48">
        <v>3174</v>
      </c>
      <c r="P156" s="53"/>
    </row>
    <row r="157" spans="1:16" ht="12.75">
      <c r="A157" s="37" t="s">
        <v>119</v>
      </c>
      <c r="B157" s="40">
        <v>6</v>
      </c>
      <c r="C157" s="40">
        <v>17</v>
      </c>
      <c r="D157" s="40">
        <v>51</v>
      </c>
      <c r="E157" s="40">
        <v>140</v>
      </c>
      <c r="F157" s="40">
        <v>267</v>
      </c>
      <c r="G157" s="40">
        <v>404</v>
      </c>
      <c r="H157" s="40">
        <v>514</v>
      </c>
      <c r="I157" s="40">
        <v>470</v>
      </c>
      <c r="J157" s="40">
        <v>342</v>
      </c>
      <c r="K157" s="40">
        <v>206</v>
      </c>
      <c r="L157" s="40">
        <v>53</v>
      </c>
      <c r="M157" s="40">
        <v>10</v>
      </c>
      <c r="N157" s="48">
        <v>2486</v>
      </c>
      <c r="P157" s="53"/>
    </row>
    <row r="158" spans="1:16" ht="12.75">
      <c r="A158" s="37" t="s">
        <v>123</v>
      </c>
      <c r="B158" s="40">
        <v>0</v>
      </c>
      <c r="C158" s="40">
        <v>5</v>
      </c>
      <c r="D158" s="40">
        <v>45</v>
      </c>
      <c r="E158" s="40">
        <v>144</v>
      </c>
      <c r="F158" s="40">
        <v>272</v>
      </c>
      <c r="G158" s="40">
        <v>433</v>
      </c>
      <c r="H158" s="40">
        <v>578</v>
      </c>
      <c r="I158" s="40">
        <v>556</v>
      </c>
      <c r="J158" s="40">
        <v>382</v>
      </c>
      <c r="K158" s="40">
        <v>213</v>
      </c>
      <c r="L158" s="40">
        <v>35</v>
      </c>
      <c r="M158" s="40">
        <v>2</v>
      </c>
      <c r="N158" s="48">
        <v>2673</v>
      </c>
      <c r="P158" s="53"/>
    </row>
    <row r="159" spans="1:16" ht="12.75">
      <c r="A159" s="37" t="s">
        <v>120</v>
      </c>
      <c r="B159" s="40">
        <v>1</v>
      </c>
      <c r="C159" s="40">
        <v>6</v>
      </c>
      <c r="D159" s="40">
        <v>46</v>
      </c>
      <c r="E159" s="40">
        <v>150</v>
      </c>
      <c r="F159" s="40">
        <v>300</v>
      </c>
      <c r="G159" s="40">
        <v>447</v>
      </c>
      <c r="H159" s="40">
        <v>620</v>
      </c>
      <c r="I159" s="40">
        <v>588</v>
      </c>
      <c r="J159" s="40">
        <v>398</v>
      </c>
      <c r="K159" s="40">
        <v>221</v>
      </c>
      <c r="L159" s="40">
        <v>38</v>
      </c>
      <c r="M159" s="40">
        <v>3</v>
      </c>
      <c r="N159" s="48">
        <v>2822</v>
      </c>
      <c r="P159" s="53"/>
    </row>
    <row r="160" spans="1:16" ht="12.75">
      <c r="A160" s="37" t="s">
        <v>122</v>
      </c>
      <c r="B160" s="40">
        <v>1</v>
      </c>
      <c r="C160" s="40">
        <v>7</v>
      </c>
      <c r="D160" s="40">
        <v>47</v>
      </c>
      <c r="E160" s="40">
        <v>145</v>
      </c>
      <c r="F160" s="40">
        <v>318</v>
      </c>
      <c r="G160" s="40">
        <v>449</v>
      </c>
      <c r="H160" s="40">
        <v>623</v>
      </c>
      <c r="I160" s="40">
        <v>592</v>
      </c>
      <c r="J160" s="40">
        <v>416</v>
      </c>
      <c r="K160" s="40">
        <v>236</v>
      </c>
      <c r="L160" s="40">
        <v>43</v>
      </c>
      <c r="M160" s="40">
        <v>1</v>
      </c>
      <c r="N160" s="48">
        <v>2884</v>
      </c>
      <c r="P160" s="53"/>
    </row>
    <row r="161" spans="1:16" ht="12.75">
      <c r="A161" s="37" t="s">
        <v>121</v>
      </c>
      <c r="B161" s="40">
        <v>0</v>
      </c>
      <c r="C161" s="40">
        <v>5</v>
      </c>
      <c r="D161" s="40">
        <v>37</v>
      </c>
      <c r="E161" s="40">
        <v>128</v>
      </c>
      <c r="F161" s="40">
        <v>281</v>
      </c>
      <c r="G161" s="40">
        <v>450</v>
      </c>
      <c r="H161" s="40">
        <v>672</v>
      </c>
      <c r="I161" s="40">
        <v>638</v>
      </c>
      <c r="J161" s="40">
        <v>391</v>
      </c>
      <c r="K161" s="40">
        <v>195</v>
      </c>
      <c r="L161" s="40">
        <v>32</v>
      </c>
      <c r="M161" s="40">
        <v>2</v>
      </c>
      <c r="N161" s="48">
        <v>2838</v>
      </c>
      <c r="P161" s="53"/>
    </row>
    <row r="162" spans="1:16" ht="12.75">
      <c r="A162" s="37" t="s">
        <v>124</v>
      </c>
      <c r="B162" s="40">
        <v>6</v>
      </c>
      <c r="C162" s="40">
        <v>17</v>
      </c>
      <c r="D162" s="40">
        <v>75</v>
      </c>
      <c r="E162" s="40">
        <v>203</v>
      </c>
      <c r="F162" s="40">
        <v>366</v>
      </c>
      <c r="G162" s="40">
        <v>517</v>
      </c>
      <c r="H162" s="40">
        <v>736</v>
      </c>
      <c r="I162" s="40">
        <v>719</v>
      </c>
      <c r="J162" s="40">
        <v>517</v>
      </c>
      <c r="K162" s="40">
        <v>280</v>
      </c>
      <c r="L162" s="40">
        <v>64</v>
      </c>
      <c r="M162" s="40">
        <v>9</v>
      </c>
      <c r="N162" s="48">
        <v>3513</v>
      </c>
      <c r="P162" s="53"/>
    </row>
    <row r="163" spans="1:16" ht="12.75">
      <c r="A163" s="37" t="s">
        <v>315</v>
      </c>
      <c r="B163" s="40">
        <v>10</v>
      </c>
      <c r="C163" s="40">
        <v>24</v>
      </c>
      <c r="D163" s="40">
        <v>61</v>
      </c>
      <c r="E163" s="40">
        <v>208</v>
      </c>
      <c r="F163" s="40">
        <v>292</v>
      </c>
      <c r="G163" s="40">
        <v>477</v>
      </c>
      <c r="H163" s="40">
        <v>685</v>
      </c>
      <c r="I163" s="40">
        <v>709</v>
      </c>
      <c r="J163" s="40">
        <v>533</v>
      </c>
      <c r="K163" s="40">
        <v>281</v>
      </c>
      <c r="L163" s="40">
        <v>60</v>
      </c>
      <c r="M163" s="40">
        <v>5</v>
      </c>
      <c r="N163" s="48">
        <v>3351</v>
      </c>
      <c r="P163" s="53"/>
    </row>
    <row r="164" spans="1:16" ht="12.75">
      <c r="A164" s="37" t="s">
        <v>125</v>
      </c>
      <c r="B164" s="40">
        <v>2</v>
      </c>
      <c r="C164" s="40">
        <v>11</v>
      </c>
      <c r="D164" s="40">
        <v>57</v>
      </c>
      <c r="E164" s="40">
        <v>212</v>
      </c>
      <c r="F164" s="40">
        <v>341</v>
      </c>
      <c r="G164" s="40">
        <v>493</v>
      </c>
      <c r="H164" s="40">
        <v>662</v>
      </c>
      <c r="I164" s="40">
        <v>630</v>
      </c>
      <c r="J164" s="40">
        <v>445</v>
      </c>
      <c r="K164" s="40">
        <v>239</v>
      </c>
      <c r="L164" s="40">
        <v>41</v>
      </c>
      <c r="M164" s="40">
        <v>0</v>
      </c>
      <c r="N164" s="48">
        <v>3137</v>
      </c>
      <c r="P164" s="53"/>
    </row>
    <row r="165" spans="1:16" ht="12.75">
      <c r="A165" s="37" t="s">
        <v>126</v>
      </c>
      <c r="B165" s="40">
        <v>18</v>
      </c>
      <c r="C165" s="40">
        <v>32</v>
      </c>
      <c r="D165" s="40">
        <v>111</v>
      </c>
      <c r="E165" s="40">
        <v>248</v>
      </c>
      <c r="F165" s="40">
        <v>382</v>
      </c>
      <c r="G165" s="40">
        <v>506</v>
      </c>
      <c r="H165" s="40">
        <v>621</v>
      </c>
      <c r="I165" s="40">
        <v>604</v>
      </c>
      <c r="J165" s="40">
        <v>474</v>
      </c>
      <c r="K165" s="40">
        <v>324</v>
      </c>
      <c r="L165" s="40">
        <v>109</v>
      </c>
      <c r="M165" s="40">
        <v>25</v>
      </c>
      <c r="N165" s="48">
        <v>3460</v>
      </c>
      <c r="P165" s="53"/>
    </row>
    <row r="166" spans="1:16" ht="12.75">
      <c r="A166" s="37" t="s">
        <v>127</v>
      </c>
      <c r="B166" s="40">
        <v>92</v>
      </c>
      <c r="C166" s="40">
        <v>166</v>
      </c>
      <c r="D166" s="40">
        <v>237</v>
      </c>
      <c r="E166" s="40">
        <v>451</v>
      </c>
      <c r="F166" s="40">
        <v>564</v>
      </c>
      <c r="G166" s="40">
        <v>651</v>
      </c>
      <c r="H166" s="40">
        <v>757</v>
      </c>
      <c r="I166" s="40">
        <v>693</v>
      </c>
      <c r="J166" s="40">
        <v>586</v>
      </c>
      <c r="K166" s="40">
        <v>450</v>
      </c>
      <c r="L166" s="40">
        <v>254</v>
      </c>
      <c r="M166" s="40">
        <v>114</v>
      </c>
      <c r="N166" s="48">
        <v>5020</v>
      </c>
      <c r="P166" s="53"/>
    </row>
    <row r="167" spans="1:16" ht="12.75">
      <c r="A167" s="37" t="s">
        <v>128</v>
      </c>
      <c r="B167" s="40">
        <v>0</v>
      </c>
      <c r="C167" s="40">
        <v>2</v>
      </c>
      <c r="D167" s="40">
        <v>38</v>
      </c>
      <c r="E167" s="40">
        <v>163</v>
      </c>
      <c r="F167" s="40">
        <v>271</v>
      </c>
      <c r="G167" s="40">
        <v>435</v>
      </c>
      <c r="H167" s="40">
        <v>571</v>
      </c>
      <c r="I167" s="40">
        <v>552</v>
      </c>
      <c r="J167" s="40">
        <v>347</v>
      </c>
      <c r="K167" s="40">
        <v>176</v>
      </c>
      <c r="L167" s="40">
        <v>16</v>
      </c>
      <c r="M167" s="40">
        <v>0</v>
      </c>
      <c r="N167" s="48">
        <v>2576</v>
      </c>
      <c r="P167" s="53"/>
    </row>
    <row r="168" spans="1:16" ht="12.75">
      <c r="A168" s="37" t="s">
        <v>316</v>
      </c>
      <c r="B168" s="40">
        <v>7</v>
      </c>
      <c r="C168" s="40">
        <v>21</v>
      </c>
      <c r="D168" s="40">
        <v>85</v>
      </c>
      <c r="E168" s="40">
        <v>196</v>
      </c>
      <c r="F168" s="40">
        <v>352</v>
      </c>
      <c r="G168" s="40">
        <v>506</v>
      </c>
      <c r="H168" s="40">
        <v>718</v>
      </c>
      <c r="I168" s="40">
        <v>691</v>
      </c>
      <c r="J168" s="40">
        <v>499</v>
      </c>
      <c r="K168" s="40">
        <v>283</v>
      </c>
      <c r="L168" s="40">
        <v>62</v>
      </c>
      <c r="M168" s="40">
        <v>2</v>
      </c>
      <c r="N168" s="48">
        <v>3426</v>
      </c>
      <c r="P168" s="53"/>
    </row>
    <row r="169" spans="1:16" ht="12.75">
      <c r="A169" s="37" t="s">
        <v>129</v>
      </c>
      <c r="B169" s="40">
        <v>3</v>
      </c>
      <c r="C169" s="40">
        <v>8</v>
      </c>
      <c r="D169" s="40">
        <v>32</v>
      </c>
      <c r="E169" s="40">
        <v>120</v>
      </c>
      <c r="F169" s="40">
        <v>269</v>
      </c>
      <c r="G169" s="40">
        <v>420</v>
      </c>
      <c r="H169" s="40">
        <v>573</v>
      </c>
      <c r="I169" s="40">
        <v>531</v>
      </c>
      <c r="J169" s="40">
        <v>357</v>
      </c>
      <c r="K169" s="40">
        <v>204</v>
      </c>
      <c r="L169" s="40">
        <v>38</v>
      </c>
      <c r="M169" s="40">
        <v>5</v>
      </c>
      <c r="N169" s="48">
        <v>2562</v>
      </c>
      <c r="P169" s="53"/>
    </row>
    <row r="170" spans="1:16" ht="12.75">
      <c r="A170" s="37" t="s">
        <v>130</v>
      </c>
      <c r="B170" s="40">
        <v>3</v>
      </c>
      <c r="C170" s="40">
        <v>15</v>
      </c>
      <c r="D170" s="40">
        <v>66</v>
      </c>
      <c r="E170" s="40">
        <v>161</v>
      </c>
      <c r="F170" s="40">
        <v>305</v>
      </c>
      <c r="G170" s="40">
        <v>458</v>
      </c>
      <c r="H170" s="40">
        <v>611</v>
      </c>
      <c r="I170" s="40">
        <v>571</v>
      </c>
      <c r="J170" s="40">
        <v>394</v>
      </c>
      <c r="K170" s="40">
        <v>235</v>
      </c>
      <c r="L170" s="40">
        <v>62</v>
      </c>
      <c r="M170" s="40">
        <v>7</v>
      </c>
      <c r="N170" s="48">
        <v>2893</v>
      </c>
      <c r="P170" s="53"/>
    </row>
    <row r="171" spans="1:16" ht="12.75">
      <c r="A171" s="37" t="s">
        <v>131</v>
      </c>
      <c r="B171" s="40">
        <v>10</v>
      </c>
      <c r="C171" s="40">
        <v>34</v>
      </c>
      <c r="D171" s="40">
        <v>90</v>
      </c>
      <c r="E171" s="40">
        <v>200</v>
      </c>
      <c r="F171" s="40">
        <v>345</v>
      </c>
      <c r="G171" s="40">
        <v>479</v>
      </c>
      <c r="H171" s="40">
        <v>580</v>
      </c>
      <c r="I171" s="40">
        <v>556</v>
      </c>
      <c r="J171" s="40">
        <v>426</v>
      </c>
      <c r="K171" s="40">
        <v>272</v>
      </c>
      <c r="L171" s="40">
        <v>92</v>
      </c>
      <c r="M171" s="40">
        <v>18</v>
      </c>
      <c r="N171" s="48">
        <v>3108</v>
      </c>
      <c r="P171" s="53"/>
    </row>
    <row r="172" spans="1:16" ht="12.75">
      <c r="A172" s="37" t="s">
        <v>132</v>
      </c>
      <c r="B172" s="40">
        <v>18</v>
      </c>
      <c r="C172" s="40">
        <v>70</v>
      </c>
      <c r="D172" s="40">
        <v>176</v>
      </c>
      <c r="E172" s="40">
        <v>314</v>
      </c>
      <c r="F172" s="40">
        <v>485</v>
      </c>
      <c r="G172" s="40">
        <v>634</v>
      </c>
      <c r="H172" s="40">
        <v>794</v>
      </c>
      <c r="I172" s="40">
        <v>753</v>
      </c>
      <c r="J172" s="40">
        <v>564</v>
      </c>
      <c r="K172" s="40">
        <v>371</v>
      </c>
      <c r="L172" s="40">
        <v>134</v>
      </c>
      <c r="M172" s="40">
        <v>21</v>
      </c>
      <c r="N172" s="48">
        <v>4341</v>
      </c>
      <c r="P172" s="53"/>
    </row>
    <row r="173" spans="1:16" ht="12.75">
      <c r="A173" s="37" t="s">
        <v>242</v>
      </c>
      <c r="B173" s="40">
        <v>0</v>
      </c>
      <c r="C173" s="40">
        <v>1</v>
      </c>
      <c r="D173" s="40">
        <v>29</v>
      </c>
      <c r="E173" s="40">
        <v>115</v>
      </c>
      <c r="F173" s="40">
        <v>315</v>
      </c>
      <c r="G173" s="40">
        <v>578</v>
      </c>
      <c r="H173" s="40">
        <v>850</v>
      </c>
      <c r="I173" s="40">
        <v>826</v>
      </c>
      <c r="J173" s="40">
        <v>490</v>
      </c>
      <c r="K173" s="40">
        <v>201</v>
      </c>
      <c r="L173" s="40">
        <v>22</v>
      </c>
      <c r="M173" s="40">
        <v>0</v>
      </c>
      <c r="N173" s="48">
        <v>3432</v>
      </c>
      <c r="P173" s="53"/>
    </row>
    <row r="174" spans="1:16" ht="12.75">
      <c r="A174" s="37" t="s">
        <v>133</v>
      </c>
      <c r="B174" s="40">
        <v>10</v>
      </c>
      <c r="C174" s="40">
        <v>24</v>
      </c>
      <c r="D174" s="40">
        <v>71</v>
      </c>
      <c r="E174" s="40">
        <v>206</v>
      </c>
      <c r="F174" s="40">
        <v>367</v>
      </c>
      <c r="G174" s="40">
        <v>501</v>
      </c>
      <c r="H174" s="40">
        <v>690</v>
      </c>
      <c r="I174" s="40">
        <v>679</v>
      </c>
      <c r="J174" s="40">
        <v>491</v>
      </c>
      <c r="K174" s="40">
        <v>285</v>
      </c>
      <c r="L174" s="40">
        <v>85</v>
      </c>
      <c r="M174" s="40">
        <v>7</v>
      </c>
      <c r="N174" s="48">
        <v>3421</v>
      </c>
      <c r="P174" s="53"/>
    </row>
    <row r="175" spans="1:16" ht="12.75">
      <c r="A175" s="37" t="s">
        <v>134</v>
      </c>
      <c r="B175" s="40">
        <v>10</v>
      </c>
      <c r="C175" s="40">
        <v>34</v>
      </c>
      <c r="D175" s="40">
        <v>98</v>
      </c>
      <c r="E175" s="40">
        <v>198</v>
      </c>
      <c r="F175" s="40">
        <v>359</v>
      </c>
      <c r="G175" s="40">
        <v>500</v>
      </c>
      <c r="H175" s="40">
        <v>642</v>
      </c>
      <c r="I175" s="40">
        <v>622</v>
      </c>
      <c r="J175" s="40">
        <v>448</v>
      </c>
      <c r="K175" s="40">
        <v>272</v>
      </c>
      <c r="L175" s="40">
        <v>84</v>
      </c>
      <c r="M175" s="40">
        <v>15</v>
      </c>
      <c r="N175" s="48">
        <v>3288</v>
      </c>
      <c r="P175" s="53"/>
    </row>
    <row r="176" spans="1:16" ht="12.75">
      <c r="A176" s="37" t="s">
        <v>243</v>
      </c>
      <c r="B176" s="40" t="s">
        <v>330</v>
      </c>
      <c r="C176" s="40" t="s">
        <v>330</v>
      </c>
      <c r="D176" s="40" t="s">
        <v>330</v>
      </c>
      <c r="E176" s="40" t="s">
        <v>330</v>
      </c>
      <c r="F176" s="40" t="s">
        <v>330</v>
      </c>
      <c r="G176" s="40" t="s">
        <v>330</v>
      </c>
      <c r="H176" s="40" t="s">
        <v>330</v>
      </c>
      <c r="I176" s="40" t="s">
        <v>330</v>
      </c>
      <c r="J176" s="40" t="s">
        <v>330</v>
      </c>
      <c r="K176" s="40" t="s">
        <v>330</v>
      </c>
      <c r="L176" s="40" t="s">
        <v>330</v>
      </c>
      <c r="M176" s="40" t="s">
        <v>330</v>
      </c>
      <c r="N176" s="48" t="s">
        <v>330</v>
      </c>
      <c r="P176" s="53"/>
    </row>
    <row r="177" spans="1:16" ht="12.75">
      <c r="A177" s="37" t="s">
        <v>135</v>
      </c>
      <c r="B177" s="40">
        <v>16</v>
      </c>
      <c r="C177" s="40">
        <v>66</v>
      </c>
      <c r="D177" s="40">
        <v>194</v>
      </c>
      <c r="E177" s="40">
        <v>339</v>
      </c>
      <c r="F177" s="40">
        <v>518</v>
      </c>
      <c r="G177" s="40">
        <v>644</v>
      </c>
      <c r="H177" s="40">
        <v>777</v>
      </c>
      <c r="I177" s="40">
        <v>755</v>
      </c>
      <c r="J177" s="40">
        <v>577</v>
      </c>
      <c r="K177" s="40">
        <v>385</v>
      </c>
      <c r="L177" s="40">
        <v>137</v>
      </c>
      <c r="M177" s="40">
        <v>19</v>
      </c>
      <c r="N177" s="48">
        <v>4433</v>
      </c>
      <c r="P177" s="53"/>
    </row>
    <row r="178" spans="1:16" ht="12.75">
      <c r="A178" s="37" t="s">
        <v>136</v>
      </c>
      <c r="B178" s="40">
        <v>18</v>
      </c>
      <c r="C178" s="40">
        <v>39</v>
      </c>
      <c r="D178" s="40">
        <v>109</v>
      </c>
      <c r="E178" s="40">
        <v>221</v>
      </c>
      <c r="F178" s="40">
        <v>368</v>
      </c>
      <c r="G178" s="40">
        <v>498</v>
      </c>
      <c r="H178" s="40">
        <v>612</v>
      </c>
      <c r="I178" s="40">
        <v>593</v>
      </c>
      <c r="J178" s="40">
        <v>448</v>
      </c>
      <c r="K178" s="40">
        <v>300</v>
      </c>
      <c r="L178" s="40">
        <v>95</v>
      </c>
      <c r="M178" s="40">
        <v>23</v>
      </c>
      <c r="N178" s="48">
        <v>3329</v>
      </c>
      <c r="P178" s="53"/>
    </row>
    <row r="179" spans="1:16" ht="12.75">
      <c r="A179" s="37" t="s">
        <v>137</v>
      </c>
      <c r="B179" s="40">
        <v>1</v>
      </c>
      <c r="C179" s="40">
        <v>6</v>
      </c>
      <c r="D179" s="40">
        <v>40</v>
      </c>
      <c r="E179" s="40">
        <v>134</v>
      </c>
      <c r="F179" s="40">
        <v>290</v>
      </c>
      <c r="G179" s="40">
        <v>458</v>
      </c>
      <c r="H179" s="40">
        <v>594</v>
      </c>
      <c r="I179" s="40">
        <v>542</v>
      </c>
      <c r="J179" s="40">
        <v>372</v>
      </c>
      <c r="K179" s="40">
        <v>197</v>
      </c>
      <c r="L179" s="40">
        <v>41</v>
      </c>
      <c r="M179" s="40">
        <v>2</v>
      </c>
      <c r="N179" s="48">
        <v>2683</v>
      </c>
      <c r="P179" s="53"/>
    </row>
    <row r="180" spans="1:16" ht="12.75">
      <c r="A180" s="37" t="s">
        <v>138</v>
      </c>
      <c r="B180" s="40">
        <v>0</v>
      </c>
      <c r="C180" s="40">
        <v>6</v>
      </c>
      <c r="D180" s="40">
        <v>43</v>
      </c>
      <c r="E180" s="40">
        <v>136</v>
      </c>
      <c r="F180" s="40">
        <v>276</v>
      </c>
      <c r="G180" s="40">
        <v>439</v>
      </c>
      <c r="H180" s="40">
        <v>569</v>
      </c>
      <c r="I180" s="40">
        <v>521</v>
      </c>
      <c r="J180" s="40">
        <v>357</v>
      </c>
      <c r="K180" s="40">
        <v>193</v>
      </c>
      <c r="L180" s="40">
        <v>38</v>
      </c>
      <c r="M180" s="40">
        <v>2</v>
      </c>
      <c r="N180" s="48">
        <v>2586</v>
      </c>
      <c r="P180" s="53"/>
    </row>
    <row r="181" spans="1:16" ht="12.75">
      <c r="A181" s="37" t="s">
        <v>317</v>
      </c>
      <c r="B181" s="40">
        <v>1</v>
      </c>
      <c r="C181" s="40">
        <v>29</v>
      </c>
      <c r="D181" s="40">
        <v>108</v>
      </c>
      <c r="E181" s="40">
        <v>245</v>
      </c>
      <c r="F181" s="40">
        <v>451</v>
      </c>
      <c r="G181" s="40">
        <v>738</v>
      </c>
      <c r="H181" s="40">
        <v>839</v>
      </c>
      <c r="I181" s="40">
        <v>800</v>
      </c>
      <c r="J181" s="40">
        <v>672</v>
      </c>
      <c r="K181" s="40">
        <v>318</v>
      </c>
      <c r="L181" s="40">
        <v>33</v>
      </c>
      <c r="M181" s="40">
        <v>23</v>
      </c>
      <c r="N181" s="48">
        <v>4260</v>
      </c>
      <c r="P181" s="53"/>
    </row>
    <row r="182" spans="1:16" ht="12.75">
      <c r="A182" s="37" t="s">
        <v>139</v>
      </c>
      <c r="B182" s="40">
        <v>11</v>
      </c>
      <c r="C182" s="40">
        <v>39</v>
      </c>
      <c r="D182" s="40">
        <v>131</v>
      </c>
      <c r="E182" s="40">
        <v>250</v>
      </c>
      <c r="F182" s="40">
        <v>469</v>
      </c>
      <c r="G182" s="40">
        <v>674</v>
      </c>
      <c r="H182" s="40">
        <v>824</v>
      </c>
      <c r="I182" s="40">
        <v>788</v>
      </c>
      <c r="J182" s="40">
        <v>584</v>
      </c>
      <c r="K182" s="40">
        <v>316</v>
      </c>
      <c r="L182" s="40">
        <v>94</v>
      </c>
      <c r="M182" s="40">
        <v>10</v>
      </c>
      <c r="N182" s="48">
        <v>4195</v>
      </c>
      <c r="P182" s="53"/>
    </row>
    <row r="183" spans="1:16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>
        <v>31</v>
      </c>
      <c r="F183" s="40">
        <v>140</v>
      </c>
      <c r="G183" s="40">
        <v>293</v>
      </c>
      <c r="H183" s="40">
        <v>409</v>
      </c>
      <c r="I183" s="40">
        <v>374</v>
      </c>
      <c r="J183" s="40">
        <v>244</v>
      </c>
      <c r="K183" s="40">
        <v>119</v>
      </c>
      <c r="L183" s="40">
        <v>35</v>
      </c>
      <c r="M183" s="40" t="s">
        <v>330</v>
      </c>
      <c r="N183" s="48" t="s">
        <v>330</v>
      </c>
      <c r="P183" s="53"/>
    </row>
    <row r="184" spans="1:16" ht="12.75">
      <c r="A184" s="37" t="s">
        <v>140</v>
      </c>
      <c r="B184" s="40">
        <v>1</v>
      </c>
      <c r="C184" s="40">
        <v>10</v>
      </c>
      <c r="D184" s="40">
        <v>52</v>
      </c>
      <c r="E184" s="40">
        <v>156</v>
      </c>
      <c r="F184" s="40">
        <v>313</v>
      </c>
      <c r="G184" s="40">
        <v>446</v>
      </c>
      <c r="H184" s="40">
        <v>576</v>
      </c>
      <c r="I184" s="40">
        <v>554</v>
      </c>
      <c r="J184" s="40">
        <v>407</v>
      </c>
      <c r="K184" s="40">
        <v>248</v>
      </c>
      <c r="L184" s="40">
        <v>53</v>
      </c>
      <c r="M184" s="40">
        <v>3</v>
      </c>
      <c r="N184" s="48">
        <v>2826</v>
      </c>
      <c r="P184" s="53"/>
    </row>
    <row r="185" spans="1:16" ht="12.75">
      <c r="A185" s="37" t="s">
        <v>141</v>
      </c>
      <c r="B185" s="40">
        <v>2</v>
      </c>
      <c r="C185" s="40">
        <v>14</v>
      </c>
      <c r="D185" s="40">
        <v>70</v>
      </c>
      <c r="E185" s="40">
        <v>176</v>
      </c>
      <c r="F185" s="40">
        <v>325</v>
      </c>
      <c r="G185" s="40">
        <v>455</v>
      </c>
      <c r="H185" s="40">
        <v>571</v>
      </c>
      <c r="I185" s="40">
        <v>545</v>
      </c>
      <c r="J185" s="40">
        <v>423</v>
      </c>
      <c r="K185" s="40">
        <v>256</v>
      </c>
      <c r="L185" s="40">
        <v>63</v>
      </c>
      <c r="M185" s="40">
        <v>6</v>
      </c>
      <c r="N185" s="48">
        <v>2912</v>
      </c>
      <c r="P185" s="53"/>
    </row>
    <row r="186" spans="1:16" ht="12.75">
      <c r="A186" s="37" t="s">
        <v>142</v>
      </c>
      <c r="B186" s="40">
        <v>3</v>
      </c>
      <c r="C186" s="40">
        <v>13</v>
      </c>
      <c r="D186" s="40">
        <v>54</v>
      </c>
      <c r="E186" s="40">
        <v>146</v>
      </c>
      <c r="F186" s="40">
        <v>295</v>
      </c>
      <c r="G186" s="40">
        <v>435</v>
      </c>
      <c r="H186" s="40">
        <v>585</v>
      </c>
      <c r="I186" s="40">
        <v>560</v>
      </c>
      <c r="J186" s="40">
        <v>397</v>
      </c>
      <c r="K186" s="40">
        <v>217</v>
      </c>
      <c r="L186" s="40">
        <v>47</v>
      </c>
      <c r="M186" s="40">
        <v>5</v>
      </c>
      <c r="N186" s="48">
        <v>2763</v>
      </c>
      <c r="P186" s="53"/>
    </row>
    <row r="187" spans="1:16" ht="12.75">
      <c r="A187" s="37" t="s">
        <v>143</v>
      </c>
      <c r="B187" s="40">
        <v>0</v>
      </c>
      <c r="C187" s="40">
        <v>11</v>
      </c>
      <c r="D187" s="40">
        <v>71</v>
      </c>
      <c r="E187" s="40">
        <v>203</v>
      </c>
      <c r="F187" s="40">
        <v>348</v>
      </c>
      <c r="G187" s="40">
        <v>483</v>
      </c>
      <c r="H187" s="40">
        <v>621</v>
      </c>
      <c r="I187" s="40">
        <v>585</v>
      </c>
      <c r="J187" s="40">
        <v>418</v>
      </c>
      <c r="K187" s="40">
        <v>236</v>
      </c>
      <c r="L187" s="40">
        <v>41</v>
      </c>
      <c r="M187" s="40">
        <v>2</v>
      </c>
      <c r="N187" s="48">
        <v>3024</v>
      </c>
      <c r="P187" s="53"/>
    </row>
    <row r="188" spans="1:16" ht="12.75">
      <c r="A188" s="37" t="s">
        <v>144</v>
      </c>
      <c r="B188" s="40">
        <v>5</v>
      </c>
      <c r="C188" s="40">
        <v>16</v>
      </c>
      <c r="D188" s="40">
        <v>67</v>
      </c>
      <c r="E188" s="40">
        <v>184</v>
      </c>
      <c r="F188" s="40">
        <v>355</v>
      </c>
      <c r="G188" s="40">
        <v>542</v>
      </c>
      <c r="H188" s="40">
        <v>679</v>
      </c>
      <c r="I188" s="40">
        <v>633</v>
      </c>
      <c r="J188" s="40">
        <v>443</v>
      </c>
      <c r="K188" s="40">
        <v>237</v>
      </c>
      <c r="L188" s="40">
        <v>57</v>
      </c>
      <c r="M188" s="40">
        <v>6</v>
      </c>
      <c r="N188" s="48">
        <v>3230</v>
      </c>
      <c r="P188" s="53"/>
    </row>
    <row r="189" spans="1:16" ht="12.75">
      <c r="A189" s="37" t="s">
        <v>145</v>
      </c>
      <c r="B189" s="40">
        <v>8</v>
      </c>
      <c r="C189" s="40">
        <v>25</v>
      </c>
      <c r="D189" s="40">
        <v>81</v>
      </c>
      <c r="E189" s="40">
        <v>180</v>
      </c>
      <c r="F189" s="40">
        <v>337</v>
      </c>
      <c r="G189" s="40">
        <v>512</v>
      </c>
      <c r="H189" s="40">
        <v>672</v>
      </c>
      <c r="I189" s="40">
        <v>634</v>
      </c>
      <c r="J189" s="40">
        <v>436</v>
      </c>
      <c r="K189" s="40">
        <v>256</v>
      </c>
      <c r="L189" s="40">
        <v>87</v>
      </c>
      <c r="M189" s="40">
        <v>11</v>
      </c>
      <c r="N189" s="48">
        <v>3246</v>
      </c>
      <c r="P189" s="53"/>
    </row>
    <row r="190" spans="1:16" ht="12.75">
      <c r="A190" s="37" t="s">
        <v>146</v>
      </c>
      <c r="B190" s="40">
        <v>0</v>
      </c>
      <c r="C190" s="40">
        <v>3</v>
      </c>
      <c r="D190" s="40">
        <v>42</v>
      </c>
      <c r="E190" s="40">
        <v>147</v>
      </c>
      <c r="F190" s="40">
        <v>283</v>
      </c>
      <c r="G190" s="40">
        <v>434</v>
      </c>
      <c r="H190" s="40">
        <v>593</v>
      </c>
      <c r="I190" s="40">
        <v>540</v>
      </c>
      <c r="J190" s="40">
        <v>357</v>
      </c>
      <c r="K190" s="40">
        <v>178</v>
      </c>
      <c r="L190" s="40">
        <v>22</v>
      </c>
      <c r="M190" s="40">
        <v>0</v>
      </c>
      <c r="N190" s="48">
        <v>2604</v>
      </c>
      <c r="P190" s="53"/>
    </row>
    <row r="191" spans="1:16" ht="12.75">
      <c r="A191" s="37" t="s">
        <v>147</v>
      </c>
      <c r="B191" s="40">
        <v>6</v>
      </c>
      <c r="C191" s="40">
        <v>25</v>
      </c>
      <c r="D191" s="40">
        <v>92</v>
      </c>
      <c r="E191" s="40">
        <v>199</v>
      </c>
      <c r="F191" s="40">
        <v>358</v>
      </c>
      <c r="G191" s="40">
        <v>510</v>
      </c>
      <c r="H191" s="40">
        <v>672</v>
      </c>
      <c r="I191" s="40">
        <v>643</v>
      </c>
      <c r="J191" s="40">
        <v>464</v>
      </c>
      <c r="K191" s="40">
        <v>285</v>
      </c>
      <c r="L191" s="40">
        <v>88</v>
      </c>
      <c r="M191" s="40">
        <v>12</v>
      </c>
      <c r="N191" s="48">
        <v>3360</v>
      </c>
      <c r="P191" s="53"/>
    </row>
    <row r="192" spans="1:16" ht="12.75">
      <c r="A192" s="37" t="s">
        <v>148</v>
      </c>
      <c r="B192" s="40">
        <v>21</v>
      </c>
      <c r="C192" s="40">
        <v>52</v>
      </c>
      <c r="D192" s="40">
        <v>107</v>
      </c>
      <c r="E192" s="40">
        <v>210</v>
      </c>
      <c r="F192" s="40">
        <v>362</v>
      </c>
      <c r="G192" s="40">
        <v>519</v>
      </c>
      <c r="H192" s="40">
        <v>674</v>
      </c>
      <c r="I192" s="40">
        <v>638</v>
      </c>
      <c r="J192" s="40">
        <v>460</v>
      </c>
      <c r="K192" s="40">
        <v>288</v>
      </c>
      <c r="L192" s="40">
        <v>106</v>
      </c>
      <c r="M192" s="40">
        <v>32</v>
      </c>
      <c r="N192" s="48">
        <v>3473</v>
      </c>
      <c r="P192" s="53"/>
    </row>
    <row r="193" spans="1:16" ht="12.75">
      <c r="A193" s="37" t="s">
        <v>149</v>
      </c>
      <c r="B193" s="40">
        <v>3</v>
      </c>
      <c r="C193" s="40">
        <v>14</v>
      </c>
      <c r="D193" s="40">
        <v>72</v>
      </c>
      <c r="E193" s="40">
        <v>177</v>
      </c>
      <c r="F193" s="40">
        <v>340</v>
      </c>
      <c r="G193" s="40">
        <v>462</v>
      </c>
      <c r="H193" s="40">
        <v>603</v>
      </c>
      <c r="I193" s="40">
        <v>564</v>
      </c>
      <c r="J193" s="40">
        <v>411</v>
      </c>
      <c r="K193" s="40">
        <v>246</v>
      </c>
      <c r="L193" s="40">
        <v>58</v>
      </c>
      <c r="M193" s="40">
        <v>3</v>
      </c>
      <c r="N193" s="48">
        <v>2959</v>
      </c>
      <c r="P193" s="53"/>
    </row>
    <row r="194" spans="1:16" ht="12.75">
      <c r="A194" s="37" t="s">
        <v>150</v>
      </c>
      <c r="B194" s="40">
        <v>7</v>
      </c>
      <c r="C194" s="40">
        <v>32</v>
      </c>
      <c r="D194" s="40">
        <v>100</v>
      </c>
      <c r="E194" s="40">
        <v>205</v>
      </c>
      <c r="F194" s="40">
        <v>394</v>
      </c>
      <c r="G194" s="40">
        <v>571</v>
      </c>
      <c r="H194" s="40">
        <v>759</v>
      </c>
      <c r="I194" s="40">
        <v>718</v>
      </c>
      <c r="J194" s="40">
        <v>520</v>
      </c>
      <c r="K194" s="40">
        <v>307</v>
      </c>
      <c r="L194" s="40">
        <v>86</v>
      </c>
      <c r="M194" s="40">
        <v>13</v>
      </c>
      <c r="N194" s="48">
        <v>3718</v>
      </c>
      <c r="P194" s="53"/>
    </row>
    <row r="195" spans="1:16" ht="12.75">
      <c r="A195" s="37" t="s">
        <v>318</v>
      </c>
      <c r="B195" s="40">
        <v>1</v>
      </c>
      <c r="C195" s="40">
        <v>12</v>
      </c>
      <c r="D195" s="40">
        <v>35</v>
      </c>
      <c r="E195" s="40">
        <v>196</v>
      </c>
      <c r="F195" s="40">
        <v>312</v>
      </c>
      <c r="G195" s="40">
        <v>474</v>
      </c>
      <c r="H195" s="40">
        <v>704</v>
      </c>
      <c r="I195" s="40">
        <v>684</v>
      </c>
      <c r="J195" s="40">
        <v>473</v>
      </c>
      <c r="K195" s="40">
        <v>225</v>
      </c>
      <c r="L195" s="40">
        <v>52</v>
      </c>
      <c r="M195" s="40">
        <v>2</v>
      </c>
      <c r="N195" s="48">
        <v>3175</v>
      </c>
      <c r="P195" s="53"/>
    </row>
    <row r="196" spans="1:16" ht="12.75">
      <c r="A196" s="37" t="s">
        <v>151</v>
      </c>
      <c r="B196" s="40">
        <v>3</v>
      </c>
      <c r="C196" s="40">
        <v>18</v>
      </c>
      <c r="D196" s="40">
        <v>71</v>
      </c>
      <c r="E196" s="40">
        <v>181</v>
      </c>
      <c r="F196" s="40">
        <v>356</v>
      </c>
      <c r="G196" s="40">
        <v>542</v>
      </c>
      <c r="H196" s="40">
        <v>745</v>
      </c>
      <c r="I196" s="40">
        <v>702</v>
      </c>
      <c r="J196" s="40">
        <v>461</v>
      </c>
      <c r="K196" s="40">
        <v>249</v>
      </c>
      <c r="L196" s="40">
        <v>57</v>
      </c>
      <c r="M196" s="40">
        <v>5</v>
      </c>
      <c r="N196" s="48">
        <v>3394</v>
      </c>
      <c r="P196" s="53"/>
    </row>
    <row r="197" spans="1:16" ht="12.75">
      <c r="A197" s="37" t="s">
        <v>152</v>
      </c>
      <c r="B197" s="40">
        <v>1</v>
      </c>
      <c r="C197" s="40">
        <v>17</v>
      </c>
      <c r="D197" s="40">
        <v>76</v>
      </c>
      <c r="E197" s="40">
        <v>190</v>
      </c>
      <c r="F197" s="40">
        <v>357</v>
      </c>
      <c r="G197" s="40">
        <v>523</v>
      </c>
      <c r="H197" s="40">
        <v>703</v>
      </c>
      <c r="I197" s="40">
        <v>664</v>
      </c>
      <c r="J197" s="40">
        <v>452</v>
      </c>
      <c r="K197" s="40">
        <v>257</v>
      </c>
      <c r="L197" s="40">
        <v>59</v>
      </c>
      <c r="M197" s="40">
        <v>4</v>
      </c>
      <c r="N197" s="48">
        <v>3308</v>
      </c>
      <c r="P197" s="53"/>
    </row>
    <row r="198" spans="1:16" ht="12.75">
      <c r="A198" s="37" t="s">
        <v>153</v>
      </c>
      <c r="B198" s="40">
        <v>4</v>
      </c>
      <c r="C198" s="40">
        <v>23</v>
      </c>
      <c r="D198" s="40">
        <v>83</v>
      </c>
      <c r="E198" s="40">
        <v>226</v>
      </c>
      <c r="F198" s="40">
        <v>344</v>
      </c>
      <c r="G198" s="40">
        <v>541</v>
      </c>
      <c r="H198" s="40">
        <v>687</v>
      </c>
      <c r="I198" s="40">
        <v>662</v>
      </c>
      <c r="J198" s="40">
        <v>464</v>
      </c>
      <c r="K198" s="40">
        <v>270</v>
      </c>
      <c r="L198" s="40">
        <v>68</v>
      </c>
      <c r="M198" s="40">
        <v>10</v>
      </c>
      <c r="N198" s="48">
        <v>3387</v>
      </c>
      <c r="P198" s="53"/>
    </row>
    <row r="199" spans="1:16" ht="12.75">
      <c r="A199" s="37" t="s">
        <v>154</v>
      </c>
      <c r="B199" s="40">
        <v>37</v>
      </c>
      <c r="C199" s="40">
        <v>59</v>
      </c>
      <c r="D199" s="40">
        <v>117</v>
      </c>
      <c r="E199" s="40">
        <v>224</v>
      </c>
      <c r="F199" s="40">
        <v>373</v>
      </c>
      <c r="G199" s="40">
        <v>507</v>
      </c>
      <c r="H199" s="40">
        <v>630</v>
      </c>
      <c r="I199" s="40">
        <v>602</v>
      </c>
      <c r="J199" s="40">
        <v>464</v>
      </c>
      <c r="K199" s="40">
        <v>322</v>
      </c>
      <c r="L199" s="40">
        <v>131</v>
      </c>
      <c r="M199" s="40">
        <v>47</v>
      </c>
      <c r="N199" s="48">
        <v>3517</v>
      </c>
      <c r="P199" s="53"/>
    </row>
    <row r="200" spans="1:16" ht="12.75">
      <c r="A200" s="37" t="s">
        <v>155</v>
      </c>
      <c r="B200" s="40">
        <v>0</v>
      </c>
      <c r="C200" s="40">
        <v>13</v>
      </c>
      <c r="D200" s="40">
        <v>83</v>
      </c>
      <c r="E200" s="40">
        <v>214</v>
      </c>
      <c r="F200" s="40">
        <v>365</v>
      </c>
      <c r="G200" s="40">
        <v>549</v>
      </c>
      <c r="H200" s="40">
        <v>714</v>
      </c>
      <c r="I200" s="40">
        <v>688</v>
      </c>
      <c r="J200" s="40">
        <v>448</v>
      </c>
      <c r="K200" s="40">
        <v>238</v>
      </c>
      <c r="L200" s="40">
        <v>48</v>
      </c>
      <c r="M200" s="40">
        <v>2</v>
      </c>
      <c r="N200" s="48">
        <v>3369</v>
      </c>
      <c r="P200" s="53"/>
    </row>
    <row r="201" spans="1:16" ht="12.75">
      <c r="A201" s="37" t="s">
        <v>319</v>
      </c>
      <c r="B201" s="40">
        <v>9</v>
      </c>
      <c r="C201" s="40">
        <v>39</v>
      </c>
      <c r="D201" s="40">
        <v>76</v>
      </c>
      <c r="E201" s="40">
        <v>159</v>
      </c>
      <c r="F201" s="40">
        <v>305</v>
      </c>
      <c r="G201" s="40">
        <v>477</v>
      </c>
      <c r="H201" s="40">
        <v>557</v>
      </c>
      <c r="I201" s="40">
        <v>497</v>
      </c>
      <c r="J201" s="40">
        <v>410</v>
      </c>
      <c r="K201" s="40">
        <v>284</v>
      </c>
      <c r="L201" s="40">
        <v>87</v>
      </c>
      <c r="M201" s="40">
        <v>54</v>
      </c>
      <c r="N201" s="48">
        <v>2960</v>
      </c>
      <c r="P201" s="53"/>
    </row>
    <row r="202" spans="1:16" ht="12.75">
      <c r="A202" s="37" t="s">
        <v>156</v>
      </c>
      <c r="B202" s="40">
        <v>1</v>
      </c>
      <c r="C202" s="40">
        <v>13</v>
      </c>
      <c r="D202" s="40">
        <v>92</v>
      </c>
      <c r="E202" s="40">
        <v>238</v>
      </c>
      <c r="F202" s="40">
        <v>405</v>
      </c>
      <c r="G202" s="40">
        <v>529</v>
      </c>
      <c r="H202" s="40">
        <v>656</v>
      </c>
      <c r="I202" s="40">
        <v>620</v>
      </c>
      <c r="J202" s="40">
        <v>462</v>
      </c>
      <c r="K202" s="40">
        <v>278</v>
      </c>
      <c r="L202" s="40">
        <v>46</v>
      </c>
      <c r="M202" s="40">
        <v>2</v>
      </c>
      <c r="N202" s="48">
        <v>3346</v>
      </c>
      <c r="P202" s="53"/>
    </row>
    <row r="203" spans="1:16" ht="12.75">
      <c r="A203" s="37" t="s">
        <v>157</v>
      </c>
      <c r="B203" s="40">
        <v>8</v>
      </c>
      <c r="C203" s="40">
        <v>21</v>
      </c>
      <c r="D203" s="40">
        <v>69</v>
      </c>
      <c r="E203" s="40">
        <v>166</v>
      </c>
      <c r="F203" s="40">
        <v>304</v>
      </c>
      <c r="G203" s="40">
        <v>439</v>
      </c>
      <c r="H203" s="40">
        <v>536</v>
      </c>
      <c r="I203" s="40">
        <v>500</v>
      </c>
      <c r="J203" s="40">
        <v>388</v>
      </c>
      <c r="K203" s="40">
        <v>254</v>
      </c>
      <c r="L203" s="40">
        <v>80</v>
      </c>
      <c r="M203" s="40">
        <v>13</v>
      </c>
      <c r="N203" s="48">
        <v>2784</v>
      </c>
      <c r="P203" s="53"/>
    </row>
    <row r="204" spans="1:16" ht="12.75">
      <c r="A204" s="37" t="s">
        <v>298</v>
      </c>
      <c r="B204" s="40">
        <v>1</v>
      </c>
      <c r="C204" s="40">
        <v>2</v>
      </c>
      <c r="D204" s="40">
        <v>25</v>
      </c>
      <c r="E204" s="40">
        <v>104</v>
      </c>
      <c r="F204" s="40">
        <v>219</v>
      </c>
      <c r="G204" s="40">
        <v>394</v>
      </c>
      <c r="H204" s="40">
        <v>528</v>
      </c>
      <c r="I204" s="40">
        <v>501</v>
      </c>
      <c r="J204" s="40">
        <v>308</v>
      </c>
      <c r="K204" s="40">
        <v>164</v>
      </c>
      <c r="L204" s="40">
        <v>18</v>
      </c>
      <c r="M204" s="40">
        <v>0</v>
      </c>
      <c r="N204" s="48">
        <v>2268</v>
      </c>
      <c r="P204" s="53"/>
    </row>
    <row r="205" spans="1:16" ht="12.75">
      <c r="A205" s="37" t="s">
        <v>158</v>
      </c>
      <c r="B205" s="40">
        <v>0</v>
      </c>
      <c r="C205" s="40">
        <v>0</v>
      </c>
      <c r="D205" s="40">
        <v>0</v>
      </c>
      <c r="E205" s="40">
        <v>5</v>
      </c>
      <c r="F205" s="40">
        <v>57</v>
      </c>
      <c r="G205" s="40">
        <v>197</v>
      </c>
      <c r="H205" s="40">
        <v>344</v>
      </c>
      <c r="I205" s="40">
        <v>308</v>
      </c>
      <c r="J205" s="40">
        <v>122</v>
      </c>
      <c r="K205" s="40">
        <v>27</v>
      </c>
      <c r="L205" s="40">
        <v>0</v>
      </c>
      <c r="M205" s="40">
        <v>0</v>
      </c>
      <c r="N205" s="48">
        <v>1063</v>
      </c>
      <c r="P205" s="53"/>
    </row>
    <row r="206" spans="1:16" ht="12.75">
      <c r="A206" s="37" t="s">
        <v>159</v>
      </c>
      <c r="B206" s="40">
        <v>0</v>
      </c>
      <c r="C206" s="40">
        <v>4</v>
      </c>
      <c r="D206" s="40">
        <v>32</v>
      </c>
      <c r="E206" s="40">
        <v>111</v>
      </c>
      <c r="F206" s="40">
        <v>252</v>
      </c>
      <c r="G206" s="40">
        <v>397</v>
      </c>
      <c r="H206" s="40">
        <v>609</v>
      </c>
      <c r="I206" s="40">
        <v>570</v>
      </c>
      <c r="J206" s="40">
        <v>369</v>
      </c>
      <c r="K206" s="40">
        <v>187</v>
      </c>
      <c r="L206" s="40">
        <v>30</v>
      </c>
      <c r="M206" s="40">
        <v>0</v>
      </c>
      <c r="N206" s="48">
        <v>2566</v>
      </c>
      <c r="P206" s="53"/>
    </row>
    <row r="207" spans="1:16" ht="12.75">
      <c r="A207" s="37" t="s">
        <v>244</v>
      </c>
      <c r="B207" s="40">
        <v>1</v>
      </c>
      <c r="C207" s="40">
        <v>6</v>
      </c>
      <c r="D207" s="40">
        <v>38</v>
      </c>
      <c r="E207" s="40">
        <v>114</v>
      </c>
      <c r="F207" s="40">
        <v>273</v>
      </c>
      <c r="G207" s="40">
        <v>439</v>
      </c>
      <c r="H207" s="40">
        <v>625</v>
      </c>
      <c r="I207" s="40">
        <v>568</v>
      </c>
      <c r="J207" s="40">
        <v>372</v>
      </c>
      <c r="K207" s="40">
        <v>198</v>
      </c>
      <c r="L207" s="40">
        <v>35</v>
      </c>
      <c r="M207" s="40">
        <v>0</v>
      </c>
      <c r="N207" s="48">
        <v>2674</v>
      </c>
      <c r="P207" s="53"/>
    </row>
    <row r="208" spans="1:16" ht="12.75">
      <c r="A208" s="37" t="s">
        <v>160</v>
      </c>
      <c r="B208" s="40">
        <v>14</v>
      </c>
      <c r="C208" s="40">
        <v>30</v>
      </c>
      <c r="D208" s="40">
        <v>78</v>
      </c>
      <c r="E208" s="40">
        <v>169</v>
      </c>
      <c r="F208" s="40">
        <v>316</v>
      </c>
      <c r="G208" s="40">
        <v>477</v>
      </c>
      <c r="H208" s="40">
        <v>616</v>
      </c>
      <c r="I208" s="40">
        <v>576</v>
      </c>
      <c r="J208" s="40">
        <v>421</v>
      </c>
      <c r="K208" s="40">
        <v>266</v>
      </c>
      <c r="L208" s="40">
        <v>86</v>
      </c>
      <c r="M208" s="40">
        <v>21</v>
      </c>
      <c r="N208" s="48">
        <v>3075</v>
      </c>
      <c r="P208" s="53"/>
    </row>
    <row r="209" spans="1:16" ht="12.75">
      <c r="A209" s="37" t="s">
        <v>161</v>
      </c>
      <c r="B209" s="40">
        <v>14</v>
      </c>
      <c r="C209" s="40">
        <v>39</v>
      </c>
      <c r="D209" s="40">
        <v>114</v>
      </c>
      <c r="E209" s="40">
        <v>218</v>
      </c>
      <c r="F209" s="40">
        <v>377</v>
      </c>
      <c r="G209" s="40">
        <v>516</v>
      </c>
      <c r="H209" s="40">
        <v>649</v>
      </c>
      <c r="I209" s="40">
        <v>623</v>
      </c>
      <c r="J209" s="40">
        <v>465</v>
      </c>
      <c r="K209" s="40">
        <v>278</v>
      </c>
      <c r="L209" s="40">
        <v>84</v>
      </c>
      <c r="M209" s="40">
        <v>14</v>
      </c>
      <c r="N209" s="48">
        <v>3397</v>
      </c>
      <c r="P209" s="53"/>
    </row>
    <row r="210" spans="1:16" ht="12.75">
      <c r="A210" s="37" t="s">
        <v>245</v>
      </c>
      <c r="B210" s="40" t="s">
        <v>330</v>
      </c>
      <c r="C210" s="40" t="s">
        <v>330</v>
      </c>
      <c r="D210" s="40" t="s">
        <v>330</v>
      </c>
      <c r="E210" s="40" t="s">
        <v>330</v>
      </c>
      <c r="F210" s="40" t="s">
        <v>330</v>
      </c>
      <c r="G210" s="40" t="s">
        <v>330</v>
      </c>
      <c r="H210" s="40" t="s">
        <v>330</v>
      </c>
      <c r="I210" s="40" t="s">
        <v>330</v>
      </c>
      <c r="J210" s="40" t="s">
        <v>330</v>
      </c>
      <c r="K210" s="40" t="s">
        <v>330</v>
      </c>
      <c r="L210" s="40" t="s">
        <v>330</v>
      </c>
      <c r="M210" s="40" t="s">
        <v>330</v>
      </c>
      <c r="N210" s="48" t="s">
        <v>330</v>
      </c>
      <c r="P210" s="53"/>
    </row>
    <row r="211" spans="1:16" ht="12.75">
      <c r="A211" s="37" t="s">
        <v>246</v>
      </c>
      <c r="B211" s="40" t="s">
        <v>330</v>
      </c>
      <c r="C211" s="40" t="s">
        <v>330</v>
      </c>
      <c r="D211" s="40" t="s">
        <v>330</v>
      </c>
      <c r="E211" s="40" t="s">
        <v>330</v>
      </c>
      <c r="F211" s="40" t="s">
        <v>330</v>
      </c>
      <c r="G211" s="40" t="s">
        <v>330</v>
      </c>
      <c r="H211" s="40" t="s">
        <v>330</v>
      </c>
      <c r="I211" s="40" t="s">
        <v>330</v>
      </c>
      <c r="J211" s="40" t="s">
        <v>330</v>
      </c>
      <c r="K211" s="40" t="s">
        <v>330</v>
      </c>
      <c r="L211" s="40" t="s">
        <v>330</v>
      </c>
      <c r="M211" s="40" t="s">
        <v>330</v>
      </c>
      <c r="N211" s="48" t="s">
        <v>330</v>
      </c>
      <c r="P211" s="53"/>
    </row>
    <row r="212" spans="1:16" ht="12.75">
      <c r="A212" s="37" t="s">
        <v>162</v>
      </c>
      <c r="B212" s="40">
        <v>0</v>
      </c>
      <c r="C212" s="40">
        <v>3</v>
      </c>
      <c r="D212" s="40">
        <v>28</v>
      </c>
      <c r="E212" s="40">
        <v>118</v>
      </c>
      <c r="F212" s="40">
        <v>261</v>
      </c>
      <c r="G212" s="40">
        <v>404</v>
      </c>
      <c r="H212" s="40">
        <v>562</v>
      </c>
      <c r="I212" s="40">
        <v>533</v>
      </c>
      <c r="J212" s="40">
        <v>358</v>
      </c>
      <c r="K212" s="40">
        <v>192</v>
      </c>
      <c r="L212" s="40">
        <v>30</v>
      </c>
      <c r="M212" s="40">
        <v>1</v>
      </c>
      <c r="N212" s="48">
        <v>2499</v>
      </c>
      <c r="P212" s="53"/>
    </row>
    <row r="213" spans="1:16" ht="12.75">
      <c r="A213" s="37" t="s">
        <v>163</v>
      </c>
      <c r="B213" s="40">
        <v>9</v>
      </c>
      <c r="C213" s="40">
        <v>28</v>
      </c>
      <c r="D213" s="40">
        <v>77</v>
      </c>
      <c r="E213" s="40">
        <v>183</v>
      </c>
      <c r="F213" s="40">
        <v>330</v>
      </c>
      <c r="G213" s="40">
        <v>474</v>
      </c>
      <c r="H213" s="40">
        <v>628</v>
      </c>
      <c r="I213" s="40">
        <v>596</v>
      </c>
      <c r="J213" s="40">
        <v>446</v>
      </c>
      <c r="K213" s="40">
        <v>310</v>
      </c>
      <c r="L213" s="40">
        <v>103</v>
      </c>
      <c r="M213" s="40">
        <v>17</v>
      </c>
      <c r="N213" s="48">
        <v>3207</v>
      </c>
      <c r="P213" s="53"/>
    </row>
    <row r="214" spans="1:16" ht="12.75">
      <c r="A214" s="37" t="s">
        <v>247</v>
      </c>
      <c r="B214" s="40">
        <v>0</v>
      </c>
      <c r="C214" s="40">
        <v>3</v>
      </c>
      <c r="D214" s="40">
        <v>38</v>
      </c>
      <c r="E214" s="40">
        <v>101</v>
      </c>
      <c r="F214" s="40">
        <v>243</v>
      </c>
      <c r="G214" s="40">
        <v>342</v>
      </c>
      <c r="H214" s="40">
        <v>510</v>
      </c>
      <c r="I214" s="40">
        <v>468</v>
      </c>
      <c r="J214" s="40">
        <v>316</v>
      </c>
      <c r="K214" s="40">
        <v>236</v>
      </c>
      <c r="L214" s="40">
        <v>44</v>
      </c>
      <c r="M214" s="40">
        <v>2</v>
      </c>
      <c r="N214" s="48">
        <v>2301</v>
      </c>
      <c r="P214" s="53"/>
    </row>
    <row r="215" spans="1:16" ht="12.75">
      <c r="A215" s="37" t="s">
        <v>164</v>
      </c>
      <c r="B215" s="40">
        <v>5</v>
      </c>
      <c r="C215" s="40">
        <v>26</v>
      </c>
      <c r="D215" s="40">
        <v>91</v>
      </c>
      <c r="E215" s="40">
        <v>193</v>
      </c>
      <c r="F215" s="40">
        <v>358</v>
      </c>
      <c r="G215" s="40">
        <v>508</v>
      </c>
      <c r="H215" s="40">
        <v>684</v>
      </c>
      <c r="I215" s="40">
        <v>646</v>
      </c>
      <c r="J215" s="40">
        <v>451</v>
      </c>
      <c r="K215" s="40">
        <v>264</v>
      </c>
      <c r="L215" s="40">
        <v>73</v>
      </c>
      <c r="M215" s="40">
        <v>9</v>
      </c>
      <c r="N215" s="48">
        <v>3312</v>
      </c>
      <c r="P215" s="53"/>
    </row>
    <row r="216" spans="1:16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  <c r="P216" s="53"/>
    </row>
    <row r="217" spans="1:16" ht="12.75">
      <c r="A217" s="37" t="s">
        <v>165</v>
      </c>
      <c r="B217" s="40">
        <v>2</v>
      </c>
      <c r="C217" s="40">
        <v>16</v>
      </c>
      <c r="D217" s="40">
        <v>73</v>
      </c>
      <c r="E217" s="40">
        <v>213</v>
      </c>
      <c r="F217" s="40">
        <v>364</v>
      </c>
      <c r="G217" s="40">
        <v>500</v>
      </c>
      <c r="H217" s="40">
        <v>657</v>
      </c>
      <c r="I217" s="40">
        <v>612</v>
      </c>
      <c r="J217" s="40">
        <v>458</v>
      </c>
      <c r="K217" s="40">
        <v>293</v>
      </c>
      <c r="L217" s="40">
        <v>71</v>
      </c>
      <c r="M217" s="40">
        <v>5</v>
      </c>
      <c r="N217" s="48">
        <v>3269</v>
      </c>
      <c r="P217" s="53"/>
    </row>
    <row r="218" spans="1:16" ht="12.75">
      <c r="A218" s="37" t="s">
        <v>166</v>
      </c>
      <c r="B218" s="40">
        <v>3</v>
      </c>
      <c r="C218" s="40">
        <v>16</v>
      </c>
      <c r="D218" s="40">
        <v>71</v>
      </c>
      <c r="E218" s="40">
        <v>201</v>
      </c>
      <c r="F218" s="40">
        <v>354</v>
      </c>
      <c r="G218" s="40">
        <v>536</v>
      </c>
      <c r="H218" s="40">
        <v>681</v>
      </c>
      <c r="I218" s="40">
        <v>650</v>
      </c>
      <c r="J218" s="40">
        <v>460</v>
      </c>
      <c r="K218" s="40">
        <v>242</v>
      </c>
      <c r="L218" s="40">
        <v>54</v>
      </c>
      <c r="M218" s="40">
        <v>3</v>
      </c>
      <c r="N218" s="48">
        <v>3276</v>
      </c>
      <c r="P218" s="53"/>
    </row>
    <row r="219" spans="1:16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  <c r="P219" s="53"/>
    </row>
    <row r="220" spans="1:16" ht="12.75">
      <c r="A220" s="37" t="s">
        <v>167</v>
      </c>
      <c r="B220" s="40">
        <v>6</v>
      </c>
      <c r="C220" s="40">
        <v>17</v>
      </c>
      <c r="D220" s="40">
        <v>58</v>
      </c>
      <c r="E220" s="40">
        <v>194</v>
      </c>
      <c r="F220" s="40">
        <v>305</v>
      </c>
      <c r="G220" s="40">
        <v>470</v>
      </c>
      <c r="H220" s="40">
        <v>668</v>
      </c>
      <c r="I220" s="40">
        <v>641</v>
      </c>
      <c r="J220" s="40">
        <v>472</v>
      </c>
      <c r="K220" s="40">
        <v>270</v>
      </c>
      <c r="L220" s="40">
        <v>60</v>
      </c>
      <c r="M220" s="40">
        <v>2</v>
      </c>
      <c r="N220" s="48">
        <v>3166</v>
      </c>
      <c r="P220" s="53"/>
    </row>
    <row r="221" spans="1:16" ht="12.75">
      <c r="A221" s="37" t="s">
        <v>168</v>
      </c>
      <c r="B221" s="40">
        <v>5</v>
      </c>
      <c r="C221" s="40">
        <v>33</v>
      </c>
      <c r="D221" s="40">
        <v>109</v>
      </c>
      <c r="E221" s="40">
        <v>245</v>
      </c>
      <c r="F221" s="40">
        <v>386</v>
      </c>
      <c r="G221" s="40">
        <v>556</v>
      </c>
      <c r="H221" s="40">
        <v>703</v>
      </c>
      <c r="I221" s="40">
        <v>683</v>
      </c>
      <c r="J221" s="40">
        <v>478</v>
      </c>
      <c r="K221" s="40">
        <v>272</v>
      </c>
      <c r="L221" s="40">
        <v>77</v>
      </c>
      <c r="M221" s="40">
        <v>11</v>
      </c>
      <c r="N221" s="48">
        <v>3562</v>
      </c>
      <c r="P221" s="53"/>
    </row>
    <row r="222" spans="1:16" ht="12.75">
      <c r="A222" s="37" t="s">
        <v>169</v>
      </c>
      <c r="B222" s="40">
        <v>6</v>
      </c>
      <c r="C222" s="40">
        <v>26</v>
      </c>
      <c r="D222" s="40">
        <v>100</v>
      </c>
      <c r="E222" s="40">
        <v>209</v>
      </c>
      <c r="F222" s="40">
        <v>374</v>
      </c>
      <c r="G222" s="40">
        <v>477</v>
      </c>
      <c r="H222" s="40">
        <v>620</v>
      </c>
      <c r="I222" s="40">
        <v>599</v>
      </c>
      <c r="J222" s="40">
        <v>447</v>
      </c>
      <c r="K222" s="40">
        <v>272</v>
      </c>
      <c r="L222" s="40">
        <v>77</v>
      </c>
      <c r="M222" s="40">
        <v>7</v>
      </c>
      <c r="N222" s="48">
        <v>3219</v>
      </c>
      <c r="P222" s="53"/>
    </row>
    <row r="223" spans="1:16" ht="12.75">
      <c r="A223" s="37" t="s">
        <v>170</v>
      </c>
      <c r="B223" s="40">
        <v>0</v>
      </c>
      <c r="C223" s="40">
        <v>0</v>
      </c>
      <c r="D223" s="40">
        <v>16</v>
      </c>
      <c r="E223" s="40">
        <v>118</v>
      </c>
      <c r="F223" s="40">
        <v>226</v>
      </c>
      <c r="G223" s="40">
        <v>357</v>
      </c>
      <c r="H223" s="40">
        <v>477</v>
      </c>
      <c r="I223" s="40">
        <v>475</v>
      </c>
      <c r="J223" s="40">
        <v>309</v>
      </c>
      <c r="K223" s="40">
        <v>166</v>
      </c>
      <c r="L223" s="40">
        <v>18</v>
      </c>
      <c r="M223" s="40">
        <v>0</v>
      </c>
      <c r="N223" s="48">
        <v>2169</v>
      </c>
      <c r="P223" s="53"/>
    </row>
    <row r="224" spans="1:16" ht="12.75">
      <c r="A224" s="37" t="s">
        <v>171</v>
      </c>
      <c r="B224" s="40">
        <v>13</v>
      </c>
      <c r="C224" s="40">
        <v>38</v>
      </c>
      <c r="D224" s="40">
        <v>107</v>
      </c>
      <c r="E224" s="40">
        <v>210</v>
      </c>
      <c r="F224" s="40">
        <v>353</v>
      </c>
      <c r="G224" s="40">
        <v>483</v>
      </c>
      <c r="H224" s="40">
        <v>605</v>
      </c>
      <c r="I224" s="40">
        <v>577</v>
      </c>
      <c r="J224" s="40">
        <v>443</v>
      </c>
      <c r="K224" s="40">
        <v>289</v>
      </c>
      <c r="L224" s="40">
        <v>94</v>
      </c>
      <c r="M224" s="40">
        <v>20</v>
      </c>
      <c r="N224" s="48">
        <v>3238</v>
      </c>
      <c r="P224" s="53"/>
    </row>
    <row r="225" spans="1:16" ht="12.75">
      <c r="A225" s="37" t="s">
        <v>172</v>
      </c>
      <c r="B225" s="40">
        <v>0</v>
      </c>
      <c r="C225" s="40">
        <v>6</v>
      </c>
      <c r="D225" s="40">
        <v>42</v>
      </c>
      <c r="E225" s="40">
        <v>146</v>
      </c>
      <c r="F225" s="40">
        <v>304</v>
      </c>
      <c r="G225" s="40">
        <v>444</v>
      </c>
      <c r="H225" s="40">
        <v>603</v>
      </c>
      <c r="I225" s="40">
        <v>586</v>
      </c>
      <c r="J225" s="40">
        <v>404</v>
      </c>
      <c r="K225" s="40">
        <v>216</v>
      </c>
      <c r="L225" s="40">
        <v>35</v>
      </c>
      <c r="M225" s="40">
        <v>2</v>
      </c>
      <c r="N225" s="48">
        <v>2794</v>
      </c>
      <c r="P225" s="53"/>
    </row>
    <row r="226" spans="1:16" ht="12.75">
      <c r="A226" s="37" t="s">
        <v>173</v>
      </c>
      <c r="B226" s="40">
        <v>1</v>
      </c>
      <c r="C226" s="40">
        <v>15</v>
      </c>
      <c r="D226" s="40">
        <v>72</v>
      </c>
      <c r="E226" s="40">
        <v>171</v>
      </c>
      <c r="F226" s="40">
        <v>334</v>
      </c>
      <c r="G226" s="40">
        <v>500</v>
      </c>
      <c r="H226" s="40">
        <v>700</v>
      </c>
      <c r="I226" s="40">
        <v>663</v>
      </c>
      <c r="J226" s="40">
        <v>440</v>
      </c>
      <c r="K226" s="40">
        <v>240</v>
      </c>
      <c r="L226" s="40">
        <v>55</v>
      </c>
      <c r="M226" s="40">
        <v>3</v>
      </c>
      <c r="N226" s="48">
        <v>3199</v>
      </c>
      <c r="P226" s="53"/>
    </row>
    <row r="227" spans="1:16" ht="12.75">
      <c r="A227" s="37" t="s">
        <v>320</v>
      </c>
      <c r="B227" s="40">
        <v>0</v>
      </c>
      <c r="C227" s="40">
        <v>9</v>
      </c>
      <c r="D227" s="40">
        <v>126</v>
      </c>
      <c r="E227" s="40">
        <v>155</v>
      </c>
      <c r="F227" s="40">
        <v>340</v>
      </c>
      <c r="G227" s="40">
        <v>480</v>
      </c>
      <c r="H227" s="40">
        <v>696</v>
      </c>
      <c r="I227" s="40">
        <v>620</v>
      </c>
      <c r="J227" s="40">
        <v>474</v>
      </c>
      <c r="K227" s="40">
        <v>278</v>
      </c>
      <c r="L227" s="40">
        <v>107</v>
      </c>
      <c r="M227" s="40">
        <v>6</v>
      </c>
      <c r="N227" s="48">
        <v>3296</v>
      </c>
      <c r="P227" s="53"/>
    </row>
    <row r="228" spans="1:16" ht="12.75">
      <c r="A228" s="37" t="s">
        <v>174</v>
      </c>
      <c r="B228" s="40">
        <v>1</v>
      </c>
      <c r="C228" s="40">
        <v>10</v>
      </c>
      <c r="D228" s="40">
        <v>80</v>
      </c>
      <c r="E228" s="40">
        <v>215</v>
      </c>
      <c r="F228" s="40">
        <v>376</v>
      </c>
      <c r="G228" s="40">
        <v>496</v>
      </c>
      <c r="H228" s="40">
        <v>633</v>
      </c>
      <c r="I228" s="40">
        <v>599</v>
      </c>
      <c r="J228" s="40">
        <v>431</v>
      </c>
      <c r="K228" s="40">
        <v>252</v>
      </c>
      <c r="L228" s="40">
        <v>51</v>
      </c>
      <c r="M228" s="40">
        <v>2</v>
      </c>
      <c r="N228" s="48">
        <v>3152</v>
      </c>
      <c r="P228" s="53"/>
    </row>
    <row r="229" spans="1:16" ht="12.75">
      <c r="A229" s="37" t="s">
        <v>175</v>
      </c>
      <c r="B229" s="40">
        <v>0</v>
      </c>
      <c r="C229" s="40">
        <v>4</v>
      </c>
      <c r="D229" s="40">
        <v>32</v>
      </c>
      <c r="E229" s="40">
        <v>111</v>
      </c>
      <c r="F229" s="40">
        <v>252</v>
      </c>
      <c r="G229" s="40">
        <v>397</v>
      </c>
      <c r="H229" s="40">
        <v>609</v>
      </c>
      <c r="I229" s="40">
        <v>570</v>
      </c>
      <c r="J229" s="40">
        <v>369</v>
      </c>
      <c r="K229" s="40">
        <v>187</v>
      </c>
      <c r="L229" s="40">
        <v>30</v>
      </c>
      <c r="M229" s="40">
        <v>0</v>
      </c>
      <c r="N229" s="48">
        <v>2566</v>
      </c>
      <c r="P229" s="53"/>
    </row>
    <row r="230" spans="1:16" ht="12.75">
      <c r="A230" s="37" t="s">
        <v>178</v>
      </c>
      <c r="B230" s="40">
        <v>10</v>
      </c>
      <c r="C230" s="40">
        <v>35</v>
      </c>
      <c r="D230" s="40">
        <v>109</v>
      </c>
      <c r="E230" s="40">
        <v>221</v>
      </c>
      <c r="F230" s="40">
        <v>379</v>
      </c>
      <c r="G230" s="40">
        <v>502</v>
      </c>
      <c r="H230" s="40">
        <v>628</v>
      </c>
      <c r="I230" s="40">
        <v>598</v>
      </c>
      <c r="J230" s="40">
        <v>460</v>
      </c>
      <c r="K230" s="40">
        <v>294</v>
      </c>
      <c r="L230" s="40">
        <v>92</v>
      </c>
      <c r="M230" s="40">
        <v>17</v>
      </c>
      <c r="N230" s="48">
        <v>3349</v>
      </c>
      <c r="P230" s="53"/>
    </row>
    <row r="231" spans="1:16" ht="12.75">
      <c r="A231" s="37" t="s">
        <v>179</v>
      </c>
      <c r="B231" s="40">
        <v>0</v>
      </c>
      <c r="C231" s="40">
        <v>0</v>
      </c>
      <c r="D231" s="40">
        <v>14</v>
      </c>
      <c r="E231" s="40">
        <v>91</v>
      </c>
      <c r="F231" s="40">
        <v>172</v>
      </c>
      <c r="G231" s="40">
        <v>340</v>
      </c>
      <c r="H231" s="40">
        <v>465</v>
      </c>
      <c r="I231" s="40">
        <v>427</v>
      </c>
      <c r="J231" s="40">
        <v>268</v>
      </c>
      <c r="K231" s="40">
        <v>140</v>
      </c>
      <c r="L231" s="40">
        <v>8</v>
      </c>
      <c r="M231" s="40">
        <v>0</v>
      </c>
      <c r="N231" s="48">
        <v>1929</v>
      </c>
      <c r="P231" s="53"/>
    </row>
    <row r="232" spans="1:16" ht="12.75">
      <c r="A232" s="37" t="s">
        <v>182</v>
      </c>
      <c r="B232" s="40">
        <v>5</v>
      </c>
      <c r="C232" s="40">
        <v>15</v>
      </c>
      <c r="D232" s="40">
        <v>68</v>
      </c>
      <c r="E232" s="40">
        <v>195</v>
      </c>
      <c r="F232" s="40">
        <v>366</v>
      </c>
      <c r="G232" s="40">
        <v>538</v>
      </c>
      <c r="H232" s="40">
        <v>791</v>
      </c>
      <c r="I232" s="40">
        <v>750</v>
      </c>
      <c r="J232" s="40">
        <v>502</v>
      </c>
      <c r="K232" s="40">
        <v>261</v>
      </c>
      <c r="L232" s="40">
        <v>57</v>
      </c>
      <c r="M232" s="40">
        <v>11</v>
      </c>
      <c r="N232" s="48">
        <v>3564</v>
      </c>
      <c r="P232" s="53"/>
    </row>
    <row r="233" spans="1:16" ht="12.75">
      <c r="A233" s="37" t="s">
        <v>181</v>
      </c>
      <c r="B233" s="40">
        <v>4</v>
      </c>
      <c r="C233" s="40">
        <v>22</v>
      </c>
      <c r="D233" s="40">
        <v>79</v>
      </c>
      <c r="E233" s="40">
        <v>182</v>
      </c>
      <c r="F233" s="40">
        <v>357</v>
      </c>
      <c r="G233" s="40">
        <v>546</v>
      </c>
      <c r="H233" s="40">
        <v>749</v>
      </c>
      <c r="I233" s="40">
        <v>711</v>
      </c>
      <c r="J233" s="40">
        <v>474</v>
      </c>
      <c r="K233" s="40">
        <v>253</v>
      </c>
      <c r="L233" s="40">
        <v>65</v>
      </c>
      <c r="M233" s="40">
        <v>6</v>
      </c>
      <c r="N233" s="48">
        <v>3454</v>
      </c>
      <c r="P233" s="53"/>
    </row>
    <row r="234" spans="1:16" ht="12.75">
      <c r="A234" s="37" t="s">
        <v>184</v>
      </c>
      <c r="B234" s="40">
        <v>6</v>
      </c>
      <c r="C234" s="40">
        <v>26</v>
      </c>
      <c r="D234" s="40">
        <v>88</v>
      </c>
      <c r="E234" s="40">
        <v>177</v>
      </c>
      <c r="F234" s="40">
        <v>353</v>
      </c>
      <c r="G234" s="40">
        <v>500</v>
      </c>
      <c r="H234" s="40">
        <v>689</v>
      </c>
      <c r="I234" s="40">
        <v>659</v>
      </c>
      <c r="J234" s="40">
        <v>467</v>
      </c>
      <c r="K234" s="40">
        <v>275</v>
      </c>
      <c r="L234" s="40">
        <v>74</v>
      </c>
      <c r="M234" s="40">
        <v>7</v>
      </c>
      <c r="N234" s="48">
        <v>3326</v>
      </c>
      <c r="P234" s="53"/>
    </row>
    <row r="235" spans="1:16" ht="12.75">
      <c r="A235" s="37" t="s">
        <v>183</v>
      </c>
      <c r="B235" s="40">
        <v>4</v>
      </c>
      <c r="C235" s="40">
        <v>24</v>
      </c>
      <c r="D235" s="40">
        <v>104</v>
      </c>
      <c r="E235" s="40">
        <v>255</v>
      </c>
      <c r="F235" s="40">
        <v>398</v>
      </c>
      <c r="G235" s="40">
        <v>643</v>
      </c>
      <c r="H235" s="40">
        <v>817</v>
      </c>
      <c r="I235" s="40">
        <v>780</v>
      </c>
      <c r="J235" s="40">
        <v>500</v>
      </c>
      <c r="K235" s="40">
        <v>286</v>
      </c>
      <c r="L235" s="40">
        <v>57</v>
      </c>
      <c r="M235" s="40">
        <v>4</v>
      </c>
      <c r="N235" s="48">
        <v>3878</v>
      </c>
      <c r="P235" s="53"/>
    </row>
    <row r="236" spans="1:16" ht="12.75">
      <c r="A236" s="37" t="s">
        <v>180</v>
      </c>
      <c r="B236" s="40">
        <v>2</v>
      </c>
      <c r="C236" s="40">
        <v>11</v>
      </c>
      <c r="D236" s="40">
        <v>52</v>
      </c>
      <c r="E236" s="40">
        <v>151</v>
      </c>
      <c r="F236" s="40">
        <v>322</v>
      </c>
      <c r="G236" s="40">
        <v>538</v>
      </c>
      <c r="H236" s="40">
        <v>751</v>
      </c>
      <c r="I236" s="40">
        <v>704</v>
      </c>
      <c r="J236" s="40">
        <v>436</v>
      </c>
      <c r="K236" s="40">
        <v>200</v>
      </c>
      <c r="L236" s="40">
        <v>46</v>
      </c>
      <c r="M236" s="40">
        <v>6</v>
      </c>
      <c r="N236" s="48">
        <v>3325</v>
      </c>
      <c r="P236" s="53"/>
    </row>
    <row r="237" spans="1:16" ht="12.75">
      <c r="A237" s="37" t="s">
        <v>185</v>
      </c>
      <c r="B237" s="40">
        <v>10</v>
      </c>
      <c r="C237" s="40">
        <v>26</v>
      </c>
      <c r="D237" s="40">
        <v>116</v>
      </c>
      <c r="E237" s="40">
        <v>211</v>
      </c>
      <c r="F237" s="40">
        <v>402</v>
      </c>
      <c r="G237" s="40">
        <v>530</v>
      </c>
      <c r="H237" s="40">
        <v>670</v>
      </c>
      <c r="I237" s="40">
        <v>634</v>
      </c>
      <c r="J237" s="40">
        <v>472</v>
      </c>
      <c r="K237" s="40">
        <v>289</v>
      </c>
      <c r="L237" s="40">
        <v>77</v>
      </c>
      <c r="M237" s="40">
        <v>6</v>
      </c>
      <c r="N237" s="48">
        <v>3448</v>
      </c>
      <c r="P237" s="53"/>
    </row>
    <row r="238" spans="1:16" ht="12.75">
      <c r="A238" s="37" t="s">
        <v>186</v>
      </c>
      <c r="B238" s="40">
        <v>5</v>
      </c>
      <c r="C238" s="40">
        <v>18</v>
      </c>
      <c r="D238" s="40">
        <v>70</v>
      </c>
      <c r="E238" s="40">
        <v>173</v>
      </c>
      <c r="F238" s="40">
        <v>344</v>
      </c>
      <c r="G238" s="40">
        <v>511</v>
      </c>
      <c r="H238" s="40">
        <v>696</v>
      </c>
      <c r="I238" s="40">
        <v>653</v>
      </c>
      <c r="J238" s="40">
        <v>441</v>
      </c>
      <c r="K238" s="40">
        <v>249</v>
      </c>
      <c r="L238" s="40">
        <v>65</v>
      </c>
      <c r="M238" s="40">
        <v>8</v>
      </c>
      <c r="N238" s="48">
        <v>3238</v>
      </c>
      <c r="P238" s="53"/>
    </row>
    <row r="239" spans="1:16" ht="12.75">
      <c r="A239" s="37" t="s">
        <v>187</v>
      </c>
      <c r="B239" s="40">
        <v>6</v>
      </c>
      <c r="C239" s="40">
        <v>25</v>
      </c>
      <c r="D239" s="40">
        <v>87</v>
      </c>
      <c r="E239" s="40">
        <v>199</v>
      </c>
      <c r="F239" s="40">
        <v>351</v>
      </c>
      <c r="G239" s="40">
        <v>478</v>
      </c>
      <c r="H239" s="40">
        <v>630</v>
      </c>
      <c r="I239" s="40">
        <v>598</v>
      </c>
      <c r="J239" s="40">
        <v>438</v>
      </c>
      <c r="K239" s="40">
        <v>264</v>
      </c>
      <c r="L239" s="40">
        <v>77</v>
      </c>
      <c r="M239" s="40">
        <v>11</v>
      </c>
      <c r="N239" s="48">
        <v>3171</v>
      </c>
      <c r="P239" s="53"/>
    </row>
    <row r="240" spans="1:16" ht="12.75">
      <c r="A240" s="37" t="s">
        <v>188</v>
      </c>
      <c r="B240" s="40">
        <v>0</v>
      </c>
      <c r="C240" s="40">
        <v>0</v>
      </c>
      <c r="D240" s="40">
        <v>2</v>
      </c>
      <c r="E240" s="40">
        <v>38</v>
      </c>
      <c r="F240" s="40">
        <v>165</v>
      </c>
      <c r="G240" s="40">
        <v>302</v>
      </c>
      <c r="H240" s="40">
        <v>414</v>
      </c>
      <c r="I240" s="40">
        <v>395</v>
      </c>
      <c r="J240" s="40">
        <v>267</v>
      </c>
      <c r="K240" s="40">
        <v>119</v>
      </c>
      <c r="L240" s="40">
        <v>19</v>
      </c>
      <c r="M240" s="40">
        <v>0</v>
      </c>
      <c r="N240" s="48">
        <v>1729</v>
      </c>
      <c r="P240" s="53"/>
    </row>
    <row r="241" spans="1:16" ht="12.75">
      <c r="A241" s="37" t="s">
        <v>189</v>
      </c>
      <c r="B241" s="40">
        <v>0</v>
      </c>
      <c r="C241" s="40">
        <v>0</v>
      </c>
      <c r="D241" s="40">
        <v>5</v>
      </c>
      <c r="E241" s="40">
        <v>46</v>
      </c>
      <c r="F241" s="40">
        <v>160</v>
      </c>
      <c r="G241" s="40">
        <v>298</v>
      </c>
      <c r="H241" s="40">
        <v>428</v>
      </c>
      <c r="I241" s="40">
        <v>390</v>
      </c>
      <c r="J241" s="40">
        <v>247</v>
      </c>
      <c r="K241" s="40">
        <v>117</v>
      </c>
      <c r="L241" s="40">
        <v>12</v>
      </c>
      <c r="M241" s="40">
        <v>0</v>
      </c>
      <c r="N241" s="48">
        <v>1708</v>
      </c>
      <c r="P241" s="53"/>
    </row>
    <row r="242" spans="1:16" ht="12.75">
      <c r="A242" s="37" t="s">
        <v>190</v>
      </c>
      <c r="B242" s="40">
        <v>0</v>
      </c>
      <c r="C242" s="40">
        <v>0</v>
      </c>
      <c r="D242" s="40">
        <v>4</v>
      </c>
      <c r="E242" s="40">
        <v>49</v>
      </c>
      <c r="F242" s="40">
        <v>119</v>
      </c>
      <c r="G242" s="40">
        <v>277</v>
      </c>
      <c r="H242" s="40">
        <v>374</v>
      </c>
      <c r="I242" s="40">
        <v>347</v>
      </c>
      <c r="J242" s="40">
        <v>202</v>
      </c>
      <c r="K242" s="40">
        <v>94</v>
      </c>
      <c r="L242" s="40">
        <v>9</v>
      </c>
      <c r="M242" s="40">
        <v>0</v>
      </c>
      <c r="N242" s="48">
        <v>1479</v>
      </c>
      <c r="P242" s="53"/>
    </row>
    <row r="243" spans="1:16" ht="12.75">
      <c r="A243" s="37" t="s">
        <v>321</v>
      </c>
      <c r="B243" s="40">
        <v>6</v>
      </c>
      <c r="C243" s="40">
        <v>21</v>
      </c>
      <c r="D243" s="40">
        <v>133</v>
      </c>
      <c r="E243" s="40">
        <v>269</v>
      </c>
      <c r="F243" s="40">
        <v>380</v>
      </c>
      <c r="G243" s="40">
        <v>556</v>
      </c>
      <c r="H243" s="40">
        <v>718</v>
      </c>
      <c r="I243" s="40">
        <v>649</v>
      </c>
      <c r="J243" s="40">
        <v>484</v>
      </c>
      <c r="K243" s="40">
        <v>312</v>
      </c>
      <c r="L243" s="40">
        <v>59</v>
      </c>
      <c r="M243" s="40">
        <v>4</v>
      </c>
      <c r="N243" s="48">
        <v>3596</v>
      </c>
      <c r="P243" s="53"/>
    </row>
    <row r="244" spans="1:16" ht="12.75">
      <c r="A244" s="37" t="s">
        <v>322</v>
      </c>
      <c r="B244" s="40">
        <v>0</v>
      </c>
      <c r="C244" s="40">
        <v>27</v>
      </c>
      <c r="D244" s="40">
        <v>118</v>
      </c>
      <c r="E244" s="40">
        <v>273</v>
      </c>
      <c r="F244" s="40">
        <v>385</v>
      </c>
      <c r="G244" s="40">
        <v>559</v>
      </c>
      <c r="H244" s="40">
        <v>726</v>
      </c>
      <c r="I244" s="40">
        <v>670</v>
      </c>
      <c r="J244" s="40">
        <v>504</v>
      </c>
      <c r="K244" s="40">
        <v>307</v>
      </c>
      <c r="L244" s="40">
        <v>85</v>
      </c>
      <c r="M244" s="40">
        <v>1</v>
      </c>
      <c r="N244" s="48">
        <v>3659</v>
      </c>
      <c r="P244" s="53"/>
    </row>
    <row r="245" spans="1:16" ht="12.75">
      <c r="A245" s="37" t="s">
        <v>191</v>
      </c>
      <c r="B245" s="40">
        <v>6</v>
      </c>
      <c r="C245" s="40">
        <v>21</v>
      </c>
      <c r="D245" s="40">
        <v>95</v>
      </c>
      <c r="E245" s="40">
        <v>215</v>
      </c>
      <c r="F245" s="40">
        <v>344</v>
      </c>
      <c r="G245" s="40">
        <v>507</v>
      </c>
      <c r="H245" s="40">
        <v>624</v>
      </c>
      <c r="I245" s="40">
        <v>606</v>
      </c>
      <c r="J245" s="40">
        <v>434</v>
      </c>
      <c r="K245" s="40">
        <v>251</v>
      </c>
      <c r="L245" s="40">
        <v>67</v>
      </c>
      <c r="M245" s="40">
        <v>8</v>
      </c>
      <c r="N245" s="48">
        <v>3185</v>
      </c>
      <c r="P245" s="53"/>
    </row>
    <row r="246" spans="1:16" ht="12.75">
      <c r="A246" s="37" t="s">
        <v>192</v>
      </c>
      <c r="B246" s="40">
        <v>0</v>
      </c>
      <c r="C246" s="40">
        <v>0</v>
      </c>
      <c r="D246" s="40">
        <v>3</v>
      </c>
      <c r="E246" s="40">
        <v>20</v>
      </c>
      <c r="F246" s="40">
        <v>86</v>
      </c>
      <c r="G246" s="40">
        <v>211</v>
      </c>
      <c r="H246" s="40">
        <v>347</v>
      </c>
      <c r="I246" s="40">
        <v>313</v>
      </c>
      <c r="J246" s="40">
        <v>183</v>
      </c>
      <c r="K246" s="40">
        <v>70</v>
      </c>
      <c r="L246" s="40">
        <v>6</v>
      </c>
      <c r="M246" s="40">
        <v>0</v>
      </c>
      <c r="N246" s="48">
        <v>1245</v>
      </c>
      <c r="P246" s="53"/>
    </row>
    <row r="247" spans="1:16" ht="12.75">
      <c r="A247" s="37" t="s">
        <v>193</v>
      </c>
      <c r="B247" s="40">
        <v>1</v>
      </c>
      <c r="C247" s="40">
        <v>4</v>
      </c>
      <c r="D247" s="40">
        <v>32</v>
      </c>
      <c r="E247" s="40">
        <v>124</v>
      </c>
      <c r="F247" s="40">
        <v>267</v>
      </c>
      <c r="G247" s="40">
        <v>398</v>
      </c>
      <c r="H247" s="40">
        <v>527</v>
      </c>
      <c r="I247" s="40">
        <v>499</v>
      </c>
      <c r="J247" s="40">
        <v>353</v>
      </c>
      <c r="K247" s="40">
        <v>204</v>
      </c>
      <c r="L247" s="40">
        <v>39</v>
      </c>
      <c r="M247" s="40">
        <v>2</v>
      </c>
      <c r="N247" s="48">
        <v>3456</v>
      </c>
      <c r="P247" s="53"/>
    </row>
    <row r="248" spans="1:16" ht="12.75">
      <c r="A248" s="37" t="s">
        <v>194</v>
      </c>
      <c r="B248" s="40">
        <v>0</v>
      </c>
      <c r="C248" s="40">
        <v>8</v>
      </c>
      <c r="D248" s="40">
        <v>47</v>
      </c>
      <c r="E248" s="40">
        <v>154</v>
      </c>
      <c r="F248" s="40">
        <v>306</v>
      </c>
      <c r="G248" s="40">
        <v>445</v>
      </c>
      <c r="H248" s="40">
        <v>585</v>
      </c>
      <c r="I248" s="40">
        <v>562</v>
      </c>
      <c r="J248" s="40">
        <v>409</v>
      </c>
      <c r="K248" s="40">
        <v>244</v>
      </c>
      <c r="L248" s="40">
        <v>44</v>
      </c>
      <c r="M248" s="40">
        <v>1</v>
      </c>
      <c r="N248" s="48">
        <v>2808</v>
      </c>
      <c r="P248" s="53"/>
    </row>
    <row r="249" spans="1:16" ht="12.75">
      <c r="A249" s="37" t="s">
        <v>323</v>
      </c>
      <c r="B249" s="40">
        <v>0</v>
      </c>
      <c r="C249" s="40">
        <v>0</v>
      </c>
      <c r="D249" s="40">
        <v>4</v>
      </c>
      <c r="E249" s="40">
        <v>23</v>
      </c>
      <c r="F249" s="40">
        <v>173</v>
      </c>
      <c r="G249" s="40">
        <v>271</v>
      </c>
      <c r="H249" s="40">
        <v>413</v>
      </c>
      <c r="I249" s="40">
        <v>424</v>
      </c>
      <c r="J249" s="40">
        <v>242</v>
      </c>
      <c r="K249" s="40">
        <v>72</v>
      </c>
      <c r="L249" s="40">
        <v>2</v>
      </c>
      <c r="M249" s="40">
        <v>0</v>
      </c>
      <c r="N249" s="48">
        <v>1628</v>
      </c>
      <c r="P249" s="53"/>
    </row>
    <row r="250" spans="1:16" ht="12.75">
      <c r="A250" s="37" t="s">
        <v>195</v>
      </c>
      <c r="B250" s="40">
        <v>0</v>
      </c>
      <c r="C250" s="40">
        <v>0</v>
      </c>
      <c r="D250" s="40">
        <v>12</v>
      </c>
      <c r="E250" s="40">
        <v>81</v>
      </c>
      <c r="F250" s="40">
        <v>187</v>
      </c>
      <c r="G250" s="40">
        <v>346</v>
      </c>
      <c r="H250" s="40">
        <v>459</v>
      </c>
      <c r="I250" s="40">
        <v>421</v>
      </c>
      <c r="J250" s="40">
        <v>298</v>
      </c>
      <c r="K250" s="40">
        <v>153</v>
      </c>
      <c r="L250" s="40">
        <v>17</v>
      </c>
      <c r="M250" s="40">
        <v>0</v>
      </c>
      <c r="N250" s="48">
        <v>1980</v>
      </c>
      <c r="P250" s="53"/>
    </row>
    <row r="251" spans="1:16" ht="12.75">
      <c r="A251" s="37" t="s">
        <v>196</v>
      </c>
      <c r="B251" s="40">
        <v>15</v>
      </c>
      <c r="C251" s="40">
        <v>25</v>
      </c>
      <c r="D251" s="40">
        <v>88</v>
      </c>
      <c r="E251" s="40">
        <v>213</v>
      </c>
      <c r="F251" s="40">
        <v>374</v>
      </c>
      <c r="G251" s="40">
        <v>522</v>
      </c>
      <c r="H251" s="40">
        <v>681</v>
      </c>
      <c r="I251" s="40">
        <v>650</v>
      </c>
      <c r="J251" s="40">
        <v>467</v>
      </c>
      <c r="K251" s="40">
        <v>312</v>
      </c>
      <c r="L251" s="40">
        <v>73</v>
      </c>
      <c r="M251" s="40">
        <v>8</v>
      </c>
      <c r="N251" s="48">
        <v>3433</v>
      </c>
      <c r="P251" s="53"/>
    </row>
    <row r="252" spans="1:16" ht="12.75">
      <c r="A252" s="37" t="s">
        <v>197</v>
      </c>
      <c r="B252" s="40">
        <v>3</v>
      </c>
      <c r="C252" s="40">
        <v>21</v>
      </c>
      <c r="D252" s="40">
        <v>86</v>
      </c>
      <c r="E252" s="40">
        <v>202</v>
      </c>
      <c r="F252" s="40">
        <v>378</v>
      </c>
      <c r="G252" s="40">
        <v>531</v>
      </c>
      <c r="H252" s="40">
        <v>703</v>
      </c>
      <c r="I252" s="40">
        <v>665</v>
      </c>
      <c r="J252" s="40">
        <v>470</v>
      </c>
      <c r="K252" s="40">
        <v>264</v>
      </c>
      <c r="L252" s="40">
        <v>65</v>
      </c>
      <c r="M252" s="40">
        <v>6</v>
      </c>
      <c r="N252" s="48">
        <v>3399</v>
      </c>
      <c r="P252" s="53"/>
    </row>
    <row r="253" spans="1:16" ht="12.75">
      <c r="A253" s="37" t="s">
        <v>177</v>
      </c>
      <c r="B253" s="40">
        <v>80</v>
      </c>
      <c r="C253" s="40">
        <v>162</v>
      </c>
      <c r="D253" s="40">
        <v>277</v>
      </c>
      <c r="E253" s="40">
        <v>406</v>
      </c>
      <c r="F253" s="40">
        <v>583</v>
      </c>
      <c r="G253" s="40">
        <v>714</v>
      </c>
      <c r="H253" s="40">
        <v>850</v>
      </c>
      <c r="I253" s="40">
        <v>819</v>
      </c>
      <c r="J253" s="40">
        <v>651</v>
      </c>
      <c r="K253" s="40">
        <v>476</v>
      </c>
      <c r="L253" s="40">
        <v>228</v>
      </c>
      <c r="M253" s="40">
        <v>82</v>
      </c>
      <c r="N253" s="48">
        <v>5332</v>
      </c>
      <c r="P253" s="53"/>
    </row>
    <row r="254" spans="1:16" ht="12.75">
      <c r="A254" s="37" t="s">
        <v>176</v>
      </c>
      <c r="B254" s="40">
        <v>53</v>
      </c>
      <c r="C254" s="40">
        <v>129</v>
      </c>
      <c r="D254" s="40">
        <v>218</v>
      </c>
      <c r="E254" s="40">
        <v>409</v>
      </c>
      <c r="F254" s="40">
        <v>560</v>
      </c>
      <c r="G254" s="40">
        <v>696</v>
      </c>
      <c r="H254" s="40">
        <v>871</v>
      </c>
      <c r="I254" s="40">
        <v>819</v>
      </c>
      <c r="J254" s="40">
        <v>678</v>
      </c>
      <c r="K254" s="40">
        <v>485</v>
      </c>
      <c r="L254" s="40">
        <v>211</v>
      </c>
      <c r="M254" s="40">
        <v>53</v>
      </c>
      <c r="N254" s="48">
        <v>5177</v>
      </c>
      <c r="P254" s="53"/>
    </row>
    <row r="255" spans="1:16" ht="12.75">
      <c r="A255" s="37" t="s">
        <v>324</v>
      </c>
      <c r="B255" s="40">
        <v>0</v>
      </c>
      <c r="C255" s="40">
        <v>1</v>
      </c>
      <c r="D255" s="40">
        <v>0</v>
      </c>
      <c r="E255" s="40">
        <v>30</v>
      </c>
      <c r="F255" s="40">
        <v>161</v>
      </c>
      <c r="G255" s="40">
        <v>281</v>
      </c>
      <c r="H255" s="40">
        <v>448</v>
      </c>
      <c r="I255" s="40">
        <v>441</v>
      </c>
      <c r="J255" s="40">
        <v>323</v>
      </c>
      <c r="K255" s="40">
        <v>206</v>
      </c>
      <c r="L255" s="40">
        <v>38</v>
      </c>
      <c r="M255" s="40">
        <v>2</v>
      </c>
      <c r="N255" s="48">
        <v>1935</v>
      </c>
      <c r="P255" s="53"/>
    </row>
    <row r="256" spans="1:16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  <c r="P256" s="53"/>
    </row>
    <row r="257" spans="1:16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  <c r="P257" s="53"/>
    </row>
    <row r="258" spans="1:16" ht="12.75">
      <c r="A258" s="37" t="s">
        <v>198</v>
      </c>
      <c r="B258" s="40">
        <v>2</v>
      </c>
      <c r="C258" s="40">
        <v>3</v>
      </c>
      <c r="D258" s="40">
        <v>20</v>
      </c>
      <c r="E258" s="40">
        <v>101</v>
      </c>
      <c r="F258" s="40">
        <v>237</v>
      </c>
      <c r="G258" s="40">
        <v>428</v>
      </c>
      <c r="H258" s="40">
        <v>599</v>
      </c>
      <c r="I258" s="40">
        <v>551</v>
      </c>
      <c r="J258" s="40">
        <v>348</v>
      </c>
      <c r="K258" s="40">
        <v>165</v>
      </c>
      <c r="L258" s="40">
        <v>26</v>
      </c>
      <c r="M258" s="40">
        <v>0</v>
      </c>
      <c r="N258" s="48">
        <v>2487</v>
      </c>
      <c r="P258" s="53"/>
    </row>
    <row r="259" spans="1:16" ht="12.75">
      <c r="A259" s="37" t="s">
        <v>199</v>
      </c>
      <c r="B259" s="40">
        <v>0</v>
      </c>
      <c r="C259" s="40">
        <v>6</v>
      </c>
      <c r="D259" s="40">
        <v>48</v>
      </c>
      <c r="E259" s="40">
        <v>184</v>
      </c>
      <c r="F259" s="40">
        <v>298</v>
      </c>
      <c r="G259" s="40">
        <v>466</v>
      </c>
      <c r="H259" s="40">
        <v>637</v>
      </c>
      <c r="I259" s="40">
        <v>578</v>
      </c>
      <c r="J259" s="40">
        <v>406</v>
      </c>
      <c r="K259" s="40">
        <v>225</v>
      </c>
      <c r="L259" s="40">
        <v>29</v>
      </c>
      <c r="M259" s="40">
        <v>0</v>
      </c>
      <c r="N259" s="48">
        <v>2881</v>
      </c>
      <c r="P259" s="53"/>
    </row>
    <row r="260" spans="1:16" ht="12.75">
      <c r="A260" s="37" t="s">
        <v>251</v>
      </c>
      <c r="B260" s="40" t="s">
        <v>330</v>
      </c>
      <c r="C260" s="40" t="s">
        <v>330</v>
      </c>
      <c r="D260" s="40" t="s">
        <v>330</v>
      </c>
      <c r="E260" s="40" t="s">
        <v>330</v>
      </c>
      <c r="F260" s="40" t="s">
        <v>330</v>
      </c>
      <c r="G260" s="40" t="s">
        <v>330</v>
      </c>
      <c r="H260" s="40" t="s">
        <v>330</v>
      </c>
      <c r="I260" s="40" t="s">
        <v>330</v>
      </c>
      <c r="J260" s="40" t="s">
        <v>330</v>
      </c>
      <c r="K260" s="40" t="s">
        <v>330</v>
      </c>
      <c r="L260" s="40" t="s">
        <v>330</v>
      </c>
      <c r="M260" s="40" t="s">
        <v>330</v>
      </c>
      <c r="N260" s="48" t="s">
        <v>330</v>
      </c>
      <c r="P260" s="53"/>
    </row>
    <row r="261" spans="1:16" ht="12.75">
      <c r="A261" s="37" t="s">
        <v>200</v>
      </c>
      <c r="B261" s="40">
        <v>0</v>
      </c>
      <c r="C261" s="40">
        <v>8</v>
      </c>
      <c r="D261" s="40">
        <v>56</v>
      </c>
      <c r="E261" s="40">
        <v>163</v>
      </c>
      <c r="F261" s="40">
        <v>327</v>
      </c>
      <c r="G261" s="40">
        <v>463</v>
      </c>
      <c r="H261" s="40">
        <v>620</v>
      </c>
      <c r="I261" s="40">
        <v>597</v>
      </c>
      <c r="J261" s="40">
        <v>426</v>
      </c>
      <c r="K261" s="40">
        <v>237</v>
      </c>
      <c r="L261" s="40">
        <v>40</v>
      </c>
      <c r="M261" s="40">
        <v>1</v>
      </c>
      <c r="N261" s="48">
        <v>2943</v>
      </c>
      <c r="P261" s="53"/>
    </row>
    <row r="262" spans="1:16" ht="12.75">
      <c r="A262" s="37" t="s">
        <v>325</v>
      </c>
      <c r="B262" s="40">
        <v>0</v>
      </c>
      <c r="C262" s="40">
        <v>12</v>
      </c>
      <c r="D262" s="40">
        <v>46</v>
      </c>
      <c r="E262" s="40">
        <v>182</v>
      </c>
      <c r="F262" s="40">
        <v>294</v>
      </c>
      <c r="G262" s="40">
        <v>464</v>
      </c>
      <c r="H262" s="40">
        <v>554</v>
      </c>
      <c r="I262" s="40">
        <v>528</v>
      </c>
      <c r="J262" s="40">
        <v>425</v>
      </c>
      <c r="K262" s="40">
        <v>276</v>
      </c>
      <c r="L262" s="40">
        <v>86</v>
      </c>
      <c r="M262" s="40">
        <v>6</v>
      </c>
      <c r="N262" s="48">
        <v>2879</v>
      </c>
      <c r="P262" s="53"/>
    </row>
    <row r="263" spans="1:16" ht="12.75">
      <c r="A263" s="37" t="s">
        <v>201</v>
      </c>
      <c r="B263" s="40">
        <v>4</v>
      </c>
      <c r="C263" s="40">
        <v>30</v>
      </c>
      <c r="D263" s="40">
        <v>105</v>
      </c>
      <c r="E263" s="40">
        <v>240</v>
      </c>
      <c r="F263" s="40">
        <v>424</v>
      </c>
      <c r="G263" s="40">
        <v>611</v>
      </c>
      <c r="H263" s="40">
        <v>776</v>
      </c>
      <c r="I263" s="40">
        <v>733</v>
      </c>
      <c r="J263" s="40">
        <v>512</v>
      </c>
      <c r="K263" s="40">
        <v>304</v>
      </c>
      <c r="L263" s="40">
        <v>77</v>
      </c>
      <c r="M263" s="40">
        <v>5</v>
      </c>
      <c r="N263" s="48">
        <v>3826</v>
      </c>
      <c r="P263" s="53"/>
    </row>
    <row r="264" spans="1:16" ht="12.75">
      <c r="A264" s="37" t="s">
        <v>202</v>
      </c>
      <c r="B264" s="40">
        <v>0</v>
      </c>
      <c r="C264" s="40">
        <v>7</v>
      </c>
      <c r="D264" s="40">
        <v>51</v>
      </c>
      <c r="E264" s="40">
        <v>160</v>
      </c>
      <c r="F264" s="40">
        <v>322</v>
      </c>
      <c r="G264" s="40">
        <v>480</v>
      </c>
      <c r="H264" s="40">
        <v>657</v>
      </c>
      <c r="I264" s="40">
        <v>628</v>
      </c>
      <c r="J264" s="40">
        <v>429</v>
      </c>
      <c r="K264" s="40">
        <v>207</v>
      </c>
      <c r="L264" s="40">
        <v>21</v>
      </c>
      <c r="M264" s="40">
        <v>0</v>
      </c>
      <c r="N264" s="48">
        <v>2967</v>
      </c>
      <c r="P264" s="53"/>
    </row>
    <row r="265" spans="1:16" ht="12.75">
      <c r="A265" s="37" t="s">
        <v>203</v>
      </c>
      <c r="B265" s="40">
        <v>6</v>
      </c>
      <c r="C265" s="40">
        <v>17</v>
      </c>
      <c r="D265" s="40">
        <v>66</v>
      </c>
      <c r="E265" s="40">
        <v>168</v>
      </c>
      <c r="F265" s="40">
        <v>337</v>
      </c>
      <c r="G265" s="40">
        <v>527</v>
      </c>
      <c r="H265" s="40">
        <v>743</v>
      </c>
      <c r="I265" s="40">
        <v>693</v>
      </c>
      <c r="J265" s="40">
        <v>440</v>
      </c>
      <c r="K265" s="40">
        <v>222</v>
      </c>
      <c r="L265" s="40">
        <v>50</v>
      </c>
      <c r="M265" s="40">
        <v>7</v>
      </c>
      <c r="N265" s="48">
        <v>3280</v>
      </c>
      <c r="P265" s="53"/>
    </row>
    <row r="266" spans="1:16" ht="12.75">
      <c r="A266" s="37" t="s">
        <v>204</v>
      </c>
      <c r="B266" s="40">
        <v>6</v>
      </c>
      <c r="C266" s="40">
        <v>13</v>
      </c>
      <c r="D266" s="40">
        <v>57</v>
      </c>
      <c r="E266" s="40">
        <v>165</v>
      </c>
      <c r="F266" s="40">
        <v>359</v>
      </c>
      <c r="G266" s="40">
        <v>591</v>
      </c>
      <c r="H266" s="40">
        <v>842</v>
      </c>
      <c r="I266" s="40">
        <v>782</v>
      </c>
      <c r="J266" s="40">
        <v>490</v>
      </c>
      <c r="K266" s="40">
        <v>222</v>
      </c>
      <c r="L266" s="40">
        <v>48</v>
      </c>
      <c r="M266" s="40">
        <v>10</v>
      </c>
      <c r="N266" s="48">
        <v>3592</v>
      </c>
      <c r="P266" s="53"/>
    </row>
    <row r="267" spans="1:16" ht="12.75">
      <c r="A267" s="37" t="s">
        <v>205</v>
      </c>
      <c r="B267" s="40">
        <v>0</v>
      </c>
      <c r="C267" s="40">
        <v>5</v>
      </c>
      <c r="D267" s="40">
        <v>42</v>
      </c>
      <c r="E267" s="40">
        <v>141</v>
      </c>
      <c r="F267" s="40">
        <v>290</v>
      </c>
      <c r="G267" s="40">
        <v>424</v>
      </c>
      <c r="H267" s="40">
        <v>569</v>
      </c>
      <c r="I267" s="40">
        <v>544</v>
      </c>
      <c r="J267" s="40">
        <v>374</v>
      </c>
      <c r="K267" s="40">
        <v>217</v>
      </c>
      <c r="L267" s="40">
        <v>35</v>
      </c>
      <c r="M267" s="40">
        <v>1</v>
      </c>
      <c r="N267" s="48">
        <v>2648</v>
      </c>
      <c r="P267" s="53"/>
    </row>
    <row r="268" spans="1:16" ht="12.75">
      <c r="A268" s="37" t="s">
        <v>206</v>
      </c>
      <c r="B268" s="40">
        <v>11</v>
      </c>
      <c r="C268" s="40">
        <v>24</v>
      </c>
      <c r="D268" s="40">
        <v>69</v>
      </c>
      <c r="E268" s="40">
        <v>160</v>
      </c>
      <c r="F268" s="40">
        <v>302</v>
      </c>
      <c r="G268" s="40">
        <v>450</v>
      </c>
      <c r="H268" s="40">
        <v>572</v>
      </c>
      <c r="I268" s="40">
        <v>514</v>
      </c>
      <c r="J268" s="40">
        <v>361</v>
      </c>
      <c r="K268" s="40">
        <v>231</v>
      </c>
      <c r="L268" s="40">
        <v>63</v>
      </c>
      <c r="M268" s="40">
        <v>11</v>
      </c>
      <c r="N268" s="48">
        <v>2773</v>
      </c>
      <c r="P268" s="53"/>
    </row>
    <row r="269" spans="1:16" ht="12.75">
      <c r="A269" s="37" t="s">
        <v>252</v>
      </c>
      <c r="B269" s="40" t="s">
        <v>330</v>
      </c>
      <c r="C269" s="40" t="s">
        <v>330</v>
      </c>
      <c r="D269" s="40" t="s">
        <v>330</v>
      </c>
      <c r="E269" s="40" t="s">
        <v>330</v>
      </c>
      <c r="F269" s="40" t="s">
        <v>330</v>
      </c>
      <c r="G269" s="40" t="s">
        <v>330</v>
      </c>
      <c r="H269" s="40" t="s">
        <v>330</v>
      </c>
      <c r="I269" s="40" t="s">
        <v>330</v>
      </c>
      <c r="J269" s="40" t="s">
        <v>330</v>
      </c>
      <c r="K269" s="40" t="s">
        <v>330</v>
      </c>
      <c r="L269" s="40" t="s">
        <v>330</v>
      </c>
      <c r="M269" s="40" t="s">
        <v>330</v>
      </c>
      <c r="N269" s="48" t="s">
        <v>330</v>
      </c>
      <c r="P269" s="53"/>
    </row>
    <row r="270" spans="1:16" ht="12.75">
      <c r="A270" s="37" t="s">
        <v>207</v>
      </c>
      <c r="B270" s="40">
        <v>1</v>
      </c>
      <c r="C270" s="40">
        <v>1</v>
      </c>
      <c r="D270" s="40">
        <v>7</v>
      </c>
      <c r="E270" s="40">
        <v>38</v>
      </c>
      <c r="F270" s="40">
        <v>120</v>
      </c>
      <c r="G270" s="40">
        <v>267</v>
      </c>
      <c r="H270" s="40">
        <v>371</v>
      </c>
      <c r="I270" s="40">
        <v>358</v>
      </c>
      <c r="J270" s="40">
        <v>219</v>
      </c>
      <c r="K270" s="40">
        <v>90</v>
      </c>
      <c r="L270" s="40">
        <v>9</v>
      </c>
      <c r="M270" s="40">
        <v>2</v>
      </c>
      <c r="N270" s="48">
        <v>1488</v>
      </c>
      <c r="P270" s="53"/>
    </row>
    <row r="271" spans="1:16" ht="12.75">
      <c r="A271" s="37" t="s">
        <v>208</v>
      </c>
      <c r="B271" s="40">
        <v>7</v>
      </c>
      <c r="C271" s="40">
        <v>23</v>
      </c>
      <c r="D271" s="40">
        <v>71</v>
      </c>
      <c r="E271" s="40">
        <v>179</v>
      </c>
      <c r="F271" s="40">
        <v>360</v>
      </c>
      <c r="G271" s="40">
        <v>558</v>
      </c>
      <c r="H271" s="40">
        <v>781</v>
      </c>
      <c r="I271" s="40">
        <v>737</v>
      </c>
      <c r="J271" s="40">
        <v>514</v>
      </c>
      <c r="K271" s="40">
        <v>259</v>
      </c>
      <c r="L271" s="40">
        <v>64</v>
      </c>
      <c r="M271" s="40">
        <v>7</v>
      </c>
      <c r="N271" s="48">
        <v>3566</v>
      </c>
      <c r="P271" s="53"/>
    </row>
    <row r="272" spans="1:16" ht="12.75">
      <c r="A272" s="37" t="s">
        <v>253</v>
      </c>
      <c r="B272" s="40" t="s">
        <v>330</v>
      </c>
      <c r="C272" s="40" t="s">
        <v>330</v>
      </c>
      <c r="D272" s="40" t="s">
        <v>330</v>
      </c>
      <c r="E272" s="40" t="s">
        <v>330</v>
      </c>
      <c r="F272" s="40" t="s">
        <v>330</v>
      </c>
      <c r="G272" s="40" t="s">
        <v>330</v>
      </c>
      <c r="H272" s="40" t="s">
        <v>330</v>
      </c>
      <c r="I272" s="40" t="s">
        <v>330</v>
      </c>
      <c r="J272" s="40" t="s">
        <v>330</v>
      </c>
      <c r="K272" s="40" t="s">
        <v>330</v>
      </c>
      <c r="L272" s="40" t="s">
        <v>330</v>
      </c>
      <c r="M272" s="40" t="s">
        <v>330</v>
      </c>
      <c r="N272" s="48" t="s">
        <v>330</v>
      </c>
      <c r="P272" s="53"/>
    </row>
    <row r="273" spans="1:16" ht="12.75">
      <c r="A273" s="37" t="s">
        <v>209</v>
      </c>
      <c r="B273" s="40">
        <v>0</v>
      </c>
      <c r="C273" s="40">
        <v>12</v>
      </c>
      <c r="D273" s="40">
        <v>62</v>
      </c>
      <c r="E273" s="40">
        <v>171</v>
      </c>
      <c r="F273" s="40">
        <v>337</v>
      </c>
      <c r="G273" s="40">
        <v>480</v>
      </c>
      <c r="H273" s="40">
        <v>643</v>
      </c>
      <c r="I273" s="40">
        <v>608</v>
      </c>
      <c r="J273" s="40">
        <v>422</v>
      </c>
      <c r="K273" s="40">
        <v>232</v>
      </c>
      <c r="L273" s="40">
        <v>49</v>
      </c>
      <c r="M273" s="40">
        <v>3</v>
      </c>
      <c r="N273" s="48">
        <v>3025</v>
      </c>
      <c r="P273" s="53"/>
    </row>
    <row r="274" spans="1:14" ht="12.75">
      <c r="A274" s="37" t="s">
        <v>210</v>
      </c>
      <c r="B274" s="40">
        <v>0</v>
      </c>
      <c r="C274" s="40">
        <v>7</v>
      </c>
      <c r="D274" s="40">
        <v>64</v>
      </c>
      <c r="E274" s="40">
        <v>192</v>
      </c>
      <c r="F274" s="40">
        <v>354</v>
      </c>
      <c r="G274" s="40">
        <v>484</v>
      </c>
      <c r="H274" s="40">
        <v>611</v>
      </c>
      <c r="I274" s="40">
        <v>576</v>
      </c>
      <c r="J274" s="40">
        <v>407</v>
      </c>
      <c r="K274" s="40">
        <v>212</v>
      </c>
      <c r="L274" s="40">
        <v>32</v>
      </c>
      <c r="M274" s="40">
        <v>0</v>
      </c>
      <c r="N274" s="48">
        <v>2944</v>
      </c>
    </row>
    <row r="275" spans="1:14" ht="12.75">
      <c r="A275" s="37" t="s">
        <v>211</v>
      </c>
      <c r="B275" s="40">
        <v>4</v>
      </c>
      <c r="C275" s="40">
        <v>16</v>
      </c>
      <c r="D275" s="40">
        <v>54</v>
      </c>
      <c r="E275" s="40">
        <v>146</v>
      </c>
      <c r="F275" s="40">
        <v>291</v>
      </c>
      <c r="G275" s="40">
        <v>451</v>
      </c>
      <c r="H275" s="40">
        <v>616</v>
      </c>
      <c r="I275" s="40">
        <v>583</v>
      </c>
      <c r="J275" s="40">
        <v>415</v>
      </c>
      <c r="K275" s="40">
        <v>231</v>
      </c>
      <c r="L275" s="40">
        <v>60</v>
      </c>
      <c r="M275" s="40">
        <v>11</v>
      </c>
      <c r="N275" s="48">
        <v>2885</v>
      </c>
    </row>
    <row r="276" spans="1:14" ht="12.75">
      <c r="A276" s="37" t="s">
        <v>212</v>
      </c>
      <c r="B276" s="40">
        <v>32</v>
      </c>
      <c r="C276" s="40">
        <v>64</v>
      </c>
      <c r="D276" s="40">
        <v>126</v>
      </c>
      <c r="E276" s="40">
        <v>231</v>
      </c>
      <c r="F276" s="40">
        <v>399</v>
      </c>
      <c r="G276" s="40">
        <v>567</v>
      </c>
      <c r="H276" s="40">
        <v>697</v>
      </c>
      <c r="I276" s="40">
        <v>665</v>
      </c>
      <c r="J276" s="40">
        <v>509</v>
      </c>
      <c r="K276" s="40">
        <v>336</v>
      </c>
      <c r="L276" s="40">
        <v>130</v>
      </c>
      <c r="M276" s="40">
        <v>42</v>
      </c>
      <c r="N276" s="48">
        <v>3804</v>
      </c>
    </row>
    <row r="277" spans="1:14" ht="12.75">
      <c r="A277" s="37" t="s">
        <v>213</v>
      </c>
      <c r="B277" s="40">
        <v>20</v>
      </c>
      <c r="C277" s="40">
        <v>51</v>
      </c>
      <c r="D277" s="40">
        <v>131</v>
      </c>
      <c r="E277" s="40">
        <v>239</v>
      </c>
      <c r="F277" s="40">
        <v>403</v>
      </c>
      <c r="G277" s="40">
        <v>535</v>
      </c>
      <c r="H277" s="40">
        <v>680</v>
      </c>
      <c r="I277" s="40">
        <v>651</v>
      </c>
      <c r="J277" s="40">
        <v>488</v>
      </c>
      <c r="K277" s="40">
        <v>314</v>
      </c>
      <c r="L277" s="40">
        <v>110</v>
      </c>
      <c r="M277" s="40">
        <v>28</v>
      </c>
      <c r="N277" s="48">
        <v>3656</v>
      </c>
    </row>
    <row r="278" spans="1:14" ht="12.75">
      <c r="A278" s="37" t="s">
        <v>214</v>
      </c>
      <c r="B278" s="40">
        <v>1</v>
      </c>
      <c r="C278" s="40">
        <v>5</v>
      </c>
      <c r="D278" s="40">
        <v>36</v>
      </c>
      <c r="E278" s="40">
        <v>130</v>
      </c>
      <c r="F278" s="40">
        <v>273</v>
      </c>
      <c r="G278" s="40">
        <v>409</v>
      </c>
      <c r="H278" s="40">
        <v>548</v>
      </c>
      <c r="I278" s="40">
        <v>528</v>
      </c>
      <c r="J278" s="40">
        <v>379</v>
      </c>
      <c r="K278" s="40">
        <v>220</v>
      </c>
      <c r="L278" s="40">
        <v>44</v>
      </c>
      <c r="M278" s="40">
        <v>4</v>
      </c>
      <c r="N278" s="48">
        <v>2583</v>
      </c>
    </row>
    <row r="279" spans="1:14" ht="12.75">
      <c r="A279" s="37" t="s">
        <v>254</v>
      </c>
      <c r="B279" s="40" t="s">
        <v>330</v>
      </c>
      <c r="C279" s="40" t="s">
        <v>330</v>
      </c>
      <c r="D279" s="40" t="s">
        <v>330</v>
      </c>
      <c r="E279" s="40" t="s">
        <v>330</v>
      </c>
      <c r="F279" s="40" t="s">
        <v>330</v>
      </c>
      <c r="G279" s="40" t="s">
        <v>330</v>
      </c>
      <c r="H279" s="40" t="s">
        <v>330</v>
      </c>
      <c r="I279" s="40" t="s">
        <v>330</v>
      </c>
      <c r="J279" s="40" t="s">
        <v>330</v>
      </c>
      <c r="K279" s="40" t="s">
        <v>330</v>
      </c>
      <c r="L279" s="40" t="s">
        <v>330</v>
      </c>
      <c r="M279" s="40" t="s">
        <v>330</v>
      </c>
      <c r="N279" s="48" t="s">
        <v>330</v>
      </c>
    </row>
    <row r="280" spans="1:14" ht="12.75">
      <c r="A280" s="37" t="s">
        <v>328</v>
      </c>
      <c r="B280" s="40" t="s">
        <v>330</v>
      </c>
      <c r="C280" s="40" t="s">
        <v>330</v>
      </c>
      <c r="D280" s="40" t="s">
        <v>330</v>
      </c>
      <c r="E280" s="40" t="s">
        <v>330</v>
      </c>
      <c r="F280" s="40" t="s">
        <v>330</v>
      </c>
      <c r="G280" s="40" t="s">
        <v>330</v>
      </c>
      <c r="H280" s="40" t="s">
        <v>330</v>
      </c>
      <c r="I280" s="40" t="s">
        <v>330</v>
      </c>
      <c r="J280" s="40" t="s">
        <v>330</v>
      </c>
      <c r="K280" s="40" t="s">
        <v>330</v>
      </c>
      <c r="L280" s="40" t="s">
        <v>330</v>
      </c>
      <c r="M280" s="40" t="s">
        <v>330</v>
      </c>
      <c r="N280" s="48" t="s">
        <v>330</v>
      </c>
    </row>
    <row r="281" spans="1:14" ht="12.75">
      <c r="A281" s="37" t="s">
        <v>215</v>
      </c>
      <c r="B281" s="40">
        <v>5</v>
      </c>
      <c r="C281" s="40">
        <v>14</v>
      </c>
      <c r="D281" s="40">
        <v>68</v>
      </c>
      <c r="E281" s="40">
        <v>180</v>
      </c>
      <c r="F281" s="40">
        <v>378</v>
      </c>
      <c r="G281" s="40">
        <v>593</v>
      </c>
      <c r="H281" s="40">
        <v>825</v>
      </c>
      <c r="I281" s="40">
        <v>759</v>
      </c>
      <c r="J281" s="40">
        <v>479</v>
      </c>
      <c r="K281" s="40">
        <v>204</v>
      </c>
      <c r="L281" s="40">
        <v>30</v>
      </c>
      <c r="M281" s="40">
        <v>4</v>
      </c>
      <c r="N281" s="48">
        <v>3544</v>
      </c>
    </row>
    <row r="282" spans="1:14" ht="12.75">
      <c r="A282" s="37" t="s">
        <v>255</v>
      </c>
      <c r="B282" s="40" t="s">
        <v>330</v>
      </c>
      <c r="C282" s="40" t="s">
        <v>330</v>
      </c>
      <c r="D282" s="40" t="s">
        <v>330</v>
      </c>
      <c r="E282" s="40" t="s">
        <v>330</v>
      </c>
      <c r="F282" s="40" t="s">
        <v>330</v>
      </c>
      <c r="G282" s="40" t="s">
        <v>330</v>
      </c>
      <c r="H282" s="40" t="s">
        <v>330</v>
      </c>
      <c r="I282" s="40" t="s">
        <v>330</v>
      </c>
      <c r="J282" s="40" t="s">
        <v>330</v>
      </c>
      <c r="K282" s="40" t="s">
        <v>330</v>
      </c>
      <c r="L282" s="40" t="s">
        <v>330</v>
      </c>
      <c r="M282" s="40" t="s">
        <v>330</v>
      </c>
      <c r="N282" s="48" t="s">
        <v>330</v>
      </c>
    </row>
    <row r="283" spans="1:14" ht="12.75">
      <c r="A283" s="37" t="s">
        <v>216</v>
      </c>
      <c r="B283" s="40">
        <v>0</v>
      </c>
      <c r="C283" s="40">
        <v>1</v>
      </c>
      <c r="D283" s="40">
        <v>18</v>
      </c>
      <c r="E283" s="40">
        <v>93</v>
      </c>
      <c r="F283" s="40">
        <v>220</v>
      </c>
      <c r="G283" s="40">
        <v>341</v>
      </c>
      <c r="H283" s="40">
        <v>491</v>
      </c>
      <c r="I283" s="40">
        <v>465</v>
      </c>
      <c r="J283" s="40">
        <v>316</v>
      </c>
      <c r="K283" s="40">
        <v>173</v>
      </c>
      <c r="L283" s="40">
        <v>27</v>
      </c>
      <c r="M283" s="40">
        <v>1</v>
      </c>
      <c r="N283" s="48">
        <v>5152</v>
      </c>
    </row>
    <row r="284" spans="1:14" ht="12.75">
      <c r="A284" s="37" t="s">
        <v>256</v>
      </c>
      <c r="B284" s="40">
        <v>5</v>
      </c>
      <c r="C284" s="40">
        <v>6</v>
      </c>
      <c r="D284" s="40">
        <v>100</v>
      </c>
      <c r="E284" s="40">
        <v>275</v>
      </c>
      <c r="F284" s="40">
        <v>417</v>
      </c>
      <c r="G284" s="40">
        <v>517</v>
      </c>
      <c r="H284" s="40">
        <v>697</v>
      </c>
      <c r="I284" s="40">
        <v>644</v>
      </c>
      <c r="J284" s="40">
        <v>503</v>
      </c>
      <c r="K284" s="40">
        <v>301</v>
      </c>
      <c r="L284" s="40">
        <v>79</v>
      </c>
      <c r="M284" s="40">
        <v>2</v>
      </c>
      <c r="N284" s="48">
        <v>3553</v>
      </c>
    </row>
    <row r="285" spans="1:14" ht="12.75">
      <c r="A285" s="50" t="s">
        <v>217</v>
      </c>
      <c r="B285" s="51">
        <v>66</v>
      </c>
      <c r="C285" s="51">
        <v>120</v>
      </c>
      <c r="D285" s="51">
        <v>204</v>
      </c>
      <c r="E285" s="51">
        <v>338</v>
      </c>
      <c r="F285" s="51">
        <v>540</v>
      </c>
      <c r="G285" s="51">
        <v>704</v>
      </c>
      <c r="H285" s="51">
        <v>846</v>
      </c>
      <c r="I285" s="51">
        <v>817</v>
      </c>
      <c r="J285" s="51">
        <v>665</v>
      </c>
      <c r="K285" s="51">
        <v>462</v>
      </c>
      <c r="L285" s="51">
        <v>192</v>
      </c>
      <c r="M285" s="51">
        <v>77</v>
      </c>
      <c r="N285" s="52">
        <v>5036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&amp;C&amp;"Arial,Bold"Growing Degree Days (Base 50)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286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16.140625" style="0" customWidth="1"/>
    <col min="2" max="15" width="7.7109375" style="0" customWidth="1"/>
    <col min="16" max="16" width="7.8515625" style="0" customWidth="1"/>
    <col min="17" max="17" width="8.7109375" style="0" customWidth="1"/>
  </cols>
  <sheetData>
    <row r="1" spans="1:14" ht="12.75">
      <c r="A1" s="119" t="s">
        <v>276</v>
      </c>
      <c r="B1" s="119"/>
      <c r="C1" s="120" t="s">
        <v>6</v>
      </c>
      <c r="D1" s="121"/>
      <c r="E1" s="121"/>
      <c r="F1" s="122"/>
      <c r="N1" s="1"/>
    </row>
    <row r="2" spans="1:18" ht="12.75">
      <c r="A2" s="4"/>
      <c r="B2" s="4"/>
      <c r="C2" s="33"/>
      <c r="D2" s="33"/>
      <c r="E2" s="33"/>
      <c r="F2" s="33"/>
      <c r="K2" s="34"/>
      <c r="L2" s="34"/>
      <c r="M2" s="34"/>
      <c r="N2" s="35"/>
      <c r="O2" s="34"/>
      <c r="P2" s="34"/>
      <c r="R2" s="30" t="s">
        <v>258</v>
      </c>
    </row>
    <row r="3" spans="1:28" ht="12.75">
      <c r="A3" s="4"/>
      <c r="B3" s="4"/>
      <c r="C3" s="33"/>
      <c r="D3" s="33"/>
      <c r="E3" s="33"/>
      <c r="F3" s="33"/>
      <c r="K3" s="34"/>
      <c r="L3" s="34"/>
      <c r="M3" s="34"/>
      <c r="N3" s="35"/>
      <c r="O3" s="34"/>
      <c r="P3" s="34"/>
      <c r="Y3" t="s">
        <v>306</v>
      </c>
      <c r="AB3" t="s">
        <v>307</v>
      </c>
    </row>
    <row r="4" spans="1:28" ht="12.75">
      <c r="A4" s="4"/>
      <c r="B4" s="4"/>
      <c r="C4" s="33"/>
      <c r="D4" s="33"/>
      <c r="E4" s="33"/>
      <c r="F4" s="33"/>
      <c r="K4" s="34"/>
      <c r="L4" s="34"/>
      <c r="M4" s="34"/>
      <c r="N4" s="35"/>
      <c r="O4" s="34"/>
      <c r="P4" s="34"/>
      <c r="R4" t="s">
        <v>218</v>
      </c>
      <c r="V4" t="b">
        <f>ISERROR(VLOOKUP($C$1,'Avg Max Temp'!$A$2:$N$286,2,2))</f>
        <v>0</v>
      </c>
      <c r="Y4" t="str">
        <f>CONCATENATE(Y3," ",C1)</f>
        <v>Climate Diagram for ALTAMONT</v>
      </c>
      <c r="AB4" t="str">
        <f>CONCATENATE(N29,AB3)</f>
        <v>9.17" avg. annual ppt</v>
      </c>
    </row>
    <row r="5" spans="1:22" ht="12.75">
      <c r="A5" s="4"/>
      <c r="B5" s="4"/>
      <c r="C5" s="33"/>
      <c r="D5" s="33"/>
      <c r="E5" s="33"/>
      <c r="F5" s="33"/>
      <c r="K5" s="34"/>
      <c r="L5" s="34"/>
      <c r="M5" s="34"/>
      <c r="N5" s="34"/>
      <c r="O5" s="34"/>
      <c r="P5" s="34"/>
      <c r="R5" t="s">
        <v>3</v>
      </c>
      <c r="V5" t="b">
        <f>ISERROR(VLOOKUP($C$1,'Avg Min Temp'!$A$2:$N$286,2,2))</f>
        <v>0</v>
      </c>
    </row>
    <row r="6" spans="1:22" ht="12.75">
      <c r="A6" s="4"/>
      <c r="B6" s="4"/>
      <c r="C6" s="33"/>
      <c r="D6" s="33"/>
      <c r="E6" s="33"/>
      <c r="F6" s="33"/>
      <c r="K6" s="34"/>
      <c r="L6" s="34"/>
      <c r="M6" s="34"/>
      <c r="N6" s="34"/>
      <c r="O6" s="36"/>
      <c r="P6" s="34"/>
      <c r="R6" t="s">
        <v>4</v>
      </c>
      <c r="V6" t="b">
        <f>ISERROR(B29/$N$29)</f>
        <v>0</v>
      </c>
    </row>
    <row r="7" spans="1:27" ht="12.75">
      <c r="A7" s="4"/>
      <c r="B7" s="4"/>
      <c r="C7" s="33"/>
      <c r="D7" s="33"/>
      <c r="E7" s="33"/>
      <c r="F7" s="33"/>
      <c r="K7" s="34"/>
      <c r="L7" s="34"/>
      <c r="M7" s="34"/>
      <c r="N7" s="34"/>
      <c r="O7" s="34"/>
      <c r="P7" s="34"/>
      <c r="R7" t="s">
        <v>5</v>
      </c>
      <c r="V7" t="b">
        <f>ISERROR(VLOOKUP($C$1,'Avg Month Precip'!$A$2:$N$286,2,2))</f>
        <v>0</v>
      </c>
      <c r="X7" t="s">
        <v>305</v>
      </c>
      <c r="AA7" t="s">
        <v>272</v>
      </c>
    </row>
    <row r="8" spans="1:27" ht="12.75">
      <c r="A8" s="4"/>
      <c r="B8" s="4"/>
      <c r="C8" s="33"/>
      <c r="D8" s="33"/>
      <c r="E8" s="33"/>
      <c r="F8" s="33"/>
      <c r="K8" s="34"/>
      <c r="L8" s="34"/>
      <c r="M8" s="34"/>
      <c r="N8" s="34"/>
      <c r="O8" s="34"/>
      <c r="P8" s="34"/>
      <c r="R8" t="s">
        <v>6</v>
      </c>
      <c r="V8" t="b">
        <f>ISERROR(VLOOKUP($C$1,'Avg Month Temp'!$A$2:$N$286,2,2))</f>
        <v>0</v>
      </c>
      <c r="AA8" t="s">
        <v>273</v>
      </c>
    </row>
    <row r="9" spans="1:22" ht="12.75">
      <c r="A9" s="4"/>
      <c r="B9" s="4"/>
      <c r="C9" s="33"/>
      <c r="D9" s="33"/>
      <c r="E9" s="33"/>
      <c r="F9" s="33"/>
      <c r="K9" s="34"/>
      <c r="L9" s="34"/>
      <c r="M9" s="34"/>
      <c r="N9" s="34"/>
      <c r="O9" s="35"/>
      <c r="P9" s="34"/>
      <c r="R9" t="s">
        <v>7</v>
      </c>
      <c r="V9" t="b">
        <f>ISERROR(VLOOKUP($C$1,'Avg Month Snowfall'!$A$2:$N$286,2,2))</f>
        <v>0</v>
      </c>
    </row>
    <row r="10" spans="1:22" ht="12.75">
      <c r="A10" s="4"/>
      <c r="B10" s="4"/>
      <c r="C10" s="33"/>
      <c r="D10" s="33"/>
      <c r="E10" s="33"/>
      <c r="F10" s="33"/>
      <c r="K10" s="34"/>
      <c r="L10" s="34"/>
      <c r="M10" s="34"/>
      <c r="N10" s="34"/>
      <c r="O10" s="35"/>
      <c r="P10" s="34"/>
      <c r="R10" t="s">
        <v>294</v>
      </c>
      <c r="V10" t="b">
        <f>ISERROR(VLOOKUP($C$1,'Avg Month Snow Depth'!$A$2:$N$286,2,2))</f>
        <v>0</v>
      </c>
    </row>
    <row r="11" spans="1:28" ht="12.75">
      <c r="A11" s="4"/>
      <c r="B11" s="4"/>
      <c r="C11" s="33"/>
      <c r="D11" s="33"/>
      <c r="E11" s="33"/>
      <c r="F11" s="33"/>
      <c r="K11" s="34"/>
      <c r="L11" s="34"/>
      <c r="M11" s="34"/>
      <c r="N11" s="34"/>
      <c r="O11" s="35"/>
      <c r="P11" s="34"/>
      <c r="R11" t="s">
        <v>8</v>
      </c>
      <c r="V11" t="b">
        <f>ISERROR(VLOOKUP($C$1,'GDD (40)'!$A$2:$N$286,2,2))</f>
        <v>0</v>
      </c>
      <c r="X11">
        <f>DAYS360(X13,X16)</f>
        <v>117</v>
      </c>
      <c r="Y11">
        <f>DAYS360(X16,Y16)</f>
        <v>33</v>
      </c>
      <c r="Z11">
        <f>DAYS360(Y16,Z16)</f>
        <v>109</v>
      </c>
      <c r="AA11">
        <f>DAYS360(Z16,AA16)</f>
        <v>25</v>
      </c>
      <c r="AB11">
        <f>DAYS360(AA16,AB16)</f>
        <v>76</v>
      </c>
    </row>
    <row r="12" spans="1:22" ht="12.75">
      <c r="A12" s="4"/>
      <c r="B12" s="4"/>
      <c r="C12" s="33"/>
      <c r="D12" s="33"/>
      <c r="E12" s="33"/>
      <c r="F12" s="33"/>
      <c r="K12" s="34"/>
      <c r="L12" s="34"/>
      <c r="M12" s="34"/>
      <c r="N12" s="34"/>
      <c r="O12" s="35"/>
      <c r="P12" s="34"/>
      <c r="R12" t="s">
        <v>9</v>
      </c>
      <c r="V12" t="b">
        <f>ISERROR(VLOOKUP($C$1,'GDD (50)'!$A$2:$N$286,2,2))</f>
        <v>0</v>
      </c>
    </row>
    <row r="13" spans="1:27" ht="12.75" customHeight="1">
      <c r="A13" s="4"/>
      <c r="B13" s="4"/>
      <c r="C13" s="33"/>
      <c r="D13" s="33"/>
      <c r="E13" s="33"/>
      <c r="F13" s="33"/>
      <c r="K13" s="34"/>
      <c r="L13" s="34"/>
      <c r="M13" s="34"/>
      <c r="N13" s="34"/>
      <c r="O13" s="35"/>
      <c r="P13" s="34"/>
      <c r="R13" t="s">
        <v>10</v>
      </c>
      <c r="X13" s="32">
        <v>38353</v>
      </c>
      <c r="Y13" s="31">
        <f>C37</f>
        <v>38504</v>
      </c>
      <c r="Z13" s="31">
        <f>G37</f>
        <v>38615</v>
      </c>
      <c r="AA13" s="32">
        <v>38717</v>
      </c>
    </row>
    <row r="14" spans="1:27" ht="12.75" customHeight="1">
      <c r="A14" s="4"/>
      <c r="B14" s="4"/>
      <c r="C14" s="33"/>
      <c r="D14" s="33"/>
      <c r="E14" s="33"/>
      <c r="F14" s="33"/>
      <c r="K14" s="34"/>
      <c r="L14" s="34"/>
      <c r="M14" s="34"/>
      <c r="N14" s="34"/>
      <c r="O14" s="35"/>
      <c r="P14" s="34"/>
      <c r="R14" t="s">
        <v>220</v>
      </c>
      <c r="X14" s="32">
        <v>38353</v>
      </c>
      <c r="Y14" s="31">
        <f>E37</f>
        <v>38470</v>
      </c>
      <c r="Z14" s="31">
        <f>I37</f>
        <v>38640</v>
      </c>
      <c r="AA14" s="32">
        <v>38717</v>
      </c>
    </row>
    <row r="15" spans="1:22" ht="12.75">
      <c r="A15" s="4"/>
      <c r="B15" s="4"/>
      <c r="C15" s="33"/>
      <c r="D15" s="33"/>
      <c r="E15" s="33"/>
      <c r="F15" s="33"/>
      <c r="K15" s="34"/>
      <c r="L15" s="34"/>
      <c r="M15" s="34"/>
      <c r="N15" s="35"/>
      <c r="O15" s="34"/>
      <c r="P15" s="34"/>
      <c r="R15" t="s">
        <v>11</v>
      </c>
      <c r="V15" t="b">
        <f>ISERROR(VLOOKUP($C$1,'Spring Fall Min Temp''s'!$A$3:$N$286,2,2))</f>
        <v>0</v>
      </c>
    </row>
    <row r="16" spans="1:28" ht="12.75">
      <c r="A16" s="4"/>
      <c r="B16" s="4"/>
      <c r="C16" s="33"/>
      <c r="D16" s="33"/>
      <c r="E16" s="33"/>
      <c r="F16" s="33"/>
      <c r="K16" s="34"/>
      <c r="L16" s="34"/>
      <c r="M16" s="34"/>
      <c r="N16" s="35"/>
      <c r="O16" s="34"/>
      <c r="P16" s="34"/>
      <c r="R16" t="s">
        <v>221</v>
      </c>
      <c r="X16" s="31">
        <f>Y14</f>
        <v>38470</v>
      </c>
      <c r="Y16" s="31">
        <f>Y13</f>
        <v>38504</v>
      </c>
      <c r="Z16" s="31">
        <f>Z13</f>
        <v>38615</v>
      </c>
      <c r="AA16" s="31">
        <f>Z14</f>
        <v>38640</v>
      </c>
      <c r="AB16" s="32">
        <v>38717</v>
      </c>
    </row>
    <row r="17" spans="1:18" ht="12.75">
      <c r="A17" s="4"/>
      <c r="B17" s="4"/>
      <c r="C17" s="33"/>
      <c r="D17" s="33"/>
      <c r="E17" s="33"/>
      <c r="F17" s="33"/>
      <c r="N17" s="1"/>
      <c r="R17" t="s">
        <v>222</v>
      </c>
    </row>
    <row r="18" spans="1:22" ht="12.75">
      <c r="A18" s="4"/>
      <c r="B18" s="4"/>
      <c r="C18" s="33"/>
      <c r="D18" s="33"/>
      <c r="E18" s="33"/>
      <c r="F18" s="33"/>
      <c r="N18" s="1"/>
      <c r="R18" t="s">
        <v>329</v>
      </c>
      <c r="V18" t="b">
        <f>ISERROR(VLOOKUP($C$1,'Frost Free Days'!$A$3:$N$286,2,2))</f>
        <v>0</v>
      </c>
    </row>
    <row r="19" spans="1:18" ht="12.75">
      <c r="A19" s="4"/>
      <c r="B19" s="4"/>
      <c r="C19" s="33"/>
      <c r="D19" s="33"/>
      <c r="E19" s="33"/>
      <c r="F19" s="33"/>
      <c r="N19" s="1"/>
      <c r="R19" t="s">
        <v>12</v>
      </c>
    </row>
    <row r="20" spans="1:18" ht="12.75">
      <c r="A20" s="4"/>
      <c r="B20" s="4"/>
      <c r="C20" s="33"/>
      <c r="D20" s="33"/>
      <c r="E20" s="33"/>
      <c r="F20" s="33"/>
      <c r="N20" s="1"/>
      <c r="R20" t="s">
        <v>13</v>
      </c>
    </row>
    <row r="21" spans="1:22" ht="12.75">
      <c r="A21" s="4"/>
      <c r="B21" s="4"/>
      <c r="C21" s="33"/>
      <c r="D21" s="33"/>
      <c r="E21" s="33"/>
      <c r="F21" s="33"/>
      <c r="N21" s="1"/>
      <c r="R21" t="s">
        <v>14</v>
      </c>
      <c r="V21" s="1"/>
    </row>
    <row r="22" spans="1:18" ht="12.75">
      <c r="A22" s="4"/>
      <c r="B22" s="4"/>
      <c r="C22" s="33"/>
      <c r="D22" s="33"/>
      <c r="E22" s="33"/>
      <c r="F22" s="33"/>
      <c r="N22" s="1"/>
      <c r="R22" t="s">
        <v>15</v>
      </c>
    </row>
    <row r="23" spans="1:18" ht="12.75">
      <c r="A23" s="4"/>
      <c r="B23" s="4"/>
      <c r="C23" s="33"/>
      <c r="D23" s="33"/>
      <c r="E23" s="33"/>
      <c r="F23" s="33"/>
      <c r="N23" s="1"/>
      <c r="R23" t="s">
        <v>16</v>
      </c>
    </row>
    <row r="24" spans="1:35" ht="12.75">
      <c r="A24" s="4"/>
      <c r="B24" s="4"/>
      <c r="C24" s="4"/>
      <c r="D24" s="4"/>
      <c r="E24" s="4"/>
      <c r="F24" s="4"/>
      <c r="N24" s="1"/>
      <c r="R24" t="s">
        <v>17</v>
      </c>
      <c r="V24" s="35" t="s">
        <v>273</v>
      </c>
      <c r="W24" s="39">
        <f>IF($V$24="Avg Snowfall",B31,B32)</f>
        <v>8</v>
      </c>
      <c r="X24" s="39">
        <f aca="true" t="shared" si="0" ref="X24:AG24">IF($V$24="Avg Snowfall",C31,C32)</f>
        <v>8</v>
      </c>
      <c r="Y24" s="39">
        <f t="shared" si="0"/>
        <v>4</v>
      </c>
      <c r="Z24" s="39">
        <f t="shared" si="0"/>
        <v>1</v>
      </c>
      <c r="AA24" s="39">
        <f t="shared" si="0"/>
        <v>0</v>
      </c>
      <c r="AB24" s="39">
        <f t="shared" si="0"/>
        <v>0</v>
      </c>
      <c r="AC24" s="39">
        <f t="shared" si="0"/>
        <v>0</v>
      </c>
      <c r="AD24" s="39">
        <f t="shared" si="0"/>
        <v>0</v>
      </c>
      <c r="AE24" s="39">
        <f t="shared" si="0"/>
        <v>0</v>
      </c>
      <c r="AF24" s="39">
        <f t="shared" si="0"/>
        <v>1</v>
      </c>
      <c r="AG24" s="39">
        <f t="shared" si="0"/>
        <v>2</v>
      </c>
      <c r="AH24" s="39">
        <f>IF($V$24="Avg Snowfall",M31,M32)</f>
        <v>5</v>
      </c>
      <c r="AI24" s="39"/>
    </row>
    <row r="25" spans="2:18" ht="12.75">
      <c r="B25" s="6" t="s">
        <v>257</v>
      </c>
      <c r="C25" s="6" t="s">
        <v>259</v>
      </c>
      <c r="D25" s="6" t="s">
        <v>260</v>
      </c>
      <c r="E25" s="6" t="s">
        <v>261</v>
      </c>
      <c r="F25" s="6" t="s">
        <v>1</v>
      </c>
      <c r="G25" s="6" t="s">
        <v>262</v>
      </c>
      <c r="H25" s="6" t="s">
        <v>263</v>
      </c>
      <c r="I25" s="6" t="s">
        <v>264</v>
      </c>
      <c r="J25" s="6" t="s">
        <v>265</v>
      </c>
      <c r="K25" s="6" t="s">
        <v>266</v>
      </c>
      <c r="L25" s="6" t="s">
        <v>267</v>
      </c>
      <c r="M25" s="6" t="s">
        <v>268</v>
      </c>
      <c r="N25" s="6" t="s">
        <v>2</v>
      </c>
      <c r="R25" t="s">
        <v>18</v>
      </c>
    </row>
    <row r="26" spans="1:18" ht="12.75">
      <c r="A26" s="20" t="s">
        <v>269</v>
      </c>
      <c r="B26" s="15">
        <f>IF($C$1=""," ",IF($V$4=TRUE," ",VLOOKUP($C$1,'Avg Max Temp'!$A$2:$N$285,2)))</f>
        <v>31.6</v>
      </c>
      <c r="C26" s="9">
        <f>IF($C$1=""," ",IF($V$4=TRUE," ",VLOOKUP($C$1,'Avg Max Temp'!$A$2:$N$285,3)))</f>
        <v>36.8</v>
      </c>
      <c r="D26" s="9">
        <f>IF($C$1=""," ",IF($V$4=TRUE," ",VLOOKUP($C$1,'Avg Max Temp'!$A$2:$N$285,4)))</f>
        <v>47</v>
      </c>
      <c r="E26" s="9">
        <f>IF($C$1=""," ",IF($V$4=TRUE," ",VLOOKUP($C$1,'Avg Max Temp'!$A$2:$N$285,5)))</f>
        <v>57.3</v>
      </c>
      <c r="F26" s="9">
        <f>IF($C$1=""," ",IF($V$4=TRUE," ",VLOOKUP($C$1,'Avg Max Temp'!$A$2:$N$285,6)))</f>
        <v>67</v>
      </c>
      <c r="G26" s="9">
        <f>IF($C$1=""," ",IF($V$4=TRUE," ",VLOOKUP($C$1,'Avg Max Temp'!$A$2:$N$285,7)))</f>
        <v>76.3</v>
      </c>
      <c r="H26" s="9">
        <f>IF($C$1=""," ",IF($V$4=TRUE," ",VLOOKUP($C$1,'Avg Max Temp'!$A$2:$N$285,8)))</f>
        <v>83.7</v>
      </c>
      <c r="I26" s="9">
        <f>IF($C$1=""," ",IF($V$4=TRUE," ",VLOOKUP($C$1,'Avg Max Temp'!$A$2:$N$285,9)))</f>
        <v>81.5</v>
      </c>
      <c r="J26" s="9">
        <f>IF($C$1=""," ",IF($V$4=TRUE," ",VLOOKUP($C$1,'Avg Max Temp'!$A$2:$N$285,10)))</f>
        <v>72.7</v>
      </c>
      <c r="K26" s="9">
        <f>IF($C$1=""," ",IF($V$4=TRUE," ",VLOOKUP($C$1,'Avg Max Temp'!$A$2:$N$285,11)))</f>
        <v>60.1</v>
      </c>
      <c r="L26" s="9">
        <f>IF($C$1=""," ",IF($V$4=TRUE," ",VLOOKUP($C$1,'Avg Max Temp'!$A$2:$N$285,12)))</f>
        <v>44.4</v>
      </c>
      <c r="M26" s="9">
        <f>IF($C$1=""," ",IF($V$4=TRUE," ",VLOOKUP($C$1,'Avg Max Temp'!$A$2:$N$285,13)))</f>
        <v>33.4</v>
      </c>
      <c r="N26" s="10">
        <f>IF($C$1=""," ",IF($V$4=TRUE," ",VLOOKUP($C$1,'Avg Max Temp'!$A$2:$N$285,14)))</f>
        <v>57.7</v>
      </c>
      <c r="R26" t="s">
        <v>19</v>
      </c>
    </row>
    <row r="27" spans="1:18" ht="12.75">
      <c r="A27" s="21" t="s">
        <v>270</v>
      </c>
      <c r="B27" s="16">
        <f>IF($C$1=""," ",IF($V$5=TRUE," ",VLOOKUP($C$1,'Avg Min Temp'!$A$2:$N$286,2)))</f>
        <v>7.1</v>
      </c>
      <c r="C27" s="11">
        <f>IF($C$1=""," ",IF($V$5=TRUE," ",VLOOKUP($C$1,'Avg Min Temp'!$A$2:$N$286,3)))</f>
        <v>11.7</v>
      </c>
      <c r="D27" s="11">
        <f>IF($C$1=""," ",IF($V$5=TRUE," ",VLOOKUP($C$1,'Avg Min Temp'!$A$2:$N$286,4)))</f>
        <v>20.9</v>
      </c>
      <c r="E27" s="11">
        <f>IF($C$1=""," ",IF($V$5=TRUE," ",VLOOKUP($C$1,'Avg Min Temp'!$A$2:$N$286,5)))</f>
        <v>28.8</v>
      </c>
      <c r="F27" s="11">
        <f>IF($C$1=""," ",IF($V$5=TRUE," ",VLOOKUP($C$1,'Avg Min Temp'!$A$2:$N$286,6)))</f>
        <v>37.5</v>
      </c>
      <c r="G27" s="11">
        <f>IF($C$1=""," ",IF($V$5=TRUE," ",VLOOKUP($C$1,'Avg Min Temp'!$A$2:$N$286,7)))</f>
        <v>45.3</v>
      </c>
      <c r="H27" s="11">
        <f>IF($C$1=""," ",IF($V$5=TRUE," ",VLOOKUP($C$1,'Avg Min Temp'!$A$2:$N$286,8)))</f>
        <v>52</v>
      </c>
      <c r="I27" s="11">
        <f>IF($C$1=""," ",IF($V$5=TRUE," ",VLOOKUP($C$1,'Avg Min Temp'!$A$2:$N$286,9)))</f>
        <v>50.5</v>
      </c>
      <c r="J27" s="11">
        <f>IF($C$1=""," ",IF($V$5=TRUE," ",VLOOKUP($C$1,'Avg Min Temp'!$A$2:$N$286,10)))</f>
        <v>42</v>
      </c>
      <c r="K27" s="11">
        <f>IF($C$1=""," ",IF($V$5=TRUE," ",VLOOKUP($C$1,'Avg Min Temp'!$A$2:$N$286,11)))</f>
        <v>31.9</v>
      </c>
      <c r="L27" s="11">
        <f>IF($C$1=""," ",IF($V$5=TRUE," ",VLOOKUP($C$1,'Avg Min Temp'!$A$2:$N$286,12)))</f>
        <v>20</v>
      </c>
      <c r="M27" s="11">
        <f>IF($C$1=""," ",IF($V$5=TRUE," ",VLOOKUP($C$1,'Avg Min Temp'!$A$2:$N$286,13)))</f>
        <v>10</v>
      </c>
      <c r="N27" s="12">
        <f>IF($C$1=""," ",IF($V$5=TRUE," ",VLOOKUP($C$1,'Avg Min Temp'!$A$2:$N$286,14)))</f>
        <v>29.8</v>
      </c>
      <c r="R27" t="s">
        <v>310</v>
      </c>
    </row>
    <row r="28" spans="1:18" ht="12.75">
      <c r="A28" s="21" t="s">
        <v>303</v>
      </c>
      <c r="B28" s="17">
        <f aca="true" t="shared" si="1" ref="B28:N28">IF($C$1=""," ",IF($V$5=TRUE," ",B29/$N$29))</f>
        <v>0.07197382769901854</v>
      </c>
      <c r="C28" s="17">
        <f t="shared" si="1"/>
        <v>0.07197382769901854</v>
      </c>
      <c r="D28" s="17">
        <f t="shared" si="1"/>
        <v>0.0697928026172301</v>
      </c>
      <c r="E28" s="17">
        <f t="shared" si="1"/>
        <v>0.07524536532170119</v>
      </c>
      <c r="F28" s="17">
        <f t="shared" si="1"/>
        <v>0.0916030534351145</v>
      </c>
      <c r="G28" s="17">
        <f t="shared" si="1"/>
        <v>0.08833151581243184</v>
      </c>
      <c r="H28" s="17">
        <f t="shared" si="1"/>
        <v>0.07633587786259542</v>
      </c>
      <c r="I28" s="17">
        <f t="shared" si="1"/>
        <v>0.09378407851690294</v>
      </c>
      <c r="J28" s="17">
        <f t="shared" si="1"/>
        <v>0.10905125408942203</v>
      </c>
      <c r="K28" s="17">
        <f t="shared" si="1"/>
        <v>0.11014176663031625</v>
      </c>
      <c r="L28" s="17">
        <f t="shared" si="1"/>
        <v>0.07088331515812432</v>
      </c>
      <c r="M28" s="17">
        <f t="shared" si="1"/>
        <v>0.07088331515812432</v>
      </c>
      <c r="N28" s="23">
        <f t="shared" si="1"/>
        <v>1</v>
      </c>
      <c r="R28" t="s">
        <v>20</v>
      </c>
    </row>
    <row r="29" spans="1:18" ht="12.75">
      <c r="A29" s="21" t="s">
        <v>304</v>
      </c>
      <c r="B29" s="16">
        <f>IF($C$1=""," ",IF($V$7=TRUE," ",VLOOKUP($C$1,'Avg Month Precip'!$A$2:$N$285,2)))</f>
        <v>0.66</v>
      </c>
      <c r="C29" s="16">
        <f>IF($C$1=""," ",IF($V$7=TRUE," ",VLOOKUP($C$1,'Avg Month Precip'!$A$2:$N$285,3)))</f>
        <v>0.66</v>
      </c>
      <c r="D29" s="16">
        <f>IF($C$1=""," ",IF($V$7=TRUE," ",VLOOKUP($C$1,'Avg Month Precip'!$A$2:$N$285,4)))</f>
        <v>0.64</v>
      </c>
      <c r="E29" s="16">
        <f>IF($C$1=""," ",IF($V$7=TRUE," ",VLOOKUP($C$1,'Avg Month Precip'!$A$2:$N$285,5)))</f>
        <v>0.69</v>
      </c>
      <c r="F29" s="16">
        <f>IF($C$1=""," ",IF($V$7=TRUE," ",VLOOKUP($C$1,'Avg Month Precip'!$A$2:$N$285,6)))</f>
        <v>0.84</v>
      </c>
      <c r="G29" s="16">
        <f>IF($C$1=""," ",IF($V$7=TRUE," ",VLOOKUP($C$1,'Avg Month Precip'!$A$2:$N$285,7)))</f>
        <v>0.81</v>
      </c>
      <c r="H29" s="16">
        <f>IF($C$1=""," ",IF($V$7=TRUE," ",VLOOKUP($C$1,'Avg Month Precip'!$A$2:$N$285,8)))</f>
        <v>0.7</v>
      </c>
      <c r="I29" s="16">
        <f>IF($C$1=""," ",IF($V$7=TRUE," ",VLOOKUP($C$1,'Avg Month Precip'!$A$2:$N$285,9)))</f>
        <v>0.86</v>
      </c>
      <c r="J29" s="16">
        <f>IF($C$1=""," ",IF($V$7=TRUE," ",VLOOKUP($C$1,'Avg Month Precip'!$A$2:$N$285,10)))</f>
        <v>1</v>
      </c>
      <c r="K29" s="16">
        <f>IF($C$1=""," ",IF($V$7=TRUE," ",VLOOKUP($C$1,'Avg Month Precip'!$A$2:$N$285,11)))</f>
        <v>1.01</v>
      </c>
      <c r="L29" s="16">
        <f>IF($C$1=""," ",IF($V$7=TRUE," ",VLOOKUP($C$1,'Avg Month Precip'!$A$2:$N$285,12)))</f>
        <v>0.65</v>
      </c>
      <c r="M29" s="16">
        <f>IF($C$1=""," ",IF($V$7=TRUE," ",VLOOKUP($C$1,'Avg Month Precip'!$A$2:$N$285,13)))</f>
        <v>0.65</v>
      </c>
      <c r="N29" s="12">
        <f>IF($C$1=""," ",IF($V$7=TRUE," ",VLOOKUP($C$1,'Avg Month Precip'!$A$2:$N$285,14)))</f>
        <v>9.17</v>
      </c>
      <c r="R29" t="s">
        <v>21</v>
      </c>
    </row>
    <row r="30" spans="1:18" ht="12.75">
      <c r="A30" s="21" t="s">
        <v>271</v>
      </c>
      <c r="B30" s="16">
        <f>IF($C$1=""," ",IF($V$8=TRUE," ",VLOOKUP($C$1,'Avg Month Temp'!$A$2:$N$286,2)))</f>
        <v>19.4</v>
      </c>
      <c r="C30" s="11">
        <f>IF($C$1=""," ",IF($V$8=TRUE," ",VLOOKUP($C$1,'Avg Month Temp'!$A$2:$N$286,3)))</f>
        <v>24.2</v>
      </c>
      <c r="D30" s="11">
        <f>IF($C$1=""," ",IF($V$8=TRUE," ",VLOOKUP($C$1,'Avg Month Temp'!$A$2:$N$286,4)))</f>
        <v>34</v>
      </c>
      <c r="E30" s="11">
        <f>IF($C$1=""," ",IF($V$8=TRUE," ",VLOOKUP($C$1,'Avg Month Temp'!$A$2:$N$286,5)))</f>
        <v>43</v>
      </c>
      <c r="F30" s="11">
        <f>IF($C$1=""," ",IF($V$8=TRUE," ",VLOOKUP($C$1,'Avg Month Temp'!$A$2:$N$286,6)))</f>
        <v>52.2</v>
      </c>
      <c r="G30" s="11">
        <f>IF($C$1=""," ",IF($V$8=TRUE," ",VLOOKUP($C$1,'Avg Month Temp'!$A$2:$N$286,7)))</f>
        <v>60.8</v>
      </c>
      <c r="H30" s="11">
        <f>IF($C$1=""," ",IF($V$8=TRUE," ",VLOOKUP($C$1,'Avg Month Temp'!$A$2:$N$286,8)))</f>
        <v>67.8</v>
      </c>
      <c r="I30" s="11">
        <f>IF($C$1=""," ",IF($V$8=TRUE," ",VLOOKUP($C$1,'Avg Month Temp'!$A$2:$N$286,9)))</f>
        <v>66</v>
      </c>
      <c r="J30" s="11">
        <f>IF($C$1=""," ",IF($V$8=TRUE," ",VLOOKUP($C$1,'Avg Month Temp'!$A$2:$N$286,10)))</f>
        <v>57.4</v>
      </c>
      <c r="K30" s="11">
        <f>IF($C$1=""," ",IF($V$8=TRUE," ",VLOOKUP($C$1,'Avg Month Temp'!$A$2:$N$286,11)))</f>
        <v>46</v>
      </c>
      <c r="L30" s="11">
        <f>IF($C$1=""," ",IF($V$8=TRUE," ",VLOOKUP($C$1,'Avg Month Temp'!$A$2:$N$286,12)))</f>
        <v>32.2</v>
      </c>
      <c r="M30" s="11">
        <f>IF($C$1=""," ",IF($V$8=TRUE," ",VLOOKUP($C$1,'Avg Month Temp'!$A$2:$N$286,13)))</f>
        <v>21.7</v>
      </c>
      <c r="N30" s="12">
        <f>IF($C$1=""," ",IF($V$8=TRUE," ",VLOOKUP($C$1,'Avg Month Temp'!$A$2:$N$286,14)))</f>
        <v>43.7</v>
      </c>
      <c r="R30" t="s">
        <v>22</v>
      </c>
    </row>
    <row r="31" spans="1:18" ht="12.75">
      <c r="A31" s="21" t="s">
        <v>272</v>
      </c>
      <c r="B31" s="16">
        <f>IF($C$1=""," ",IF($V$9=TRUE," ",VLOOKUP($C$1,'Avg Month Snowfall'!$A$2:$N$286,2)))</f>
        <v>9.3</v>
      </c>
      <c r="C31" s="11">
        <f>IF($C$1=""," ",IF($V$9=TRUE," ",VLOOKUP($C$1,'Avg Month Snowfall'!$A$2:$N$286,3)))</f>
        <v>7.3</v>
      </c>
      <c r="D31" s="11">
        <f>IF($C$1=""," ",IF($V$9=TRUE," ",VLOOKUP($C$1,'Avg Month Snowfall'!$A$2:$N$286,4)))</f>
        <v>4.4</v>
      </c>
      <c r="E31" s="11">
        <f>IF($C$1=""," ",IF($V$9=TRUE," ",VLOOKUP($C$1,'Avg Month Snowfall'!$A$2:$N$286,5)))</f>
        <v>2.2</v>
      </c>
      <c r="F31" s="11">
        <f>IF($C$1=""," ",IF($V$9=TRUE," ",VLOOKUP($C$1,'Avg Month Snowfall'!$A$2:$N$286,6)))</f>
        <v>0.1</v>
      </c>
      <c r="G31" s="11">
        <f>IF($C$1=""," ",IF($V$9=TRUE," ",VLOOKUP($C$1,'Avg Month Snowfall'!$A$2:$N$286,7)))</f>
        <v>0</v>
      </c>
      <c r="H31" s="11">
        <f>IF($C$1=""," ",IF($V$9=TRUE," ",VLOOKUP($C$1,'Avg Month Snowfall'!$A$2:$N$286,8)))</f>
        <v>0</v>
      </c>
      <c r="I31" s="11">
        <f>IF($C$1=""," ",IF($V$9=TRUE," ",VLOOKUP($C$1,'Avg Month Snowfall'!$A$2:$N$286,9)))</f>
        <v>0</v>
      </c>
      <c r="J31" s="11">
        <f>IF($C$1=""," ",IF($V$9=TRUE," ",VLOOKUP($C$1,'Avg Month Snowfall'!$A$2:$N$286,10)))</f>
        <v>0</v>
      </c>
      <c r="K31" s="11">
        <f>IF($C$1=""," ",IF($V$9=TRUE," ",VLOOKUP($C$1,'Avg Month Snowfall'!$A$2:$N$286,11)))</f>
        <v>1.2</v>
      </c>
      <c r="L31" s="11">
        <f>IF($C$1=""," ",IF($V$9=TRUE," ",VLOOKUP($C$1,'Avg Month Snowfall'!$A$2:$N$286,12)))</f>
        <v>4.7</v>
      </c>
      <c r="M31" s="11">
        <f>IF($C$1=""," ",IF($V$9=TRUE," ",VLOOKUP($C$1,'Avg Month Snowfall'!$A$2:$N$286,13)))</f>
        <v>8.3</v>
      </c>
      <c r="N31" s="12">
        <f>IF($C$1=""," ",IF($V$9=TRUE," ",VLOOKUP($C$1,'Avg Month Snowfall'!$A$2:$N$286,14)))</f>
        <v>37.5</v>
      </c>
      <c r="R31" t="s">
        <v>23</v>
      </c>
    </row>
    <row r="32" spans="1:18" ht="12.75">
      <c r="A32" s="21" t="s">
        <v>273</v>
      </c>
      <c r="B32" s="16">
        <f>IF($C$1=""," ",IF($V$10=TRUE," ",VLOOKUP($C$1,'Avg Month Snow Depth'!$A$2:$N$286,2)))</f>
        <v>8</v>
      </c>
      <c r="C32" s="11">
        <f>IF($C$1=""," ",IF($V$10=TRUE," ",VLOOKUP($C$1,'Avg Month Snow Depth'!$A$2:$N$286,3)))</f>
        <v>8</v>
      </c>
      <c r="D32" s="11">
        <f>IF($C$1=""," ",IF($V$10=TRUE," ",VLOOKUP($C$1,'Avg Month Snow Depth'!$A$2:$N$286,4)))</f>
        <v>4</v>
      </c>
      <c r="E32" s="11">
        <f>IF($C$1=""," ",IF($V$10=TRUE," ",VLOOKUP($C$1,'Avg Month Snow Depth'!$A$2:$N$286,5)))</f>
        <v>1</v>
      </c>
      <c r="F32" s="11">
        <f>IF($C$1=""," ",IF($V$10=TRUE," ",VLOOKUP($C$1,'Avg Month Snow Depth'!$A$2:$N$286,6)))</f>
        <v>0</v>
      </c>
      <c r="G32" s="11">
        <f>IF($C$1=""," ",IF($V$10=TRUE," ",VLOOKUP($C$1,'Avg Month Snow Depth'!$A$2:$N$286,7)))</f>
        <v>0</v>
      </c>
      <c r="H32" s="11">
        <f>IF($C$1=""," ",IF($V$10=TRUE," ",VLOOKUP($C$1,'Avg Month Snow Depth'!$A$2:$N$286,8)))</f>
        <v>0</v>
      </c>
      <c r="I32" s="11">
        <f>IF($C$1=""," ",IF($V$10=TRUE," ",VLOOKUP($C$1,'Avg Month Snow Depth'!$A$2:$N$286,9)))</f>
        <v>0</v>
      </c>
      <c r="J32" s="11">
        <f>IF($C$1=""," ",IF($V$10=TRUE," ",VLOOKUP($C$1,'Avg Month Snow Depth'!$A$2:$N$286,10)))</f>
        <v>0</v>
      </c>
      <c r="K32" s="11">
        <f>IF($C$1=""," ",IF($V$10=TRUE," ",VLOOKUP($C$1,'Avg Month Snow Depth'!$A$2:$N$286,11)))</f>
        <v>1</v>
      </c>
      <c r="L32" s="11">
        <f>IF($C$1=""," ",IF($V$10=TRUE," ",VLOOKUP($C$1,'Avg Month Snow Depth'!$A$2:$N$286,12)))</f>
        <v>2</v>
      </c>
      <c r="M32" s="11">
        <f>IF($C$1=""," ",IF($V$10=TRUE," ",VLOOKUP($C$1,'Avg Month Snow Depth'!$A$2:$N$286,13)))</f>
        <v>5</v>
      </c>
      <c r="N32" s="12">
        <f>IF($C$1=""," ",IF($V$10=TRUE," ",VLOOKUP($C$1,'Avg Month Snow Depth'!$A$2:$N$286,14)))</f>
        <v>13</v>
      </c>
      <c r="R32" t="s">
        <v>24</v>
      </c>
    </row>
    <row r="33" spans="1:18" ht="12.75">
      <c r="A33" s="21" t="s">
        <v>274</v>
      </c>
      <c r="B33" s="16">
        <f>IF($C$1=""," ",IF($V$11=TRUE," ",VLOOKUP($C$1,'GDD (40)'!$A$2:$N$286,2)))</f>
        <v>10</v>
      </c>
      <c r="C33" s="11">
        <f>IF($C$1=""," ",IF($V$11=TRUE," ",VLOOKUP($C$1,'GDD (40)'!$A$2:$N$286,3)))</f>
        <v>31</v>
      </c>
      <c r="D33" s="11">
        <f>IF($C$1=""," ",IF($V$11=TRUE," ",VLOOKUP($C$1,'GDD (40)'!$A$2:$N$286,4)))</f>
        <v>112</v>
      </c>
      <c r="E33" s="11">
        <f>IF($C$1=""," ",IF($V$11=TRUE," ",VLOOKUP($C$1,'GDD (40)'!$A$2:$N$286,5)))</f>
        <v>258</v>
      </c>
      <c r="F33" s="11">
        <f>IF($C$1=""," ",IF($V$11=TRUE," ",VLOOKUP($C$1,'GDD (40)'!$A$2:$N$286,6)))</f>
        <v>427</v>
      </c>
      <c r="G33" s="11">
        <f>IF($C$1=""," ",IF($V$11=TRUE," ",VLOOKUP($C$1,'GDD (40)'!$A$2:$N$286,7)))</f>
        <v>586</v>
      </c>
      <c r="H33" s="11">
        <f>IF($C$1=""," ",IF($V$11=TRUE," ",VLOOKUP($C$1,'GDD (40)'!$A$2:$N$286,8)))</f>
        <v>754</v>
      </c>
      <c r="I33" s="11">
        <f>IF($C$1=""," ",IF($V$11=TRUE," ",VLOOKUP($C$1,'GDD (40)'!$A$2:$N$286,9)))</f>
        <v>720</v>
      </c>
      <c r="J33" s="11">
        <f>IF($C$1=""," ",IF($V$11=TRUE," ",VLOOKUP($C$1,'GDD (40)'!$A$2:$N$286,10)))</f>
        <v>520</v>
      </c>
      <c r="K33" s="11">
        <f>IF($C$1=""," ",IF($V$11=TRUE," ",VLOOKUP($C$1,'GDD (40)'!$A$2:$N$286,11)))</f>
        <v>312</v>
      </c>
      <c r="L33" s="11">
        <f>IF($C$1=""," ",IF($V$11=TRUE," ",VLOOKUP($C$1,'GDD (40)'!$A$2:$N$286,12)))</f>
        <v>99</v>
      </c>
      <c r="M33" s="11">
        <f>IF($C$1=""," ",IF($V$11=TRUE," ",VLOOKUP($C$1,'GDD (40)'!$A$2:$N$286,13)))</f>
        <v>16</v>
      </c>
      <c r="N33" s="12">
        <f>IF($C$1=""," ",IF($V$11=TRUE," ",VLOOKUP($C$1,'GDD (40)'!$A$2:$N$286,14)))</f>
        <v>3849</v>
      </c>
      <c r="R33" t="s">
        <v>223</v>
      </c>
    </row>
    <row r="34" spans="1:18" ht="12.75">
      <c r="A34" s="22" t="s">
        <v>275</v>
      </c>
      <c r="B34" s="19">
        <f>IF($C$1=""," ",IF($V$12=TRUE," ",VLOOKUP($C$1,'GDD (50)'!$A$2:$N$286,2)))</f>
        <v>0</v>
      </c>
      <c r="C34" s="19">
        <f>IF($C$1=""," ",IF($V$12=TRUE," ",VLOOKUP($C$1,'GDD (50)'!$A$2:$N$286,3)))</f>
        <v>4</v>
      </c>
      <c r="D34" s="19">
        <f>IF($C$1=""," ",IF($V$12=TRUE," ",VLOOKUP($C$1,'GDD (50)'!$A$2:$N$286,4)))</f>
        <v>32</v>
      </c>
      <c r="E34" s="19">
        <f>IF($C$1=""," ",IF($V$12=TRUE," ",VLOOKUP($C$1,'GDD (50)'!$A$2:$N$286,5)))</f>
        <v>127</v>
      </c>
      <c r="F34" s="19">
        <f>IF($C$1=""," ",IF($V$12=TRUE," ",VLOOKUP($C$1,'GDD (50)'!$A$2:$N$286,6)))</f>
        <v>260</v>
      </c>
      <c r="G34" s="19">
        <f>IF($C$1=""," ",IF($V$12=TRUE," ",VLOOKUP($C$1,'GDD (50)'!$A$2:$N$286,7)))</f>
        <v>402</v>
      </c>
      <c r="H34" s="19">
        <f>IF($C$1=""," ",IF($V$12=TRUE," ",VLOOKUP($C$1,'GDD (50)'!$A$2:$N$286,8)))</f>
        <v>550</v>
      </c>
      <c r="I34" s="19">
        <f>IF($C$1=""," ",IF($V$12=TRUE," ",VLOOKUP($C$1,'GDD (50)'!$A$2:$N$286,9)))</f>
        <v>509</v>
      </c>
      <c r="J34" s="19">
        <f>IF($C$1=""," ",IF($V$12=TRUE," ",VLOOKUP($C$1,'GDD (50)'!$A$2:$N$286,10)))</f>
        <v>337</v>
      </c>
      <c r="K34" s="19">
        <f>IF($C$1=""," ",IF($V$12=TRUE," ",VLOOKUP($C$1,'GDD (50)'!$A$2:$N$286,11)))</f>
        <v>166</v>
      </c>
      <c r="L34" s="19">
        <f>IF($C$1=""," ",IF($V$12=TRUE," ",VLOOKUP($C$1,'GDD (50)'!$A$2:$N$286,12)))</f>
        <v>24</v>
      </c>
      <c r="M34" s="19">
        <f>IF($C$1=""," ",IF($V$12=TRUE," ",VLOOKUP($C$1,'GDD (50)'!$A$2:$N$286,13)))</f>
        <v>0</v>
      </c>
      <c r="N34" s="13">
        <f>IF($C$1=""," ",IF($V$12=TRUE," ",VLOOKUP($C$1,'GDD (50)'!$A$2:$N$286,14)))</f>
        <v>2416</v>
      </c>
      <c r="R34" t="s">
        <v>224</v>
      </c>
    </row>
    <row r="35" spans="1:18" ht="12.75">
      <c r="A35" s="124" t="s">
        <v>302</v>
      </c>
      <c r="B35" s="131" t="s">
        <v>300</v>
      </c>
      <c r="C35" s="131"/>
      <c r="D35" s="131"/>
      <c r="E35" s="132"/>
      <c r="F35" s="130" t="s">
        <v>301</v>
      </c>
      <c r="G35" s="131"/>
      <c r="H35" s="131"/>
      <c r="I35" s="132"/>
      <c r="J35" s="130" t="s">
        <v>284</v>
      </c>
      <c r="K35" s="131"/>
      <c r="L35" s="131"/>
      <c r="M35" s="132"/>
      <c r="N35" s="2"/>
      <c r="R35" t="s">
        <v>26</v>
      </c>
    </row>
    <row r="36" spans="1:18" ht="12.75">
      <c r="A36" s="125"/>
      <c r="B36" s="14" t="s">
        <v>281</v>
      </c>
      <c r="C36" s="6" t="s">
        <v>279</v>
      </c>
      <c r="D36" s="6" t="s">
        <v>280</v>
      </c>
      <c r="E36" s="6" t="s">
        <v>278</v>
      </c>
      <c r="F36" s="6" t="s">
        <v>281</v>
      </c>
      <c r="G36" s="6" t="s">
        <v>279</v>
      </c>
      <c r="H36" s="6" t="s">
        <v>280</v>
      </c>
      <c r="I36" s="6" t="s">
        <v>278</v>
      </c>
      <c r="J36" s="6">
        <v>36</v>
      </c>
      <c r="K36" s="6">
        <v>32</v>
      </c>
      <c r="L36" s="6">
        <v>28</v>
      </c>
      <c r="M36" s="6">
        <v>24</v>
      </c>
      <c r="N36" s="3"/>
      <c r="R36" t="s">
        <v>25</v>
      </c>
    </row>
    <row r="37" spans="1:18" ht="12.75">
      <c r="A37" s="126"/>
      <c r="B37" s="24">
        <f>IF($C$1=""," ",IF($V$15=TRUE," ",VLOOKUP($C$1,'Spring Fall Min Temp''s'!$A$3:$N$286,2)))</f>
        <v>38513</v>
      </c>
      <c r="C37" s="26">
        <f>IF($C$1=""," ",IF($V$15=TRUE," ",VLOOKUP($C$1,'Spring Fall Min Temp''s'!$A$3:$N$286,3)))</f>
        <v>38504</v>
      </c>
      <c r="D37" s="26">
        <f>IF($C$1=""," ",IF($V$15=TRUE," ",VLOOKUP($C$1,'Spring Fall Min Temp''s'!$A$3:$N$286,4)))</f>
        <v>38487</v>
      </c>
      <c r="E37" s="26">
        <f>IF($C$1=""," ",IF($V$15=TRUE," ",VLOOKUP($C$1,'Spring Fall Min Temp''s'!$A$3:$N$286,5)))</f>
        <v>38470</v>
      </c>
      <c r="F37" s="26">
        <f>IF($C$1=""," ",IF($V$15=TRUE," ",VLOOKUP($C$1,'Spring Fall Min Temp''s'!$A$3:$N$286,6)))</f>
        <v>38608</v>
      </c>
      <c r="G37" s="26">
        <f>IF($C$1=""," ",IF($V$15=TRUE," ",VLOOKUP($C$1,'Spring Fall Min Temp''s'!$A$3:$N$286,7)))</f>
        <v>38615</v>
      </c>
      <c r="H37" s="26">
        <f>IF($C$1=""," ",IF($V$15=TRUE," ",VLOOKUP($C$1,'Spring Fall Min Temp''s'!$A$3:$N$286,8)))</f>
        <v>38626</v>
      </c>
      <c r="I37" s="26">
        <f>IF($C$1=""," ",IF($V$15=TRUE," ",VLOOKUP($C$1,'Spring Fall Min Temp''s'!$A$3:$N$286,9)))</f>
        <v>38640</v>
      </c>
      <c r="J37" s="27">
        <f>IF($C$1=""," ",IF($V$15=TRUE," ",VLOOKUP($C$1,'Spring Fall Min Temp''s'!$A$3:$N$286,10)))</f>
        <v>95</v>
      </c>
      <c r="K37" s="27">
        <f>IF($C$1=""," ",IF($V$15=TRUE," ",VLOOKUP($C$1,'Spring Fall Min Temp''s'!$A$3:$N$286,11)))</f>
        <v>111</v>
      </c>
      <c r="L37" s="27">
        <f>IF($C$1=""," ",IF($V$15=TRUE," ",VLOOKUP($C$1,'Spring Fall Min Temp''s'!$A$3:$N$286,12)))</f>
        <v>132</v>
      </c>
      <c r="M37" s="29">
        <f>IF($C$1=""," ",IF($V$15=TRUE," ",VLOOKUP($C$1,'Spring Fall Min Temp''s'!$A$3:$N$286,13)))</f>
        <v>167</v>
      </c>
      <c r="N37" s="3"/>
      <c r="R37" t="s">
        <v>27</v>
      </c>
    </row>
    <row r="38" spans="1:18" ht="12.75">
      <c r="A38" s="127" t="s">
        <v>287</v>
      </c>
      <c r="B38" s="133" t="s">
        <v>285</v>
      </c>
      <c r="C38" s="134"/>
      <c r="D38" s="135"/>
      <c r="E38" s="133" t="s">
        <v>286</v>
      </c>
      <c r="F38" s="134"/>
      <c r="G38" s="135"/>
      <c r="H38" s="133" t="s">
        <v>287</v>
      </c>
      <c r="I38" s="134"/>
      <c r="J38" s="135"/>
      <c r="K38" s="5"/>
      <c r="R38" t="s">
        <v>28</v>
      </c>
    </row>
    <row r="39" spans="1:18" ht="12.75">
      <c r="A39" s="128"/>
      <c r="B39" s="7" t="s">
        <v>289</v>
      </c>
      <c r="C39" s="7" t="s">
        <v>290</v>
      </c>
      <c r="D39" s="7" t="s">
        <v>291</v>
      </c>
      <c r="E39" s="7" t="s">
        <v>289</v>
      </c>
      <c r="F39" s="7" t="s">
        <v>290</v>
      </c>
      <c r="G39" s="7" t="s">
        <v>291</v>
      </c>
      <c r="H39" s="7" t="s">
        <v>292</v>
      </c>
      <c r="I39" s="7" t="s">
        <v>290</v>
      </c>
      <c r="J39" s="7" t="s">
        <v>293</v>
      </c>
      <c r="K39" s="5"/>
      <c r="L39" s="2"/>
      <c r="M39" s="2"/>
      <c r="R39" t="s">
        <v>29</v>
      </c>
    </row>
    <row r="40" spans="1:18" ht="12.75">
      <c r="A40" s="129"/>
      <c r="B40" s="24">
        <f>IF($C$1=""," ",IF($V$15=TRUE," ",VLOOKUP($C$1,'Frost Free Days'!$A$3:$N$286,2)))</f>
        <v>37385</v>
      </c>
      <c r="C40" s="25">
        <f>IF($C$1=""," ",IF($V$15=TRUE," ",VLOOKUP($C$1,'Frost Free Days'!$A$3:$N$286,3)))</f>
        <v>37409</v>
      </c>
      <c r="D40" s="26">
        <f>IF($C$1=""," ",IF($V$15=TRUE," ",VLOOKUP($C$1,'Frost Free Days'!$A$3:$N$286,4)))</f>
        <v>37437</v>
      </c>
      <c r="E40" s="26">
        <f>IF($C$1=""," ",IF($V$15=TRUE," ",VLOOKUP($C$1,'Frost Free Days'!$A$3:$N$286,5)))</f>
        <v>37485</v>
      </c>
      <c r="F40" s="25">
        <f>IF($C$1=""," ",IF($V$15=TRUE," ",VLOOKUP($C$1,'Frost Free Days'!$A$3:$N$286,6)))</f>
        <v>37519</v>
      </c>
      <c r="G40" s="26">
        <f>IF($C$1=""," ",IF($V$15=TRUE," ",VLOOKUP($C$1,'Frost Free Days'!$A$3:$N$286,7)))</f>
        <v>37550</v>
      </c>
      <c r="H40" s="27">
        <f>IF($C$1=""," ",IF($V$15=TRUE," ",VLOOKUP($C$1,'Frost Free Days'!$A$3:$N$286,8)))</f>
        <v>58</v>
      </c>
      <c r="I40" s="28">
        <f>IF($C$1=""," ",IF($V$15=TRUE," ",VLOOKUP($C$1,'Frost Free Days'!$A$3:$N$286,9)))</f>
        <v>111</v>
      </c>
      <c r="J40" s="29">
        <f>IF($C$1=""," ",IF($V$15=TRUE," ",VLOOKUP($C$1,'Frost Free Days'!$A$3:$N$286,10)))</f>
        <v>156</v>
      </c>
      <c r="K40" s="5"/>
      <c r="R40" t="s">
        <v>30</v>
      </c>
    </row>
    <row r="41" spans="1:18" ht="12.75">
      <c r="A41" s="2"/>
      <c r="C41" s="3"/>
      <c r="G41" s="3"/>
      <c r="J41" s="123"/>
      <c r="K41" s="123"/>
      <c r="R41" t="s">
        <v>31</v>
      </c>
    </row>
    <row r="42" ht="12.75">
      <c r="R42" t="s">
        <v>332</v>
      </c>
    </row>
    <row r="43" ht="12.75">
      <c r="R43" t="s">
        <v>333</v>
      </c>
    </row>
    <row r="44" ht="12.75">
      <c r="R44" t="s">
        <v>32</v>
      </c>
    </row>
    <row r="45" ht="12.75">
      <c r="R45" t="s">
        <v>33</v>
      </c>
    </row>
    <row r="46" ht="12.75">
      <c r="R46" t="s">
        <v>34</v>
      </c>
    </row>
    <row r="47" ht="12.75">
      <c r="R47" t="s">
        <v>35</v>
      </c>
    </row>
    <row r="48" ht="12.75">
      <c r="R48" t="s">
        <v>36</v>
      </c>
    </row>
    <row r="49" ht="12.75">
      <c r="R49" t="s">
        <v>37</v>
      </c>
    </row>
    <row r="50" ht="12.75">
      <c r="R50" t="s">
        <v>38</v>
      </c>
    </row>
    <row r="51" ht="12.75">
      <c r="R51" t="s">
        <v>334</v>
      </c>
    </row>
    <row r="52" ht="12.75">
      <c r="R52" t="s">
        <v>225</v>
      </c>
    </row>
    <row r="53" ht="12.75">
      <c r="R53" t="s">
        <v>226</v>
      </c>
    </row>
    <row r="54" ht="12.75">
      <c r="R54" t="s">
        <v>295</v>
      </c>
    </row>
    <row r="55" ht="12.75">
      <c r="R55" t="s">
        <v>39</v>
      </c>
    </row>
    <row r="56" ht="12.75">
      <c r="R56" t="s">
        <v>40</v>
      </c>
    </row>
    <row r="57" ht="12.75">
      <c r="R57" t="s">
        <v>41</v>
      </c>
    </row>
    <row r="58" ht="12.75">
      <c r="R58" t="s">
        <v>42</v>
      </c>
    </row>
    <row r="59" ht="12.75">
      <c r="R59" t="s">
        <v>43</v>
      </c>
    </row>
    <row r="60" ht="12.75">
      <c r="R60" t="s">
        <v>44</v>
      </c>
    </row>
    <row r="61" ht="12.75">
      <c r="R61" t="s">
        <v>45</v>
      </c>
    </row>
    <row r="62" ht="12.75">
      <c r="R62" t="s">
        <v>46</v>
      </c>
    </row>
    <row r="63" ht="12.75">
      <c r="R63" t="s">
        <v>227</v>
      </c>
    </row>
    <row r="64" ht="12.75">
      <c r="R64" t="s">
        <v>47</v>
      </c>
    </row>
    <row r="65" ht="12.75">
      <c r="R65" t="s">
        <v>48</v>
      </c>
    </row>
    <row r="66" ht="12.75">
      <c r="R66" t="s">
        <v>49</v>
      </c>
    </row>
    <row r="67" ht="12.75">
      <c r="R67" t="s">
        <v>50</v>
      </c>
    </row>
    <row r="68" ht="12.75">
      <c r="R68" t="s">
        <v>228</v>
      </c>
    </row>
    <row r="69" ht="12.75">
      <c r="R69" t="s">
        <v>51</v>
      </c>
    </row>
    <row r="70" ht="12.75">
      <c r="R70" t="s">
        <v>52</v>
      </c>
    </row>
    <row r="71" ht="12.75">
      <c r="R71" t="s">
        <v>53</v>
      </c>
    </row>
    <row r="72" ht="12.75">
      <c r="R72" t="s">
        <v>335</v>
      </c>
    </row>
    <row r="73" ht="12.75">
      <c r="R73" t="s">
        <v>54</v>
      </c>
    </row>
    <row r="74" ht="12.75">
      <c r="R74" t="s">
        <v>55</v>
      </c>
    </row>
    <row r="75" ht="12.75">
      <c r="R75" t="s">
        <v>56</v>
      </c>
    </row>
    <row r="76" ht="12.75">
      <c r="R76" t="s">
        <v>57</v>
      </c>
    </row>
    <row r="77" ht="12.75">
      <c r="R77" t="s">
        <v>58</v>
      </c>
    </row>
    <row r="78" ht="12.75">
      <c r="R78" t="s">
        <v>229</v>
      </c>
    </row>
    <row r="79" ht="12.75">
      <c r="R79" t="s">
        <v>59</v>
      </c>
    </row>
    <row r="80" ht="12.75">
      <c r="R80" t="s">
        <v>311</v>
      </c>
    </row>
    <row r="81" ht="12.75">
      <c r="R81" t="s">
        <v>60</v>
      </c>
    </row>
    <row r="82" ht="12.75">
      <c r="R82" t="s">
        <v>62</v>
      </c>
    </row>
    <row r="83" ht="12.75">
      <c r="R83" t="s">
        <v>61</v>
      </c>
    </row>
    <row r="84" ht="12.75">
      <c r="R84" t="s">
        <v>63</v>
      </c>
    </row>
    <row r="85" ht="12.75">
      <c r="R85" t="s">
        <v>230</v>
      </c>
    </row>
    <row r="86" ht="12.75">
      <c r="R86" t="s">
        <v>64</v>
      </c>
    </row>
    <row r="87" ht="12.75">
      <c r="R87" t="s">
        <v>65</v>
      </c>
    </row>
    <row r="88" ht="12.75">
      <c r="R88" t="s">
        <v>66</v>
      </c>
    </row>
    <row r="89" ht="12.75">
      <c r="R89" t="s">
        <v>231</v>
      </c>
    </row>
    <row r="90" ht="12.75">
      <c r="R90" t="s">
        <v>67</v>
      </c>
    </row>
    <row r="91" ht="12.75">
      <c r="R91" t="s">
        <v>68</v>
      </c>
    </row>
    <row r="92" ht="12.75">
      <c r="R92" t="s">
        <v>326</v>
      </c>
    </row>
    <row r="93" ht="12.75">
      <c r="R93" t="s">
        <v>69</v>
      </c>
    </row>
    <row r="94" ht="12.75">
      <c r="R94" t="s">
        <v>70</v>
      </c>
    </row>
    <row r="95" ht="12.75">
      <c r="R95" t="s">
        <v>71</v>
      </c>
    </row>
    <row r="96" ht="12.75">
      <c r="R96" t="s">
        <v>72</v>
      </c>
    </row>
    <row r="97" ht="12.75">
      <c r="R97" t="s">
        <v>73</v>
      </c>
    </row>
    <row r="98" ht="12.75">
      <c r="R98" t="s">
        <v>74</v>
      </c>
    </row>
    <row r="99" ht="12.75">
      <c r="R99" t="s">
        <v>327</v>
      </c>
    </row>
    <row r="100" ht="12.75">
      <c r="R100" t="s">
        <v>234</v>
      </c>
    </row>
    <row r="101" ht="12.75">
      <c r="R101" t="s">
        <v>75</v>
      </c>
    </row>
    <row r="102" ht="12.75">
      <c r="R102" t="s">
        <v>76</v>
      </c>
    </row>
    <row r="103" ht="12.75">
      <c r="R103" t="s">
        <v>77</v>
      </c>
    </row>
    <row r="104" ht="12.75">
      <c r="R104" t="s">
        <v>78</v>
      </c>
    </row>
    <row r="105" ht="12.75">
      <c r="R105" t="s">
        <v>79</v>
      </c>
    </row>
    <row r="106" ht="12.75">
      <c r="R106" t="s">
        <v>80</v>
      </c>
    </row>
    <row r="107" ht="12.75">
      <c r="R107" t="s">
        <v>81</v>
      </c>
    </row>
    <row r="108" ht="12.75">
      <c r="R108" t="s">
        <v>82</v>
      </c>
    </row>
    <row r="109" ht="12.75">
      <c r="R109" t="s">
        <v>83</v>
      </c>
    </row>
    <row r="110" ht="12.75">
      <c r="R110" t="s">
        <v>296</v>
      </c>
    </row>
    <row r="111" ht="12.75">
      <c r="R111" t="s">
        <v>84</v>
      </c>
    </row>
    <row r="112" ht="12.75">
      <c r="R112" t="s">
        <v>85</v>
      </c>
    </row>
    <row r="113" ht="12.75">
      <c r="R113" t="s">
        <v>86</v>
      </c>
    </row>
    <row r="114" ht="12.75">
      <c r="R114" t="s">
        <v>87</v>
      </c>
    </row>
    <row r="115" ht="12.75">
      <c r="R115" t="s">
        <v>88</v>
      </c>
    </row>
    <row r="116" ht="12.75">
      <c r="R116" t="s">
        <v>89</v>
      </c>
    </row>
    <row r="117" ht="12.75">
      <c r="R117" t="s">
        <v>90</v>
      </c>
    </row>
    <row r="118" ht="12.75">
      <c r="R118" t="s">
        <v>235</v>
      </c>
    </row>
    <row r="119" ht="12.75">
      <c r="R119" t="s">
        <v>312</v>
      </c>
    </row>
    <row r="120" ht="12.75">
      <c r="R120" t="s">
        <v>91</v>
      </c>
    </row>
    <row r="121" ht="12.75">
      <c r="R121" t="s">
        <v>92</v>
      </c>
    </row>
    <row r="122" ht="12.75">
      <c r="R122" t="s">
        <v>236</v>
      </c>
    </row>
    <row r="123" ht="12.75">
      <c r="R123" t="s">
        <v>93</v>
      </c>
    </row>
    <row r="124" ht="12.75">
      <c r="R124" t="s">
        <v>95</v>
      </c>
    </row>
    <row r="125" ht="12.75">
      <c r="R125" t="s">
        <v>96</v>
      </c>
    </row>
    <row r="126" ht="12.75">
      <c r="R126" t="s">
        <v>94</v>
      </c>
    </row>
    <row r="127" ht="12.75">
      <c r="R127" t="s">
        <v>97</v>
      </c>
    </row>
    <row r="128" ht="12.75">
      <c r="R128" t="s">
        <v>313</v>
      </c>
    </row>
    <row r="129" ht="12.75">
      <c r="R129" t="s">
        <v>237</v>
      </c>
    </row>
    <row r="130" ht="12.75">
      <c r="R130" t="s">
        <v>98</v>
      </c>
    </row>
    <row r="131" ht="12.75">
      <c r="R131" t="s">
        <v>238</v>
      </c>
    </row>
    <row r="132" ht="12.75">
      <c r="R132" t="s">
        <v>239</v>
      </c>
    </row>
    <row r="133" ht="12.75">
      <c r="R133" t="s">
        <v>99</v>
      </c>
    </row>
    <row r="134" ht="12.75">
      <c r="R134" t="s">
        <v>219</v>
      </c>
    </row>
    <row r="135" ht="12.75">
      <c r="R135" t="s">
        <v>240</v>
      </c>
    </row>
    <row r="136" ht="12.75">
      <c r="R136" t="s">
        <v>100</v>
      </c>
    </row>
    <row r="137" ht="12.75">
      <c r="R137" t="s">
        <v>101</v>
      </c>
    </row>
    <row r="138" ht="12.75">
      <c r="R138" t="s">
        <v>102</v>
      </c>
    </row>
    <row r="139" ht="12.75">
      <c r="R139" t="s">
        <v>103</v>
      </c>
    </row>
    <row r="140" ht="12.75">
      <c r="R140" t="s">
        <v>241</v>
      </c>
    </row>
    <row r="141" ht="12.75">
      <c r="R141" t="s">
        <v>104</v>
      </c>
    </row>
    <row r="142" ht="12.75">
      <c r="R142" t="s">
        <v>105</v>
      </c>
    </row>
    <row r="143" ht="12.75">
      <c r="R143" t="s">
        <v>106</v>
      </c>
    </row>
    <row r="144" ht="12.75">
      <c r="R144" t="s">
        <v>107</v>
      </c>
    </row>
    <row r="145" ht="12.75">
      <c r="R145" t="s">
        <v>108</v>
      </c>
    </row>
    <row r="146" ht="12.75">
      <c r="R146" t="s">
        <v>109</v>
      </c>
    </row>
    <row r="147" ht="12.75">
      <c r="R147" t="s">
        <v>110</v>
      </c>
    </row>
    <row r="148" ht="12.75">
      <c r="R148" t="s">
        <v>111</v>
      </c>
    </row>
    <row r="149" ht="12.75">
      <c r="R149" t="s">
        <v>113</v>
      </c>
    </row>
    <row r="150" ht="12.75">
      <c r="R150" t="s">
        <v>114</v>
      </c>
    </row>
    <row r="151" ht="12.75">
      <c r="R151" t="s">
        <v>115</v>
      </c>
    </row>
    <row r="152" ht="12.75">
      <c r="R152" t="s">
        <v>314</v>
      </c>
    </row>
    <row r="153" ht="12.75">
      <c r="R153" t="s">
        <v>112</v>
      </c>
    </row>
    <row r="154" ht="12.75">
      <c r="R154" t="s">
        <v>336</v>
      </c>
    </row>
    <row r="155" ht="12.75">
      <c r="R155" t="s">
        <v>116</v>
      </c>
    </row>
    <row r="156" ht="12.75">
      <c r="R156" t="s">
        <v>117</v>
      </c>
    </row>
    <row r="157" ht="12.75">
      <c r="R157" t="s">
        <v>118</v>
      </c>
    </row>
    <row r="158" ht="12.75">
      <c r="R158" t="s">
        <v>119</v>
      </c>
    </row>
    <row r="159" ht="12.75">
      <c r="R159" t="s">
        <v>123</v>
      </c>
    </row>
    <row r="160" ht="12.75">
      <c r="R160" t="s">
        <v>120</v>
      </c>
    </row>
    <row r="161" ht="12.75">
      <c r="R161" t="s">
        <v>122</v>
      </c>
    </row>
    <row r="162" ht="12.75">
      <c r="R162" t="s">
        <v>121</v>
      </c>
    </row>
    <row r="163" ht="12.75">
      <c r="R163" t="s">
        <v>124</v>
      </c>
    </row>
    <row r="164" ht="12.75">
      <c r="R164" t="s">
        <v>315</v>
      </c>
    </row>
    <row r="165" ht="12.75">
      <c r="R165" t="s">
        <v>125</v>
      </c>
    </row>
    <row r="166" ht="12.75">
      <c r="R166" t="s">
        <v>126</v>
      </c>
    </row>
    <row r="167" ht="12.75">
      <c r="R167" t="s">
        <v>127</v>
      </c>
    </row>
    <row r="168" ht="12.75">
      <c r="R168" t="s">
        <v>128</v>
      </c>
    </row>
    <row r="169" ht="12.75">
      <c r="R169" t="s">
        <v>316</v>
      </c>
    </row>
    <row r="170" ht="12.75">
      <c r="R170" t="s">
        <v>129</v>
      </c>
    </row>
    <row r="171" ht="12.75">
      <c r="R171" t="s">
        <v>130</v>
      </c>
    </row>
    <row r="172" ht="12.75">
      <c r="R172" t="s">
        <v>131</v>
      </c>
    </row>
    <row r="173" ht="12.75">
      <c r="R173" t="s">
        <v>132</v>
      </c>
    </row>
    <row r="174" ht="12.75">
      <c r="R174" t="s">
        <v>242</v>
      </c>
    </row>
    <row r="175" ht="12.75">
      <c r="R175" t="s">
        <v>133</v>
      </c>
    </row>
    <row r="176" ht="12.75">
      <c r="R176" t="s">
        <v>134</v>
      </c>
    </row>
    <row r="177" ht="12.75">
      <c r="R177" t="s">
        <v>243</v>
      </c>
    </row>
    <row r="178" ht="12.75">
      <c r="R178" t="s">
        <v>135</v>
      </c>
    </row>
    <row r="179" ht="12.75">
      <c r="R179" t="s">
        <v>136</v>
      </c>
    </row>
    <row r="180" ht="12.75">
      <c r="R180" t="s">
        <v>137</v>
      </c>
    </row>
    <row r="181" ht="12.75">
      <c r="R181" t="s">
        <v>138</v>
      </c>
    </row>
    <row r="182" ht="12.75">
      <c r="R182" t="s">
        <v>317</v>
      </c>
    </row>
    <row r="183" ht="12.75">
      <c r="R183" t="s">
        <v>139</v>
      </c>
    </row>
    <row r="184" ht="12.75">
      <c r="R184" t="s">
        <v>297</v>
      </c>
    </row>
    <row r="185" ht="12.75">
      <c r="R185" t="s">
        <v>140</v>
      </c>
    </row>
    <row r="186" ht="12.75">
      <c r="R186" t="s">
        <v>141</v>
      </c>
    </row>
    <row r="187" ht="12.75">
      <c r="R187" t="s">
        <v>142</v>
      </c>
    </row>
    <row r="188" ht="12.75">
      <c r="R188" t="s">
        <v>143</v>
      </c>
    </row>
    <row r="189" ht="12.75">
      <c r="R189" t="s">
        <v>144</v>
      </c>
    </row>
    <row r="190" ht="12.75">
      <c r="R190" t="s">
        <v>145</v>
      </c>
    </row>
    <row r="191" ht="12.75">
      <c r="R191" t="s">
        <v>146</v>
      </c>
    </row>
    <row r="192" ht="12.75">
      <c r="R192" t="s">
        <v>147</v>
      </c>
    </row>
    <row r="193" ht="12.75">
      <c r="R193" t="s">
        <v>148</v>
      </c>
    </row>
    <row r="194" ht="12.75">
      <c r="R194" t="s">
        <v>149</v>
      </c>
    </row>
    <row r="195" ht="12.75">
      <c r="R195" t="s">
        <v>150</v>
      </c>
    </row>
    <row r="196" ht="12.75">
      <c r="R196" t="s">
        <v>318</v>
      </c>
    </row>
    <row r="197" ht="12.75">
      <c r="R197" t="s">
        <v>151</v>
      </c>
    </row>
    <row r="198" ht="12.75">
      <c r="R198" t="s">
        <v>152</v>
      </c>
    </row>
    <row r="199" ht="12.75">
      <c r="R199" t="s">
        <v>153</v>
      </c>
    </row>
    <row r="200" ht="12.75">
      <c r="R200" t="s">
        <v>154</v>
      </c>
    </row>
    <row r="201" ht="12.75">
      <c r="R201" t="s">
        <v>155</v>
      </c>
    </row>
    <row r="202" ht="12.75">
      <c r="R202" t="s">
        <v>319</v>
      </c>
    </row>
    <row r="203" ht="12.75">
      <c r="R203" t="s">
        <v>156</v>
      </c>
    </row>
    <row r="204" ht="12.75">
      <c r="R204" t="s">
        <v>157</v>
      </c>
    </row>
    <row r="205" ht="12.75">
      <c r="R205" t="s">
        <v>298</v>
      </c>
    </row>
    <row r="206" ht="12.75">
      <c r="R206" t="s">
        <v>158</v>
      </c>
    </row>
    <row r="207" ht="12.75">
      <c r="R207" t="s">
        <v>159</v>
      </c>
    </row>
    <row r="208" ht="12.75">
      <c r="R208" t="s">
        <v>244</v>
      </c>
    </row>
    <row r="209" ht="12.75">
      <c r="R209" t="s">
        <v>160</v>
      </c>
    </row>
    <row r="210" ht="12.75">
      <c r="R210" t="s">
        <v>161</v>
      </c>
    </row>
    <row r="211" ht="12.75">
      <c r="R211" t="s">
        <v>245</v>
      </c>
    </row>
    <row r="212" ht="12.75">
      <c r="R212" t="s">
        <v>246</v>
      </c>
    </row>
    <row r="213" ht="12.75">
      <c r="R213" t="s">
        <v>162</v>
      </c>
    </row>
    <row r="214" ht="12.75">
      <c r="R214" t="s">
        <v>163</v>
      </c>
    </row>
    <row r="215" ht="12.75">
      <c r="R215" t="s">
        <v>247</v>
      </c>
    </row>
    <row r="216" ht="12.75">
      <c r="R216" t="s">
        <v>164</v>
      </c>
    </row>
    <row r="217" ht="12.75">
      <c r="R217" t="s">
        <v>248</v>
      </c>
    </row>
    <row r="218" ht="12.75">
      <c r="R218" t="s">
        <v>165</v>
      </c>
    </row>
    <row r="219" ht="12.75">
      <c r="R219" t="s">
        <v>166</v>
      </c>
    </row>
    <row r="220" ht="12.75">
      <c r="R220" t="s">
        <v>249</v>
      </c>
    </row>
    <row r="221" ht="12.75">
      <c r="R221" t="s">
        <v>167</v>
      </c>
    </row>
    <row r="222" ht="12.75">
      <c r="R222" t="s">
        <v>168</v>
      </c>
    </row>
    <row r="223" ht="12.75">
      <c r="R223" t="s">
        <v>169</v>
      </c>
    </row>
    <row r="224" ht="12.75">
      <c r="R224" t="s">
        <v>170</v>
      </c>
    </row>
    <row r="225" ht="12.75">
      <c r="R225" t="s">
        <v>171</v>
      </c>
    </row>
    <row r="226" ht="12.75">
      <c r="R226" t="s">
        <v>172</v>
      </c>
    </row>
    <row r="227" ht="12.75">
      <c r="R227" t="s">
        <v>173</v>
      </c>
    </row>
    <row r="228" ht="12.75">
      <c r="R228" t="s">
        <v>320</v>
      </c>
    </row>
    <row r="229" ht="12.75">
      <c r="R229" t="s">
        <v>174</v>
      </c>
    </row>
    <row r="230" ht="12.75">
      <c r="R230" t="s">
        <v>175</v>
      </c>
    </row>
    <row r="231" ht="12.75">
      <c r="R231" t="s">
        <v>178</v>
      </c>
    </row>
    <row r="232" ht="12.75">
      <c r="R232" t="s">
        <v>179</v>
      </c>
    </row>
    <row r="233" ht="12.75">
      <c r="R233" t="s">
        <v>182</v>
      </c>
    </row>
    <row r="234" ht="12.75">
      <c r="R234" t="s">
        <v>181</v>
      </c>
    </row>
    <row r="235" ht="12.75">
      <c r="R235" t="s">
        <v>184</v>
      </c>
    </row>
    <row r="236" ht="12.75">
      <c r="R236" t="s">
        <v>183</v>
      </c>
    </row>
    <row r="237" ht="12.75">
      <c r="R237" t="s">
        <v>180</v>
      </c>
    </row>
    <row r="238" ht="12.75">
      <c r="R238" t="s">
        <v>185</v>
      </c>
    </row>
    <row r="239" ht="12.75">
      <c r="R239" t="s">
        <v>186</v>
      </c>
    </row>
    <row r="240" ht="12.75">
      <c r="R240" t="s">
        <v>187</v>
      </c>
    </row>
    <row r="241" ht="12.75">
      <c r="R241" t="s">
        <v>188</v>
      </c>
    </row>
    <row r="242" ht="12.75">
      <c r="R242" t="s">
        <v>189</v>
      </c>
    </row>
    <row r="243" ht="12.75">
      <c r="R243" t="s">
        <v>190</v>
      </c>
    </row>
    <row r="244" ht="12.75">
      <c r="R244" t="s">
        <v>321</v>
      </c>
    </row>
    <row r="245" ht="12.75">
      <c r="R245" t="s">
        <v>322</v>
      </c>
    </row>
    <row r="246" ht="12.75">
      <c r="R246" t="s">
        <v>191</v>
      </c>
    </row>
    <row r="247" ht="12.75">
      <c r="R247" t="s">
        <v>192</v>
      </c>
    </row>
    <row r="248" ht="12.75">
      <c r="R248" t="s">
        <v>193</v>
      </c>
    </row>
    <row r="249" ht="12.75">
      <c r="R249" t="s">
        <v>194</v>
      </c>
    </row>
    <row r="250" ht="12.75">
      <c r="R250" t="s">
        <v>323</v>
      </c>
    </row>
    <row r="251" ht="12.75">
      <c r="R251" t="s">
        <v>195</v>
      </c>
    </row>
    <row r="252" ht="12.75">
      <c r="R252" t="s">
        <v>196</v>
      </c>
    </row>
    <row r="253" ht="12.75">
      <c r="R253" t="s">
        <v>197</v>
      </c>
    </row>
    <row r="254" ht="12.75">
      <c r="R254" t="s">
        <v>177</v>
      </c>
    </row>
    <row r="255" ht="12.75">
      <c r="R255" t="s">
        <v>176</v>
      </c>
    </row>
    <row r="256" ht="12.75">
      <c r="R256" t="s">
        <v>324</v>
      </c>
    </row>
    <row r="257" ht="12.75">
      <c r="R257" t="s">
        <v>299</v>
      </c>
    </row>
    <row r="258" ht="12.75">
      <c r="R258" t="s">
        <v>250</v>
      </c>
    </row>
    <row r="259" ht="12.75">
      <c r="R259" t="s">
        <v>198</v>
      </c>
    </row>
    <row r="260" ht="12.75">
      <c r="R260" t="s">
        <v>199</v>
      </c>
    </row>
    <row r="261" ht="12.75">
      <c r="R261" t="s">
        <v>251</v>
      </c>
    </row>
    <row r="262" ht="12.75">
      <c r="R262" t="s">
        <v>200</v>
      </c>
    </row>
    <row r="263" ht="12.75">
      <c r="R263" t="s">
        <v>325</v>
      </c>
    </row>
    <row r="264" ht="12.75">
      <c r="R264" t="s">
        <v>201</v>
      </c>
    </row>
    <row r="265" ht="12.75">
      <c r="R265" t="s">
        <v>202</v>
      </c>
    </row>
    <row r="266" ht="12.75">
      <c r="R266" t="s">
        <v>203</v>
      </c>
    </row>
    <row r="267" ht="12.75">
      <c r="R267" t="s">
        <v>204</v>
      </c>
    </row>
    <row r="268" ht="12.75">
      <c r="R268" t="s">
        <v>205</v>
      </c>
    </row>
    <row r="269" ht="12.75">
      <c r="R269" t="s">
        <v>206</v>
      </c>
    </row>
    <row r="270" ht="12.75">
      <c r="R270" t="s">
        <v>252</v>
      </c>
    </row>
    <row r="271" ht="12.75">
      <c r="R271" t="s">
        <v>207</v>
      </c>
    </row>
    <row r="272" ht="12.75">
      <c r="R272" t="s">
        <v>208</v>
      </c>
    </row>
    <row r="273" ht="12.75">
      <c r="R273" t="s">
        <v>253</v>
      </c>
    </row>
    <row r="274" ht="12.75">
      <c r="R274" t="s">
        <v>209</v>
      </c>
    </row>
    <row r="275" ht="12.75">
      <c r="R275" t="s">
        <v>210</v>
      </c>
    </row>
    <row r="276" ht="12.75">
      <c r="R276" t="s">
        <v>211</v>
      </c>
    </row>
    <row r="277" ht="12.75">
      <c r="R277" t="s">
        <v>212</v>
      </c>
    </row>
    <row r="278" ht="12.75">
      <c r="R278" t="s">
        <v>213</v>
      </c>
    </row>
    <row r="279" ht="12.75">
      <c r="R279" t="s">
        <v>214</v>
      </c>
    </row>
    <row r="280" ht="12.75">
      <c r="R280" t="s">
        <v>254</v>
      </c>
    </row>
    <row r="281" ht="12.75">
      <c r="R281" t="s">
        <v>328</v>
      </c>
    </row>
    <row r="282" ht="12.75">
      <c r="R282" t="s">
        <v>215</v>
      </c>
    </row>
    <row r="283" ht="12.75">
      <c r="R283" t="s">
        <v>255</v>
      </c>
    </row>
    <row r="284" ht="12.75">
      <c r="R284" t="s">
        <v>216</v>
      </c>
    </row>
    <row r="285" ht="12.75">
      <c r="R285" t="s">
        <v>256</v>
      </c>
    </row>
    <row r="286" ht="12.75">
      <c r="R286" t="s">
        <v>217</v>
      </c>
    </row>
  </sheetData>
  <sheetProtection/>
  <mergeCells count="11">
    <mergeCell ref="B38:D38"/>
    <mergeCell ref="A1:B1"/>
    <mergeCell ref="C1:F1"/>
    <mergeCell ref="J41:K41"/>
    <mergeCell ref="A35:A37"/>
    <mergeCell ref="A38:A40"/>
    <mergeCell ref="J35:M35"/>
    <mergeCell ref="F35:I35"/>
    <mergeCell ref="B35:E35"/>
    <mergeCell ref="H38:J38"/>
    <mergeCell ref="E38:G38"/>
  </mergeCells>
  <dataValidations count="1">
    <dataValidation type="list" allowBlank="1" showInputMessage="1" showErrorMessage="1" sqref="C1:F1">
      <formula1>$R$3:$R$286</formula1>
    </dataValidation>
  </dataValidations>
  <printOptions horizontalCentered="1" verticalCentered="1"/>
  <pageMargins left="0.75" right="0.75" top="0.5" bottom="0.5" header="0.5" footer="0.5"/>
  <pageSetup horizontalDpi="300" verticalDpi="3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286"/>
  <sheetViews>
    <sheetView zoomScale="65" zoomScaleNormal="65" workbookViewId="0" topLeftCell="A1">
      <selection activeCell="C1" sqref="C1:F1"/>
    </sheetView>
  </sheetViews>
  <sheetFormatPr defaultColWidth="9.140625" defaultRowHeight="12.75"/>
  <cols>
    <col min="1" max="1" width="16.28125" style="0" customWidth="1"/>
    <col min="8" max="8" width="16.00390625" style="0" customWidth="1"/>
    <col min="14" max="14" width="11.28125" style="0" customWidth="1"/>
    <col min="15" max="15" width="15.7109375" style="0" customWidth="1"/>
    <col min="36" max="36" width="9.28125" style="0" bestFit="1" customWidth="1"/>
  </cols>
  <sheetData>
    <row r="1" spans="1:28" ht="13.5" thickBot="1">
      <c r="A1" s="119" t="s">
        <v>276</v>
      </c>
      <c r="B1" s="119"/>
      <c r="C1" s="136" t="s">
        <v>204</v>
      </c>
      <c r="D1" s="137"/>
      <c r="E1" s="137"/>
      <c r="F1" s="138"/>
      <c r="H1" s="119" t="s">
        <v>276</v>
      </c>
      <c r="I1" s="119"/>
      <c r="J1" s="136" t="s">
        <v>205</v>
      </c>
      <c r="K1" s="137"/>
      <c r="L1" s="137"/>
      <c r="M1" s="138"/>
      <c r="O1" s="119" t="s">
        <v>276</v>
      </c>
      <c r="P1" s="119"/>
      <c r="Q1" s="140" t="str">
        <f>C1</f>
        <v>TREMONTON</v>
      </c>
      <c r="R1" s="140"/>
      <c r="S1" s="140"/>
      <c r="T1" s="140"/>
      <c r="AB1" s="1"/>
    </row>
    <row r="2" spans="15:38" ht="12.75">
      <c r="O2" s="4"/>
      <c r="P2" s="4"/>
      <c r="Q2" s="4"/>
      <c r="R2" s="4"/>
      <c r="S2" s="4"/>
      <c r="T2" s="4"/>
      <c r="AB2" s="1"/>
      <c r="AL2" s="30" t="s">
        <v>258</v>
      </c>
    </row>
    <row r="3" spans="16:35" ht="12.75">
      <c r="P3" s="6" t="s">
        <v>257</v>
      </c>
      <c r="Q3" s="6" t="s">
        <v>259</v>
      </c>
      <c r="R3" s="6" t="s">
        <v>260</v>
      </c>
      <c r="S3" s="6" t="s">
        <v>261</v>
      </c>
      <c r="T3" s="6" t="s">
        <v>1</v>
      </c>
      <c r="U3" s="6" t="s">
        <v>262</v>
      </c>
      <c r="V3" s="6" t="s">
        <v>263</v>
      </c>
      <c r="W3" s="6" t="s">
        <v>264</v>
      </c>
      <c r="X3" s="6" t="s">
        <v>265</v>
      </c>
      <c r="Y3" s="6" t="s">
        <v>266</v>
      </c>
      <c r="Z3" s="6" t="s">
        <v>267</v>
      </c>
      <c r="AA3" s="6" t="s">
        <v>268</v>
      </c>
      <c r="AB3" s="6" t="s">
        <v>2</v>
      </c>
      <c r="AE3" t="s">
        <v>306</v>
      </c>
      <c r="AI3" t="s">
        <v>307</v>
      </c>
    </row>
    <row r="4" spans="15:38" ht="12.75">
      <c r="O4" s="20" t="s">
        <v>269</v>
      </c>
      <c r="P4" s="15">
        <f>IF($C$1=""," ",IF($AD$4=TRUE," ",VLOOKUP($C$1,'Avg Max Temp'!$A$2:$N$285,2)))</f>
        <v>33.7</v>
      </c>
      <c r="Q4" s="9">
        <f>IF($C$1=""," ",IF($AD$4=TRUE," ",VLOOKUP($C$1,'Avg Max Temp'!$A$2:$N$285,3)))</f>
        <v>39.3</v>
      </c>
      <c r="R4" s="9">
        <f>IF($C$1=""," ",IF($AD$4=TRUE," ",VLOOKUP($C$1,'Avg Max Temp'!$A$2:$N$285,4)))</f>
        <v>51.5</v>
      </c>
      <c r="S4" s="9">
        <f>IF($C$1=""," ",IF($AD$4=TRUE," ",VLOOKUP($C$1,'Avg Max Temp'!$A$2:$N$285,5)))</f>
        <v>61</v>
      </c>
      <c r="T4" s="9">
        <f>IF($C$1=""," ",IF($AD$4=TRUE," ",VLOOKUP($C$1,'Avg Max Temp'!$A$2:$N$285,6)))</f>
        <v>69.8</v>
      </c>
      <c r="U4" s="9">
        <f>IF($C$1=""," ",IF($AD$4=TRUE," ",VLOOKUP($C$1,'Avg Max Temp'!$A$2:$N$285,7)))</f>
        <v>80.1</v>
      </c>
      <c r="V4" s="9">
        <f>IF($C$1=""," ",IF($AD$4=TRUE," ",VLOOKUP($C$1,'Avg Max Temp'!$A$2:$N$285,8)))</f>
        <v>89.2</v>
      </c>
      <c r="W4" s="9">
        <f>IF($C$1=""," ",IF($AD$4=TRUE," ",VLOOKUP($C$1,'Avg Max Temp'!$A$2:$N$285,9)))</f>
        <v>88.4</v>
      </c>
      <c r="X4" s="9">
        <f>IF($C$1=""," ",IF($AD$4=TRUE," ",VLOOKUP($C$1,'Avg Max Temp'!$A$2:$N$285,10)))</f>
        <v>77.4</v>
      </c>
      <c r="Y4" s="9">
        <f>IF($C$1=""," ",IF($AD$4=TRUE," ",VLOOKUP($C$1,'Avg Max Temp'!$A$2:$N$285,11)))</f>
        <v>63.8</v>
      </c>
      <c r="Z4" s="9">
        <f>IF($C$1=""," ",IF($AD$4=TRUE," ",VLOOKUP($C$1,'Avg Max Temp'!$A$2:$N$285,12)))</f>
        <v>46.8</v>
      </c>
      <c r="AA4" s="9">
        <f>IF($C$1=""," ",IF($AD$4=TRUE," ",VLOOKUP($C$1,'Avg Max Temp'!$A$2:$N$285,13)))</f>
        <v>35.8</v>
      </c>
      <c r="AB4" s="10">
        <f>IF($C$1=""," ",IF($AD$4=TRUE," ",VLOOKUP($C$1,'Avg Max Temp'!$A$2:$N$285,14)))</f>
        <v>61.4</v>
      </c>
      <c r="AD4" t="b">
        <f>ISERROR(VLOOKUP($C$1,'Avg Max Temp'!$A$2:$N$286,2,2))</f>
        <v>0</v>
      </c>
      <c r="AE4" t="str">
        <f>CONCATENATE(AE3," ",Q1)</f>
        <v>Climate Diagram for TREMONTON</v>
      </c>
      <c r="AI4" t="str">
        <f>CONCATENATE(AB7,AI3)</f>
        <v>17.23" avg. annual ppt</v>
      </c>
      <c r="AL4" t="s">
        <v>218</v>
      </c>
    </row>
    <row r="5" spans="15:38" ht="12.75">
      <c r="O5" s="21" t="s">
        <v>270</v>
      </c>
      <c r="P5" s="16">
        <f>IF($C$1=""," ",IF($AD$5=TRUE," ",VLOOKUP($C$1,'Avg Min Temp'!$A$2:$N$286,2)))</f>
        <v>17.6</v>
      </c>
      <c r="Q5" s="11">
        <f>IF($C$1=""," ",IF($AD$5=TRUE," ",VLOOKUP($C$1,'Avg Min Temp'!$A$2:$N$286,3)))</f>
        <v>21.2</v>
      </c>
      <c r="R5" s="11">
        <f>IF($C$1=""," ",IF($AD$5=TRUE," ",VLOOKUP($C$1,'Avg Min Temp'!$A$2:$N$286,4)))</f>
        <v>31</v>
      </c>
      <c r="S5" s="11">
        <f>IF($C$1=""," ",IF($AD$5=TRUE," ",VLOOKUP($C$1,'Avg Min Temp'!$A$2:$N$286,5)))</f>
        <v>37.1</v>
      </c>
      <c r="T5" s="11">
        <f>IF($C$1=""," ",IF($AD$5=TRUE," ",VLOOKUP($C$1,'Avg Min Temp'!$A$2:$N$286,6)))</f>
        <v>45.1</v>
      </c>
      <c r="U5" s="11">
        <f>IF($C$1=""," ",IF($AD$5=TRUE," ",VLOOKUP($C$1,'Avg Min Temp'!$A$2:$N$286,7)))</f>
        <v>53.2</v>
      </c>
      <c r="V5" s="11">
        <f>IF($C$1=""," ",IF($AD$5=TRUE," ",VLOOKUP($C$1,'Avg Min Temp'!$A$2:$N$286,8)))</f>
        <v>60.3</v>
      </c>
      <c r="W5" s="11">
        <f>IF($C$1=""," ",IF($AD$5=TRUE," ",VLOOKUP($C$1,'Avg Min Temp'!$A$2:$N$286,9)))</f>
        <v>59.1</v>
      </c>
      <c r="X5" s="11">
        <f>IF($C$1=""," ",IF($AD$5=TRUE," ",VLOOKUP($C$1,'Avg Min Temp'!$A$2:$N$286,10)))</f>
        <v>49.3</v>
      </c>
      <c r="Y5" s="11">
        <f>IF($C$1=""," ",IF($AD$5=TRUE," ",VLOOKUP($C$1,'Avg Min Temp'!$A$2:$N$286,11)))</f>
        <v>37.6</v>
      </c>
      <c r="Z5" s="11">
        <f>IF($C$1=""," ",IF($AD$5=TRUE," ",VLOOKUP($C$1,'Avg Min Temp'!$A$2:$N$286,12)))</f>
        <v>27.3</v>
      </c>
      <c r="AA5" s="11">
        <f>IF($C$1=""," ",IF($AD$5=TRUE," ",VLOOKUP($C$1,'Avg Min Temp'!$A$2:$N$286,13)))</f>
        <v>18.8</v>
      </c>
      <c r="AB5" s="12">
        <f>IF($C$1=""," ",IF($AD$5=TRUE," ",VLOOKUP($C$1,'Avg Min Temp'!$A$2:$N$286,14)))</f>
        <v>38.1</v>
      </c>
      <c r="AD5" t="b">
        <f>ISERROR(VLOOKUP($C$1,'Avg Min Temp'!$A$2:$N$286,2,2))</f>
        <v>0</v>
      </c>
      <c r="AL5" t="s">
        <v>3</v>
      </c>
    </row>
    <row r="6" spans="15:38" ht="12.75">
      <c r="O6" s="21" t="s">
        <v>303</v>
      </c>
      <c r="P6" s="17">
        <f aca="true" t="shared" si="0" ref="P6:AB6">IF($C$1=""," ",IF($AD$6=TRUE," ",P7/$AB$7))</f>
        <v>0.09344167150319212</v>
      </c>
      <c r="Q6" s="17">
        <f t="shared" si="0"/>
        <v>0.0864770748694138</v>
      </c>
      <c r="R6" s="17">
        <f t="shared" si="0"/>
        <v>0.08995937318630295</v>
      </c>
      <c r="S6" s="17">
        <f t="shared" si="0"/>
        <v>0.08763784097504353</v>
      </c>
      <c r="T6" s="17">
        <f t="shared" si="0"/>
        <v>0.1363900174114916</v>
      </c>
      <c r="U6" s="17">
        <f t="shared" si="0"/>
        <v>0.06268136970400465</v>
      </c>
      <c r="V6" s="17">
        <f t="shared" si="0"/>
        <v>0.06384213580963437</v>
      </c>
      <c r="W6" s="17">
        <f t="shared" si="0"/>
        <v>0.04817179338363319</v>
      </c>
      <c r="X6" s="17">
        <f t="shared" si="0"/>
        <v>0.07486941381311665</v>
      </c>
      <c r="Y6" s="17">
        <f t="shared" si="0"/>
        <v>0.09402205455600697</v>
      </c>
      <c r="Z6" s="17">
        <f t="shared" si="0"/>
        <v>0.0771909460243761</v>
      </c>
      <c r="AA6" s="17">
        <f t="shared" si="0"/>
        <v>0.0853163087637841</v>
      </c>
      <c r="AB6" s="23">
        <f t="shared" si="0"/>
        <v>1</v>
      </c>
      <c r="AD6" t="b">
        <f>ISERROR(P7/$AB$7)</f>
        <v>0</v>
      </c>
      <c r="AE6" s="31">
        <v>38353</v>
      </c>
      <c r="AF6" s="31">
        <f>S15</f>
        <v>38438</v>
      </c>
      <c r="AG6" s="31">
        <f>Q15</f>
        <v>38473</v>
      </c>
      <c r="AH6" s="31">
        <f>U15</f>
        <v>38635</v>
      </c>
      <c r="AI6" s="31">
        <f>W15</f>
        <v>38659</v>
      </c>
      <c r="AJ6" s="32">
        <v>38717</v>
      </c>
      <c r="AL6" t="s">
        <v>4</v>
      </c>
    </row>
    <row r="7" spans="15:38" ht="12.75">
      <c r="O7" s="21" t="s">
        <v>304</v>
      </c>
      <c r="P7" s="16">
        <f>IF($C$1=""," ",IF($AD$7=TRUE," ",VLOOKUP($C$1,'Avg Month Precip'!$A$2:$N$285,2)))</f>
        <v>1.61</v>
      </c>
      <c r="Q7" s="16">
        <f>IF($C$1=""," ",IF($AD$7=TRUE," ",VLOOKUP($C$1,'Avg Month Precip'!$A$2:$N$285,3)))</f>
        <v>1.49</v>
      </c>
      <c r="R7" s="16">
        <f>IF($C$1=""," ",IF($AD$7=TRUE," ",VLOOKUP($C$1,'Avg Month Precip'!$A$2:$N$285,4)))</f>
        <v>1.55</v>
      </c>
      <c r="S7" s="16">
        <f>IF($C$1=""," ",IF($AD$7=TRUE," ",VLOOKUP($C$1,'Avg Month Precip'!$A$2:$N$285,5)))</f>
        <v>1.51</v>
      </c>
      <c r="T7" s="16">
        <f>IF($C$1=""," ",IF($AD$7=TRUE," ",VLOOKUP($C$1,'Avg Month Precip'!$A$2:$N$285,6)))</f>
        <v>2.35</v>
      </c>
      <c r="U7" s="16">
        <f>IF($C$1=""," ",IF($AD$7=TRUE," ",VLOOKUP($C$1,'Avg Month Precip'!$A$2:$N$285,7)))</f>
        <v>1.08</v>
      </c>
      <c r="V7" s="16">
        <f>IF($C$1=""," ",IF($AD$7=TRUE," ",VLOOKUP($C$1,'Avg Month Precip'!$A$2:$N$285,8)))</f>
        <v>1.1</v>
      </c>
      <c r="W7" s="16">
        <f>IF($C$1=""," ",IF($AD$7=TRUE," ",VLOOKUP($C$1,'Avg Month Precip'!$A$2:$N$285,9)))</f>
        <v>0.83</v>
      </c>
      <c r="X7" s="16">
        <f>IF($C$1=""," ",IF($AD$7=TRUE," ",VLOOKUP($C$1,'Avg Month Precip'!$A$2:$N$285,10)))</f>
        <v>1.29</v>
      </c>
      <c r="Y7" s="16">
        <f>IF($C$1=""," ",IF($AD$7=TRUE," ",VLOOKUP($C$1,'Avg Month Precip'!$A$2:$N$285,11)))</f>
        <v>1.62</v>
      </c>
      <c r="Z7" s="16">
        <f>IF($C$1=""," ",IF($AD$7=TRUE," ",VLOOKUP($C$1,'Avg Month Precip'!$A$2:$N$285,12)))</f>
        <v>1.33</v>
      </c>
      <c r="AA7" s="16">
        <f>IF($C$1=""," ",IF($AD$7=TRUE," ",VLOOKUP($C$1,'Avg Month Precip'!$A$2:$N$285,13)))</f>
        <v>1.47</v>
      </c>
      <c r="AB7" s="12">
        <f>IF($C$1=""," ",IF($AD$7=TRUE," ",VLOOKUP($C$1,'Avg Month Precip'!$A$2:$N$285,14)))</f>
        <v>17.23</v>
      </c>
      <c r="AD7" t="b">
        <f>ISERROR(VLOOKUP($C$1,'Avg Month Precip'!$A$2:$N$286,2,2))</f>
        <v>0</v>
      </c>
      <c r="AL7" t="s">
        <v>5</v>
      </c>
    </row>
    <row r="8" spans="15:38" ht="12.75">
      <c r="O8" s="21" t="s">
        <v>271</v>
      </c>
      <c r="P8" s="16">
        <f>IF($C$1=""," ",IF($AD$8=TRUE," ",VLOOKUP($C$1,'Avg Month Temp'!$A$2:$N$286,2)))</f>
        <v>25.6</v>
      </c>
      <c r="Q8" s="11">
        <f>IF($C$1=""," ",IF($AD$8=TRUE," ",VLOOKUP($C$1,'Avg Month Temp'!$A$2:$N$286,3)))</f>
        <v>30.3</v>
      </c>
      <c r="R8" s="11">
        <f>IF($C$1=""," ",IF($AD$8=TRUE," ",VLOOKUP($C$1,'Avg Month Temp'!$A$2:$N$286,4)))</f>
        <v>41.2</v>
      </c>
      <c r="S8" s="11">
        <f>IF($C$1=""," ",IF($AD$8=TRUE," ",VLOOKUP($C$1,'Avg Month Temp'!$A$2:$N$286,5)))</f>
        <v>49</v>
      </c>
      <c r="T8" s="11">
        <f>IF($C$1=""," ",IF($AD$8=TRUE," ",VLOOKUP($C$1,'Avg Month Temp'!$A$2:$N$286,6)))</f>
        <v>57.5</v>
      </c>
      <c r="U8" s="11">
        <f>IF($C$1=""," ",IF($AD$8=TRUE," ",VLOOKUP($C$1,'Avg Month Temp'!$A$2:$N$286,7)))</f>
        <v>66.7</v>
      </c>
      <c r="V8" s="11">
        <f>IF($C$1=""," ",IF($AD$8=TRUE," ",VLOOKUP($C$1,'Avg Month Temp'!$A$2:$N$286,8)))</f>
        <v>74.7</v>
      </c>
      <c r="W8" s="11">
        <f>IF($C$1=""," ",IF($AD$8=TRUE," ",VLOOKUP($C$1,'Avg Month Temp'!$A$2:$N$286,9)))</f>
        <v>73.7</v>
      </c>
      <c r="X8" s="11">
        <f>IF($C$1=""," ",IF($AD$8=TRUE," ",VLOOKUP($C$1,'Avg Month Temp'!$A$2:$N$286,10)))</f>
        <v>63.4</v>
      </c>
      <c r="Y8" s="11">
        <f>IF($C$1=""," ",IF($AD$8=TRUE," ",VLOOKUP($C$1,'Avg Month Temp'!$A$2:$N$286,11)))</f>
        <v>50.7</v>
      </c>
      <c r="Z8" s="11">
        <f>IF($C$1=""," ",IF($AD$8=TRUE," ",VLOOKUP($C$1,'Avg Month Temp'!$A$2:$N$286,12)))</f>
        <v>37.1</v>
      </c>
      <c r="AA8" s="11">
        <f>IF($C$1=""," ",IF($AD$8=TRUE," ",VLOOKUP($C$1,'Avg Month Temp'!$A$2:$N$286,13)))</f>
        <v>27.3</v>
      </c>
      <c r="AB8" s="12">
        <f>IF($C$1=""," ",IF($AD$8=TRUE," ",VLOOKUP($C$1,'Avg Month Temp'!$A$2:$N$286,14)))</f>
        <v>49.8</v>
      </c>
      <c r="AD8" t="b">
        <f>ISERROR(VLOOKUP($C$1,'Avg Month Temp'!$A$2:$N$286,2,2))</f>
        <v>0</v>
      </c>
      <c r="AE8">
        <f>DAYS360(AE6,AF6)</f>
        <v>86</v>
      </c>
      <c r="AF8">
        <f>DAYS360(AF6,AG6)</f>
        <v>34</v>
      </c>
      <c r="AG8">
        <f>DAYS360(AG6,AH6)</f>
        <v>159</v>
      </c>
      <c r="AH8">
        <f>DAYS360(AH6,AI6)</f>
        <v>23</v>
      </c>
      <c r="AI8">
        <f>DAYS360(AI6,AJ6)</f>
        <v>58</v>
      </c>
      <c r="AJ8">
        <f>SUM(AE8:AI8)</f>
        <v>360</v>
      </c>
      <c r="AL8" t="s">
        <v>6</v>
      </c>
    </row>
    <row r="9" spans="15:38" ht="12.75">
      <c r="O9" s="21" t="s">
        <v>272</v>
      </c>
      <c r="P9" s="16">
        <f>IF($C$1=""," ",IF($AD$9=TRUE," ",VLOOKUP($C$1,'Avg Month Snowfall'!$A$2:$N$286,2)))</f>
        <v>11.4</v>
      </c>
      <c r="Q9" s="11">
        <f>IF($C$1=""," ",IF($AD$9=TRUE," ",VLOOKUP($C$1,'Avg Month Snowfall'!$A$2:$N$286,3)))</f>
        <v>7</v>
      </c>
      <c r="R9" s="11">
        <f>IF($C$1=""," ",IF($AD$9=TRUE," ",VLOOKUP($C$1,'Avg Month Snowfall'!$A$2:$N$286,4)))</f>
        <v>2.6</v>
      </c>
      <c r="S9" s="11">
        <f>IF($C$1=""," ",IF($AD$9=TRUE," ",VLOOKUP($C$1,'Avg Month Snowfall'!$A$2:$N$286,5)))</f>
        <v>1</v>
      </c>
      <c r="T9" s="11">
        <f>IF($C$1=""," ",IF($AD$9=TRUE," ",VLOOKUP($C$1,'Avg Month Snowfall'!$A$2:$N$286,6)))</f>
        <v>0</v>
      </c>
      <c r="U9" s="11">
        <f>IF($C$1=""," ",IF($AD$9=TRUE," ",VLOOKUP($C$1,'Avg Month Snowfall'!$A$2:$N$286,7)))</f>
        <v>0</v>
      </c>
      <c r="V9" s="11">
        <f>IF($C$1=""," ",IF($AD$9=TRUE," ",VLOOKUP($C$1,'Avg Month Snowfall'!$A$2:$N$286,8)))</f>
        <v>0</v>
      </c>
      <c r="W9" s="11">
        <f>IF($C$1=""," ",IF($AD$9=TRUE," ",VLOOKUP($C$1,'Avg Month Snowfall'!$A$2:$N$286,9)))</f>
        <v>0</v>
      </c>
      <c r="X9" s="11">
        <f>IF($C$1=""," ",IF($AD$9=TRUE," ",VLOOKUP($C$1,'Avg Month Snowfall'!$A$2:$N$286,10)))</f>
        <v>0</v>
      </c>
      <c r="Y9" s="11">
        <f>IF($C$1=""," ",IF($AD$9=TRUE," ",VLOOKUP($C$1,'Avg Month Snowfall'!$A$2:$N$286,11)))</f>
        <v>0.7</v>
      </c>
      <c r="Z9" s="11">
        <f>IF($C$1=""," ",IF($AD$9=TRUE," ",VLOOKUP($C$1,'Avg Month Snowfall'!$A$2:$N$286,12)))</f>
        <v>4.8</v>
      </c>
      <c r="AA9" s="11">
        <f>IF($C$1=""," ",IF($AD$9=TRUE," ",VLOOKUP($C$1,'Avg Month Snowfall'!$A$2:$N$286,13)))</f>
        <v>10.7</v>
      </c>
      <c r="AB9" s="12">
        <f>IF($C$1=""," ",IF($AD$9=TRUE," ",VLOOKUP($C$1,'Avg Month Snowfall'!$A$2:$N$286,14)))</f>
        <v>38.2</v>
      </c>
      <c r="AD9" t="b">
        <f>ISERROR(VLOOKUP($C$1,'Avg Month Snowfall'!$A$2:$N$286,2,2))</f>
        <v>0</v>
      </c>
      <c r="AL9" t="s">
        <v>7</v>
      </c>
    </row>
    <row r="10" spans="15:38" ht="12.75">
      <c r="O10" s="21" t="s">
        <v>273</v>
      </c>
      <c r="P10" s="16">
        <f>IF($C$1=""," ",IF($AD$10=TRUE," ",VLOOKUP($C$1,'Avg Month Snow Depth'!$A$2:$N$286,2)))</f>
        <v>9</v>
      </c>
      <c r="Q10" s="11">
        <f>IF($C$1=""," ",IF($AD$10=TRUE," ",VLOOKUP($C$1,'Avg Month Snow Depth'!$A$2:$N$286,3)))</f>
        <v>8</v>
      </c>
      <c r="R10" s="11">
        <f>IF($C$1=""," ",IF($AD$10=TRUE," ",VLOOKUP($C$1,'Avg Month Snow Depth'!$A$2:$N$286,4)))</f>
        <v>3</v>
      </c>
      <c r="S10" s="11">
        <f>IF($C$1=""," ",IF($AD$10=TRUE," ",VLOOKUP($C$1,'Avg Month Snow Depth'!$A$2:$N$286,5)))</f>
        <v>1</v>
      </c>
      <c r="T10" s="11">
        <f>IF($C$1=""," ",IF($AD$10=TRUE," ",VLOOKUP($C$1,'Avg Month Snow Depth'!$A$2:$N$286,6)))</f>
        <v>0</v>
      </c>
      <c r="U10" s="11">
        <f>IF($C$1=""," ",IF($AD$10=TRUE," ",VLOOKUP($C$1,'Avg Month Snow Depth'!$A$2:$N$286,7)))</f>
        <v>0</v>
      </c>
      <c r="V10" s="11">
        <f>IF($C$1=""," ",IF($AD$10=TRUE," ",VLOOKUP($C$1,'Avg Month Snow Depth'!$A$2:$N$286,8)))</f>
        <v>0</v>
      </c>
      <c r="W10" s="11">
        <f>IF($C$1=""," ",IF($AD$10=TRUE," ",VLOOKUP($C$1,'Avg Month Snow Depth'!$A$2:$N$286,9)))</f>
        <v>0</v>
      </c>
      <c r="X10" s="11">
        <f>IF($C$1=""," ",IF($AD$10=TRUE," ",VLOOKUP($C$1,'Avg Month Snow Depth'!$A$2:$N$286,10)))</f>
        <v>0</v>
      </c>
      <c r="Y10" s="11">
        <f>IF($C$1=""," ",IF($AD$10=TRUE," ",VLOOKUP($C$1,'Avg Month Snow Depth'!$A$2:$N$286,11)))</f>
        <v>1</v>
      </c>
      <c r="Z10" s="11">
        <f>IF($C$1=""," ",IF($AD$10=TRUE," ",VLOOKUP($C$1,'Avg Month Snow Depth'!$A$2:$N$286,12)))</f>
        <v>2</v>
      </c>
      <c r="AA10" s="11">
        <f>IF($C$1=""," ",IF($AD$10=TRUE," ",VLOOKUP($C$1,'Avg Month Snow Depth'!$A$2:$N$286,13)))</f>
        <v>6</v>
      </c>
      <c r="AB10" s="12">
        <f>IF($C$1=""," ",IF($AD$10=TRUE," ",VLOOKUP($C$1,'Avg Month Snow Depth'!$A$2:$N$286,14)))</f>
        <v>11</v>
      </c>
      <c r="AD10" t="b">
        <f>ISERROR(VLOOKUP($C$1,'Avg Month Snow Depth'!$A$2:$N$286,2,2))</f>
        <v>0</v>
      </c>
      <c r="AL10" t="s">
        <v>294</v>
      </c>
    </row>
    <row r="11" spans="15:38" ht="12.75">
      <c r="O11" s="21" t="s">
        <v>274</v>
      </c>
      <c r="P11" s="16">
        <f>IF($C$1=""," ",IF($AD$11=TRUE," ",VLOOKUP($C$1,'GDD (40)'!$A$2:$N$286,2)))</f>
        <v>34</v>
      </c>
      <c r="Q11" s="11">
        <f>IF($C$1=""," ",IF($AD$11=TRUE," ",VLOOKUP($C$1,'GDD (40)'!$A$2:$N$286,3)))</f>
        <v>64</v>
      </c>
      <c r="R11" s="11">
        <f>IF($C$1=""," ",IF($AD$11=TRUE," ",VLOOKUP($C$1,'GDD (40)'!$A$2:$N$286,4)))</f>
        <v>173</v>
      </c>
      <c r="S11" s="11">
        <f>IF($C$1=""," ",IF($AD$11=TRUE," ",VLOOKUP($C$1,'GDD (40)'!$A$2:$N$286,5)))</f>
        <v>347</v>
      </c>
      <c r="T11" s="11">
        <f>IF($C$1=""," ",IF($AD$11=TRUE," ",VLOOKUP($C$1,'GDD (40)'!$A$2:$N$286,6)))</f>
        <v>604</v>
      </c>
      <c r="U11" s="11">
        <f>IF($C$1=""," ",IF($AD$11=TRUE," ",VLOOKUP($C$1,'GDD (40)'!$A$2:$N$286,7)))</f>
        <v>818</v>
      </c>
      <c r="V11" s="11">
        <f>IF($C$1=""," ",IF($AD$11=TRUE," ",VLOOKUP($C$1,'GDD (40)'!$A$2:$N$286,8)))</f>
        <v>1023</v>
      </c>
      <c r="W11" s="11">
        <f>IF($C$1=""," ",IF($AD$11=TRUE," ",VLOOKUP($C$1,'GDD (40)'!$A$2:$N$286,9)))</f>
        <v>974</v>
      </c>
      <c r="X11" s="11">
        <f>IF($C$1=""," ",IF($AD$11=TRUE," ",VLOOKUP($C$1,'GDD (40)'!$A$2:$N$286,10)))</f>
        <v>725</v>
      </c>
      <c r="Y11" s="11">
        <f>IF($C$1=""," ",IF($AD$11=TRUE," ",VLOOKUP($C$1,'GDD (40)'!$A$2:$N$286,11)))</f>
        <v>442</v>
      </c>
      <c r="Z11" s="11">
        <f>IF($C$1=""," ",IF($AD$11=TRUE," ",VLOOKUP($C$1,'GDD (40)'!$A$2:$N$286,12)))</f>
        <v>153</v>
      </c>
      <c r="AA11" s="11">
        <f>IF($C$1=""," ",IF($AD$11=TRUE," ",VLOOKUP($C$1,'GDD (40)'!$A$2:$N$286,13)))</f>
        <v>46</v>
      </c>
      <c r="AB11" s="12">
        <f>IF($C$1=""," ",IF($AD$11=TRUE," ",VLOOKUP($C$1,'GDD (40)'!$A$2:$N$286,14)))</f>
        <v>5407</v>
      </c>
      <c r="AD11" t="b">
        <f>ISERROR(VLOOKUP($C$1,'GDD (40)'!$A$2:$N$286,2,2))</f>
        <v>0</v>
      </c>
      <c r="AL11" t="s">
        <v>8</v>
      </c>
    </row>
    <row r="12" spans="15:38" ht="12.75">
      <c r="O12" s="22" t="s">
        <v>275</v>
      </c>
      <c r="P12" s="18">
        <f>IF($C$1=""," ",IF($AD$12=TRUE," ",VLOOKUP($C$1,'GDD (50)'!$A$2:$N$286,2)))</f>
        <v>6</v>
      </c>
      <c r="Q12" s="19">
        <f>IF($C$1=""," ",IF($AD$12=TRUE," ",VLOOKUP($C$1,'GDD (50)'!$A$2:$N$286,3)))</f>
        <v>13</v>
      </c>
      <c r="R12" s="19">
        <f>IF($C$1=""," ",IF($AD$12=TRUE," ",VLOOKUP($C$1,'GDD (50)'!$A$2:$N$286,4)))</f>
        <v>57</v>
      </c>
      <c r="S12" s="19">
        <f>IF($C$1=""," ",IF($AD$12=TRUE," ",VLOOKUP($C$1,'GDD (50)'!$A$2:$N$286,5)))</f>
        <v>165</v>
      </c>
      <c r="T12" s="19">
        <f>IF($C$1=""," ",IF($AD$12=TRUE," ",VLOOKUP($C$1,'GDD (50)'!$A$2:$N$286,6)))</f>
        <v>359</v>
      </c>
      <c r="U12" s="19">
        <f>IF($C$1=""," ",IF($AD$12=TRUE," ",VLOOKUP($C$1,'GDD (50)'!$A$2:$N$286,7)))</f>
        <v>591</v>
      </c>
      <c r="V12" s="19">
        <f>IF($C$1=""," ",IF($AD$12=TRUE," ",VLOOKUP($C$1,'GDD (50)'!$A$2:$N$286,8)))</f>
        <v>842</v>
      </c>
      <c r="W12" s="19">
        <f>IF($C$1=""," ",IF($AD$12=TRUE," ",VLOOKUP($C$1,'GDD (50)'!$A$2:$N$286,9)))</f>
        <v>782</v>
      </c>
      <c r="X12" s="19">
        <f>IF($C$1=""," ",IF($AD$12=TRUE," ",VLOOKUP($C$1,'GDD (50)'!$A$2:$N$286,10)))</f>
        <v>490</v>
      </c>
      <c r="Y12" s="19">
        <f>IF($C$1=""," ",IF($AD$12=TRUE," ",VLOOKUP($C$1,'GDD (50)'!$A$2:$N$286,11)))</f>
        <v>222</v>
      </c>
      <c r="Z12" s="19">
        <f>IF($C$1=""," ",IF($AD$12=TRUE," ",VLOOKUP($C$1,'GDD (50)'!$A$2:$N$286,12)))</f>
        <v>48</v>
      </c>
      <c r="AA12" s="19">
        <f>IF($C$1=""," ",IF($AD$12=TRUE," ",VLOOKUP($C$1,'GDD (50)'!$A$2:$N$286,13)))</f>
        <v>10</v>
      </c>
      <c r="AB12" s="13">
        <f>IF($C$1=""," ",IF($AD$12=TRUE," ",VLOOKUP($C$1,'GDD (50)'!$A$2:$N$286,14)))</f>
        <v>3592</v>
      </c>
      <c r="AD12" t="b">
        <f>ISERROR(VLOOKUP($C$1,'GDD (50)'!$A$2:$N$286,2,2))</f>
        <v>0</v>
      </c>
      <c r="AL12" t="s">
        <v>9</v>
      </c>
    </row>
    <row r="13" spans="15:38" ht="12.75" customHeight="1">
      <c r="O13" s="124" t="s">
        <v>302</v>
      </c>
      <c r="P13" s="139" t="s">
        <v>300</v>
      </c>
      <c r="Q13" s="139"/>
      <c r="R13" s="139"/>
      <c r="S13" s="139"/>
      <c r="T13" s="139" t="s">
        <v>301</v>
      </c>
      <c r="U13" s="139"/>
      <c r="V13" s="139"/>
      <c r="W13" s="139"/>
      <c r="X13" s="139" t="s">
        <v>284</v>
      </c>
      <c r="Y13" s="139"/>
      <c r="Z13" s="139"/>
      <c r="AA13" s="139"/>
      <c r="AB13" s="2"/>
      <c r="AL13" t="s">
        <v>10</v>
      </c>
    </row>
    <row r="14" spans="15:38" ht="12.75">
      <c r="O14" s="125"/>
      <c r="P14" s="14" t="s">
        <v>281</v>
      </c>
      <c r="Q14" s="6" t="s">
        <v>279</v>
      </c>
      <c r="R14" s="6" t="s">
        <v>280</v>
      </c>
      <c r="S14" s="6" t="s">
        <v>278</v>
      </c>
      <c r="T14" s="6" t="s">
        <v>281</v>
      </c>
      <c r="U14" s="6" t="s">
        <v>279</v>
      </c>
      <c r="V14" s="6" t="s">
        <v>280</v>
      </c>
      <c r="W14" s="6" t="s">
        <v>278</v>
      </c>
      <c r="X14" s="6">
        <v>36</v>
      </c>
      <c r="Y14" s="6">
        <v>32</v>
      </c>
      <c r="Z14" s="6">
        <v>28</v>
      </c>
      <c r="AA14" s="6">
        <v>24</v>
      </c>
      <c r="AB14" s="3"/>
      <c r="AL14" t="s">
        <v>220</v>
      </c>
    </row>
    <row r="15" spans="15:38" ht="12.75">
      <c r="O15" s="126"/>
      <c r="P15" s="24">
        <f>IF($C$1=""," ",IF($AD$15=TRUE," ",VLOOKUP($C$1,'Spring Fall Min Temp''s'!$A$3:$N$286,2)))</f>
        <v>38485</v>
      </c>
      <c r="Q15" s="26">
        <f>IF($C$1=""," ",IF($AD$15=TRUE," ",VLOOKUP($C$1,'Spring Fall Min Temp''s'!$A$3:$N$286,3)))</f>
        <v>38473</v>
      </c>
      <c r="R15" s="26">
        <f>IF($C$1=""," ",IF($AD$15=TRUE," ",VLOOKUP($C$1,'Spring Fall Min Temp''s'!$A$3:$N$286,4)))</f>
        <v>38455</v>
      </c>
      <c r="S15" s="26">
        <f>IF($C$1=""," ",IF($AD$15=TRUE," ",VLOOKUP($C$1,'Spring Fall Min Temp''s'!$A$3:$N$286,5)))</f>
        <v>38438</v>
      </c>
      <c r="T15" s="26">
        <f>IF($C$1=""," ",IF($AD$15=TRUE," ",VLOOKUP($C$1,'Spring Fall Min Temp''s'!$A$3:$N$286,6)))</f>
        <v>38622</v>
      </c>
      <c r="U15" s="26">
        <f>IF($C$1=""," ",IF($AD$15=TRUE," ",VLOOKUP($C$1,'Spring Fall Min Temp''s'!$A$3:$N$286,7)))</f>
        <v>38635</v>
      </c>
      <c r="V15" s="26">
        <f>IF($C$1=""," ",IF($AD$15=TRUE," ",VLOOKUP($C$1,'Spring Fall Min Temp''s'!$A$3:$N$286,8)))</f>
        <v>38652</v>
      </c>
      <c r="W15" s="26">
        <f>IF($C$1=""," ",IF($AD$15=TRUE," ",VLOOKUP($C$1,'Spring Fall Min Temp''s'!$A$3:$N$286,9)))</f>
        <v>38659</v>
      </c>
      <c r="X15" s="27">
        <f>IF($C$1=""," ",IF($AD$15=TRUE," ",VLOOKUP($C$1,'Spring Fall Min Temp''s'!$A$3:$N$286,10)))</f>
        <v>134</v>
      </c>
      <c r="Y15" s="27">
        <f>IF($C$1=""," ",IF($AD$15=TRUE," ",VLOOKUP($C$1,'Spring Fall Min Temp''s'!$A$3:$N$286,11)))</f>
        <v>163</v>
      </c>
      <c r="Z15" s="27">
        <f>IF($C$1=""," ",IF($AD$15=TRUE," ",VLOOKUP($C$1,'Spring Fall Min Temp''s'!$A$3:$N$286,12)))</f>
        <v>200</v>
      </c>
      <c r="AA15" s="29">
        <f>IF($C$1=""," ",IF($AD$15=TRUE," ",VLOOKUP($C$1,'Spring Fall Min Temp''s'!$A$3:$N$286,13)))</f>
        <v>223</v>
      </c>
      <c r="AB15" s="3"/>
      <c r="AD15" t="b">
        <f>ISERROR(VLOOKUP($C$1,'Spring Fall Min Temp''s'!$A$3:$N$286,2,2))</f>
        <v>0</v>
      </c>
      <c r="AL15" t="s">
        <v>11</v>
      </c>
    </row>
    <row r="16" spans="15:38" ht="12.75">
      <c r="O16" s="127" t="s">
        <v>287</v>
      </c>
      <c r="P16" s="130" t="s">
        <v>285</v>
      </c>
      <c r="Q16" s="131"/>
      <c r="R16" s="132"/>
      <c r="S16" s="130" t="s">
        <v>286</v>
      </c>
      <c r="T16" s="131"/>
      <c r="U16" s="132"/>
      <c r="V16" s="130" t="s">
        <v>287</v>
      </c>
      <c r="W16" s="131"/>
      <c r="X16" s="132"/>
      <c r="Y16" s="5"/>
      <c r="AL16" t="s">
        <v>221</v>
      </c>
    </row>
    <row r="17" spans="15:38" ht="12.75">
      <c r="O17" s="128"/>
      <c r="P17" s="7" t="s">
        <v>289</v>
      </c>
      <c r="Q17" s="7" t="s">
        <v>290</v>
      </c>
      <c r="R17" s="7" t="s">
        <v>291</v>
      </c>
      <c r="S17" s="7" t="s">
        <v>289</v>
      </c>
      <c r="T17" s="7" t="s">
        <v>290</v>
      </c>
      <c r="U17" s="7" t="s">
        <v>291</v>
      </c>
      <c r="V17" s="7" t="s">
        <v>292</v>
      </c>
      <c r="W17" s="7" t="s">
        <v>290</v>
      </c>
      <c r="X17" s="7" t="s">
        <v>293</v>
      </c>
      <c r="Y17" s="5"/>
      <c r="Z17" s="2"/>
      <c r="AA17" s="2"/>
      <c r="AL17" t="s">
        <v>222</v>
      </c>
    </row>
    <row r="18" spans="15:38" ht="12.75">
      <c r="O18" s="129"/>
      <c r="P18" s="24">
        <f>IF($C$1=""," ",IF($AD$18=TRUE," ",VLOOKUP($C$1,'Frost Free Days'!$A$3:$N$286,2)))</f>
        <v>37335</v>
      </c>
      <c r="Q18" s="25">
        <f>IF($C$1=""," ",IF($AD$18=TRUE," ",VLOOKUP($C$1,'Frost Free Days'!$A$3:$N$286,3)))</f>
        <v>37374</v>
      </c>
      <c r="R18" s="26">
        <f>IF($C$1=""," ",IF($AD$18=TRUE," ",VLOOKUP($C$1,'Frost Free Days'!$A$3:$N$286,4)))</f>
        <v>37395</v>
      </c>
      <c r="S18" s="26">
        <f>IF($C$1=""," ",IF($AD$18=TRUE," ",VLOOKUP($C$1,'Frost Free Days'!$A$3:$N$286,5)))</f>
        <v>37518</v>
      </c>
      <c r="T18" s="25">
        <f>IF($C$1=""," ",IF($AD$18=TRUE," ",VLOOKUP($C$1,'Frost Free Days'!$A$3:$N$286,6)))</f>
        <v>37537</v>
      </c>
      <c r="U18" s="26">
        <f>IF($C$1=""," ",IF($AD$18=TRUE," ",VLOOKUP($C$1,'Frost Free Days'!$A$3:$N$286,7)))</f>
        <v>37556</v>
      </c>
      <c r="V18" s="27">
        <f>IF($C$1=""," ",IF($AD$18=TRUE," ",VLOOKUP($C$1,'Frost Free Days'!$A$3:$N$286,8)))</f>
        <v>131</v>
      </c>
      <c r="W18" s="28">
        <f>IF($C$1=""," ",IF($AD$18=TRUE," ",VLOOKUP($C$1,'Frost Free Days'!$A$3:$N$286,9)))</f>
        <v>165</v>
      </c>
      <c r="X18" s="29">
        <f>IF($C$1=""," ",IF($AD$18=TRUE," ",VLOOKUP($C$1,'Frost Free Days'!$A$3:$N$286,10)))</f>
        <v>212</v>
      </c>
      <c r="Y18" s="5"/>
      <c r="AD18" t="b">
        <f>ISERROR(VLOOKUP($C$1,'Frost Free Days'!$A$3:$N$286,2,2))</f>
        <v>0</v>
      </c>
      <c r="AL18" t="s">
        <v>329</v>
      </c>
    </row>
    <row r="19" ht="13.5" thickBot="1">
      <c r="AL19" t="s">
        <v>12</v>
      </c>
    </row>
    <row r="20" spans="1:38" ht="13.5" thickBot="1">
      <c r="A20" s="119" t="s">
        <v>276</v>
      </c>
      <c r="B20" s="119"/>
      <c r="C20" s="136" t="s">
        <v>121</v>
      </c>
      <c r="D20" s="137"/>
      <c r="E20" s="137"/>
      <c r="F20" s="138"/>
      <c r="H20" s="119" t="s">
        <v>276</v>
      </c>
      <c r="I20" s="119"/>
      <c r="J20" s="136" t="s">
        <v>194</v>
      </c>
      <c r="K20" s="137"/>
      <c r="L20" s="137"/>
      <c r="M20" s="138"/>
      <c r="O20" s="119" t="s">
        <v>276</v>
      </c>
      <c r="P20" s="119"/>
      <c r="Q20" s="140" t="str">
        <f>J1</f>
        <v>TRENTON</v>
      </c>
      <c r="R20" s="140"/>
      <c r="S20" s="140"/>
      <c r="T20" s="140"/>
      <c r="AB20" s="1"/>
      <c r="AL20" t="s">
        <v>13</v>
      </c>
    </row>
    <row r="21" spans="15:38" ht="12.75">
      <c r="O21" s="4"/>
      <c r="P21" s="4"/>
      <c r="Q21" s="4"/>
      <c r="R21" s="4"/>
      <c r="S21" s="4"/>
      <c r="T21" s="4"/>
      <c r="AB21" s="1"/>
      <c r="AL21" t="s">
        <v>14</v>
      </c>
    </row>
    <row r="22" spans="16:38" ht="12.75">
      <c r="P22" s="6" t="s">
        <v>257</v>
      </c>
      <c r="Q22" s="6" t="s">
        <v>259</v>
      </c>
      <c r="R22" s="6" t="s">
        <v>260</v>
      </c>
      <c r="S22" s="6" t="s">
        <v>261</v>
      </c>
      <c r="T22" s="6" t="s">
        <v>1</v>
      </c>
      <c r="U22" s="6" t="s">
        <v>262</v>
      </c>
      <c r="V22" s="6" t="s">
        <v>263</v>
      </c>
      <c r="W22" s="6" t="s">
        <v>264</v>
      </c>
      <c r="X22" s="6" t="s">
        <v>265</v>
      </c>
      <c r="Y22" s="6" t="s">
        <v>266</v>
      </c>
      <c r="Z22" s="6" t="s">
        <v>267</v>
      </c>
      <c r="AA22" s="6" t="s">
        <v>268</v>
      </c>
      <c r="AB22" s="6" t="s">
        <v>2</v>
      </c>
      <c r="AE22" t="s">
        <v>306</v>
      </c>
      <c r="AI22" t="s">
        <v>307</v>
      </c>
      <c r="AL22" t="s">
        <v>15</v>
      </c>
    </row>
    <row r="23" spans="15:38" ht="12.75">
      <c r="O23" s="20" t="s">
        <v>269</v>
      </c>
      <c r="P23" s="15">
        <f>IF($J$1=""," ",IF($AD$23=TRUE," ",VLOOKUP($J$1,'Avg Max Temp'!$A$2:$N$285,2)))</f>
        <v>31.9</v>
      </c>
      <c r="Q23" s="9">
        <f>IF($J$1=""," ",IF($AD$23=TRUE," ",VLOOKUP($J$1,'Avg Max Temp'!$A$2:$N$285,3)))</f>
        <v>37.2</v>
      </c>
      <c r="R23" s="9">
        <f>IF($J$1=""," ",IF($AD$23=TRUE," ",VLOOKUP($J$1,'Avg Max Temp'!$A$2:$N$285,4)))</f>
        <v>49.4</v>
      </c>
      <c r="S23" s="9">
        <f>IF($J$1=""," ",IF($AD$23=TRUE," ",VLOOKUP($J$1,'Avg Max Temp'!$A$2:$N$285,5)))</f>
        <v>60.1</v>
      </c>
      <c r="T23" s="9">
        <f>IF($J$1=""," ",IF($AD$23=TRUE," ",VLOOKUP($J$1,'Avg Max Temp'!$A$2:$N$285,6)))</f>
        <v>68.9</v>
      </c>
      <c r="U23" s="9">
        <f>IF($J$1=""," ",IF($AD$23=TRUE," ",VLOOKUP($J$1,'Avg Max Temp'!$A$2:$N$285,7)))</f>
        <v>79.4</v>
      </c>
      <c r="V23" s="9">
        <f>IF($J$1=""," ",IF($AD$23=TRUE," ",VLOOKUP($J$1,'Avg Max Temp'!$A$2:$N$285,8)))</f>
        <v>87.8</v>
      </c>
      <c r="W23" s="9">
        <f>IF($J$1=""," ",IF($AD$23=TRUE," ",VLOOKUP($J$1,'Avg Max Temp'!$A$2:$N$285,9)))</f>
        <v>87.2</v>
      </c>
      <c r="X23" s="9">
        <f>IF($J$1=""," ",IF($AD$23=TRUE," ",VLOOKUP($J$1,'Avg Max Temp'!$A$2:$N$285,10)))</f>
        <v>76.9</v>
      </c>
      <c r="Y23" s="9">
        <f>IF($J$1=""," ",IF($AD$23=TRUE," ",VLOOKUP($J$1,'Avg Max Temp'!$A$2:$N$285,11)))</f>
        <v>63.7</v>
      </c>
      <c r="Z23" s="9">
        <f>IF($J$1=""," ",IF($AD$23=TRUE," ",VLOOKUP($J$1,'Avg Max Temp'!$A$2:$N$285,12)))</f>
        <v>45.8</v>
      </c>
      <c r="AA23" s="9">
        <f>IF($J$1=""," ",IF($AD$23=TRUE," ",VLOOKUP($J$1,'Avg Max Temp'!$A$2:$N$285,13)))</f>
        <v>33.9</v>
      </c>
      <c r="AB23" s="10">
        <f>IF($J$1=""," ",IF($AD$23=TRUE," ",VLOOKUP($J$1,'Avg Max Temp'!$A$2:$N$285,14)))</f>
        <v>60.2</v>
      </c>
      <c r="AD23" t="b">
        <f>ISERROR(VLOOKUP($J$1,'Avg Max Temp'!$A$2:$N$286,2,2))</f>
        <v>0</v>
      </c>
      <c r="AE23" t="str">
        <f>CONCATENATE(AE22," ",Q20)</f>
        <v>Climate Diagram for TRENTON</v>
      </c>
      <c r="AI23" t="str">
        <f>CONCATENATE(AB26,AI22)</f>
        <v>18.21" avg. annual ppt</v>
      </c>
      <c r="AL23" t="s">
        <v>16</v>
      </c>
    </row>
    <row r="24" spans="15:38" ht="12.75">
      <c r="O24" s="21" t="s">
        <v>270</v>
      </c>
      <c r="P24" s="16">
        <f>IF($J$1=""," ",IF($AD$24=TRUE," ",VLOOKUP($J$1,'Avg Min Temp'!$A$2:$N$286,2)))</f>
        <v>12.2</v>
      </c>
      <c r="Q24" s="11">
        <f>IF($J$1=""," ",IF($AD$24=TRUE," ",VLOOKUP($J$1,'Avg Min Temp'!$A$2:$N$286,3)))</f>
        <v>15</v>
      </c>
      <c r="R24" s="11">
        <f>IF($J$1=""," ",IF($AD$24=TRUE," ",VLOOKUP($J$1,'Avg Min Temp'!$A$2:$N$286,4)))</f>
        <v>25.1</v>
      </c>
      <c r="S24" s="11">
        <f>IF($J$1=""," ",IF($AD$24=TRUE," ",VLOOKUP($J$1,'Avg Min Temp'!$A$2:$N$286,5)))</f>
        <v>31.3</v>
      </c>
      <c r="T24" s="11">
        <f>IF($J$1=""," ",IF($AD$24=TRUE," ",VLOOKUP($J$1,'Avg Min Temp'!$A$2:$N$286,6)))</f>
        <v>38.4</v>
      </c>
      <c r="U24" s="11">
        <f>IF($J$1=""," ",IF($AD$24=TRUE," ",VLOOKUP($J$1,'Avg Min Temp'!$A$2:$N$286,7)))</f>
        <v>44.7</v>
      </c>
      <c r="V24" s="11">
        <f>IF($J$1=""," ",IF($AD$24=TRUE," ",VLOOKUP($J$1,'Avg Min Temp'!$A$2:$N$286,8)))</f>
        <v>49.6</v>
      </c>
      <c r="W24" s="11">
        <f>IF($J$1=""," ",IF($AD$24=TRUE," ",VLOOKUP($J$1,'Avg Min Temp'!$A$2:$N$286,9)))</f>
        <v>48.2</v>
      </c>
      <c r="X24" s="11">
        <f>IF($J$1=""," ",IF($AD$24=TRUE," ",VLOOKUP($J$1,'Avg Min Temp'!$A$2:$N$286,10)))</f>
        <v>40.1</v>
      </c>
      <c r="Y24" s="11">
        <f>IF($J$1=""," ",IF($AD$24=TRUE," ",VLOOKUP($J$1,'Avg Min Temp'!$A$2:$N$286,11)))</f>
        <v>30.1</v>
      </c>
      <c r="Z24" s="11">
        <f>IF($J$1=""," ",IF($AD$24=TRUE," ",VLOOKUP($J$1,'Avg Min Temp'!$A$2:$N$286,12)))</f>
        <v>21.7</v>
      </c>
      <c r="AA24" s="11">
        <f>IF($J$1=""," ",IF($AD$24=TRUE," ",VLOOKUP($J$1,'Avg Min Temp'!$A$2:$N$286,13)))</f>
        <v>13.5</v>
      </c>
      <c r="AB24" s="12">
        <f>IF($J$1=""," ",IF($AD$24=TRUE," ",VLOOKUP($J$1,'Avg Min Temp'!$A$2:$N$286,14)))</f>
        <v>30.8</v>
      </c>
      <c r="AD24" t="b">
        <f>ISERROR(VLOOKUP($J$1,'Avg Min Temp'!$A$2:$N$286,2,2))</f>
        <v>0</v>
      </c>
      <c r="AL24" t="s">
        <v>17</v>
      </c>
    </row>
    <row r="25" spans="15:38" ht="12.75">
      <c r="O25" s="21" t="s">
        <v>303</v>
      </c>
      <c r="P25" s="17">
        <f aca="true" t="shared" si="1" ref="P25:AB25">IF($J$1=""," ",IF($AD$25=TRUE," ",P26/$AB$26))</f>
        <v>0.08786381109280615</v>
      </c>
      <c r="Q25" s="17">
        <f t="shared" si="1"/>
        <v>0.0900604063701263</v>
      </c>
      <c r="R25" s="17">
        <f t="shared" si="1"/>
        <v>0.10269082921471719</v>
      </c>
      <c r="S25" s="17">
        <f t="shared" si="1"/>
        <v>0.10488742449203733</v>
      </c>
      <c r="T25" s="17">
        <f t="shared" si="1"/>
        <v>0.13673805601317957</v>
      </c>
      <c r="U25" s="17">
        <f t="shared" si="1"/>
        <v>0.06095551894563427</v>
      </c>
      <c r="V25" s="17">
        <f t="shared" si="1"/>
        <v>0.047226798462383306</v>
      </c>
      <c r="W25" s="17">
        <f t="shared" si="1"/>
        <v>0.045579352004393184</v>
      </c>
      <c r="X25" s="17">
        <f t="shared" si="1"/>
        <v>0.07248764415156507</v>
      </c>
      <c r="Y25" s="17">
        <f t="shared" si="1"/>
        <v>0.08621636463481604</v>
      </c>
      <c r="Z25" s="17">
        <f t="shared" si="1"/>
        <v>0.07907742998352553</v>
      </c>
      <c r="AA25" s="17">
        <f t="shared" si="1"/>
        <v>0.08621636463481604</v>
      </c>
      <c r="AB25" s="23">
        <f t="shared" si="1"/>
        <v>1</v>
      </c>
      <c r="AD25" t="b">
        <f>ISERROR(P26/$AB$26)</f>
        <v>0</v>
      </c>
      <c r="AE25" s="31">
        <v>38353</v>
      </c>
      <c r="AF25" s="31">
        <f>S34</f>
        <v>38459</v>
      </c>
      <c r="AG25" s="31">
        <f>Q34</f>
        <v>38502</v>
      </c>
      <c r="AH25" s="31">
        <f>U34</f>
        <v>38611</v>
      </c>
      <c r="AI25" s="31">
        <f>W34</f>
        <v>38636</v>
      </c>
      <c r="AJ25" s="32">
        <v>38717</v>
      </c>
      <c r="AL25" t="s">
        <v>18</v>
      </c>
    </row>
    <row r="26" spans="15:38" ht="12.75">
      <c r="O26" s="21" t="s">
        <v>304</v>
      </c>
      <c r="P26" s="16">
        <f>IF($J$1=""," ",IF($AD$26=TRUE," ",VLOOKUP($J$1,'Avg Month Precip'!$A$2:$N$285,2)))</f>
        <v>1.6</v>
      </c>
      <c r="Q26" s="16">
        <f>IF($J$1=""," ",IF($AD$26=TRUE," ",VLOOKUP($J$1,'Avg Month Precip'!$A$2:$N$285,3)))</f>
        <v>1.64</v>
      </c>
      <c r="R26" s="16">
        <f>IF($J$1=""," ",IF($AD$26=TRUE," ",VLOOKUP($J$1,'Avg Month Precip'!$A$2:$N$285,4)))</f>
        <v>1.87</v>
      </c>
      <c r="S26" s="16">
        <f>IF($J$1=""," ",IF($AD$26=TRUE," ",VLOOKUP($J$1,'Avg Month Precip'!$A$2:$N$285,5)))</f>
        <v>1.91</v>
      </c>
      <c r="T26" s="16">
        <f>IF($J$1=""," ",IF($AD$26=TRUE," ",VLOOKUP($J$1,'Avg Month Precip'!$A$2:$N$285,6)))</f>
        <v>2.49</v>
      </c>
      <c r="U26" s="16">
        <f>IF($J$1=""," ",IF($AD$26=TRUE," ",VLOOKUP($J$1,'Avg Month Precip'!$A$2:$N$285,7)))</f>
        <v>1.11</v>
      </c>
      <c r="V26" s="16">
        <f>IF($J$1=""," ",IF($AD$26=TRUE," ",VLOOKUP($J$1,'Avg Month Precip'!$A$2:$N$285,8)))</f>
        <v>0.86</v>
      </c>
      <c r="W26" s="16">
        <f>IF($J$1=""," ",IF($AD$26=TRUE," ",VLOOKUP($J$1,'Avg Month Precip'!$A$2:$N$285,9)))</f>
        <v>0.83</v>
      </c>
      <c r="X26" s="16">
        <f>IF($J$1=""," ",IF($AD$26=TRUE," ",VLOOKUP($J$1,'Avg Month Precip'!$A$2:$N$285,10)))</f>
        <v>1.32</v>
      </c>
      <c r="Y26" s="16">
        <f>IF($J$1=""," ",IF($AD$26=TRUE," ",VLOOKUP($J$1,'Avg Month Precip'!$A$2:$N$285,11)))</f>
        <v>1.57</v>
      </c>
      <c r="Z26" s="16">
        <f>IF($J$1=""," ",IF($AD$26=TRUE," ",VLOOKUP($J$1,'Avg Month Precip'!$A$2:$N$285,12)))</f>
        <v>1.44</v>
      </c>
      <c r="AA26" s="16">
        <f>IF($J$1=""," ",IF($AD$26=TRUE," ",VLOOKUP($J$1,'Avg Month Precip'!$A$2:$N$285,13)))</f>
        <v>1.57</v>
      </c>
      <c r="AB26" s="12">
        <f>IF($J$1=""," ",IF($AD$26=TRUE," ",VLOOKUP($J$1,'Avg Month Precip'!$A$2:$N$285,14)))</f>
        <v>18.21</v>
      </c>
      <c r="AD26" t="b">
        <f>ISERROR(VLOOKUP($J$1,'Avg Month Precip'!$A$2:$N$286,2,2))</f>
        <v>0</v>
      </c>
      <c r="AL26" t="s">
        <v>19</v>
      </c>
    </row>
    <row r="27" spans="15:38" ht="12.75">
      <c r="O27" s="21" t="s">
        <v>271</v>
      </c>
      <c r="P27" s="16">
        <f>IF($J$1=""," ",IF($AD$27=TRUE," ",VLOOKUP($J$1,'Avg Month Temp'!$A$2:$N$286,2)))</f>
        <v>22.1</v>
      </c>
      <c r="Q27" s="11">
        <f>IF($J$1=""," ",IF($AD$27=TRUE," ",VLOOKUP($J$1,'Avg Month Temp'!$A$2:$N$286,3)))</f>
        <v>26.1</v>
      </c>
      <c r="R27" s="11">
        <f>IF($J$1=""," ",IF($AD$27=TRUE," ",VLOOKUP($J$1,'Avg Month Temp'!$A$2:$N$286,4)))</f>
        <v>37.2</v>
      </c>
      <c r="S27" s="11">
        <f>IF($J$1=""," ",IF($AD$27=TRUE," ",VLOOKUP($J$1,'Avg Month Temp'!$A$2:$N$286,5)))</f>
        <v>45.7</v>
      </c>
      <c r="T27" s="11">
        <f>IF($J$1=""," ",IF($AD$27=TRUE," ",VLOOKUP($J$1,'Avg Month Temp'!$A$2:$N$286,6)))</f>
        <v>53.6</v>
      </c>
      <c r="U27" s="11">
        <f>IF($J$1=""," ",IF($AD$27=TRUE," ",VLOOKUP($J$1,'Avg Month Temp'!$A$2:$N$286,7)))</f>
        <v>62</v>
      </c>
      <c r="V27" s="11">
        <f>IF($J$1=""," ",IF($AD$27=TRUE," ",VLOOKUP($J$1,'Avg Month Temp'!$A$2:$N$286,8)))</f>
        <v>68.7</v>
      </c>
      <c r="W27" s="11">
        <f>IF($J$1=""," ",IF($AD$27=TRUE," ",VLOOKUP($J$1,'Avg Month Temp'!$A$2:$N$286,9)))</f>
        <v>67.7</v>
      </c>
      <c r="X27" s="11">
        <f>IF($J$1=""," ",IF($AD$27=TRUE," ",VLOOKUP($J$1,'Avg Month Temp'!$A$2:$N$286,10)))</f>
        <v>58.5</v>
      </c>
      <c r="Y27" s="11">
        <f>IF($J$1=""," ",IF($AD$27=TRUE," ",VLOOKUP($J$1,'Avg Month Temp'!$A$2:$N$286,11)))</f>
        <v>46.9</v>
      </c>
      <c r="Z27" s="11">
        <f>IF($J$1=""," ",IF($AD$27=TRUE," ",VLOOKUP($J$1,'Avg Month Temp'!$A$2:$N$286,12)))</f>
        <v>33.8</v>
      </c>
      <c r="AA27" s="11">
        <f>IF($J$1=""," ",IF($AD$27=TRUE," ",VLOOKUP($J$1,'Avg Month Temp'!$A$2:$N$286,13)))</f>
        <v>23.7</v>
      </c>
      <c r="AB27" s="12">
        <f>IF($J$1=""," ",IF($AD$27=TRUE," ",VLOOKUP($J$1,'Avg Month Temp'!$A$2:$N$286,14)))</f>
        <v>45.5</v>
      </c>
      <c r="AD27" t="b">
        <f>ISERROR(VLOOKUP($J$1,'Avg Month Temp'!$A$2:$N$286,2,2))</f>
        <v>0</v>
      </c>
      <c r="AE27">
        <f>DAYS360(AE25,AF25)</f>
        <v>106</v>
      </c>
      <c r="AF27">
        <f>DAYS360(AF25,AG25)</f>
        <v>43</v>
      </c>
      <c r="AG27">
        <f>DAYS360(AG25,AH25)</f>
        <v>106</v>
      </c>
      <c r="AH27">
        <f>DAYS360(AH25,AI25)</f>
        <v>25</v>
      </c>
      <c r="AI27">
        <f>DAYS360(AI25,AJ25)</f>
        <v>80</v>
      </c>
      <c r="AJ27">
        <f>SUM(AE27:AI27)</f>
        <v>360</v>
      </c>
      <c r="AL27" t="s">
        <v>310</v>
      </c>
    </row>
    <row r="28" spans="15:38" ht="12.75">
      <c r="O28" s="21" t="s">
        <v>272</v>
      </c>
      <c r="P28" s="16">
        <f>IF($J$1=""," ",IF($AD$28=TRUE," ",VLOOKUP($J$1,'Avg Month Snowfall'!$A$2:$N$286,2)))</f>
        <v>11.9</v>
      </c>
      <c r="Q28" s="11">
        <f>IF($J$1=""," ",IF($AD$28=TRUE," ",VLOOKUP($J$1,'Avg Month Snowfall'!$A$2:$N$286,3)))</f>
        <v>10.2</v>
      </c>
      <c r="R28" s="11">
        <f>IF($J$1=""," ",IF($AD$28=TRUE," ",VLOOKUP($J$1,'Avg Month Snowfall'!$A$2:$N$286,4)))</f>
        <v>6.2</v>
      </c>
      <c r="S28" s="11">
        <f>IF($J$1=""," ",IF($AD$28=TRUE," ",VLOOKUP($J$1,'Avg Month Snowfall'!$A$2:$N$286,5)))</f>
        <v>2.2</v>
      </c>
      <c r="T28" s="11">
        <f>IF($J$1=""," ",IF($AD$28=TRUE," ",VLOOKUP($J$1,'Avg Month Snowfall'!$A$2:$N$286,6)))</f>
        <v>0.2</v>
      </c>
      <c r="U28" s="11">
        <f>IF($J$1=""," ",IF($AD$28=TRUE," ",VLOOKUP($J$1,'Avg Month Snowfall'!$A$2:$N$286,7)))</f>
        <v>0</v>
      </c>
      <c r="V28" s="11">
        <f>IF($J$1=""," ",IF($AD$28=TRUE," ",VLOOKUP($J$1,'Avg Month Snowfall'!$A$2:$N$286,8)))</f>
        <v>0</v>
      </c>
      <c r="W28" s="11">
        <f>IF($J$1=""," ",IF($AD$28=TRUE," ",VLOOKUP($J$1,'Avg Month Snowfall'!$A$2:$N$286,9)))</f>
        <v>0</v>
      </c>
      <c r="X28" s="11">
        <f>IF($J$1=""," ",IF($AD$28=TRUE," ",VLOOKUP($J$1,'Avg Month Snowfall'!$A$2:$N$286,10)))</f>
        <v>0</v>
      </c>
      <c r="Y28" s="11">
        <f>IF($J$1=""," ",IF($AD$28=TRUE," ",VLOOKUP($J$1,'Avg Month Snowfall'!$A$2:$N$286,11)))</f>
        <v>0.9</v>
      </c>
      <c r="Z28" s="11">
        <f>IF($J$1=""," ",IF($AD$28=TRUE," ",VLOOKUP($J$1,'Avg Month Snowfall'!$A$2:$N$286,12)))</f>
        <v>7</v>
      </c>
      <c r="AA28" s="11">
        <f>IF($J$1=""," ",IF($AD$28=TRUE," ",VLOOKUP($J$1,'Avg Month Snowfall'!$A$2:$N$286,13)))</f>
        <v>12.7</v>
      </c>
      <c r="AB28" s="12">
        <f>IF($J$1=""," ",IF($AD$28=TRUE," ",VLOOKUP($J$1,'Avg Month Snowfall'!$A$2:$N$286,14)))</f>
        <v>51.3</v>
      </c>
      <c r="AD28" t="b">
        <f>ISERROR(VLOOKUP($J$1,'Avg Month Snowfall'!$A$2:$N$286,2,2))</f>
        <v>0</v>
      </c>
      <c r="AL28" t="s">
        <v>20</v>
      </c>
    </row>
    <row r="29" spans="15:38" ht="12.75">
      <c r="O29" s="21" t="s">
        <v>273</v>
      </c>
      <c r="P29" s="16">
        <f>IF($J$1=""," ",IF($AD$29=TRUE," ",VLOOKUP($J$1,'Avg Month Snow Depth'!$A$2:$N$286,2)))</f>
        <v>9</v>
      </c>
      <c r="Q29" s="11">
        <f>IF($J$1=""," ",IF($AD$29=TRUE," ",VLOOKUP($J$1,'Avg Month Snow Depth'!$A$2:$N$286,3)))</f>
        <v>9</v>
      </c>
      <c r="R29" s="11">
        <f>IF($J$1=""," ",IF($AD$29=TRUE," ",VLOOKUP($J$1,'Avg Month Snow Depth'!$A$2:$N$286,4)))</f>
        <v>5</v>
      </c>
      <c r="S29" s="11">
        <f>IF($J$1=""," ",IF($AD$29=TRUE," ",VLOOKUP($J$1,'Avg Month Snow Depth'!$A$2:$N$286,5)))</f>
        <v>2</v>
      </c>
      <c r="T29" s="11">
        <f>IF($J$1=""," ",IF($AD$29=TRUE," ",VLOOKUP($J$1,'Avg Month Snow Depth'!$A$2:$N$286,6)))</f>
        <v>0</v>
      </c>
      <c r="U29" s="11">
        <f>IF($J$1=""," ",IF($AD$29=TRUE," ",VLOOKUP($J$1,'Avg Month Snow Depth'!$A$2:$N$286,7)))</f>
        <v>0</v>
      </c>
      <c r="V29" s="11">
        <f>IF($J$1=""," ",IF($AD$29=TRUE," ",VLOOKUP($J$1,'Avg Month Snow Depth'!$A$2:$N$286,8)))</f>
        <v>0</v>
      </c>
      <c r="W29" s="11">
        <f>IF($J$1=""," ",IF($AD$29=TRUE," ",VLOOKUP($J$1,'Avg Month Snow Depth'!$A$2:$N$286,9)))</f>
        <v>0</v>
      </c>
      <c r="X29" s="11">
        <f>IF($J$1=""," ",IF($AD$29=TRUE," ",VLOOKUP($J$1,'Avg Month Snow Depth'!$A$2:$N$286,10)))</f>
        <v>0</v>
      </c>
      <c r="Y29" s="11">
        <f>IF($J$1=""," ",IF($AD$29=TRUE," ",VLOOKUP($J$1,'Avg Month Snow Depth'!$A$2:$N$286,11)))</f>
        <v>0</v>
      </c>
      <c r="Z29" s="11">
        <f>IF($J$1=""," ",IF($AD$29=TRUE," ",VLOOKUP($J$1,'Avg Month Snow Depth'!$A$2:$N$286,12)))</f>
        <v>3</v>
      </c>
      <c r="AA29" s="11">
        <f>IF($J$1=""," ",IF($AD$29=TRUE," ",VLOOKUP($J$1,'Avg Month Snow Depth'!$A$2:$N$286,13)))</f>
        <v>7</v>
      </c>
      <c r="AB29" s="12">
        <f>IF($J$1=""," ",IF($AD$29=TRUE," ",VLOOKUP($J$1,'Avg Month Snow Depth'!$A$2:$N$286,14)))</f>
        <v>15</v>
      </c>
      <c r="AD29" t="b">
        <f>ISERROR(VLOOKUP($J$1,'Avg Month Snow Depth'!$A$2:$N$286,2,2))</f>
        <v>0</v>
      </c>
      <c r="AL29" t="s">
        <v>21</v>
      </c>
    </row>
    <row r="30" spans="15:38" ht="12.75">
      <c r="O30" s="21" t="s">
        <v>274</v>
      </c>
      <c r="P30" s="16">
        <f>IF($J$1=""," ",IF($AD$30=TRUE," ",VLOOKUP($J$1,'GDD (40)'!$A$2:$N$286,2)))</f>
        <v>12</v>
      </c>
      <c r="Q30" s="11">
        <f>IF($J$1=""," ",IF($AD$30=TRUE," ",VLOOKUP($J$1,'GDD (40)'!$A$2:$N$286,3)))</f>
        <v>37</v>
      </c>
      <c r="R30" s="11">
        <f>IF($J$1=""," ",IF($AD$30=TRUE," ",VLOOKUP($J$1,'GDD (40)'!$A$2:$N$286,4)))</f>
        <v>131</v>
      </c>
      <c r="S30" s="11">
        <f>IF($J$1=""," ",IF($AD$30=TRUE," ",VLOOKUP($J$1,'GDD (40)'!$A$2:$N$286,5)))</f>
        <v>277</v>
      </c>
      <c r="T30" s="11">
        <f>IF($J$1=""," ",IF($AD$30=TRUE," ",VLOOKUP($J$1,'GDD (40)'!$A$2:$N$286,6)))</f>
        <v>452</v>
      </c>
      <c r="U30" s="11">
        <f>IF($J$1=""," ",IF($AD$30=TRUE," ",VLOOKUP($J$1,'GDD (40)'!$A$2:$N$286,7)))</f>
        <v>590</v>
      </c>
      <c r="V30" s="11">
        <f>IF($J$1=""," ",IF($AD$30=TRUE," ",VLOOKUP($J$1,'GDD (40)'!$A$2:$N$286,8)))</f>
        <v>727</v>
      </c>
      <c r="W30" s="11">
        <f>IF($J$1=""," ",IF($AD$30=TRUE," ",VLOOKUP($J$1,'GDD (40)'!$A$2:$N$286,9)))</f>
        <v>694</v>
      </c>
      <c r="X30" s="11">
        <f>IF($J$1=""," ",IF($AD$30=TRUE," ",VLOOKUP($J$1,'GDD (40)'!$A$2:$N$286,10)))</f>
        <v>514</v>
      </c>
      <c r="Y30" s="11">
        <f>IF($J$1=""," ",IF($AD$30=TRUE," ",VLOOKUP($J$1,'GDD (40)'!$A$2:$N$286,11)))</f>
        <v>363</v>
      </c>
      <c r="Z30" s="11">
        <f>IF($J$1=""," ",IF($AD$30=TRUE," ",VLOOKUP($J$1,'GDD (40)'!$A$2:$N$286,12)))</f>
        <v>115</v>
      </c>
      <c r="AA30" s="11">
        <f>IF($J$1=""," ",IF($AD$30=TRUE," ",VLOOKUP($J$1,'GDD (40)'!$A$2:$N$286,13)))</f>
        <v>20</v>
      </c>
      <c r="AB30" s="12">
        <f>IF($J$1=""," ",IF($AD$30=TRUE," ",VLOOKUP($J$1,'GDD (40)'!$A$2:$N$286,14)))</f>
        <v>3939</v>
      </c>
      <c r="AD30" t="b">
        <f>ISERROR(VLOOKUP($J$1,'GDD (40)'!$A$2:$N$286,2,2))</f>
        <v>0</v>
      </c>
      <c r="AL30" t="s">
        <v>22</v>
      </c>
    </row>
    <row r="31" spans="15:38" ht="12.75">
      <c r="O31" s="22" t="s">
        <v>275</v>
      </c>
      <c r="P31" s="18">
        <f>IF($J$1=""," ",IF($AD$31=TRUE," ",VLOOKUP($J$1,'GDD (50)'!$A$2:$N$286,2)))</f>
        <v>0</v>
      </c>
      <c r="Q31" s="19">
        <f>IF($J$1=""," ",IF($AD$31=TRUE," ",VLOOKUP($J$1,'GDD (50)'!$A$2:$N$286,3)))</f>
        <v>5</v>
      </c>
      <c r="R31" s="19">
        <f>IF($J$1=""," ",IF($AD$31=TRUE," ",VLOOKUP($J$1,'GDD (50)'!$A$2:$N$286,4)))</f>
        <v>42</v>
      </c>
      <c r="S31" s="19">
        <f>IF($J$1=""," ",IF($AD$31=TRUE," ",VLOOKUP($J$1,'GDD (50)'!$A$2:$N$286,5)))</f>
        <v>141</v>
      </c>
      <c r="T31" s="19">
        <f>IF($J$1=""," ",IF($AD$31=TRUE," ",VLOOKUP($J$1,'GDD (50)'!$A$2:$N$286,6)))</f>
        <v>290</v>
      </c>
      <c r="U31" s="19">
        <f>IF($J$1=""," ",IF($AD$31=TRUE," ",VLOOKUP($J$1,'GDD (50)'!$A$2:$N$286,7)))</f>
        <v>424</v>
      </c>
      <c r="V31" s="19">
        <f>IF($J$1=""," ",IF($AD$31=TRUE," ",VLOOKUP($J$1,'GDD (50)'!$A$2:$N$286,8)))</f>
        <v>569</v>
      </c>
      <c r="W31" s="19">
        <f>IF($J$1=""," ",IF($AD$31=TRUE," ",VLOOKUP($J$1,'GDD (50)'!$A$2:$N$286,9)))</f>
        <v>544</v>
      </c>
      <c r="X31" s="19">
        <f>IF($J$1=""," ",IF($AD$31=TRUE," ",VLOOKUP($J$1,'GDD (50)'!$A$2:$N$286,10)))</f>
        <v>374</v>
      </c>
      <c r="Y31" s="19">
        <f>IF($J$1=""," ",IF($AD$31=TRUE," ",VLOOKUP($J$1,'GDD (50)'!$A$2:$N$286,11)))</f>
        <v>217</v>
      </c>
      <c r="Z31" s="19">
        <f>IF($J$1=""," ",IF($AD$31=TRUE," ",VLOOKUP($J$1,'GDD (50)'!$A$2:$N$286,12)))</f>
        <v>35</v>
      </c>
      <c r="AA31" s="19">
        <f>IF($J$1=""," ",IF($AD$31=TRUE," ",VLOOKUP($J$1,'GDD (50)'!$A$2:$N$286,13)))</f>
        <v>1</v>
      </c>
      <c r="AB31" s="13">
        <f>IF($J$1=""," ",IF($AD$31=TRUE," ",VLOOKUP($J$1,'GDD (50)'!$A$2:$N$286,14)))</f>
        <v>2648</v>
      </c>
      <c r="AD31" t="b">
        <f>ISERROR(VLOOKUP($J$1,'GDD (50)'!$A$2:$N$286,2,2))</f>
        <v>0</v>
      </c>
      <c r="AL31" t="s">
        <v>23</v>
      </c>
    </row>
    <row r="32" spans="15:38" ht="12.75" customHeight="1">
      <c r="O32" s="124" t="s">
        <v>302</v>
      </c>
      <c r="P32" s="139" t="s">
        <v>300</v>
      </c>
      <c r="Q32" s="139"/>
      <c r="R32" s="139"/>
      <c r="S32" s="139"/>
      <c r="T32" s="139" t="s">
        <v>301</v>
      </c>
      <c r="U32" s="139"/>
      <c r="V32" s="139"/>
      <c r="W32" s="139"/>
      <c r="X32" s="139" t="s">
        <v>284</v>
      </c>
      <c r="Y32" s="139"/>
      <c r="Z32" s="139"/>
      <c r="AA32" s="139"/>
      <c r="AB32" s="2"/>
      <c r="AL32" t="s">
        <v>24</v>
      </c>
    </row>
    <row r="33" spans="15:38" ht="12.75">
      <c r="O33" s="125"/>
      <c r="P33" s="14" t="s">
        <v>281</v>
      </c>
      <c r="Q33" s="6" t="s">
        <v>279</v>
      </c>
      <c r="R33" s="6" t="s">
        <v>280</v>
      </c>
      <c r="S33" s="6" t="s">
        <v>278</v>
      </c>
      <c r="T33" s="6" t="s">
        <v>281</v>
      </c>
      <c r="U33" s="6" t="s">
        <v>279</v>
      </c>
      <c r="V33" s="6" t="s">
        <v>280</v>
      </c>
      <c r="W33" s="6" t="s">
        <v>278</v>
      </c>
      <c r="X33" s="6">
        <v>36</v>
      </c>
      <c r="Y33" s="6">
        <v>32</v>
      </c>
      <c r="Z33" s="6">
        <v>28</v>
      </c>
      <c r="AA33" s="6">
        <v>24</v>
      </c>
      <c r="AB33" s="3"/>
      <c r="AL33" t="s">
        <v>223</v>
      </c>
    </row>
    <row r="34" spans="15:38" ht="12.75">
      <c r="O34" s="126"/>
      <c r="P34" s="24">
        <f>IF($J$1=""," ",IF($AD$34=TRUE," ",VLOOKUP($J$1,'Spring Fall Min Temp''s'!$A$3:$N$286,2)))</f>
        <v>38513</v>
      </c>
      <c r="Q34" s="26">
        <f>IF($J$1=""," ",IF($AD$34=TRUE," ",VLOOKUP($J$1,'Spring Fall Min Temp''s'!$A$3:$N$286,3)))</f>
        <v>38502</v>
      </c>
      <c r="R34" s="26">
        <f>IF($J$1=""," ",IF($AD$34=TRUE," ",VLOOKUP($J$1,'Spring Fall Min Temp''s'!$A$3:$N$286,4)))</f>
        <v>38479</v>
      </c>
      <c r="S34" s="26">
        <f>IF($J$1=""," ",IF($AD$34=TRUE," ",VLOOKUP($J$1,'Spring Fall Min Temp''s'!$A$3:$N$286,5)))</f>
        <v>38459</v>
      </c>
      <c r="T34" s="26">
        <f>IF($J$1=""," ",IF($AD$34=TRUE," ",VLOOKUP($J$1,'Spring Fall Min Temp''s'!$A$3:$N$286,6)))</f>
        <v>38599</v>
      </c>
      <c r="U34" s="26">
        <f>IF($J$1=""," ",IF($AD$34=TRUE," ",VLOOKUP($J$1,'Spring Fall Min Temp''s'!$A$3:$N$286,7)))</f>
        <v>38611</v>
      </c>
      <c r="V34" s="26">
        <f>IF($J$1=""," ",IF($AD$34=TRUE," ",VLOOKUP($J$1,'Spring Fall Min Temp''s'!$A$3:$N$286,8)))</f>
        <v>38620</v>
      </c>
      <c r="W34" s="26">
        <f>IF($J$1=""," ",IF($AD$34=TRUE," ",VLOOKUP($J$1,'Spring Fall Min Temp''s'!$A$3:$N$286,9)))</f>
        <v>38636</v>
      </c>
      <c r="X34" s="27">
        <f>IF($J$1=""," ",IF($AD$34=TRUE," ",VLOOKUP($J$1,'Spring Fall Min Temp''s'!$A$3:$N$286,10)))</f>
        <v>88</v>
      </c>
      <c r="Y34" s="27">
        <f>IF($J$1=""," ",IF($AD$34=TRUE," ",VLOOKUP($J$1,'Spring Fall Min Temp''s'!$A$3:$N$286,11)))</f>
        <v>114</v>
      </c>
      <c r="Z34" s="27">
        <f>IF($J$1=""," ",IF($AD$34=TRUE," ",VLOOKUP($J$1,'Spring Fall Min Temp''s'!$A$3:$N$286,12)))</f>
        <v>139</v>
      </c>
      <c r="AA34" s="29">
        <f>IF($J$1=""," ",IF($AD$34=TRUE," ",VLOOKUP($J$1,'Spring Fall Min Temp''s'!$A$3:$N$286,13)))</f>
        <v>180</v>
      </c>
      <c r="AB34" s="3"/>
      <c r="AD34" t="b">
        <f>ISERROR(VLOOKUP($J$1,'Spring Fall Min Temp''s'!$A$3:$N$286,2,2))</f>
        <v>0</v>
      </c>
      <c r="AL34" t="s">
        <v>224</v>
      </c>
    </row>
    <row r="35" spans="15:38" ht="12.75">
      <c r="O35" s="127" t="s">
        <v>287</v>
      </c>
      <c r="P35" s="130" t="s">
        <v>285</v>
      </c>
      <c r="Q35" s="131"/>
      <c r="R35" s="132"/>
      <c r="S35" s="130" t="s">
        <v>286</v>
      </c>
      <c r="T35" s="131"/>
      <c r="U35" s="132"/>
      <c r="V35" s="130" t="s">
        <v>287</v>
      </c>
      <c r="W35" s="131"/>
      <c r="X35" s="132"/>
      <c r="Y35" s="5"/>
      <c r="AL35" t="s">
        <v>26</v>
      </c>
    </row>
    <row r="36" spans="15:38" ht="12.75">
      <c r="O36" s="128"/>
      <c r="P36" s="7" t="s">
        <v>289</v>
      </c>
      <c r="Q36" s="7" t="s">
        <v>290</v>
      </c>
      <c r="R36" s="7" t="s">
        <v>291</v>
      </c>
      <c r="S36" s="7" t="s">
        <v>289</v>
      </c>
      <c r="T36" s="7" t="s">
        <v>290</v>
      </c>
      <c r="U36" s="7" t="s">
        <v>291</v>
      </c>
      <c r="V36" s="7" t="s">
        <v>292</v>
      </c>
      <c r="W36" s="7" t="s">
        <v>290</v>
      </c>
      <c r="X36" s="7" t="s">
        <v>293</v>
      </c>
      <c r="Y36" s="5"/>
      <c r="Z36" s="2"/>
      <c r="AA36" s="2"/>
      <c r="AL36" t="s">
        <v>25</v>
      </c>
    </row>
    <row r="37" spans="15:38" ht="12.75">
      <c r="O37" s="129"/>
      <c r="P37" s="24">
        <f>IF($J$1=""," ",IF($AD$37=TRUE," ",VLOOKUP($J$1,'Frost Free Days'!$A$3:$N$286,2)))</f>
        <v>37374</v>
      </c>
      <c r="Q37" s="25">
        <f>IF($J$1=""," ",IF($AD$37=TRUE," ",VLOOKUP($J$1,'Frost Free Days'!$A$3:$N$286,3)))</f>
        <v>37400</v>
      </c>
      <c r="R37" s="26">
        <f>IF($J$1=""," ",IF($AD$37=TRUE," ",VLOOKUP($J$1,'Frost Free Days'!$A$3:$N$286,4)))</f>
        <v>37428</v>
      </c>
      <c r="S37" s="26">
        <f>IF($J$1=""," ",IF($AD$37=TRUE," ",VLOOKUP($J$1,'Frost Free Days'!$A$3:$N$286,5)))</f>
        <v>37492</v>
      </c>
      <c r="T37" s="25">
        <f>IF($J$1=""," ",IF($AD$37=TRUE," ",VLOOKUP($J$1,'Frost Free Days'!$A$3:$N$286,6)))</f>
        <v>37513</v>
      </c>
      <c r="U37" s="26">
        <f>IF($J$1=""," ",IF($AD$37=TRUE," ",VLOOKUP($J$1,'Frost Free Days'!$A$3:$N$286,7)))</f>
        <v>37535</v>
      </c>
      <c r="V37" s="27">
        <f>IF($J$1=""," ",IF($AD$37=TRUE," ",VLOOKUP($J$1,'Frost Free Days'!$A$3:$N$286,8)))</f>
        <v>75</v>
      </c>
      <c r="W37" s="28">
        <f>IF($J$1=""," ",IF($AD$37=TRUE," ",VLOOKUP($J$1,'Frost Free Days'!$A$3:$N$286,9)))</f>
        <v>114</v>
      </c>
      <c r="X37" s="29">
        <f>IF($J$1=""," ",IF($AD$37=TRUE," ",VLOOKUP($J$1,'Frost Free Days'!$A$3:$N$286,10)))</f>
        <v>163</v>
      </c>
      <c r="Y37" s="5"/>
      <c r="AD37" t="b">
        <f>ISERROR(VLOOKUP($J$1,'Frost Free Days'!$A$3:$N$286,2,2))</f>
        <v>0</v>
      </c>
      <c r="AL37" t="s">
        <v>27</v>
      </c>
    </row>
    <row r="38" ht="12.75">
      <c r="AL38" t="s">
        <v>28</v>
      </c>
    </row>
    <row r="39" ht="12.75">
      <c r="AL39" t="s">
        <v>29</v>
      </c>
    </row>
    <row r="40" ht="12.75">
      <c r="AL40" t="s">
        <v>30</v>
      </c>
    </row>
    <row r="41" spans="15:38" ht="12.75">
      <c r="O41" s="119" t="s">
        <v>276</v>
      </c>
      <c r="P41" s="119"/>
      <c r="Q41" s="140" t="str">
        <f>C20</f>
        <v>LOGAN UTAH STATE UNIV</v>
      </c>
      <c r="R41" s="140"/>
      <c r="S41" s="140"/>
      <c r="T41" s="140"/>
      <c r="AB41" s="1"/>
      <c r="AL41" t="s">
        <v>31</v>
      </c>
    </row>
    <row r="42" spans="15:38" ht="12.75">
      <c r="O42" s="4"/>
      <c r="P42" s="4"/>
      <c r="Q42" s="4"/>
      <c r="R42" s="4"/>
      <c r="S42" s="4"/>
      <c r="T42" s="4"/>
      <c r="AB42" s="1"/>
      <c r="AL42" t="s">
        <v>332</v>
      </c>
    </row>
    <row r="43" spans="16:38" ht="12.75">
      <c r="P43" s="6" t="s">
        <v>257</v>
      </c>
      <c r="Q43" s="6" t="s">
        <v>259</v>
      </c>
      <c r="R43" s="6" t="s">
        <v>260</v>
      </c>
      <c r="S43" s="6" t="s">
        <v>261</v>
      </c>
      <c r="T43" s="6" t="s">
        <v>1</v>
      </c>
      <c r="U43" s="6" t="s">
        <v>262</v>
      </c>
      <c r="V43" s="6" t="s">
        <v>263</v>
      </c>
      <c r="W43" s="6" t="s">
        <v>264</v>
      </c>
      <c r="X43" s="6" t="s">
        <v>265</v>
      </c>
      <c r="Y43" s="6" t="s">
        <v>266</v>
      </c>
      <c r="Z43" s="6" t="s">
        <v>267</v>
      </c>
      <c r="AA43" s="6" t="s">
        <v>268</v>
      </c>
      <c r="AB43" s="6" t="s">
        <v>2</v>
      </c>
      <c r="AE43" t="s">
        <v>306</v>
      </c>
      <c r="AI43" t="s">
        <v>307</v>
      </c>
      <c r="AL43" t="s">
        <v>333</v>
      </c>
    </row>
    <row r="44" spans="15:38" ht="12.75">
      <c r="O44" s="20" t="s">
        <v>269</v>
      </c>
      <c r="P44" s="15">
        <f>IF($C$20=""," ",IF($AD$44=TRUE," ",VLOOKUP($C$20,'Avg Max Temp'!$A$2:$N$285,2)))</f>
        <v>32.3</v>
      </c>
      <c r="Q44" s="9">
        <f>IF($C$20=""," ",IF($AD$44=TRUE," ",VLOOKUP($C$20,'Avg Max Temp'!$A$2:$N$285,3)))</f>
        <v>37.1</v>
      </c>
      <c r="R44" s="9">
        <f>IF($C$20=""," ",IF($AD$44=TRUE," ",VLOOKUP($C$20,'Avg Max Temp'!$A$2:$N$285,4)))</f>
        <v>46.9</v>
      </c>
      <c r="S44" s="9">
        <f>IF($C$20=""," ",IF($AD$44=TRUE," ",VLOOKUP($C$20,'Avg Max Temp'!$A$2:$N$285,5)))</f>
        <v>58.1</v>
      </c>
      <c r="T44" s="9">
        <f>IF($C$20=""," ",IF($AD$44=TRUE," ",VLOOKUP($C$20,'Avg Max Temp'!$A$2:$N$285,6)))</f>
        <v>67.7</v>
      </c>
      <c r="U44" s="9">
        <f>IF($C$20=""," ",IF($AD$44=TRUE," ",VLOOKUP($C$20,'Avg Max Temp'!$A$2:$N$285,7)))</f>
        <v>77.5</v>
      </c>
      <c r="V44" s="9">
        <f>IF($C$20=""," ",IF($AD$44=TRUE," ",VLOOKUP($C$20,'Avg Max Temp'!$A$2:$N$285,8)))</f>
        <v>87.1</v>
      </c>
      <c r="W44" s="9">
        <f>IF($C$20=""," ",IF($AD$44=TRUE," ",VLOOKUP($C$20,'Avg Max Temp'!$A$2:$N$285,9)))</f>
        <v>85.6</v>
      </c>
      <c r="X44" s="9">
        <f>IF($C$20=""," ",IF($AD$44=TRUE," ",VLOOKUP($C$20,'Avg Max Temp'!$A$2:$N$285,10)))</f>
        <v>75.2</v>
      </c>
      <c r="Y44" s="9">
        <f>IF($C$20=""," ",IF($AD$44=TRUE," ",VLOOKUP($C$20,'Avg Max Temp'!$A$2:$N$285,11)))</f>
        <v>61.9</v>
      </c>
      <c r="Z44" s="9">
        <f>IF($C$20=""," ",IF($AD$44=TRUE," ",VLOOKUP($C$20,'Avg Max Temp'!$A$2:$N$285,12)))</f>
        <v>45.5</v>
      </c>
      <c r="AA44" s="9">
        <f>IF($C$20=""," ",IF($AD$44=TRUE," ",VLOOKUP($C$20,'Avg Max Temp'!$A$2:$N$285,13)))</f>
        <v>34.3</v>
      </c>
      <c r="AB44" s="10">
        <f>IF($C$20=""," ",IF($AD$44=TRUE," ",VLOOKUP($C$20,'Avg Max Temp'!$A$2:$N$285,14)))</f>
        <v>59.1</v>
      </c>
      <c r="AD44" t="b">
        <f>ISERROR(VLOOKUP($C$20,'Avg Max Temp'!$A$2:$N$286,2,2))</f>
        <v>0</v>
      </c>
      <c r="AE44" t="str">
        <f>CONCATENATE(AE43," ",Q41)</f>
        <v>Climate Diagram for LOGAN UTAH STATE UNIV</v>
      </c>
      <c r="AI44" t="str">
        <f>CONCATENATE(AB47,AI43)</f>
        <v>17.6" avg. annual ppt</v>
      </c>
      <c r="AL44" t="s">
        <v>32</v>
      </c>
    </row>
    <row r="45" spans="15:38" ht="12.75">
      <c r="O45" s="21" t="s">
        <v>270</v>
      </c>
      <c r="P45" s="16">
        <f>IF($C$20=""," ",IF($AD$45=TRUE," ",VLOOKUP($C$20,'Avg Min Temp'!$A$2:$N$286,2)))</f>
        <v>15.9</v>
      </c>
      <c r="Q45" s="11">
        <f>IF($C$20=""," ",IF($AD$45=TRUE," ",VLOOKUP($C$20,'Avg Min Temp'!$A$2:$N$286,3)))</f>
        <v>20</v>
      </c>
      <c r="R45" s="11">
        <f>IF($C$20=""," ",IF($AD$45=TRUE," ",VLOOKUP($C$20,'Avg Min Temp'!$A$2:$N$286,4)))</f>
        <v>27.6</v>
      </c>
      <c r="S45" s="11">
        <f>IF($C$20=""," ",IF($AD$45=TRUE," ",VLOOKUP($C$20,'Avg Min Temp'!$A$2:$N$286,5)))</f>
        <v>36</v>
      </c>
      <c r="T45" s="11">
        <f>IF($C$20=""," ",IF($AD$45=TRUE," ",VLOOKUP($C$20,'Avg Min Temp'!$A$2:$N$286,6)))</f>
        <v>43.6</v>
      </c>
      <c r="U45" s="11">
        <f>IF($C$20=""," ",IF($AD$45=TRUE," ",VLOOKUP($C$20,'Avg Min Temp'!$A$2:$N$286,7)))</f>
        <v>51.1</v>
      </c>
      <c r="V45" s="11">
        <f>IF($C$20=""," ",IF($AD$45=TRUE," ",VLOOKUP($C$20,'Avg Min Temp'!$A$2:$N$286,8)))</f>
        <v>58.7</v>
      </c>
      <c r="W45" s="11">
        <f>IF($C$20=""," ",IF($AD$45=TRUE," ",VLOOKUP($C$20,'Avg Min Temp'!$A$2:$N$286,9)))</f>
        <v>57.5</v>
      </c>
      <c r="X45" s="11">
        <f>IF($C$20=""," ",IF($AD$45=TRUE," ",VLOOKUP($C$20,'Avg Min Temp'!$A$2:$N$286,10)))</f>
        <v>48.4</v>
      </c>
      <c r="Y45" s="11">
        <f>IF($C$20=""," ",IF($AD$45=TRUE," ",VLOOKUP($C$20,'Avg Min Temp'!$A$2:$N$286,11)))</f>
        <v>38.6</v>
      </c>
      <c r="Z45" s="11">
        <f>IF($C$20=""," ",IF($AD$45=TRUE," ",VLOOKUP($C$20,'Avg Min Temp'!$A$2:$N$286,12)))</f>
        <v>27.8</v>
      </c>
      <c r="AA45" s="11">
        <f>IF($C$20=""," ",IF($AD$45=TRUE," ",VLOOKUP($C$20,'Avg Min Temp'!$A$2:$N$286,13)))</f>
        <v>18.7</v>
      </c>
      <c r="AB45" s="12">
        <f>IF($C$20=""," ",IF($AD$45=TRUE," ",VLOOKUP($C$20,'Avg Min Temp'!$A$2:$N$286,14)))</f>
        <v>37</v>
      </c>
      <c r="AD45" t="b">
        <f>ISERROR(VLOOKUP($C$20,'Avg Min Temp'!$A$2:$N$286,2,2))</f>
        <v>0</v>
      </c>
      <c r="AL45" t="s">
        <v>33</v>
      </c>
    </row>
    <row r="46" spans="15:38" ht="12.75">
      <c r="O46" s="21" t="s">
        <v>303</v>
      </c>
      <c r="P46" s="17">
        <f aca="true" t="shared" si="2" ref="P46:AB46">IF($C$20=""," ",IF($AD$46=TRUE," ",P47/$AB$47))</f>
        <v>0.08863636363636364</v>
      </c>
      <c r="Q46" s="17">
        <f t="shared" si="2"/>
        <v>0.0875</v>
      </c>
      <c r="R46" s="17">
        <f t="shared" si="2"/>
        <v>0.10738636363636363</v>
      </c>
      <c r="S46" s="17">
        <f t="shared" si="2"/>
        <v>0.11420454545454543</v>
      </c>
      <c r="T46" s="17">
        <f t="shared" si="2"/>
        <v>0.11647727272727271</v>
      </c>
      <c r="U46" s="17">
        <f t="shared" si="2"/>
        <v>0.0693181818181818</v>
      </c>
      <c r="V46" s="17">
        <f t="shared" si="2"/>
        <v>0.03579545454545454</v>
      </c>
      <c r="W46" s="17">
        <f t="shared" si="2"/>
        <v>0.04602272727272727</v>
      </c>
      <c r="X46" s="17">
        <f t="shared" si="2"/>
        <v>0.0693181818181818</v>
      </c>
      <c r="Y46" s="17">
        <f t="shared" si="2"/>
        <v>0.09772727272727272</v>
      </c>
      <c r="Z46" s="17">
        <f t="shared" si="2"/>
        <v>0.08409090909090908</v>
      </c>
      <c r="AA46" s="17">
        <f t="shared" si="2"/>
        <v>0.08352272727272726</v>
      </c>
      <c r="AB46" s="23">
        <f t="shared" si="2"/>
        <v>1</v>
      </c>
      <c r="AD46" t="b">
        <f>ISERROR(P47/$AB$47)</f>
        <v>0</v>
      </c>
      <c r="AE46" s="31">
        <v>38353</v>
      </c>
      <c r="AF46" s="31">
        <f>S55</f>
        <v>38445</v>
      </c>
      <c r="AG46" s="31">
        <f>Q55</f>
        <v>38478</v>
      </c>
      <c r="AH46" s="31">
        <f>U55</f>
        <v>38638</v>
      </c>
      <c r="AI46" s="31">
        <f>W55</f>
        <v>38661</v>
      </c>
      <c r="AJ46" s="32">
        <v>38717</v>
      </c>
      <c r="AL46" t="s">
        <v>34</v>
      </c>
    </row>
    <row r="47" spans="15:38" ht="12.75">
      <c r="O47" s="21" t="s">
        <v>304</v>
      </c>
      <c r="P47" s="16">
        <f>IF($C$20=""," ",IF($AD$47=TRUE," ",VLOOKUP($C$20,'Avg Month Precip'!$A$2:$N$285,2)))</f>
        <v>1.56</v>
      </c>
      <c r="Q47" s="16">
        <f>IF($C$20=""," ",IF($AD$47=TRUE," ",VLOOKUP($C$20,'Avg Month Precip'!$A$2:$N$285,3)))</f>
        <v>1.54</v>
      </c>
      <c r="R47" s="16">
        <f>IF($C$20=""," ",IF($AD$47=TRUE," ",VLOOKUP($C$20,'Avg Month Precip'!$A$2:$N$285,4)))</f>
        <v>1.89</v>
      </c>
      <c r="S47" s="16">
        <f>IF($C$20=""," ",IF($AD$47=TRUE," ",VLOOKUP($C$20,'Avg Month Precip'!$A$2:$N$285,5)))</f>
        <v>2.01</v>
      </c>
      <c r="T47" s="16">
        <f>IF($C$20=""," ",IF($AD$47=TRUE," ",VLOOKUP($C$20,'Avg Month Precip'!$A$2:$N$285,6)))</f>
        <v>2.05</v>
      </c>
      <c r="U47" s="16">
        <f>IF($C$20=""," ",IF($AD$47=TRUE," ",VLOOKUP($C$20,'Avg Month Precip'!$A$2:$N$285,7)))</f>
        <v>1.22</v>
      </c>
      <c r="V47" s="16">
        <f>IF($C$20=""," ",IF($AD$47=TRUE," ",VLOOKUP($C$20,'Avg Month Precip'!$A$2:$N$285,8)))</f>
        <v>0.63</v>
      </c>
      <c r="W47" s="16">
        <f>IF($C$20=""," ",IF($AD$47=TRUE," ",VLOOKUP($C$20,'Avg Month Precip'!$A$2:$N$285,9)))</f>
        <v>0.81</v>
      </c>
      <c r="X47" s="16">
        <f>IF($C$20=""," ",IF($AD$47=TRUE," ",VLOOKUP($C$20,'Avg Month Precip'!$A$2:$N$285,10)))</f>
        <v>1.22</v>
      </c>
      <c r="Y47" s="16">
        <f>IF($C$20=""," ",IF($AD$47=TRUE," ",VLOOKUP($C$20,'Avg Month Precip'!$A$2:$N$285,11)))</f>
        <v>1.72</v>
      </c>
      <c r="Z47" s="16">
        <f>IF($C$20=""," ",IF($AD$47=TRUE," ",VLOOKUP($C$20,'Avg Month Precip'!$A$2:$N$285,12)))</f>
        <v>1.48</v>
      </c>
      <c r="AA47" s="16">
        <f>IF($C$20=""," ",IF($AD$47=TRUE," ",VLOOKUP($C$20,'Avg Month Precip'!$A$2:$N$285,13)))</f>
        <v>1.47</v>
      </c>
      <c r="AB47" s="12">
        <f>IF($C$20=""," ",IF($AD$47=TRUE," ",VLOOKUP($C$20,'Avg Month Precip'!$A$2:$N$285,14)))</f>
        <v>17.6</v>
      </c>
      <c r="AD47" t="b">
        <f>ISERROR(VLOOKUP($C$20,'Avg Month Precip'!$A$2:$N$286,2,2))</f>
        <v>0</v>
      </c>
      <c r="AL47" t="s">
        <v>35</v>
      </c>
    </row>
    <row r="48" spans="15:38" ht="12.75">
      <c r="O48" s="21" t="s">
        <v>271</v>
      </c>
      <c r="P48" s="16">
        <f>IF($C$20=""," ",IF($AD$48=TRUE," ",VLOOKUP($C$20,'Avg Month Temp'!$A$2:$N$286,2)))</f>
        <v>24.1</v>
      </c>
      <c r="Q48" s="11">
        <f>IF($C$20=""," ",IF($AD$48=TRUE," ",VLOOKUP($C$20,'Avg Month Temp'!$A$2:$N$286,3)))</f>
        <v>28.6</v>
      </c>
      <c r="R48" s="11">
        <f>IF($C$20=""," ",IF($AD$48=TRUE," ",VLOOKUP($C$20,'Avg Month Temp'!$A$2:$N$286,4)))</f>
        <v>37.2</v>
      </c>
      <c r="S48" s="11">
        <f>IF($C$20=""," ",IF($AD$48=TRUE," ",VLOOKUP($C$20,'Avg Month Temp'!$A$2:$N$286,5)))</f>
        <v>47</v>
      </c>
      <c r="T48" s="11">
        <f>IF($C$20=""," ",IF($AD$48=TRUE," ",VLOOKUP($C$20,'Avg Month Temp'!$A$2:$N$286,6)))</f>
        <v>55.6</v>
      </c>
      <c r="U48" s="11">
        <f>IF($C$20=""," ",IF($AD$48=TRUE," ",VLOOKUP($C$20,'Avg Month Temp'!$A$2:$N$286,7)))</f>
        <v>64.3</v>
      </c>
      <c r="V48" s="11">
        <f>IF($C$20=""," ",IF($AD$48=TRUE," ",VLOOKUP($C$20,'Avg Month Temp'!$A$2:$N$286,8)))</f>
        <v>72.9</v>
      </c>
      <c r="W48" s="11">
        <f>IF($C$20=""," ",IF($AD$48=TRUE," ",VLOOKUP($C$20,'Avg Month Temp'!$A$2:$N$286,9)))</f>
        <v>71.6</v>
      </c>
      <c r="X48" s="11">
        <f>IF($C$20=""," ",IF($AD$48=TRUE," ",VLOOKUP($C$20,'Avg Month Temp'!$A$2:$N$286,10)))</f>
        <v>61.8</v>
      </c>
      <c r="Y48" s="11">
        <f>IF($C$20=""," ",IF($AD$48=TRUE," ",VLOOKUP($C$20,'Avg Month Temp'!$A$2:$N$286,11)))</f>
        <v>50.2</v>
      </c>
      <c r="Z48" s="11">
        <f>IF($C$20=""," ",IF($AD$48=TRUE," ",VLOOKUP($C$20,'Avg Month Temp'!$A$2:$N$286,12)))</f>
        <v>36.7</v>
      </c>
      <c r="AA48" s="11">
        <f>IF($C$20=""," ",IF($AD$48=TRUE," ",VLOOKUP($C$20,'Avg Month Temp'!$A$2:$N$286,13)))</f>
        <v>26.5</v>
      </c>
      <c r="AB48" s="12">
        <f>IF($C$20=""," ",IF($AD$48=TRUE," ",VLOOKUP($C$20,'Avg Month Temp'!$A$2:$N$286,14)))</f>
        <v>48</v>
      </c>
      <c r="AD48" t="b">
        <f>ISERROR(VLOOKUP($C$20,'Avg Month Temp'!$A$2:$N$286,2,2))</f>
        <v>0</v>
      </c>
      <c r="AE48">
        <f>DAYS360(AE46,AF46)</f>
        <v>92</v>
      </c>
      <c r="AF48">
        <f>DAYS360(AF46,AG46)</f>
        <v>33</v>
      </c>
      <c r="AG48">
        <f>DAYS360(AG46,AH46)</f>
        <v>157</v>
      </c>
      <c r="AH48">
        <f>DAYS360(AH46,AI46)</f>
        <v>22</v>
      </c>
      <c r="AI48">
        <f>DAYS360(AI46,AJ46)</f>
        <v>56</v>
      </c>
      <c r="AJ48">
        <f>SUM(AE48:AI48)</f>
        <v>360</v>
      </c>
      <c r="AL48" t="s">
        <v>36</v>
      </c>
    </row>
    <row r="49" spans="15:38" ht="12.75">
      <c r="O49" s="21" t="s">
        <v>272</v>
      </c>
      <c r="P49" s="16">
        <f>IF($C$20=""," ",IF($AD$49=TRUE," ",VLOOKUP($C$20,'Avg Month Snowfall'!$A$2:$N$286,2)))</f>
        <v>13.9</v>
      </c>
      <c r="Q49" s="11">
        <f>IF($C$20=""," ",IF($AD$49=TRUE," ",VLOOKUP($C$20,'Avg Month Snowfall'!$A$2:$N$286,3)))</f>
        <v>10.8</v>
      </c>
      <c r="R49" s="11">
        <f>IF($C$20=""," ",IF($AD$49=TRUE," ",VLOOKUP($C$20,'Avg Month Snowfall'!$A$2:$N$286,4)))</f>
        <v>9.1</v>
      </c>
      <c r="S49" s="11">
        <f>IF($C$20=""," ",IF($AD$49=TRUE," ",VLOOKUP($C$20,'Avg Month Snowfall'!$A$2:$N$286,5)))</f>
        <v>3.8</v>
      </c>
      <c r="T49" s="11">
        <f>IF($C$20=""," ",IF($AD$49=TRUE," ",VLOOKUP($C$20,'Avg Month Snowfall'!$A$2:$N$286,6)))</f>
        <v>0.4</v>
      </c>
      <c r="U49" s="11">
        <f>IF($C$20=""," ",IF($AD$49=TRUE," ",VLOOKUP($C$20,'Avg Month Snowfall'!$A$2:$N$286,7)))</f>
        <v>0</v>
      </c>
      <c r="V49" s="11">
        <f>IF($C$20=""," ",IF($AD$49=TRUE," ",VLOOKUP($C$20,'Avg Month Snowfall'!$A$2:$N$286,8)))</f>
        <v>0</v>
      </c>
      <c r="W49" s="11">
        <f>IF($C$20=""," ",IF($AD$49=TRUE," ",VLOOKUP($C$20,'Avg Month Snowfall'!$A$2:$N$286,9)))</f>
        <v>0</v>
      </c>
      <c r="X49" s="11">
        <f>IF($C$20=""," ",IF($AD$49=TRUE," ",VLOOKUP($C$20,'Avg Month Snowfall'!$A$2:$N$286,10)))</f>
        <v>0</v>
      </c>
      <c r="Y49" s="11">
        <f>IF($C$20=""," ",IF($AD$49=TRUE," ",VLOOKUP($C$20,'Avg Month Snowfall'!$A$2:$N$286,11)))</f>
        <v>1.5</v>
      </c>
      <c r="Z49" s="11">
        <f>IF($C$20=""," ",IF($AD$49=TRUE," ",VLOOKUP($C$20,'Avg Month Snowfall'!$A$2:$N$286,12)))</f>
        <v>5.6</v>
      </c>
      <c r="AA49" s="11">
        <f>IF($C$20=""," ",IF($AD$49=TRUE," ",VLOOKUP($C$20,'Avg Month Snowfall'!$A$2:$N$286,13)))</f>
        <v>12.4</v>
      </c>
      <c r="AB49" s="12">
        <f>IF($C$20=""," ",IF($AD$49=TRUE," ",VLOOKUP($C$20,'Avg Month Snowfall'!$A$2:$N$286,14)))</f>
        <v>57.5</v>
      </c>
      <c r="AD49" t="b">
        <f>ISERROR(VLOOKUP($C$20,'Avg Month Snowfall'!$A$2:$N$286,2,2))</f>
        <v>0</v>
      </c>
      <c r="AL49" t="s">
        <v>37</v>
      </c>
    </row>
    <row r="50" spans="15:38" ht="12.75">
      <c r="O50" s="21" t="s">
        <v>273</v>
      </c>
      <c r="P50" s="16">
        <f>IF($C$20=""," ",IF($AD$50=TRUE," ",VLOOKUP($C$20,'Avg Month Snow Depth'!$A$2:$N$286,2)))</f>
        <v>10</v>
      </c>
      <c r="Q50" s="11">
        <f>IF($C$20=""," ",IF($AD$50=TRUE," ",VLOOKUP($C$20,'Avg Month Snow Depth'!$A$2:$N$286,3)))</f>
        <v>9</v>
      </c>
      <c r="R50" s="11">
        <f>IF($C$20=""," ",IF($AD$50=TRUE," ",VLOOKUP($C$20,'Avg Month Snow Depth'!$A$2:$N$286,4)))</f>
        <v>6</v>
      </c>
      <c r="S50" s="11">
        <f>IF($C$20=""," ",IF($AD$50=TRUE," ",VLOOKUP($C$20,'Avg Month Snow Depth'!$A$2:$N$286,5)))</f>
        <v>2</v>
      </c>
      <c r="T50" s="11">
        <f>IF($C$20=""," ",IF($AD$50=TRUE," ",VLOOKUP($C$20,'Avg Month Snow Depth'!$A$2:$N$286,6)))</f>
        <v>0</v>
      </c>
      <c r="U50" s="11">
        <f>IF($C$20=""," ",IF($AD$50=TRUE," ",VLOOKUP($C$20,'Avg Month Snow Depth'!$A$2:$N$286,7)))</f>
        <v>0</v>
      </c>
      <c r="V50" s="11">
        <f>IF($C$20=""," ",IF($AD$50=TRUE," ",VLOOKUP($C$20,'Avg Month Snow Depth'!$A$2:$N$286,8)))</f>
        <v>0</v>
      </c>
      <c r="W50" s="11">
        <f>IF($C$20=""," ",IF($AD$50=TRUE," ",VLOOKUP($C$20,'Avg Month Snow Depth'!$A$2:$N$286,9)))</f>
        <v>0</v>
      </c>
      <c r="X50" s="11">
        <f>IF($C$20=""," ",IF($AD$50=TRUE," ",VLOOKUP($C$20,'Avg Month Snow Depth'!$A$2:$N$286,10)))</f>
        <v>0</v>
      </c>
      <c r="Y50" s="11">
        <f>IF($C$20=""," ",IF($AD$50=TRUE," ",VLOOKUP($C$20,'Avg Month Snow Depth'!$A$2:$N$286,11)))</f>
        <v>2</v>
      </c>
      <c r="Z50" s="11">
        <f>IF($C$20=""," ",IF($AD$50=TRUE," ",VLOOKUP($C$20,'Avg Month Snow Depth'!$A$2:$N$286,12)))</f>
        <v>4</v>
      </c>
      <c r="AA50" s="11">
        <f>IF($C$20=""," ",IF($AD$50=TRUE," ",VLOOKUP($C$20,'Avg Month Snow Depth'!$A$2:$N$286,13)))</f>
        <v>7</v>
      </c>
      <c r="AB50" s="12">
        <f>IF($C$20=""," ",IF($AD$50=TRUE," ",VLOOKUP($C$20,'Avg Month Snow Depth'!$A$2:$N$286,14)))</f>
        <v>14</v>
      </c>
      <c r="AD50" t="b">
        <f>ISERROR(VLOOKUP($C$20,'Avg Month Snow Depth'!$A$2:$N$286,2,2))</f>
        <v>0</v>
      </c>
      <c r="AL50" t="s">
        <v>38</v>
      </c>
    </row>
    <row r="51" spans="15:38" ht="12.75">
      <c r="O51" s="21" t="s">
        <v>274</v>
      </c>
      <c r="P51" s="16">
        <f>IF($C$20=""," ",IF($AD$51=TRUE," ",VLOOKUP($C$20,'GDD (40)'!$A$2:$N$286,2)))</f>
        <v>15</v>
      </c>
      <c r="Q51" s="11">
        <f>IF($C$20=""," ",IF($AD$51=TRUE," ",VLOOKUP($C$20,'GDD (40)'!$A$2:$N$286,3)))</f>
        <v>38</v>
      </c>
      <c r="R51" s="11">
        <f>IF($C$20=""," ",IF($AD$51=TRUE," ",VLOOKUP($C$20,'GDD (40)'!$A$2:$N$286,4)))</f>
        <v>122</v>
      </c>
      <c r="S51" s="11">
        <f>IF($C$20=""," ",IF($AD$51=TRUE," ",VLOOKUP($C$20,'GDD (40)'!$A$2:$N$286,5)))</f>
        <v>270</v>
      </c>
      <c r="T51" s="11">
        <f>IF($C$20=""," ",IF($AD$51=TRUE," ",VLOOKUP($C$20,'GDD (40)'!$A$2:$N$286,6)))</f>
        <v>488</v>
      </c>
      <c r="U51" s="11">
        <f>IF($C$20=""," ",IF($AD$51=TRUE," ",VLOOKUP($C$20,'GDD (40)'!$A$2:$N$286,7)))</f>
        <v>672</v>
      </c>
      <c r="V51" s="11">
        <f>IF($C$20=""," ",IF($AD$51=TRUE," ",VLOOKUP($C$20,'GDD (40)'!$A$2:$N$286,8)))</f>
        <v>866</v>
      </c>
      <c r="W51" s="11">
        <f>IF($C$20=""," ",IF($AD$51=TRUE," ",VLOOKUP($C$20,'GDD (40)'!$A$2:$N$286,9)))</f>
        <v>839</v>
      </c>
      <c r="X51" s="11">
        <f>IF($C$20=""," ",IF($AD$51=TRUE," ",VLOOKUP($C$20,'GDD (40)'!$A$2:$N$286,10)))</f>
        <v>608</v>
      </c>
      <c r="Y51" s="11">
        <f>IF($C$20=""," ",IF($AD$51=TRUE," ",VLOOKUP($C$20,'GDD (40)'!$A$2:$N$286,11)))</f>
        <v>368</v>
      </c>
      <c r="Z51" s="11">
        <f>IF($C$20=""," ",IF($AD$51=TRUE," ",VLOOKUP($C$20,'GDD (40)'!$A$2:$N$286,12)))</f>
        <v>111</v>
      </c>
      <c r="AA51" s="11">
        <f>IF($C$20=""," ",IF($AD$51=TRUE," ",VLOOKUP($C$20,'GDD (40)'!$A$2:$N$286,13)))</f>
        <v>23</v>
      </c>
      <c r="AB51" s="12">
        <f>IF($C$20=""," ",IF($AD$51=TRUE," ",VLOOKUP($C$20,'GDD (40)'!$A$2:$N$286,14)))</f>
        <v>4424</v>
      </c>
      <c r="AD51" t="b">
        <f>ISERROR(VLOOKUP($C$20,'GDD (40)'!$A$2:$N$286,2,2))</f>
        <v>0</v>
      </c>
      <c r="AL51" t="s">
        <v>334</v>
      </c>
    </row>
    <row r="52" spans="15:38" ht="12.75">
      <c r="O52" s="22" t="s">
        <v>275</v>
      </c>
      <c r="P52" s="18">
        <f>IF($C$20=""," ",IF($AD$52=TRUE," ",VLOOKUP($C$20,'GDD (50)'!$A$2:$N$286,2)))</f>
        <v>0</v>
      </c>
      <c r="Q52" s="19">
        <f>IF($C$20=""," ",IF($AD$52=TRUE," ",VLOOKUP($C$20,'GDD (50)'!$A$2:$N$286,3)))</f>
        <v>5</v>
      </c>
      <c r="R52" s="19">
        <f>IF($C$20=""," ",IF($AD$52=TRUE," ",VLOOKUP($C$20,'GDD (50)'!$A$2:$N$286,4)))</f>
        <v>37</v>
      </c>
      <c r="S52" s="19">
        <f>IF($C$20=""," ",IF($AD$52=TRUE," ",VLOOKUP($C$20,'GDD (50)'!$A$2:$N$286,5)))</f>
        <v>128</v>
      </c>
      <c r="T52" s="19">
        <f>IF($C$20=""," ",IF($AD$52=TRUE," ",VLOOKUP($C$20,'GDD (50)'!$A$2:$N$286,6)))</f>
        <v>281</v>
      </c>
      <c r="U52" s="19">
        <f>IF($C$20=""," ",IF($AD$52=TRUE," ",VLOOKUP($C$20,'GDD (50)'!$A$2:$N$286,7)))</f>
        <v>450</v>
      </c>
      <c r="V52" s="19">
        <f>IF($C$20=""," ",IF($AD$52=TRUE," ",VLOOKUP($C$20,'GDD (50)'!$A$2:$N$286,8)))</f>
        <v>672</v>
      </c>
      <c r="W52" s="19">
        <f>IF($C$20=""," ",IF($AD$52=TRUE," ",VLOOKUP($C$20,'GDD (50)'!$A$2:$N$286,9)))</f>
        <v>638</v>
      </c>
      <c r="X52" s="19">
        <f>IF($C$20=""," ",IF($AD$52=TRUE," ",VLOOKUP($C$20,'GDD (50)'!$A$2:$N$286,10)))</f>
        <v>391</v>
      </c>
      <c r="Y52" s="19">
        <f>IF($C$20=""," ",IF($AD$52=TRUE," ",VLOOKUP($C$20,'GDD (50)'!$A$2:$N$286,11)))</f>
        <v>195</v>
      </c>
      <c r="Z52" s="19">
        <f>IF($C$20=""," ",IF($AD$52=TRUE," ",VLOOKUP($C$20,'GDD (50)'!$A$2:$N$286,12)))</f>
        <v>32</v>
      </c>
      <c r="AA52" s="19">
        <f>IF($C$20=""," ",IF($AD$52=TRUE," ",VLOOKUP($C$20,'GDD (50)'!$A$2:$N$286,13)))</f>
        <v>2</v>
      </c>
      <c r="AB52" s="13">
        <f>IF($C$20=""," ",IF($AD$52=TRUE," ",VLOOKUP($C$20,'GDD (50)'!$A$2:$N$286,14)))</f>
        <v>2838</v>
      </c>
      <c r="AD52" t="b">
        <f>ISERROR(VLOOKUP($C$20,'GDD (50)'!$A$2:$N$286,2,2))</f>
        <v>0</v>
      </c>
      <c r="AL52" t="s">
        <v>225</v>
      </c>
    </row>
    <row r="53" spans="15:38" ht="12.75" customHeight="1">
      <c r="O53" s="124" t="s">
        <v>302</v>
      </c>
      <c r="P53" s="130" t="s">
        <v>300</v>
      </c>
      <c r="Q53" s="131"/>
      <c r="R53" s="131"/>
      <c r="S53" s="132"/>
      <c r="T53" s="130" t="s">
        <v>301</v>
      </c>
      <c r="U53" s="131"/>
      <c r="V53" s="131"/>
      <c r="W53" s="132"/>
      <c r="X53" s="130" t="s">
        <v>284</v>
      </c>
      <c r="Y53" s="131"/>
      <c r="Z53" s="131"/>
      <c r="AA53" s="132"/>
      <c r="AB53" s="2"/>
      <c r="AL53" t="s">
        <v>226</v>
      </c>
    </row>
    <row r="54" spans="15:38" ht="12.75">
      <c r="O54" s="125"/>
      <c r="P54" s="14" t="s">
        <v>281</v>
      </c>
      <c r="Q54" s="6" t="s">
        <v>279</v>
      </c>
      <c r="R54" s="6" t="s">
        <v>280</v>
      </c>
      <c r="S54" s="6" t="s">
        <v>278</v>
      </c>
      <c r="T54" s="6" t="s">
        <v>281</v>
      </c>
      <c r="U54" s="6" t="s">
        <v>279</v>
      </c>
      <c r="V54" s="6" t="s">
        <v>280</v>
      </c>
      <c r="W54" s="6" t="s">
        <v>278</v>
      </c>
      <c r="X54" s="6">
        <v>36</v>
      </c>
      <c r="Y54" s="6">
        <v>32</v>
      </c>
      <c r="Z54" s="6">
        <v>28</v>
      </c>
      <c r="AA54" s="6">
        <v>24</v>
      </c>
      <c r="AB54" s="3"/>
      <c r="AL54" t="s">
        <v>295</v>
      </c>
    </row>
    <row r="55" spans="15:38" ht="12.75">
      <c r="O55" s="126"/>
      <c r="P55" s="24">
        <f>IF($C$20=""," ",IF($AD$55=TRUE," ",VLOOKUP($C$20,'Spring Fall Min Temp''s'!$A$3:$N$286,2)))</f>
        <v>38494</v>
      </c>
      <c r="Q55" s="26">
        <f>IF($C$20=""," ",IF($AD$55=TRUE," ",VLOOKUP($C$20,'Spring Fall Min Temp''s'!$A$3:$N$286,3)))</f>
        <v>38478</v>
      </c>
      <c r="R55" s="26">
        <f>IF($C$20=""," ",IF($AD$55=TRUE," ",VLOOKUP($C$20,'Spring Fall Min Temp''s'!$A$3:$N$286,4)))</f>
        <v>38459</v>
      </c>
      <c r="S55" s="26">
        <f>IF($C$20=""," ",IF($AD$55=TRUE," ",VLOOKUP($C$20,'Spring Fall Min Temp''s'!$A$3:$N$286,5)))</f>
        <v>38445</v>
      </c>
      <c r="T55" s="26">
        <f>IF($C$20=""," ",IF($AD$55=TRUE," ",VLOOKUP($C$20,'Spring Fall Min Temp''s'!$A$3:$N$286,6)))</f>
        <v>38619</v>
      </c>
      <c r="U55" s="26">
        <f>IF($C$20=""," ",IF($AD$55=TRUE," ",VLOOKUP($C$20,'Spring Fall Min Temp''s'!$A$3:$N$286,7)))</f>
        <v>38638</v>
      </c>
      <c r="V55" s="26">
        <f>IF($C$20=""," ",IF($AD$55=TRUE," ",VLOOKUP($C$20,'Spring Fall Min Temp''s'!$A$3:$N$286,8)))</f>
        <v>38652</v>
      </c>
      <c r="W55" s="26">
        <f>IF($C$20=""," ",IF($AD$55=TRUE," ",VLOOKUP($C$20,'Spring Fall Min Temp''s'!$A$3:$N$286,9)))</f>
        <v>38661</v>
      </c>
      <c r="X55" s="27">
        <f>IF($C$20=""," ",IF($AD$55=TRUE," ",VLOOKUP($C$20,'Spring Fall Min Temp''s'!$A$3:$N$286,10)))</f>
        <v>128</v>
      </c>
      <c r="Y55" s="27">
        <f>IF($C$20=""," ",IF($AD$55=TRUE," ",VLOOKUP($C$20,'Spring Fall Min Temp''s'!$A$3:$N$286,11)))</f>
        <v>160</v>
      </c>
      <c r="Z55" s="27">
        <f>IF($C$20=""," ",IF($AD$55=TRUE," ",VLOOKUP($C$20,'Spring Fall Min Temp''s'!$A$3:$N$286,12)))</f>
        <v>194</v>
      </c>
      <c r="AA55" s="29">
        <f>IF($C$20=""," ",IF($AD$55=TRUE," ",VLOOKUP($C$20,'Spring Fall Min Temp''s'!$A$3:$N$286,13)))</f>
        <v>216</v>
      </c>
      <c r="AB55" s="3"/>
      <c r="AD55" t="b">
        <f>ISERROR(VLOOKUP($C$20,'Spring Fall Min Temp''s'!$A$3:$N$286,2,2))</f>
        <v>0</v>
      </c>
      <c r="AL55" t="s">
        <v>39</v>
      </c>
    </row>
    <row r="56" spans="15:38" ht="12.75">
      <c r="O56" s="127" t="s">
        <v>287</v>
      </c>
      <c r="P56" s="130" t="s">
        <v>285</v>
      </c>
      <c r="Q56" s="131"/>
      <c r="R56" s="132"/>
      <c r="S56" s="130" t="s">
        <v>286</v>
      </c>
      <c r="T56" s="131"/>
      <c r="U56" s="132"/>
      <c r="V56" s="130" t="s">
        <v>287</v>
      </c>
      <c r="W56" s="131"/>
      <c r="X56" s="132"/>
      <c r="Y56" s="5"/>
      <c r="AL56" t="s">
        <v>40</v>
      </c>
    </row>
    <row r="57" spans="15:38" ht="12.75">
      <c r="O57" s="128"/>
      <c r="P57" s="7" t="s">
        <v>289</v>
      </c>
      <c r="Q57" s="7" t="s">
        <v>290</v>
      </c>
      <c r="R57" s="7" t="s">
        <v>291</v>
      </c>
      <c r="S57" s="7" t="s">
        <v>289</v>
      </c>
      <c r="T57" s="7" t="s">
        <v>290</v>
      </c>
      <c r="U57" s="7" t="s">
        <v>291</v>
      </c>
      <c r="V57" s="7" t="s">
        <v>292</v>
      </c>
      <c r="W57" s="7" t="s">
        <v>290</v>
      </c>
      <c r="X57" s="7" t="s">
        <v>293</v>
      </c>
      <c r="Y57" s="5"/>
      <c r="Z57" s="2"/>
      <c r="AA57" s="2"/>
      <c r="AL57" t="s">
        <v>41</v>
      </c>
    </row>
    <row r="58" spans="15:38" ht="12.75">
      <c r="O58" s="129"/>
      <c r="P58" s="24">
        <f>IF($C$20=""," ",IF($AD$58=TRUE," ",VLOOKUP($C$20,'Frost Free Days'!$A$3:$N$286,2)))</f>
        <v>37351</v>
      </c>
      <c r="Q58" s="25">
        <f>IF($C$20=""," ",IF($AD$58=TRUE," ",VLOOKUP($C$20,'Frost Free Days'!$A$3:$N$286,3)))</f>
        <v>37382</v>
      </c>
      <c r="R58" s="26">
        <f>IF($C$20=""," ",IF($AD$58=TRUE," ",VLOOKUP($C$20,'Frost Free Days'!$A$3:$N$286,4)))</f>
        <v>37424</v>
      </c>
      <c r="S58" s="26">
        <f>IF($C$20=""," ",IF($AD$58=TRUE," ",VLOOKUP($C$20,'Frost Free Days'!$A$3:$N$286,5)))</f>
        <v>37499</v>
      </c>
      <c r="T58" s="25">
        <f>IF($C$20=""," ",IF($AD$58=TRUE," ",VLOOKUP($C$20,'Frost Free Days'!$A$3:$N$286,6)))</f>
        <v>37539</v>
      </c>
      <c r="U58" s="26">
        <f>IF($C$20=""," ",IF($AD$58=TRUE," ",VLOOKUP($C$20,'Frost Free Days'!$A$3:$N$286,7)))</f>
        <v>37569</v>
      </c>
      <c r="V58" s="27">
        <f>IF($C$20=""," ",IF($AD$58=TRUE," ",VLOOKUP($C$20,'Frost Free Days'!$A$3:$N$286,8)))</f>
        <v>76</v>
      </c>
      <c r="W58" s="28">
        <f>IF($C$20=""," ",IF($AD$58=TRUE," ",VLOOKUP($C$20,'Frost Free Days'!$A$3:$N$286,9)))</f>
        <v>159</v>
      </c>
      <c r="X58" s="29">
        <f>IF($C$20=""," ",IF($AD$58=TRUE," ",VLOOKUP($C$20,'Frost Free Days'!$A$3:$N$286,10)))</f>
        <v>206</v>
      </c>
      <c r="Y58" s="5"/>
      <c r="AD58" t="b">
        <f>ISERROR(VLOOKUP($C$20,'Frost Free Days'!$A$3:$N$286,2,2))</f>
        <v>0</v>
      </c>
      <c r="AL58" t="s">
        <v>42</v>
      </c>
    </row>
    <row r="59" ht="12.75">
      <c r="AL59" t="s">
        <v>43</v>
      </c>
    </row>
    <row r="60" spans="15:38" ht="12.75">
      <c r="O60" s="119" t="s">
        <v>276</v>
      </c>
      <c r="P60" s="119"/>
      <c r="Q60" s="140" t="str">
        <f>J20</f>
        <v>SNOWVILLE</v>
      </c>
      <c r="R60" s="140"/>
      <c r="S60" s="140"/>
      <c r="T60" s="140"/>
      <c r="AB60" s="1"/>
      <c r="AL60" t="s">
        <v>44</v>
      </c>
    </row>
    <row r="61" spans="15:38" ht="12.75">
      <c r="O61" s="4"/>
      <c r="P61" s="4"/>
      <c r="Q61" s="4"/>
      <c r="R61" s="4"/>
      <c r="S61" s="4"/>
      <c r="T61" s="4"/>
      <c r="AB61" s="1"/>
      <c r="AL61" t="s">
        <v>45</v>
      </c>
    </row>
    <row r="62" spans="16:38" ht="12.75">
      <c r="P62" s="6" t="s">
        <v>257</v>
      </c>
      <c r="Q62" s="6" t="s">
        <v>259</v>
      </c>
      <c r="R62" s="6" t="s">
        <v>260</v>
      </c>
      <c r="S62" s="6" t="s">
        <v>261</v>
      </c>
      <c r="T62" s="6" t="s">
        <v>1</v>
      </c>
      <c r="U62" s="6" t="s">
        <v>262</v>
      </c>
      <c r="V62" s="6" t="s">
        <v>263</v>
      </c>
      <c r="W62" s="6" t="s">
        <v>264</v>
      </c>
      <c r="X62" s="6" t="s">
        <v>265</v>
      </c>
      <c r="Y62" s="6" t="s">
        <v>266</v>
      </c>
      <c r="Z62" s="6" t="s">
        <v>267</v>
      </c>
      <c r="AA62" s="6" t="s">
        <v>268</v>
      </c>
      <c r="AB62" s="6" t="s">
        <v>2</v>
      </c>
      <c r="AE62" t="s">
        <v>306</v>
      </c>
      <c r="AI62" t="s">
        <v>307</v>
      </c>
      <c r="AL62" t="s">
        <v>46</v>
      </c>
    </row>
    <row r="63" spans="15:38" ht="12.75">
      <c r="O63" s="20" t="s">
        <v>269</v>
      </c>
      <c r="P63" s="15">
        <f>IF($J$20=""," ",IF($AD$63=TRUE," ",VLOOKUP($J$20,'Avg Max Temp'!$A$2:$N$285,2)))</f>
        <v>33.1</v>
      </c>
      <c r="Q63" s="9">
        <f>IF($J$20=""," ",IF($AD$63=TRUE," ",VLOOKUP($J$20,'Avg Max Temp'!$A$2:$N$285,3)))</f>
        <v>39.5</v>
      </c>
      <c r="R63" s="9">
        <f>IF($J$20=""," ",IF($AD$63=TRUE," ",VLOOKUP($J$20,'Avg Max Temp'!$A$2:$N$285,4)))</f>
        <v>47.7</v>
      </c>
      <c r="S63" s="9">
        <f>IF($J$20=""," ",IF($AD$63=TRUE," ",VLOOKUP($J$20,'Avg Max Temp'!$A$2:$N$285,5)))</f>
        <v>59.1</v>
      </c>
      <c r="T63" s="9">
        <f>IF($J$20=""," ",IF($AD$63=TRUE," ",VLOOKUP($J$20,'Avg Max Temp'!$A$2:$N$285,6)))</f>
        <v>69.1</v>
      </c>
      <c r="U63" s="9">
        <f>IF($J$20=""," ",IF($AD$63=TRUE," ",VLOOKUP($J$20,'Avg Max Temp'!$A$2:$N$285,7)))</f>
        <v>80.1</v>
      </c>
      <c r="V63" s="9">
        <f>IF($J$20=""," ",IF($AD$63=TRUE," ",VLOOKUP($J$20,'Avg Max Temp'!$A$2:$N$285,8)))</f>
        <v>90.3</v>
      </c>
      <c r="W63" s="9">
        <f>IF($J$20=""," ",IF($AD$63=TRUE," ",VLOOKUP($J$20,'Avg Max Temp'!$A$2:$N$285,9)))</f>
        <v>88.2</v>
      </c>
      <c r="X63" s="9">
        <f>IF($J$20=""," ",IF($AD$63=TRUE," ",VLOOKUP($J$20,'Avg Max Temp'!$A$2:$N$285,10)))</f>
        <v>78.1</v>
      </c>
      <c r="Y63" s="9">
        <f>IF($J$20=""," ",IF($AD$63=TRUE," ",VLOOKUP($J$20,'Avg Max Temp'!$A$2:$N$285,11)))</f>
        <v>65</v>
      </c>
      <c r="Z63" s="9">
        <f>IF($J$20=""," ",IF($AD$63=TRUE," ",VLOOKUP($J$20,'Avg Max Temp'!$A$2:$N$285,12)))</f>
        <v>47.9</v>
      </c>
      <c r="AA63" s="9">
        <f>IF($J$20=""," ",IF($AD$63=TRUE," ",VLOOKUP($J$20,'Avg Max Temp'!$A$2:$N$285,13)))</f>
        <v>36.1</v>
      </c>
      <c r="AB63" s="10">
        <f>IF($J$20=""," ",IF($AD$63=TRUE," ",VLOOKUP($J$20,'Avg Max Temp'!$A$2:$N$285,14)))</f>
        <v>61.2</v>
      </c>
      <c r="AD63" t="b">
        <f>ISERROR(VLOOKUP($J$20,'Avg Max Temp'!$A$2:$N$286,2,2))</f>
        <v>0</v>
      </c>
      <c r="AE63" t="str">
        <f>CONCATENATE(AE62," ",Q60)</f>
        <v>Climate Diagram for SNOWVILLE</v>
      </c>
      <c r="AI63" t="str">
        <f>CONCATENATE(AB66,AI62)</f>
        <v>12.07" avg. annual ppt</v>
      </c>
      <c r="AL63" t="s">
        <v>227</v>
      </c>
    </row>
    <row r="64" spans="15:38" ht="12.75">
      <c r="O64" s="21" t="s">
        <v>270</v>
      </c>
      <c r="P64" s="16">
        <f>IF($J$20=""," ",IF($AD$64=TRUE," ",VLOOKUP($J$20,'Avg Min Temp'!$A$2:$N$286,2)))</f>
        <v>9.2</v>
      </c>
      <c r="Q64" s="11">
        <f>IF($J$20=""," ",IF($AD$64=TRUE," ",VLOOKUP($J$20,'Avg Min Temp'!$A$2:$N$286,3)))</f>
        <v>14.7</v>
      </c>
      <c r="R64" s="11">
        <f>IF($J$20=""," ",IF($AD$64=TRUE," ",VLOOKUP($J$20,'Avg Min Temp'!$A$2:$N$286,4)))</f>
        <v>21.6</v>
      </c>
      <c r="S64" s="11">
        <f>IF($J$20=""," ",IF($AD$64=TRUE," ",VLOOKUP($J$20,'Avg Min Temp'!$A$2:$N$286,5)))</f>
        <v>28.3</v>
      </c>
      <c r="T64" s="11">
        <f>IF($J$20=""," ",IF($AD$64=TRUE," ",VLOOKUP($J$20,'Avg Min Temp'!$A$2:$N$286,6)))</f>
        <v>35.8</v>
      </c>
      <c r="U64" s="11">
        <f>IF($J$20=""," ",IF($AD$64=TRUE," ",VLOOKUP($J$20,'Avg Min Temp'!$A$2:$N$286,7)))</f>
        <v>43</v>
      </c>
      <c r="V64" s="11">
        <f>IF($J$20=""," ",IF($AD$64=TRUE," ",VLOOKUP($J$20,'Avg Min Temp'!$A$2:$N$286,8)))</f>
        <v>50.5</v>
      </c>
      <c r="W64" s="11">
        <f>IF($J$20=""," ",IF($AD$64=TRUE," ",VLOOKUP($J$20,'Avg Min Temp'!$A$2:$N$286,9)))</f>
        <v>48.7</v>
      </c>
      <c r="X64" s="11">
        <f>IF($J$20=""," ",IF($AD$64=TRUE," ",VLOOKUP($J$20,'Avg Min Temp'!$A$2:$N$286,10)))</f>
        <v>39</v>
      </c>
      <c r="Y64" s="11">
        <f>IF($J$20=""," ",IF($AD$64=TRUE," ",VLOOKUP($J$20,'Avg Min Temp'!$A$2:$N$286,11)))</f>
        <v>28.7</v>
      </c>
      <c r="Z64" s="11">
        <f>IF($J$20=""," ",IF($AD$64=TRUE," ",VLOOKUP($J$20,'Avg Min Temp'!$A$2:$N$286,12)))</f>
        <v>20.6</v>
      </c>
      <c r="AA64" s="11">
        <f>IF($J$20=""," ",IF($AD$64=TRUE," ",VLOOKUP($J$20,'Avg Min Temp'!$A$2:$N$286,13)))</f>
        <v>12</v>
      </c>
      <c r="AB64" s="12">
        <f>IF($J$20=""," ",IF($AD$64=TRUE," ",VLOOKUP($J$20,'Avg Min Temp'!$A$2:$N$286,14)))</f>
        <v>29.3</v>
      </c>
      <c r="AD64" t="b">
        <f>ISERROR(VLOOKUP($J$20,'Avg Min Temp'!$A$2:$N$286,2,2))</f>
        <v>0</v>
      </c>
      <c r="AL64" t="s">
        <v>47</v>
      </c>
    </row>
    <row r="65" spans="15:38" ht="12.75">
      <c r="O65" s="21" t="s">
        <v>303</v>
      </c>
      <c r="P65" s="17">
        <f aca="true" t="shared" si="3" ref="P65:AB65">IF($J$20=""," ",IF($AD$65=TRUE," ",P66/$AB$66))</f>
        <v>0.08699254349627175</v>
      </c>
      <c r="Q65" s="17">
        <f t="shared" si="3"/>
        <v>0.06628003314001657</v>
      </c>
      <c r="R65" s="17">
        <f t="shared" si="3"/>
        <v>0.0820215410107705</v>
      </c>
      <c r="S65" s="17">
        <f t="shared" si="3"/>
        <v>0.09693454846727423</v>
      </c>
      <c r="T65" s="17">
        <f t="shared" si="3"/>
        <v>0.14250207125103562</v>
      </c>
      <c r="U65" s="17">
        <f t="shared" si="3"/>
        <v>0.09113504556752279</v>
      </c>
      <c r="V65" s="17">
        <f t="shared" si="3"/>
        <v>0.0588235294117647</v>
      </c>
      <c r="W65" s="17">
        <f t="shared" si="3"/>
        <v>0.061309030654515324</v>
      </c>
      <c r="X65" s="17">
        <f t="shared" si="3"/>
        <v>0.06793703396851698</v>
      </c>
      <c r="Y65" s="17">
        <f t="shared" si="3"/>
        <v>0.0695940347970174</v>
      </c>
      <c r="Z65" s="17">
        <f t="shared" si="3"/>
        <v>0.09030654515327258</v>
      </c>
      <c r="AA65" s="17">
        <f t="shared" si="3"/>
        <v>0.08616404308202154</v>
      </c>
      <c r="AB65" s="23">
        <f t="shared" si="3"/>
        <v>1</v>
      </c>
      <c r="AD65" t="b">
        <f>ISERROR(P66/$AB$67)</f>
        <v>0</v>
      </c>
      <c r="AE65" s="31">
        <v>38353</v>
      </c>
      <c r="AF65" s="31">
        <f>S74</f>
        <v>38477</v>
      </c>
      <c r="AG65" s="31">
        <f>Q74</f>
        <v>38512</v>
      </c>
      <c r="AH65" s="31">
        <f>U74</f>
        <v>38610</v>
      </c>
      <c r="AI65" s="31">
        <f>W74</f>
        <v>38628</v>
      </c>
      <c r="AJ65" s="32">
        <v>38717</v>
      </c>
      <c r="AL65" t="s">
        <v>48</v>
      </c>
    </row>
    <row r="66" spans="15:38" ht="12.75">
      <c r="O66" s="21" t="s">
        <v>304</v>
      </c>
      <c r="P66" s="16">
        <f>IF($J$20=""," ",IF($AD$66=TRUE," ",VLOOKUP($J$20,'Avg Month Precip'!$A$2:$N$285,2)))</f>
        <v>1.05</v>
      </c>
      <c r="Q66" s="16">
        <f>IF($J$20=""," ",IF($AD$66=TRUE," ",VLOOKUP($J$20,'Avg Month Precip'!$A$2:$N$285,3)))</f>
        <v>0.8</v>
      </c>
      <c r="R66" s="16">
        <f>IF($J$20=""," ",IF($AD$66=TRUE," ",VLOOKUP($J$20,'Avg Month Precip'!$A$2:$N$285,4)))</f>
        <v>0.99</v>
      </c>
      <c r="S66" s="16">
        <f>IF($J$20=""," ",IF($AD$66=TRUE," ",VLOOKUP($J$20,'Avg Month Precip'!$A$2:$N$285,5)))</f>
        <v>1.17</v>
      </c>
      <c r="T66" s="16">
        <f>IF($J$20=""," ",IF($AD$66=TRUE," ",VLOOKUP($J$20,'Avg Month Precip'!$A$2:$N$285,6)))</f>
        <v>1.72</v>
      </c>
      <c r="U66" s="16">
        <f>IF($J$20=""," ",IF($AD$66=TRUE," ",VLOOKUP($J$20,'Avg Month Precip'!$A$2:$N$285,7)))</f>
        <v>1.1</v>
      </c>
      <c r="V66" s="16">
        <f>IF($J$20=""," ",IF($AD$66=TRUE," ",VLOOKUP($J$20,'Avg Month Precip'!$A$2:$N$285,8)))</f>
        <v>0.71</v>
      </c>
      <c r="W66" s="16">
        <f>IF($J$20=""," ",IF($AD$66=TRUE," ",VLOOKUP($J$20,'Avg Month Precip'!$A$2:$N$285,9)))</f>
        <v>0.74</v>
      </c>
      <c r="X66" s="16">
        <f>IF($J$20=""," ",IF($AD$66=TRUE," ",VLOOKUP($J$20,'Avg Month Precip'!$A$2:$N$285,10)))</f>
        <v>0.82</v>
      </c>
      <c r="Y66" s="16">
        <f>IF($J$20=""," ",IF($AD$66=TRUE," ",VLOOKUP($J$20,'Avg Month Precip'!$A$2:$N$285,11)))</f>
        <v>0.84</v>
      </c>
      <c r="Z66" s="16">
        <f>IF($J$20=""," ",IF($AD$66=TRUE," ",VLOOKUP($J$20,'Avg Month Precip'!$A$2:$N$285,12)))</f>
        <v>1.09</v>
      </c>
      <c r="AA66" s="16">
        <f>IF($J$20=""," ",IF($AD$66=TRUE," ",VLOOKUP($J$20,'Avg Month Precip'!$A$2:$N$285,13)))</f>
        <v>1.04</v>
      </c>
      <c r="AB66" s="12">
        <f>IF($J$20=""," ",IF($AD$66=TRUE," ",VLOOKUP($J$20,'Avg Month Precip'!$A$2:$N$285,14)))</f>
        <v>12.07</v>
      </c>
      <c r="AD66" t="b">
        <f>ISERROR(VLOOKUP($J$20,'Avg Month Precip'!$A$2:$N$286,2,2))</f>
        <v>0</v>
      </c>
      <c r="AL66" t="s">
        <v>49</v>
      </c>
    </row>
    <row r="67" spans="15:38" ht="12.75">
      <c r="O67" s="21" t="s">
        <v>271</v>
      </c>
      <c r="P67" s="16">
        <f>IF($J$20=""," ",IF($AD$67=TRUE," ",VLOOKUP($J$20,'Avg Month Temp'!$A$2:$N$286,2)))</f>
        <v>21.1</v>
      </c>
      <c r="Q67" s="11">
        <f>IF($J$20=""," ",IF($AD$67=TRUE," ",VLOOKUP($J$20,'Avg Month Temp'!$A$2:$N$286,3)))</f>
        <v>27.1</v>
      </c>
      <c r="R67" s="11">
        <f>IF($J$20=""," ",IF($AD$67=TRUE," ",VLOOKUP($J$20,'Avg Month Temp'!$A$2:$N$286,4)))</f>
        <v>34.7</v>
      </c>
      <c r="S67" s="11">
        <f>IF($J$20=""," ",IF($AD$67=TRUE," ",VLOOKUP($J$20,'Avg Month Temp'!$A$2:$N$286,5)))</f>
        <v>43.7</v>
      </c>
      <c r="T67" s="11">
        <f>IF($J$20=""," ",IF($AD$67=TRUE," ",VLOOKUP($J$20,'Avg Month Temp'!$A$2:$N$286,6)))</f>
        <v>52.5</v>
      </c>
      <c r="U67" s="11">
        <f>IF($J$20=""," ",IF($AD$67=TRUE," ",VLOOKUP($J$20,'Avg Month Temp'!$A$2:$N$286,7)))</f>
        <v>61.5</v>
      </c>
      <c r="V67" s="11">
        <f>IF($J$20=""," ",IF($AD$67=TRUE," ",VLOOKUP($J$20,'Avg Month Temp'!$A$2:$N$286,8)))</f>
        <v>70.4</v>
      </c>
      <c r="W67" s="11">
        <f>IF($J$20=""," ",IF($AD$67=TRUE," ",VLOOKUP($J$20,'Avg Month Temp'!$A$2:$N$286,9)))</f>
        <v>68.5</v>
      </c>
      <c r="X67" s="11">
        <f>IF($J$20=""," ",IF($AD$67=TRUE," ",VLOOKUP($J$20,'Avg Month Temp'!$A$2:$N$286,10)))</f>
        <v>58.5</v>
      </c>
      <c r="Y67" s="11">
        <f>IF($J$20=""," ",IF($AD$67=TRUE," ",VLOOKUP($J$20,'Avg Month Temp'!$A$2:$N$286,11)))</f>
        <v>46.8</v>
      </c>
      <c r="Z67" s="11">
        <f>IF($J$20=""," ",IF($AD$67=TRUE," ",VLOOKUP($J$20,'Avg Month Temp'!$A$2:$N$286,12)))</f>
        <v>34.2</v>
      </c>
      <c r="AA67" s="11">
        <f>IF($J$20=""," ",IF($AD$67=TRUE," ",VLOOKUP($J$20,'Avg Month Temp'!$A$2:$N$286,13)))</f>
        <v>24.1</v>
      </c>
      <c r="AB67" s="12">
        <f>IF($J$20=""," ",IF($AD$67=TRUE," ",VLOOKUP($J$20,'Avg Month Temp'!$A$2:$N$286,14)))</f>
        <v>45.3</v>
      </c>
      <c r="AD67" t="b">
        <f>ISERROR(VLOOKUP($J$20,'Avg Month Temp'!$A$2:$N$286,2,2))</f>
        <v>0</v>
      </c>
      <c r="AE67">
        <f>DAYS360(AE65,AF65)</f>
        <v>124</v>
      </c>
      <c r="AF67">
        <f>DAYS360(AF65,AG65)</f>
        <v>34</v>
      </c>
      <c r="AG67">
        <f>DAYS360(AG65,AH65)</f>
        <v>96</v>
      </c>
      <c r="AH67">
        <f>DAYS360(AH65,AI65)</f>
        <v>18</v>
      </c>
      <c r="AI67">
        <f>DAYS360(AI65,AJ65)</f>
        <v>88</v>
      </c>
      <c r="AJ67">
        <f>SUM(AE67:AI67)</f>
        <v>360</v>
      </c>
      <c r="AL67" t="s">
        <v>50</v>
      </c>
    </row>
    <row r="68" spans="15:38" ht="12.75">
      <c r="O68" s="21" t="s">
        <v>272</v>
      </c>
      <c r="P68" s="16">
        <f>IF($J$20=""," ",IF($AD$68=TRUE," ",VLOOKUP($J$20,'Avg Month Snowfall'!$A$2:$N$286,2)))</f>
        <v>7.2</v>
      </c>
      <c r="Q68" s="11">
        <f>IF($J$20=""," ",IF($AD$68=TRUE," ",VLOOKUP($J$20,'Avg Month Snowfall'!$A$2:$N$286,3)))</f>
        <v>3.4</v>
      </c>
      <c r="R68" s="11">
        <f>IF($J$20=""," ",IF($AD$68=TRUE," ",VLOOKUP($J$20,'Avg Month Snowfall'!$A$2:$N$286,4)))</f>
        <v>2.1</v>
      </c>
      <c r="S68" s="11">
        <f>IF($J$20=""," ",IF($AD$68=TRUE," ",VLOOKUP($J$20,'Avg Month Snowfall'!$A$2:$N$286,5)))</f>
        <v>0.6</v>
      </c>
      <c r="T68" s="11">
        <f>IF($J$20=""," ",IF($AD$68=TRUE," ",VLOOKUP($J$20,'Avg Month Snowfall'!$A$2:$N$286,6)))</f>
        <v>0</v>
      </c>
      <c r="U68" s="11">
        <f>IF($J$20=""," ",IF($AD$68=TRUE," ",VLOOKUP($J$20,'Avg Month Snowfall'!$A$2:$N$286,7)))</f>
        <v>0</v>
      </c>
      <c r="V68" s="11">
        <f>IF($J$20=""," ",IF($AD$68=TRUE," ",VLOOKUP($J$20,'Avg Month Snowfall'!$A$2:$N$286,8)))</f>
        <v>0</v>
      </c>
      <c r="W68" s="11">
        <f>IF($J$20=""," ",IF($AD$68=TRUE," ",VLOOKUP($J$20,'Avg Month Snowfall'!$A$2:$N$286,9)))</f>
        <v>0</v>
      </c>
      <c r="X68" s="11">
        <f>IF($J$20=""," ",IF($AD$68=TRUE," ",VLOOKUP($J$20,'Avg Month Snowfall'!$A$2:$N$286,10)))</f>
        <v>0</v>
      </c>
      <c r="Y68" s="11">
        <f>IF($J$20=""," ",IF($AD$68=TRUE," ",VLOOKUP($J$20,'Avg Month Snowfall'!$A$2:$N$286,11)))</f>
        <v>0</v>
      </c>
      <c r="Z68" s="11">
        <f>IF($J$20=""," ",IF($AD$68=TRUE," ",VLOOKUP($J$20,'Avg Month Snowfall'!$A$2:$N$286,12)))</f>
        <v>3.1</v>
      </c>
      <c r="AA68" s="11">
        <f>IF($J$20=""," ",IF($AD$68=TRUE," ",VLOOKUP($J$20,'Avg Month Snowfall'!$A$2:$N$286,13)))</f>
        <v>4.3</v>
      </c>
      <c r="AB68" s="12">
        <f>IF($J$20=""," ",IF($AD$68=TRUE," ",VLOOKUP($J$20,'Avg Month Snowfall'!$A$2:$N$286,14)))</f>
        <v>20.7</v>
      </c>
      <c r="AD68" t="b">
        <f>ISERROR(VLOOKUP($J$20,'Avg Month Snowfall'!$A$2:$N$286,2,2))</f>
        <v>0</v>
      </c>
      <c r="AL68" t="s">
        <v>228</v>
      </c>
    </row>
    <row r="69" spans="15:38" ht="12.75">
      <c r="O69" s="21" t="s">
        <v>273</v>
      </c>
      <c r="P69" s="16" t="str">
        <f>IF($J$20=""," ",IF($AD$69=TRUE," ",VLOOKUP($J$20,'Avg Month Snow Depth'!$A$2:$N$286,2)))</f>
        <v> </v>
      </c>
      <c r="Q69" s="11" t="str">
        <f>IF($J$20=""," ",IF($AD$69=TRUE," ",VLOOKUP($J$20,'Avg Month Snow Depth'!$A$2:$N$286,3)))</f>
        <v> </v>
      </c>
      <c r="R69" s="11" t="str">
        <f>IF($J$20=""," ",IF($AD$69=TRUE," ",VLOOKUP($J$20,'Avg Month Snow Depth'!$A$2:$N$286,4)))</f>
        <v> </v>
      </c>
      <c r="S69" s="11" t="str">
        <f>IF($J$20=""," ",IF($AD$69=TRUE," ",VLOOKUP($J$20,'Avg Month Snow Depth'!$A$2:$N$286,5)))</f>
        <v> </v>
      </c>
      <c r="T69" s="11" t="str">
        <f>IF($J$20=""," ",IF($AD$69=TRUE," ",VLOOKUP($J$20,'Avg Month Snow Depth'!$A$2:$N$286,6)))</f>
        <v> </v>
      </c>
      <c r="U69" s="11" t="str">
        <f>IF($J$20=""," ",IF($AD$69=TRUE," ",VLOOKUP($J$20,'Avg Month Snow Depth'!$A$2:$N$286,7)))</f>
        <v> </v>
      </c>
      <c r="V69" s="11" t="str">
        <f>IF($J$20=""," ",IF($AD$69=TRUE," ",VLOOKUP($J$20,'Avg Month Snow Depth'!$A$2:$N$286,8)))</f>
        <v> </v>
      </c>
      <c r="W69" s="11" t="str">
        <f>IF($J$20=""," ",IF($AD$69=TRUE," ",VLOOKUP($J$20,'Avg Month Snow Depth'!$A$2:$N$286,9)))</f>
        <v> </v>
      </c>
      <c r="X69" s="11" t="str">
        <f>IF($J$20=""," ",IF($AD$69=TRUE," ",VLOOKUP($J$20,'Avg Month Snow Depth'!$A$2:$N$286,10)))</f>
        <v> </v>
      </c>
      <c r="Y69" s="11" t="str">
        <f>IF($J$20=""," ",IF($AD$69=TRUE," ",VLOOKUP($J$20,'Avg Month Snow Depth'!$A$2:$N$286,11)))</f>
        <v> </v>
      </c>
      <c r="Z69" s="11" t="str">
        <f>IF($J$20=""," ",IF($AD$69=TRUE," ",VLOOKUP($J$20,'Avg Month Snow Depth'!$A$2:$N$286,12)))</f>
        <v> </v>
      </c>
      <c r="AA69" s="11" t="str">
        <f>IF($J$20=""," ",IF($AD$69=TRUE," ",VLOOKUP($J$20,'Avg Month Snow Depth'!$A$2:$N$286,13)))</f>
        <v> </v>
      </c>
      <c r="AB69" s="12" t="str">
        <f>IF($J$20=""," ",IF($AD$69=TRUE," ",VLOOKUP($J$20,'Avg Month Snow Depth'!$A$2:$N$286,14)))</f>
        <v> </v>
      </c>
      <c r="AD69" t="b">
        <f>ISERROR(VLOOKUP($J$20,'Avg Month Snow Depth'!$A$2:$N$286,2,2))</f>
        <v>0</v>
      </c>
      <c r="AL69" t="s">
        <v>51</v>
      </c>
    </row>
    <row r="70" spans="15:38" ht="12.75">
      <c r="O70" s="21" t="s">
        <v>274</v>
      </c>
      <c r="P70" s="16">
        <f>IF($J$20=""," ",IF($AD$70=TRUE," ",VLOOKUP($J$20,'GDD (40)'!$A$2:$N$286,2)))</f>
        <v>9</v>
      </c>
      <c r="Q70" s="11">
        <f>IF($J$20=""," ",IF($AD$70=TRUE," ",VLOOKUP($J$20,'GDD (40)'!$A$2:$N$286,3)))</f>
        <v>50</v>
      </c>
      <c r="R70" s="11">
        <f>IF($J$20=""," ",IF($AD$70=TRUE," ",VLOOKUP($J$20,'GDD (40)'!$A$2:$N$286,4)))</f>
        <v>145</v>
      </c>
      <c r="S70" s="11">
        <f>IF($J$20=""," ",IF($AD$70=TRUE," ",VLOOKUP($J$20,'GDD (40)'!$A$2:$N$286,5)))</f>
        <v>292</v>
      </c>
      <c r="T70" s="11">
        <f>IF($J$20=""," ",IF($AD$70=TRUE," ",VLOOKUP($J$20,'GDD (40)'!$A$2:$N$286,6)))</f>
        <v>454</v>
      </c>
      <c r="U70" s="11">
        <f>IF($J$20=""," ",IF($AD$70=TRUE," ",VLOOKUP($J$20,'GDD (40)'!$A$2:$N$286,7)))</f>
        <v>583</v>
      </c>
      <c r="V70" s="11">
        <f>IF($J$20=""," ",IF($AD$70=TRUE," ",VLOOKUP($J$20,'GDD (40)'!$A$2:$N$286,8)))</f>
        <v>735</v>
      </c>
      <c r="W70" s="11">
        <f>IF($J$20=""," ",IF($AD$70=TRUE," ",VLOOKUP($J$20,'GDD (40)'!$A$2:$N$286,9)))</f>
        <v>709</v>
      </c>
      <c r="X70" s="11">
        <f>IF($J$20=""," ",IF($AD$70=TRUE," ",VLOOKUP($J$20,'GDD (40)'!$A$2:$N$286,10)))</f>
        <v>538</v>
      </c>
      <c r="Y70" s="11">
        <f>IF($J$20=""," ",IF($AD$70=TRUE," ",VLOOKUP($J$20,'GDD (40)'!$A$2:$N$286,11)))</f>
        <v>387</v>
      </c>
      <c r="Z70" s="11">
        <f>IF($J$20=""," ",IF($AD$70=TRUE," ",VLOOKUP($J$20,'GDD (40)'!$A$2:$N$286,12)))</f>
        <v>131</v>
      </c>
      <c r="AA70" s="11">
        <f>IF($J$20=""," ",IF($AD$70=TRUE," ",VLOOKUP($J$20,'GDD (40)'!$A$2:$N$286,13)))</f>
        <v>25</v>
      </c>
      <c r="AB70" s="12">
        <f>IF($J$20=""," ",IF($AD$70=TRUE," ",VLOOKUP($J$20,'GDD (40)'!$A$2:$N$286,14)))</f>
        <v>4064</v>
      </c>
      <c r="AD70" t="b">
        <f>ISERROR(VLOOKUP($J$20,'GDD (40)'!$A$2:$N$286,2,2))</f>
        <v>0</v>
      </c>
      <c r="AL70" t="s">
        <v>52</v>
      </c>
    </row>
    <row r="71" spans="15:38" ht="12.75">
      <c r="O71" s="22" t="s">
        <v>275</v>
      </c>
      <c r="P71" s="18">
        <f>IF($J$20=""," ",IF($AD$71=TRUE," ",VLOOKUP($J$20,'GDD (50)'!$A$2:$N$286,2)))</f>
        <v>0</v>
      </c>
      <c r="Q71" s="19">
        <f>IF($J$20=""," ",IF($AD$71=TRUE," ",VLOOKUP($J$20,'GDD (50)'!$A$2:$N$286,3)))</f>
        <v>8</v>
      </c>
      <c r="R71" s="19">
        <f>IF($J$20=""," ",IF($AD$71=TRUE," ",VLOOKUP($J$20,'GDD (50)'!$A$2:$N$286,4)))</f>
        <v>47</v>
      </c>
      <c r="S71" s="19">
        <f>IF($J$20=""," ",IF($AD$71=TRUE," ",VLOOKUP($J$20,'GDD (50)'!$A$2:$N$286,5)))</f>
        <v>154</v>
      </c>
      <c r="T71" s="19">
        <f>IF($J$20=""," ",IF($AD$71=TRUE," ",VLOOKUP($J$20,'GDD (50)'!$A$2:$N$286,6)))</f>
        <v>306</v>
      </c>
      <c r="U71" s="19">
        <f>IF($J$20=""," ",IF($AD$71=TRUE," ",VLOOKUP($J$20,'GDD (50)'!$A$2:$N$286,7)))</f>
        <v>445</v>
      </c>
      <c r="V71" s="19">
        <f>IF($J$20=""," ",IF($AD$71=TRUE," ",VLOOKUP($J$20,'GDD (50)'!$A$2:$N$286,8)))</f>
        <v>585</v>
      </c>
      <c r="W71" s="19">
        <f>IF($J$20=""," ",IF($AD$71=TRUE," ",VLOOKUP($J$20,'GDD (50)'!$A$2:$N$286,9)))</f>
        <v>562</v>
      </c>
      <c r="X71" s="19">
        <f>IF($J$20=""," ",IF($AD$71=TRUE," ",VLOOKUP($J$20,'GDD (50)'!$A$2:$N$286,10)))</f>
        <v>409</v>
      </c>
      <c r="Y71" s="19">
        <f>IF($J$20=""," ",IF($AD$71=TRUE," ",VLOOKUP($J$20,'GDD (50)'!$A$2:$N$286,11)))</f>
        <v>244</v>
      </c>
      <c r="Z71" s="19">
        <f>IF($J$20=""," ",IF($AD$71=TRUE," ",VLOOKUP($J$20,'GDD (50)'!$A$2:$N$286,12)))</f>
        <v>44</v>
      </c>
      <c r="AA71" s="19">
        <f>IF($J$20=""," ",IF($AD$71=TRUE," ",VLOOKUP($J$20,'GDD (50)'!$A$2:$N$286,13)))</f>
        <v>1</v>
      </c>
      <c r="AB71" s="13">
        <f>IF($J$20=""," ",IF($AD$71=TRUE," ",VLOOKUP($J$20,'GDD (50)'!$A$2:$N$286,14)))</f>
        <v>2808</v>
      </c>
      <c r="AD71" t="b">
        <f>ISERROR(VLOOKUP($J$20,'GDD (50)'!$A$2:$N$286,2,2))</f>
        <v>0</v>
      </c>
      <c r="AL71" t="s">
        <v>53</v>
      </c>
    </row>
    <row r="72" spans="15:38" ht="12.75" customHeight="1">
      <c r="O72" s="124" t="s">
        <v>302</v>
      </c>
      <c r="P72" s="130" t="s">
        <v>300</v>
      </c>
      <c r="Q72" s="131"/>
      <c r="R72" s="131"/>
      <c r="S72" s="132"/>
      <c r="T72" s="130" t="s">
        <v>301</v>
      </c>
      <c r="U72" s="131"/>
      <c r="V72" s="131"/>
      <c r="W72" s="132"/>
      <c r="X72" s="130" t="s">
        <v>284</v>
      </c>
      <c r="Y72" s="131"/>
      <c r="Z72" s="131"/>
      <c r="AA72" s="132"/>
      <c r="AB72" s="2"/>
      <c r="AL72" t="s">
        <v>335</v>
      </c>
    </row>
    <row r="73" spans="15:38" ht="12.75" customHeight="1">
      <c r="O73" s="125"/>
      <c r="P73" s="14" t="s">
        <v>281</v>
      </c>
      <c r="Q73" s="6" t="s">
        <v>279</v>
      </c>
      <c r="R73" s="6" t="s">
        <v>280</v>
      </c>
      <c r="S73" s="6" t="s">
        <v>278</v>
      </c>
      <c r="T73" s="6" t="s">
        <v>281</v>
      </c>
      <c r="U73" s="6" t="s">
        <v>279</v>
      </c>
      <c r="V73" s="6" t="s">
        <v>280</v>
      </c>
      <c r="W73" s="6" t="s">
        <v>278</v>
      </c>
      <c r="X73" s="6">
        <v>36</v>
      </c>
      <c r="Y73" s="6">
        <v>32</v>
      </c>
      <c r="Z73" s="6">
        <v>28</v>
      </c>
      <c r="AA73" s="6">
        <v>24</v>
      </c>
      <c r="AB73" s="3"/>
      <c r="AL73" t="s">
        <v>54</v>
      </c>
    </row>
    <row r="74" spans="15:38" ht="12.75">
      <c r="O74" s="126"/>
      <c r="P74" s="24">
        <f>IF($J$20=""," ",IF($AD$74=TRUE," ",VLOOKUP($J$20,'Spring Fall Min Temp''s'!$A$3:$N$286,2)))</f>
        <v>38526</v>
      </c>
      <c r="Q74" s="26">
        <f>IF($J$20=""," ",IF($AD$74=TRUE," ",VLOOKUP($J$20,'Spring Fall Min Temp''s'!$A$3:$N$286,3)))</f>
        <v>38512</v>
      </c>
      <c r="R74" s="26">
        <f>IF($J$20=""," ",IF($AD$74=TRUE," ",VLOOKUP($J$20,'Spring Fall Min Temp''s'!$A$3:$N$286,4)))</f>
        <v>38488</v>
      </c>
      <c r="S74" s="26">
        <f>IF($J$20=""," ",IF($AD$74=TRUE," ",VLOOKUP($J$20,'Spring Fall Min Temp''s'!$A$3:$N$286,5)))</f>
        <v>38477</v>
      </c>
      <c r="T74" s="26">
        <f>IF($J$20=""," ",IF($AD$74=TRUE," ",VLOOKUP($J$20,'Spring Fall Min Temp''s'!$A$3:$N$286,6)))</f>
        <v>38604</v>
      </c>
      <c r="U74" s="26">
        <f>IF($J$20=""," ",IF($AD$74=TRUE," ",VLOOKUP($J$20,'Spring Fall Min Temp''s'!$A$3:$N$286,7)))</f>
        <v>38610</v>
      </c>
      <c r="V74" s="26">
        <f>IF($J$20=""," ",IF($AD$74=TRUE," ",VLOOKUP($J$20,'Spring Fall Min Temp''s'!$A$3:$N$286,8)))</f>
        <v>38617</v>
      </c>
      <c r="W74" s="26">
        <f>IF($J$20=""," ",IF($AD$74=TRUE," ",VLOOKUP($J$20,'Spring Fall Min Temp''s'!$A$3:$N$286,9)))</f>
        <v>38628</v>
      </c>
      <c r="X74" s="27">
        <f>IF($J$20=""," ",IF($AD$74=TRUE," ",VLOOKUP($J$20,'Spring Fall Min Temp''s'!$A$3:$N$286,10)))</f>
        <v>75</v>
      </c>
      <c r="Y74" s="27">
        <f>IF($J$20=""," ",IF($AD$74=TRUE," ",VLOOKUP($J$20,'Spring Fall Min Temp''s'!$A$3:$N$286,11)))</f>
        <v>102</v>
      </c>
      <c r="Z74" s="27">
        <f>IF($J$20=""," ",IF($AD$74=TRUE," ",VLOOKUP($J$20,'Spring Fall Min Temp''s'!$A$3:$N$286,12)))</f>
        <v>123</v>
      </c>
      <c r="AA74" s="29">
        <f>IF($J$20=""," ",IF($AD$74=TRUE," ",VLOOKUP($J$20,'Spring Fall Min Temp''s'!$A$3:$N$286,13)))</f>
        <v>152</v>
      </c>
      <c r="AB74" s="3"/>
      <c r="AD74" t="b">
        <f>ISERROR(VLOOKUP($J$20,'Spring Fall Min Temp''s'!$A$3:$N$286,2,2))</f>
        <v>0</v>
      </c>
      <c r="AL74" t="s">
        <v>55</v>
      </c>
    </row>
    <row r="75" spans="15:38" ht="12.75">
      <c r="O75" s="127" t="s">
        <v>287</v>
      </c>
      <c r="P75" s="130" t="s">
        <v>285</v>
      </c>
      <c r="Q75" s="131"/>
      <c r="R75" s="132"/>
      <c r="S75" s="130" t="s">
        <v>286</v>
      </c>
      <c r="T75" s="131"/>
      <c r="U75" s="132"/>
      <c r="V75" s="130" t="s">
        <v>287</v>
      </c>
      <c r="W75" s="131"/>
      <c r="X75" s="132"/>
      <c r="Y75" s="5"/>
      <c r="AL75" t="s">
        <v>56</v>
      </c>
    </row>
    <row r="76" spans="15:38" ht="12.75">
      <c r="O76" s="128"/>
      <c r="P76" s="7" t="s">
        <v>289</v>
      </c>
      <c r="Q76" s="7" t="s">
        <v>290</v>
      </c>
      <c r="R76" s="7" t="s">
        <v>291</v>
      </c>
      <c r="S76" s="7" t="s">
        <v>289</v>
      </c>
      <c r="T76" s="7" t="s">
        <v>290</v>
      </c>
      <c r="U76" s="7" t="s">
        <v>291</v>
      </c>
      <c r="V76" s="7" t="s">
        <v>292</v>
      </c>
      <c r="W76" s="7" t="s">
        <v>290</v>
      </c>
      <c r="X76" s="7" t="s">
        <v>293</v>
      </c>
      <c r="Y76" s="5"/>
      <c r="Z76" s="2"/>
      <c r="AA76" s="2"/>
      <c r="AL76" t="s">
        <v>57</v>
      </c>
    </row>
    <row r="77" spans="15:38" ht="12.75">
      <c r="O77" s="129"/>
      <c r="P77" s="24">
        <f>IF($J$20=""," ",IF($AD$77=TRUE," ",VLOOKUP($J$20,'Frost Free Days'!$A$3:$N$286,2)))</f>
        <v>37381</v>
      </c>
      <c r="Q77" s="25">
        <f>IF($J$20=""," ",IF($AD$77=TRUE," ",VLOOKUP($J$20,'Frost Free Days'!$A$3:$N$286,3)))</f>
        <v>37413</v>
      </c>
      <c r="R77" s="26">
        <f>IF($J$20=""," ",IF($AD$77=TRUE," ",VLOOKUP($J$20,'Frost Free Days'!$A$3:$N$286,4)))</f>
        <v>37437</v>
      </c>
      <c r="S77" s="26">
        <f>IF($J$20=""," ",IF($AD$77=TRUE," ",VLOOKUP($J$20,'Frost Free Days'!$A$3:$N$286,5)))</f>
        <v>37473</v>
      </c>
      <c r="T77" s="25">
        <f>IF($J$20=""," ",IF($AD$77=TRUE," ",VLOOKUP($J$20,'Frost Free Days'!$A$3:$N$286,6)))</f>
        <v>37512</v>
      </c>
      <c r="U77" s="26">
        <f>IF($J$20=""," ",IF($AD$77=TRUE," ",VLOOKUP($J$20,'Frost Free Days'!$A$3:$N$286,7)))</f>
        <v>37533</v>
      </c>
      <c r="V77" s="27">
        <f>IF($J$20=""," ",IF($AD$77=TRUE," ",VLOOKUP($J$20,'Frost Free Days'!$A$3:$N$286,8)))</f>
        <v>42</v>
      </c>
      <c r="W77" s="28">
        <f>IF($J$20=""," ",IF($AD$77=TRUE," ",VLOOKUP($J$20,'Frost Free Days'!$A$3:$N$286,9)))</f>
        <v>100</v>
      </c>
      <c r="X77" s="29">
        <f>IF($J$20=""," ",IF($AD$77=TRUE," ",VLOOKUP($J$20,'Frost Free Days'!$A$3:$N$286,10)))</f>
        <v>136</v>
      </c>
      <c r="Y77" s="5"/>
      <c r="AD77" t="b">
        <f>ISERROR(VLOOKUP($J$20,'Frost Free Days'!$A$3:$N$286,2,2))</f>
        <v>0</v>
      </c>
      <c r="AL77" t="s">
        <v>58</v>
      </c>
    </row>
    <row r="78" ht="12.75">
      <c r="AL78" t="s">
        <v>229</v>
      </c>
    </row>
    <row r="79" ht="12.75">
      <c r="AL79" t="s">
        <v>59</v>
      </c>
    </row>
    <row r="80" ht="12.75">
      <c r="AL80" t="s">
        <v>311</v>
      </c>
    </row>
    <row r="81" ht="12.75">
      <c r="AL81" t="s">
        <v>60</v>
      </c>
    </row>
    <row r="82" ht="12.75">
      <c r="AL82" t="s">
        <v>62</v>
      </c>
    </row>
    <row r="83" ht="12.75">
      <c r="AL83" t="s">
        <v>61</v>
      </c>
    </row>
    <row r="84" ht="12.75">
      <c r="AL84" t="s">
        <v>63</v>
      </c>
    </row>
    <row r="85" ht="12.75">
      <c r="AL85" t="s">
        <v>230</v>
      </c>
    </row>
    <row r="86" ht="12.75">
      <c r="AL86" t="s">
        <v>64</v>
      </c>
    </row>
    <row r="87" ht="12.75">
      <c r="AL87" t="s">
        <v>65</v>
      </c>
    </row>
    <row r="88" ht="12.75">
      <c r="AL88" t="s">
        <v>66</v>
      </c>
    </row>
    <row r="89" ht="12.75">
      <c r="AL89" t="s">
        <v>231</v>
      </c>
    </row>
    <row r="90" ht="12.75">
      <c r="AL90" t="s">
        <v>67</v>
      </c>
    </row>
    <row r="91" ht="12.75">
      <c r="AL91" t="s">
        <v>68</v>
      </c>
    </row>
    <row r="92" ht="12.75">
      <c r="AL92" t="s">
        <v>326</v>
      </c>
    </row>
    <row r="93" ht="12.75">
      <c r="AL93" t="s">
        <v>69</v>
      </c>
    </row>
    <row r="94" ht="12.75">
      <c r="AL94" t="s">
        <v>70</v>
      </c>
    </row>
    <row r="95" ht="12.75">
      <c r="AL95" t="s">
        <v>71</v>
      </c>
    </row>
    <row r="96" ht="12.75">
      <c r="AL96" t="s">
        <v>72</v>
      </c>
    </row>
    <row r="97" ht="12.75">
      <c r="AL97" t="s">
        <v>73</v>
      </c>
    </row>
    <row r="98" ht="12.75">
      <c r="AL98" t="s">
        <v>74</v>
      </c>
    </row>
    <row r="99" ht="12.75">
      <c r="AL99" t="s">
        <v>327</v>
      </c>
    </row>
    <row r="100" ht="12.75">
      <c r="AL100" t="s">
        <v>234</v>
      </c>
    </row>
    <row r="101" ht="12.75">
      <c r="AL101" t="s">
        <v>75</v>
      </c>
    </row>
    <row r="102" ht="12.75">
      <c r="AL102" t="s">
        <v>76</v>
      </c>
    </row>
    <row r="103" ht="12.75">
      <c r="AL103" t="s">
        <v>77</v>
      </c>
    </row>
    <row r="104" ht="12.75">
      <c r="AL104" t="s">
        <v>78</v>
      </c>
    </row>
    <row r="105" ht="12.75">
      <c r="AL105" t="s">
        <v>79</v>
      </c>
    </row>
    <row r="106" ht="12.75">
      <c r="AL106" t="s">
        <v>80</v>
      </c>
    </row>
    <row r="107" ht="12.75">
      <c r="AL107" t="s">
        <v>81</v>
      </c>
    </row>
    <row r="108" ht="12.75">
      <c r="AL108" t="s">
        <v>82</v>
      </c>
    </row>
    <row r="109" ht="12.75">
      <c r="AL109" t="s">
        <v>83</v>
      </c>
    </row>
    <row r="110" ht="12.75">
      <c r="AL110" t="s">
        <v>296</v>
      </c>
    </row>
    <row r="111" ht="12.75">
      <c r="AL111" t="s">
        <v>84</v>
      </c>
    </row>
    <row r="112" ht="12.75">
      <c r="AL112" t="s">
        <v>85</v>
      </c>
    </row>
    <row r="113" ht="12.75">
      <c r="AL113" t="s">
        <v>86</v>
      </c>
    </row>
    <row r="114" ht="12.75">
      <c r="AL114" t="s">
        <v>87</v>
      </c>
    </row>
    <row r="115" ht="12.75">
      <c r="AL115" t="s">
        <v>88</v>
      </c>
    </row>
    <row r="116" ht="12.75">
      <c r="AL116" t="s">
        <v>89</v>
      </c>
    </row>
    <row r="117" ht="12.75">
      <c r="AL117" t="s">
        <v>90</v>
      </c>
    </row>
    <row r="118" ht="12.75">
      <c r="AL118" t="s">
        <v>235</v>
      </c>
    </row>
    <row r="119" ht="12.75">
      <c r="AL119" t="s">
        <v>312</v>
      </c>
    </row>
    <row r="120" ht="12.75">
      <c r="AL120" t="s">
        <v>91</v>
      </c>
    </row>
    <row r="121" ht="12.75">
      <c r="AL121" t="s">
        <v>92</v>
      </c>
    </row>
    <row r="122" ht="12.75">
      <c r="AL122" t="s">
        <v>236</v>
      </c>
    </row>
    <row r="123" ht="12.75">
      <c r="AL123" t="s">
        <v>93</v>
      </c>
    </row>
    <row r="124" ht="12.75">
      <c r="AL124" t="s">
        <v>95</v>
      </c>
    </row>
    <row r="125" ht="12.75">
      <c r="AL125" t="s">
        <v>96</v>
      </c>
    </row>
    <row r="126" ht="12.75">
      <c r="AL126" t="s">
        <v>94</v>
      </c>
    </row>
    <row r="127" ht="12.75">
      <c r="AL127" t="s">
        <v>97</v>
      </c>
    </row>
    <row r="128" ht="12.75">
      <c r="AL128" t="s">
        <v>313</v>
      </c>
    </row>
    <row r="129" ht="12.75">
      <c r="AL129" t="s">
        <v>237</v>
      </c>
    </row>
    <row r="130" ht="12.75">
      <c r="AL130" t="s">
        <v>98</v>
      </c>
    </row>
    <row r="131" ht="12.75">
      <c r="AL131" t="s">
        <v>238</v>
      </c>
    </row>
    <row r="132" ht="12.75">
      <c r="AL132" t="s">
        <v>239</v>
      </c>
    </row>
    <row r="133" ht="12.75">
      <c r="AL133" t="s">
        <v>99</v>
      </c>
    </row>
    <row r="134" ht="12.75">
      <c r="AL134" t="s">
        <v>219</v>
      </c>
    </row>
    <row r="135" ht="12.75">
      <c r="AL135" t="s">
        <v>240</v>
      </c>
    </row>
    <row r="136" ht="12.75">
      <c r="AL136" t="s">
        <v>100</v>
      </c>
    </row>
    <row r="137" ht="12.75">
      <c r="AL137" t="s">
        <v>101</v>
      </c>
    </row>
    <row r="138" ht="12.75">
      <c r="AL138" t="s">
        <v>102</v>
      </c>
    </row>
    <row r="139" ht="12.75">
      <c r="AL139" t="s">
        <v>103</v>
      </c>
    </row>
    <row r="140" ht="12.75">
      <c r="AL140" t="s">
        <v>241</v>
      </c>
    </row>
    <row r="141" ht="12.75">
      <c r="AL141" t="s">
        <v>104</v>
      </c>
    </row>
    <row r="142" ht="12.75">
      <c r="AL142" t="s">
        <v>105</v>
      </c>
    </row>
    <row r="143" ht="12.75">
      <c r="AL143" t="s">
        <v>106</v>
      </c>
    </row>
    <row r="144" ht="12.75">
      <c r="AL144" t="s">
        <v>107</v>
      </c>
    </row>
    <row r="145" ht="12.75">
      <c r="AL145" t="s">
        <v>108</v>
      </c>
    </row>
    <row r="146" ht="12.75">
      <c r="AL146" t="s">
        <v>109</v>
      </c>
    </row>
    <row r="147" ht="12.75">
      <c r="AL147" t="s">
        <v>110</v>
      </c>
    </row>
    <row r="148" ht="12.75">
      <c r="AL148" t="s">
        <v>111</v>
      </c>
    </row>
    <row r="149" ht="12.75">
      <c r="AL149" t="s">
        <v>113</v>
      </c>
    </row>
    <row r="150" ht="12.75">
      <c r="AL150" t="s">
        <v>114</v>
      </c>
    </row>
    <row r="151" ht="12.75">
      <c r="AL151" t="s">
        <v>115</v>
      </c>
    </row>
    <row r="152" ht="12.75">
      <c r="AL152" t="s">
        <v>314</v>
      </c>
    </row>
    <row r="153" ht="12.75">
      <c r="AL153" t="s">
        <v>112</v>
      </c>
    </row>
    <row r="154" ht="12.75">
      <c r="AL154" t="s">
        <v>336</v>
      </c>
    </row>
    <row r="155" ht="12.75">
      <c r="AL155" t="s">
        <v>116</v>
      </c>
    </row>
    <row r="156" ht="12.75">
      <c r="AL156" t="s">
        <v>117</v>
      </c>
    </row>
    <row r="157" ht="12.75">
      <c r="AL157" t="s">
        <v>118</v>
      </c>
    </row>
    <row r="158" ht="12.75">
      <c r="AL158" t="s">
        <v>119</v>
      </c>
    </row>
    <row r="159" ht="12.75">
      <c r="AL159" t="s">
        <v>123</v>
      </c>
    </row>
    <row r="160" ht="12.75">
      <c r="AL160" t="s">
        <v>120</v>
      </c>
    </row>
    <row r="161" ht="12.75">
      <c r="AL161" t="s">
        <v>122</v>
      </c>
    </row>
    <row r="162" ht="12.75">
      <c r="AL162" t="s">
        <v>121</v>
      </c>
    </row>
    <row r="163" ht="12.75">
      <c r="AL163" t="s">
        <v>124</v>
      </c>
    </row>
    <row r="164" ht="12.75">
      <c r="AL164" t="s">
        <v>315</v>
      </c>
    </row>
    <row r="165" ht="12.75">
      <c r="AL165" t="s">
        <v>125</v>
      </c>
    </row>
    <row r="166" ht="12.75">
      <c r="AL166" t="s">
        <v>126</v>
      </c>
    </row>
    <row r="167" ht="12.75">
      <c r="AL167" t="s">
        <v>127</v>
      </c>
    </row>
    <row r="168" ht="12.75">
      <c r="AL168" t="s">
        <v>128</v>
      </c>
    </row>
    <row r="169" ht="12.75">
      <c r="AL169" t="s">
        <v>316</v>
      </c>
    </row>
    <row r="170" ht="12.75">
      <c r="AL170" t="s">
        <v>129</v>
      </c>
    </row>
    <row r="171" ht="12.75">
      <c r="AL171" t="s">
        <v>130</v>
      </c>
    </row>
    <row r="172" ht="12.75">
      <c r="AL172" t="s">
        <v>131</v>
      </c>
    </row>
    <row r="173" ht="12.75">
      <c r="AL173" t="s">
        <v>132</v>
      </c>
    </row>
    <row r="174" ht="12.75">
      <c r="AL174" t="s">
        <v>242</v>
      </c>
    </row>
    <row r="175" ht="12.75">
      <c r="AL175" t="s">
        <v>133</v>
      </c>
    </row>
    <row r="176" ht="12.75">
      <c r="AL176" t="s">
        <v>134</v>
      </c>
    </row>
    <row r="177" ht="12.75">
      <c r="AL177" t="s">
        <v>243</v>
      </c>
    </row>
    <row r="178" ht="12.75">
      <c r="AL178" t="s">
        <v>135</v>
      </c>
    </row>
    <row r="179" ht="12.75">
      <c r="AL179" t="s">
        <v>136</v>
      </c>
    </row>
    <row r="180" ht="12.75">
      <c r="AL180" t="s">
        <v>137</v>
      </c>
    </row>
    <row r="181" ht="12.75">
      <c r="AL181" t="s">
        <v>138</v>
      </c>
    </row>
    <row r="182" ht="12.75">
      <c r="AL182" t="s">
        <v>317</v>
      </c>
    </row>
    <row r="183" ht="12.75">
      <c r="AL183" t="s">
        <v>139</v>
      </c>
    </row>
    <row r="184" ht="12.75">
      <c r="AL184" t="s">
        <v>297</v>
      </c>
    </row>
    <row r="185" ht="12.75">
      <c r="AL185" t="s">
        <v>140</v>
      </c>
    </row>
    <row r="186" ht="12.75">
      <c r="AL186" t="s">
        <v>141</v>
      </c>
    </row>
    <row r="187" ht="12.75">
      <c r="AL187" t="s">
        <v>142</v>
      </c>
    </row>
    <row r="188" ht="12.75">
      <c r="AL188" t="s">
        <v>143</v>
      </c>
    </row>
    <row r="189" ht="12.75">
      <c r="AL189" t="s">
        <v>144</v>
      </c>
    </row>
    <row r="190" ht="12.75">
      <c r="AL190" t="s">
        <v>145</v>
      </c>
    </row>
    <row r="191" ht="12.75">
      <c r="AL191" t="s">
        <v>146</v>
      </c>
    </row>
    <row r="192" ht="12.75">
      <c r="AL192" t="s">
        <v>147</v>
      </c>
    </row>
    <row r="193" ht="12.75">
      <c r="AL193" t="s">
        <v>148</v>
      </c>
    </row>
    <row r="194" ht="12.75">
      <c r="AL194" t="s">
        <v>149</v>
      </c>
    </row>
    <row r="195" ht="12.75">
      <c r="AL195" t="s">
        <v>150</v>
      </c>
    </row>
    <row r="196" ht="12.75">
      <c r="AL196" t="s">
        <v>318</v>
      </c>
    </row>
    <row r="197" ht="12.75">
      <c r="AL197" t="s">
        <v>151</v>
      </c>
    </row>
    <row r="198" ht="12.75">
      <c r="AL198" t="s">
        <v>152</v>
      </c>
    </row>
    <row r="199" ht="12.75">
      <c r="AL199" t="s">
        <v>153</v>
      </c>
    </row>
    <row r="200" ht="12.75">
      <c r="AL200" t="s">
        <v>154</v>
      </c>
    </row>
    <row r="201" ht="12.75">
      <c r="AL201" t="s">
        <v>155</v>
      </c>
    </row>
    <row r="202" ht="12.75">
      <c r="AL202" t="s">
        <v>319</v>
      </c>
    </row>
    <row r="203" ht="12.75">
      <c r="AL203" t="s">
        <v>156</v>
      </c>
    </row>
    <row r="204" ht="12.75">
      <c r="AL204" t="s">
        <v>157</v>
      </c>
    </row>
    <row r="205" ht="12.75">
      <c r="AL205" t="s">
        <v>298</v>
      </c>
    </row>
    <row r="206" ht="12.75">
      <c r="AL206" t="s">
        <v>158</v>
      </c>
    </row>
    <row r="207" ht="12.75">
      <c r="AL207" t="s">
        <v>159</v>
      </c>
    </row>
    <row r="208" ht="12.75">
      <c r="AL208" t="s">
        <v>244</v>
      </c>
    </row>
    <row r="209" ht="12.75">
      <c r="AL209" t="s">
        <v>160</v>
      </c>
    </row>
    <row r="210" ht="12.75">
      <c r="AL210" t="s">
        <v>161</v>
      </c>
    </row>
    <row r="211" ht="12.75">
      <c r="AL211" t="s">
        <v>245</v>
      </c>
    </row>
    <row r="212" ht="12.75">
      <c r="AL212" t="s">
        <v>246</v>
      </c>
    </row>
    <row r="213" ht="12.75">
      <c r="AL213" t="s">
        <v>162</v>
      </c>
    </row>
    <row r="214" ht="12.75">
      <c r="AL214" t="s">
        <v>163</v>
      </c>
    </row>
    <row r="215" ht="12.75">
      <c r="AL215" t="s">
        <v>247</v>
      </c>
    </row>
    <row r="216" ht="12.75">
      <c r="AL216" t="s">
        <v>164</v>
      </c>
    </row>
    <row r="217" ht="12.75">
      <c r="AL217" t="s">
        <v>248</v>
      </c>
    </row>
    <row r="218" ht="12.75">
      <c r="AL218" t="s">
        <v>165</v>
      </c>
    </row>
    <row r="219" ht="12.75">
      <c r="AL219" t="s">
        <v>166</v>
      </c>
    </row>
    <row r="220" ht="12.75">
      <c r="AL220" t="s">
        <v>249</v>
      </c>
    </row>
    <row r="221" ht="12.75">
      <c r="AL221" t="s">
        <v>167</v>
      </c>
    </row>
    <row r="222" ht="12.75">
      <c r="AL222" t="s">
        <v>168</v>
      </c>
    </row>
    <row r="223" ht="12.75">
      <c r="AL223" t="s">
        <v>169</v>
      </c>
    </row>
    <row r="224" ht="12.75">
      <c r="AL224" t="s">
        <v>170</v>
      </c>
    </row>
    <row r="225" ht="12.75">
      <c r="AL225" t="s">
        <v>171</v>
      </c>
    </row>
    <row r="226" ht="12.75">
      <c r="AL226" t="s">
        <v>172</v>
      </c>
    </row>
    <row r="227" ht="12.75">
      <c r="AL227" t="s">
        <v>173</v>
      </c>
    </row>
    <row r="228" ht="12.75">
      <c r="AL228" t="s">
        <v>320</v>
      </c>
    </row>
    <row r="229" ht="12.75">
      <c r="AL229" t="s">
        <v>174</v>
      </c>
    </row>
    <row r="230" ht="12.75">
      <c r="AL230" t="s">
        <v>175</v>
      </c>
    </row>
    <row r="231" ht="12.75">
      <c r="AL231" t="s">
        <v>178</v>
      </c>
    </row>
    <row r="232" ht="12.75">
      <c r="AL232" t="s">
        <v>179</v>
      </c>
    </row>
    <row r="233" ht="12.75">
      <c r="AL233" t="s">
        <v>182</v>
      </c>
    </row>
    <row r="234" ht="12.75">
      <c r="AL234" t="s">
        <v>181</v>
      </c>
    </row>
    <row r="235" ht="12.75">
      <c r="AL235" t="s">
        <v>184</v>
      </c>
    </row>
    <row r="236" ht="12.75">
      <c r="AL236" t="s">
        <v>183</v>
      </c>
    </row>
    <row r="237" ht="12.75">
      <c r="AL237" t="s">
        <v>180</v>
      </c>
    </row>
    <row r="238" ht="12.75">
      <c r="AL238" t="s">
        <v>185</v>
      </c>
    </row>
    <row r="239" ht="12.75">
      <c r="AL239" t="s">
        <v>186</v>
      </c>
    </row>
    <row r="240" ht="12.75">
      <c r="AL240" t="s">
        <v>187</v>
      </c>
    </row>
    <row r="241" ht="12.75">
      <c r="AL241" t="s">
        <v>188</v>
      </c>
    </row>
    <row r="242" ht="12.75">
      <c r="AL242" t="s">
        <v>189</v>
      </c>
    </row>
    <row r="243" ht="12.75">
      <c r="AL243" t="s">
        <v>190</v>
      </c>
    </row>
    <row r="244" ht="12.75">
      <c r="AL244" t="s">
        <v>321</v>
      </c>
    </row>
    <row r="245" ht="12.75">
      <c r="AL245" t="s">
        <v>322</v>
      </c>
    </row>
    <row r="246" ht="12.75">
      <c r="AL246" t="s">
        <v>191</v>
      </c>
    </row>
    <row r="247" ht="12.75">
      <c r="AL247" t="s">
        <v>192</v>
      </c>
    </row>
    <row r="248" ht="12.75">
      <c r="AL248" t="s">
        <v>193</v>
      </c>
    </row>
    <row r="249" ht="12.75">
      <c r="AL249" t="s">
        <v>194</v>
      </c>
    </row>
    <row r="250" ht="12.75">
      <c r="AL250" t="s">
        <v>323</v>
      </c>
    </row>
    <row r="251" ht="12.75">
      <c r="AL251" t="s">
        <v>195</v>
      </c>
    </row>
    <row r="252" ht="12.75">
      <c r="AL252" t="s">
        <v>196</v>
      </c>
    </row>
    <row r="253" ht="12.75">
      <c r="AL253" t="s">
        <v>197</v>
      </c>
    </row>
    <row r="254" ht="12.75">
      <c r="AL254" t="s">
        <v>177</v>
      </c>
    </row>
    <row r="255" ht="12.75">
      <c r="AL255" t="s">
        <v>176</v>
      </c>
    </row>
    <row r="256" ht="12.75">
      <c r="AL256" t="s">
        <v>324</v>
      </c>
    </row>
    <row r="257" ht="12.75">
      <c r="AL257" t="s">
        <v>299</v>
      </c>
    </row>
    <row r="258" ht="12.75">
      <c r="AL258" t="s">
        <v>250</v>
      </c>
    </row>
    <row r="259" ht="12.75">
      <c r="AL259" t="s">
        <v>198</v>
      </c>
    </row>
    <row r="260" ht="12.75">
      <c r="AL260" t="s">
        <v>199</v>
      </c>
    </row>
    <row r="261" ht="12.75">
      <c r="AL261" t="s">
        <v>251</v>
      </c>
    </row>
    <row r="262" ht="12.75">
      <c r="AL262" t="s">
        <v>200</v>
      </c>
    </row>
    <row r="263" ht="12.75">
      <c r="AL263" t="s">
        <v>325</v>
      </c>
    </row>
    <row r="264" ht="12.75">
      <c r="AL264" t="s">
        <v>201</v>
      </c>
    </row>
    <row r="265" ht="12.75">
      <c r="AL265" t="s">
        <v>202</v>
      </c>
    </row>
    <row r="266" ht="12.75">
      <c r="AL266" t="s">
        <v>203</v>
      </c>
    </row>
    <row r="267" ht="12.75">
      <c r="AL267" t="s">
        <v>204</v>
      </c>
    </row>
    <row r="268" ht="12.75">
      <c r="AL268" t="s">
        <v>205</v>
      </c>
    </row>
    <row r="269" ht="12.75">
      <c r="AL269" t="s">
        <v>206</v>
      </c>
    </row>
    <row r="270" ht="12.75">
      <c r="AL270" t="s">
        <v>252</v>
      </c>
    </row>
    <row r="271" ht="12.75">
      <c r="AL271" t="s">
        <v>207</v>
      </c>
    </row>
    <row r="272" ht="12.75">
      <c r="AL272" t="s">
        <v>208</v>
      </c>
    </row>
    <row r="273" ht="12.75">
      <c r="AL273" t="s">
        <v>253</v>
      </c>
    </row>
    <row r="274" ht="12.75">
      <c r="AL274" t="s">
        <v>209</v>
      </c>
    </row>
    <row r="275" ht="12.75">
      <c r="AL275" t="s">
        <v>210</v>
      </c>
    </row>
    <row r="276" ht="12.75">
      <c r="AL276" t="s">
        <v>211</v>
      </c>
    </row>
    <row r="277" ht="12.75">
      <c r="AL277" t="s">
        <v>212</v>
      </c>
    </row>
    <row r="278" ht="12.75">
      <c r="AL278" t="s">
        <v>213</v>
      </c>
    </row>
    <row r="279" ht="12.75">
      <c r="AL279" t="s">
        <v>214</v>
      </c>
    </row>
    <row r="280" ht="12.75">
      <c r="AL280" t="s">
        <v>254</v>
      </c>
    </row>
    <row r="281" ht="12.75">
      <c r="AL281" t="s">
        <v>328</v>
      </c>
    </row>
    <row r="282" ht="12.75">
      <c r="AL282" t="s">
        <v>215</v>
      </c>
    </row>
    <row r="283" ht="12.75">
      <c r="AL283" t="s">
        <v>255</v>
      </c>
    </row>
    <row r="284" ht="12.75">
      <c r="AL284" t="s">
        <v>216</v>
      </c>
    </row>
    <row r="285" ht="12.75">
      <c r="AL285" t="s">
        <v>256</v>
      </c>
    </row>
    <row r="286" ht="12.75">
      <c r="AL286" t="s">
        <v>217</v>
      </c>
    </row>
  </sheetData>
  <mergeCells count="48">
    <mergeCell ref="O72:O74"/>
    <mergeCell ref="O75:O77"/>
    <mergeCell ref="X72:AA72"/>
    <mergeCell ref="T72:W72"/>
    <mergeCell ref="P72:S72"/>
    <mergeCell ref="P75:R75"/>
    <mergeCell ref="S75:U75"/>
    <mergeCell ref="V75:X75"/>
    <mergeCell ref="O53:O55"/>
    <mergeCell ref="O56:O58"/>
    <mergeCell ref="X53:AA53"/>
    <mergeCell ref="T53:W53"/>
    <mergeCell ref="P53:S53"/>
    <mergeCell ref="P56:R56"/>
    <mergeCell ref="Q60:T60"/>
    <mergeCell ref="Q1:T1"/>
    <mergeCell ref="O1:P1"/>
    <mergeCell ref="Q20:T20"/>
    <mergeCell ref="O20:P20"/>
    <mergeCell ref="O13:O15"/>
    <mergeCell ref="O16:O18"/>
    <mergeCell ref="T13:W13"/>
    <mergeCell ref="P13:S13"/>
    <mergeCell ref="Q41:T41"/>
    <mergeCell ref="O41:P41"/>
    <mergeCell ref="O60:P60"/>
    <mergeCell ref="X13:AA13"/>
    <mergeCell ref="P16:R16"/>
    <mergeCell ref="O32:O34"/>
    <mergeCell ref="O35:O37"/>
    <mergeCell ref="X32:AA32"/>
    <mergeCell ref="T32:W32"/>
    <mergeCell ref="S56:U56"/>
    <mergeCell ref="V56:X56"/>
    <mergeCell ref="S35:U35"/>
    <mergeCell ref="V35:X35"/>
    <mergeCell ref="P32:S32"/>
    <mergeCell ref="P35:R35"/>
    <mergeCell ref="A20:B20"/>
    <mergeCell ref="C20:F20"/>
    <mergeCell ref="H20:I20"/>
    <mergeCell ref="J20:M20"/>
    <mergeCell ref="S16:U16"/>
    <mergeCell ref="V16:X16"/>
    <mergeCell ref="A1:B1"/>
    <mergeCell ref="C1:F1"/>
    <mergeCell ref="H1:I1"/>
    <mergeCell ref="J1:M1"/>
  </mergeCells>
  <dataValidations count="1">
    <dataValidation type="list" allowBlank="1" showInputMessage="1" showErrorMessage="1" sqref="C1:F1 J1:M1 J20:M20 C20:F20">
      <formula1>$AL$3:$AL$286</formula1>
    </dataValidation>
  </dataValidations>
  <printOptions horizontalCentered="1" verticalCentered="1"/>
  <pageMargins left="0.5" right="0.5" top="0.75" bottom="0.75" header="0.5" footer="0.5"/>
  <pageSetup horizontalDpi="600" verticalDpi="600" orientation="landscape" scale="95" r:id="rId2"/>
  <rowBreaks count="1" manualBreakCount="1">
    <brk id="39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3" sqref="A3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277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38.3</v>
      </c>
      <c r="C3" s="40">
        <v>41.5</v>
      </c>
      <c r="D3" s="40">
        <v>50.2</v>
      </c>
      <c r="E3" s="40">
        <v>61.9</v>
      </c>
      <c r="F3" s="40">
        <v>70</v>
      </c>
      <c r="G3" s="40">
        <v>80.3</v>
      </c>
      <c r="H3" s="40">
        <v>89.5</v>
      </c>
      <c r="I3" s="40">
        <v>87.7</v>
      </c>
      <c r="J3" s="40">
        <v>78.8</v>
      </c>
      <c r="K3" s="40">
        <v>69.3</v>
      </c>
      <c r="L3" s="40">
        <v>53.3</v>
      </c>
      <c r="M3" s="40">
        <v>39.5</v>
      </c>
      <c r="N3" s="48">
        <v>63.4</v>
      </c>
    </row>
    <row r="4" spans="1:14" ht="12.75">
      <c r="A4" s="37" t="s">
        <v>3</v>
      </c>
      <c r="B4" s="40">
        <v>38.2</v>
      </c>
      <c r="C4" s="40">
        <v>43.4</v>
      </c>
      <c r="D4" s="40">
        <v>51.1</v>
      </c>
      <c r="E4" s="40">
        <v>60.7</v>
      </c>
      <c r="F4" s="40">
        <v>71.7</v>
      </c>
      <c r="G4" s="40">
        <v>82.3</v>
      </c>
      <c r="H4" s="40">
        <v>90.4</v>
      </c>
      <c r="I4" s="40">
        <v>88.3</v>
      </c>
      <c r="J4" s="40">
        <v>78.3</v>
      </c>
      <c r="K4" s="40">
        <v>65.2</v>
      </c>
      <c r="L4" s="40">
        <v>49</v>
      </c>
      <c r="M4" s="40">
        <v>39.1</v>
      </c>
      <c r="N4" s="48">
        <v>63.1</v>
      </c>
    </row>
    <row r="5" spans="1:14" ht="12.75">
      <c r="A5" s="37" t="s">
        <v>4</v>
      </c>
      <c r="B5" s="40">
        <v>38.5</v>
      </c>
      <c r="C5" s="40">
        <v>44</v>
      </c>
      <c r="D5" s="40">
        <v>53.3</v>
      </c>
      <c r="E5" s="40">
        <v>62.1</v>
      </c>
      <c r="F5" s="40">
        <v>71.5</v>
      </c>
      <c r="G5" s="40">
        <v>82.6</v>
      </c>
      <c r="H5" s="40">
        <v>90.5</v>
      </c>
      <c r="I5" s="40">
        <v>88.2</v>
      </c>
      <c r="J5" s="40">
        <v>78.9</v>
      </c>
      <c r="K5" s="40">
        <v>65.7</v>
      </c>
      <c r="L5" s="40">
        <v>49.6</v>
      </c>
      <c r="M5" s="40">
        <v>40.1</v>
      </c>
      <c r="N5" s="48">
        <v>63.7</v>
      </c>
    </row>
    <row r="6" spans="1:14" ht="12.75">
      <c r="A6" s="37" t="s">
        <v>5</v>
      </c>
      <c r="B6" s="40">
        <v>30.1</v>
      </c>
      <c r="C6" s="40">
        <v>31.4</v>
      </c>
      <c r="D6" s="40">
        <v>34.6</v>
      </c>
      <c r="E6" s="40">
        <v>41.1</v>
      </c>
      <c r="F6" s="40">
        <v>52.2</v>
      </c>
      <c r="G6" s="40">
        <v>63.3</v>
      </c>
      <c r="H6" s="40">
        <v>71.6</v>
      </c>
      <c r="I6" s="40">
        <v>70.3</v>
      </c>
      <c r="J6" s="40">
        <v>61.1</v>
      </c>
      <c r="K6" s="40">
        <v>49.3</v>
      </c>
      <c r="L6" s="40">
        <v>36.5</v>
      </c>
      <c r="M6" s="40">
        <v>31.2</v>
      </c>
      <c r="N6" s="48">
        <v>47.7</v>
      </c>
    </row>
    <row r="7" spans="1:14" ht="12.75">
      <c r="A7" s="37" t="s">
        <v>6</v>
      </c>
      <c r="B7" s="40">
        <v>31.6</v>
      </c>
      <c r="C7" s="40">
        <v>36.8</v>
      </c>
      <c r="D7" s="40">
        <v>47</v>
      </c>
      <c r="E7" s="40">
        <v>57.3</v>
      </c>
      <c r="F7" s="40">
        <v>67</v>
      </c>
      <c r="G7" s="40">
        <v>76.3</v>
      </c>
      <c r="H7" s="40">
        <v>83.7</v>
      </c>
      <c r="I7" s="40">
        <v>81.5</v>
      </c>
      <c r="J7" s="40">
        <v>72.7</v>
      </c>
      <c r="K7" s="40">
        <v>60.1</v>
      </c>
      <c r="L7" s="40">
        <v>44.4</v>
      </c>
      <c r="M7" s="40">
        <v>33.4</v>
      </c>
      <c r="N7" s="48">
        <v>57.7</v>
      </c>
    </row>
    <row r="8" spans="1:14" ht="12.75">
      <c r="A8" s="37" t="s">
        <v>7</v>
      </c>
      <c r="B8" s="40">
        <v>39.5</v>
      </c>
      <c r="C8" s="40">
        <v>42.1</v>
      </c>
      <c r="D8" s="40">
        <v>47.9</v>
      </c>
      <c r="E8" s="40">
        <v>57.6</v>
      </c>
      <c r="F8" s="40">
        <v>67.2</v>
      </c>
      <c r="G8" s="40">
        <v>76.7</v>
      </c>
      <c r="H8" s="40">
        <v>82.6</v>
      </c>
      <c r="I8" s="40">
        <v>80.4</v>
      </c>
      <c r="J8" s="40">
        <v>73.9</v>
      </c>
      <c r="K8" s="40">
        <v>63</v>
      </c>
      <c r="L8" s="40">
        <v>49.9</v>
      </c>
      <c r="M8" s="40">
        <v>41.8</v>
      </c>
      <c r="N8" s="48">
        <v>60.2</v>
      </c>
    </row>
    <row r="9" spans="1:14" ht="12.75">
      <c r="A9" s="37" t="s">
        <v>294</v>
      </c>
      <c r="B9" s="40">
        <v>40.5</v>
      </c>
      <c r="C9" s="40">
        <v>44.6</v>
      </c>
      <c r="D9" s="40">
        <v>48.2</v>
      </c>
      <c r="E9" s="40">
        <v>60.7</v>
      </c>
      <c r="F9" s="40">
        <v>69.4</v>
      </c>
      <c r="G9" s="40">
        <v>81.3</v>
      </c>
      <c r="H9" s="40">
        <v>86.9</v>
      </c>
      <c r="I9" s="40">
        <v>84.7</v>
      </c>
      <c r="J9" s="40">
        <v>80.1</v>
      </c>
      <c r="K9" s="40">
        <v>65</v>
      </c>
      <c r="L9" s="40">
        <v>50.9</v>
      </c>
      <c r="M9" s="40">
        <v>41.7</v>
      </c>
      <c r="N9" s="48">
        <v>62.8</v>
      </c>
    </row>
    <row r="10" spans="1:14" ht="12.75">
      <c r="A10" s="37" t="s">
        <v>8</v>
      </c>
      <c r="B10" s="40">
        <v>41</v>
      </c>
      <c r="C10" s="40">
        <v>50.6</v>
      </c>
      <c r="D10" s="40">
        <v>60.9</v>
      </c>
      <c r="E10" s="40">
        <v>69.7</v>
      </c>
      <c r="F10" s="40">
        <v>80</v>
      </c>
      <c r="G10" s="40">
        <v>90.2</v>
      </c>
      <c r="H10" s="40">
        <v>96</v>
      </c>
      <c r="I10" s="40">
        <v>94.4</v>
      </c>
      <c r="J10" s="40">
        <v>84.1</v>
      </c>
      <c r="K10" s="40">
        <v>71.2</v>
      </c>
      <c r="L10" s="40">
        <v>55.5</v>
      </c>
      <c r="M10" s="40">
        <v>43.1</v>
      </c>
      <c r="N10" s="48">
        <v>69.7</v>
      </c>
    </row>
    <row r="11" spans="1:14" ht="12.75">
      <c r="A11" s="37" t="s">
        <v>9</v>
      </c>
      <c r="B11" s="40">
        <v>41.4</v>
      </c>
      <c r="C11" s="40">
        <v>45.5</v>
      </c>
      <c r="D11" s="40">
        <v>53.1</v>
      </c>
      <c r="E11" s="40">
        <v>60.4</v>
      </c>
      <c r="F11" s="40">
        <v>70.2</v>
      </c>
      <c r="G11" s="40">
        <v>80.3</v>
      </c>
      <c r="H11" s="40">
        <v>86.5</v>
      </c>
      <c r="I11" s="40">
        <v>84.1</v>
      </c>
      <c r="J11" s="40">
        <v>76.7</v>
      </c>
      <c r="K11" s="40">
        <v>65.5</v>
      </c>
      <c r="L11" s="40">
        <v>51.2</v>
      </c>
      <c r="M11" s="40">
        <v>42.7</v>
      </c>
      <c r="N11" s="48">
        <v>63.1</v>
      </c>
    </row>
    <row r="12" spans="1:14" ht="12.75">
      <c r="A12" s="37" t="s">
        <v>10</v>
      </c>
      <c r="B12" s="40">
        <v>38.7</v>
      </c>
      <c r="C12" s="40">
        <v>44.4</v>
      </c>
      <c r="D12" s="40">
        <v>53.1</v>
      </c>
      <c r="E12" s="40">
        <v>62.3</v>
      </c>
      <c r="F12" s="40">
        <v>74.1</v>
      </c>
      <c r="G12" s="40">
        <v>84.2</v>
      </c>
      <c r="H12" s="40">
        <v>95.6</v>
      </c>
      <c r="I12" s="40">
        <v>93.3</v>
      </c>
      <c r="J12" s="40">
        <v>81.9</v>
      </c>
      <c r="K12" s="40">
        <v>68.1</v>
      </c>
      <c r="L12" s="40">
        <v>50.9</v>
      </c>
      <c r="M12" s="40">
        <v>39.2</v>
      </c>
      <c r="N12" s="48">
        <v>65.5</v>
      </c>
    </row>
    <row r="13" spans="1:14" ht="12.75">
      <c r="A13" s="37" t="s">
        <v>220</v>
      </c>
      <c r="B13" s="40">
        <v>42.2</v>
      </c>
      <c r="C13" s="40">
        <v>46.1</v>
      </c>
      <c r="D13" s="40">
        <v>52.1</v>
      </c>
      <c r="E13" s="40">
        <v>57</v>
      </c>
      <c r="F13" s="40">
        <v>69.7</v>
      </c>
      <c r="G13" s="40">
        <v>77.5</v>
      </c>
      <c r="H13" s="40">
        <v>84.5</v>
      </c>
      <c r="I13" s="40">
        <v>82.8</v>
      </c>
      <c r="J13" s="40">
        <v>75.3</v>
      </c>
      <c r="K13" s="40">
        <v>63.8</v>
      </c>
      <c r="L13" s="40">
        <v>50.8</v>
      </c>
      <c r="M13" s="40">
        <v>40</v>
      </c>
      <c r="N13" s="48">
        <v>61.8</v>
      </c>
    </row>
    <row r="14" spans="1:14" ht="12.75">
      <c r="A14" s="37" t="s">
        <v>11</v>
      </c>
      <c r="B14" s="40">
        <v>43</v>
      </c>
      <c r="C14" s="40">
        <v>50.8</v>
      </c>
      <c r="D14" s="40">
        <v>62.3</v>
      </c>
      <c r="E14" s="40">
        <v>70.8</v>
      </c>
      <c r="F14" s="40">
        <v>81.5</v>
      </c>
      <c r="G14" s="40">
        <v>92.9</v>
      </c>
      <c r="H14" s="40">
        <v>98.9</v>
      </c>
      <c r="I14" s="40">
        <v>96.5</v>
      </c>
      <c r="J14" s="40">
        <v>87</v>
      </c>
      <c r="K14" s="40">
        <v>73.1</v>
      </c>
      <c r="L14" s="40">
        <v>56</v>
      </c>
      <c r="M14" s="40">
        <v>44.2</v>
      </c>
      <c r="N14" s="48">
        <v>71.4</v>
      </c>
    </row>
    <row r="15" spans="1:14" ht="12.75">
      <c r="A15" s="37" t="s">
        <v>221</v>
      </c>
      <c r="B15" s="40"/>
      <c r="C15" s="40" t="s">
        <v>330</v>
      </c>
      <c r="D15" s="40" t="s">
        <v>330</v>
      </c>
      <c r="E15" s="40" t="s">
        <v>330</v>
      </c>
      <c r="F15" s="40" t="s">
        <v>330</v>
      </c>
      <c r="G15" s="40" t="s">
        <v>330</v>
      </c>
      <c r="H15" s="40" t="s">
        <v>330</v>
      </c>
      <c r="I15" s="40" t="s">
        <v>330</v>
      </c>
      <c r="J15" s="40" t="s">
        <v>330</v>
      </c>
      <c r="K15" s="40" t="s">
        <v>330</v>
      </c>
      <c r="L15" s="40" t="s">
        <v>330</v>
      </c>
      <c r="M15" s="40" t="s">
        <v>330</v>
      </c>
      <c r="N15" s="48" t="s">
        <v>330</v>
      </c>
    </row>
    <row r="16" spans="1:14" ht="12.75">
      <c r="A16" s="37" t="s">
        <v>222</v>
      </c>
      <c r="B16" s="40">
        <v>37.9</v>
      </c>
      <c r="C16" s="40">
        <v>41.6</v>
      </c>
      <c r="D16" s="40">
        <v>48.7</v>
      </c>
      <c r="E16" s="40">
        <v>60.8</v>
      </c>
      <c r="F16" s="40">
        <v>70.6</v>
      </c>
      <c r="G16" s="40">
        <v>81</v>
      </c>
      <c r="H16" s="40">
        <v>91.6</v>
      </c>
      <c r="I16" s="40">
        <v>90.2</v>
      </c>
      <c r="J16" s="40">
        <v>81.1</v>
      </c>
      <c r="K16" s="40">
        <v>66.5</v>
      </c>
      <c r="L16" s="40">
        <v>50</v>
      </c>
      <c r="M16" s="40">
        <v>40.1</v>
      </c>
      <c r="N16" s="48">
        <v>63.3</v>
      </c>
    </row>
    <row r="17" spans="1:14" ht="12.75">
      <c r="A17" s="37" t="s">
        <v>329</v>
      </c>
      <c r="B17" s="40">
        <v>33.7</v>
      </c>
      <c r="C17" s="40">
        <v>35.6</v>
      </c>
      <c r="D17" s="40">
        <v>44.7</v>
      </c>
      <c r="E17" s="40">
        <v>56.3</v>
      </c>
      <c r="F17" s="40">
        <v>66.9</v>
      </c>
      <c r="G17" s="40">
        <v>74.9</v>
      </c>
      <c r="H17" s="40">
        <v>85.3</v>
      </c>
      <c r="I17" s="40">
        <v>83.5</v>
      </c>
      <c r="J17" s="40">
        <v>74</v>
      </c>
      <c r="K17" s="40">
        <v>59.8</v>
      </c>
      <c r="L17" s="40">
        <v>44.1</v>
      </c>
      <c r="M17" s="40">
        <v>34.3</v>
      </c>
      <c r="N17" s="48">
        <v>57.8</v>
      </c>
    </row>
    <row r="18" spans="1:14" ht="12.75">
      <c r="A18" s="37" t="s">
        <v>12</v>
      </c>
      <c r="B18" s="40">
        <v>32.8</v>
      </c>
      <c r="C18" s="40">
        <v>39</v>
      </c>
      <c r="D18" s="40">
        <v>49.3</v>
      </c>
      <c r="E18" s="40">
        <v>58.4</v>
      </c>
      <c r="F18" s="40">
        <v>68.7</v>
      </c>
      <c r="G18" s="40">
        <v>80.5</v>
      </c>
      <c r="H18" s="40">
        <v>88.6</v>
      </c>
      <c r="I18" s="40">
        <v>86.6</v>
      </c>
      <c r="J18" s="40">
        <v>75.1</v>
      </c>
      <c r="K18" s="40">
        <v>61.4</v>
      </c>
      <c r="L18" s="40">
        <v>45.3</v>
      </c>
      <c r="M18" s="40">
        <v>35.1</v>
      </c>
      <c r="N18" s="48">
        <v>60.1</v>
      </c>
    </row>
    <row r="19" spans="1:14" ht="12.75">
      <c r="A19" s="37" t="s">
        <v>13</v>
      </c>
      <c r="B19" s="40">
        <v>34.7</v>
      </c>
      <c r="C19" s="40">
        <v>40.7</v>
      </c>
      <c r="D19" s="40">
        <v>50.7</v>
      </c>
      <c r="E19" s="40">
        <v>61.4</v>
      </c>
      <c r="F19" s="40">
        <v>71.9</v>
      </c>
      <c r="G19" s="40">
        <v>81.9</v>
      </c>
      <c r="H19" s="40">
        <v>91.5</v>
      </c>
      <c r="I19" s="40">
        <v>89.4</v>
      </c>
      <c r="J19" s="40">
        <v>79.8</v>
      </c>
      <c r="K19" s="40">
        <v>65.9</v>
      </c>
      <c r="L19" s="40">
        <v>48.6</v>
      </c>
      <c r="M19" s="40">
        <v>37.4</v>
      </c>
      <c r="N19" s="48">
        <v>62.8</v>
      </c>
    </row>
    <row r="20" spans="1:14" ht="12.75">
      <c r="A20" s="37" t="s">
        <v>14</v>
      </c>
      <c r="B20" s="40">
        <v>41.6</v>
      </c>
      <c r="C20" s="40">
        <v>45.1</v>
      </c>
      <c r="D20" s="40">
        <v>52</v>
      </c>
      <c r="E20" s="40">
        <v>61.3</v>
      </c>
      <c r="F20" s="40">
        <v>70.8</v>
      </c>
      <c r="G20" s="40">
        <v>80.9</v>
      </c>
      <c r="H20" s="40">
        <v>87.4</v>
      </c>
      <c r="I20" s="40">
        <v>85.1</v>
      </c>
      <c r="J20" s="40">
        <v>77.8</v>
      </c>
      <c r="K20" s="40">
        <v>66.3</v>
      </c>
      <c r="L20" s="40">
        <v>52.7</v>
      </c>
      <c r="M20" s="40">
        <v>43.3</v>
      </c>
      <c r="N20" s="48">
        <v>63.7</v>
      </c>
    </row>
    <row r="21" spans="1:14" ht="12.75">
      <c r="A21" s="37" t="s">
        <v>15</v>
      </c>
      <c r="B21" s="40">
        <v>41.2</v>
      </c>
      <c r="C21" s="40">
        <v>42.1</v>
      </c>
      <c r="D21" s="40">
        <v>50.9</v>
      </c>
      <c r="E21" s="40">
        <v>55.8</v>
      </c>
      <c r="F21" s="40">
        <v>68.5</v>
      </c>
      <c r="G21" s="40">
        <v>78.1</v>
      </c>
      <c r="H21" s="40">
        <v>83.8</v>
      </c>
      <c r="I21" s="40">
        <v>80.8</v>
      </c>
      <c r="J21" s="40">
        <v>73.9</v>
      </c>
      <c r="K21" s="40">
        <v>61.4</v>
      </c>
      <c r="L21" s="40">
        <v>49</v>
      </c>
      <c r="M21" s="40">
        <v>40.4</v>
      </c>
      <c r="N21" s="48">
        <v>60.5</v>
      </c>
    </row>
    <row r="22" spans="1:14" ht="12.75">
      <c r="A22" s="37" t="s">
        <v>16</v>
      </c>
      <c r="B22" s="40">
        <v>47.4</v>
      </c>
      <c r="C22" s="40">
        <v>54.1</v>
      </c>
      <c r="D22" s="40">
        <v>65.3</v>
      </c>
      <c r="E22" s="40">
        <v>75</v>
      </c>
      <c r="F22" s="40">
        <v>84.3</v>
      </c>
      <c r="G22" s="40">
        <v>95.1</v>
      </c>
      <c r="H22" s="40">
        <v>99.6</v>
      </c>
      <c r="I22" s="40">
        <v>96.2</v>
      </c>
      <c r="J22" s="40">
        <v>88.1</v>
      </c>
      <c r="K22" s="40">
        <v>75.1</v>
      </c>
      <c r="L22" s="40">
        <v>58.4</v>
      </c>
      <c r="M22" s="40">
        <v>47</v>
      </c>
      <c r="N22" s="48">
        <v>73.8</v>
      </c>
    </row>
    <row r="23" spans="1:14" ht="12.75">
      <c r="A23" s="37" t="s">
        <v>17</v>
      </c>
      <c r="B23" s="40">
        <v>35</v>
      </c>
      <c r="C23" s="40">
        <v>38.5</v>
      </c>
      <c r="D23" s="40">
        <v>44.7</v>
      </c>
      <c r="E23" s="40">
        <v>53.8</v>
      </c>
      <c r="F23" s="40">
        <v>64.9</v>
      </c>
      <c r="G23" s="40">
        <v>74</v>
      </c>
      <c r="H23" s="40">
        <v>82.9</v>
      </c>
      <c r="I23" s="40">
        <v>80.8</v>
      </c>
      <c r="J23" s="40">
        <v>72.2</v>
      </c>
      <c r="K23" s="40">
        <v>59.8</v>
      </c>
      <c r="L23" s="40">
        <v>44.9</v>
      </c>
      <c r="M23" s="40">
        <v>36.5</v>
      </c>
      <c r="N23" s="48">
        <v>57.3</v>
      </c>
    </row>
    <row r="24" spans="1:14" ht="12.75">
      <c r="A24" s="37" t="s">
        <v>18</v>
      </c>
      <c r="B24" s="40">
        <v>35.2</v>
      </c>
      <c r="C24" s="40">
        <v>41</v>
      </c>
      <c r="D24" s="40">
        <v>47</v>
      </c>
      <c r="E24" s="40">
        <v>57.4</v>
      </c>
      <c r="F24" s="40">
        <v>66.5</v>
      </c>
      <c r="G24" s="40">
        <v>78.9</v>
      </c>
      <c r="H24" s="40">
        <v>88</v>
      </c>
      <c r="I24" s="40">
        <v>85.3</v>
      </c>
      <c r="J24" s="40">
        <v>76.7</v>
      </c>
      <c r="K24" s="40">
        <v>61.5</v>
      </c>
      <c r="L24" s="40">
        <v>46.9</v>
      </c>
      <c r="M24" s="40">
        <v>39.1</v>
      </c>
      <c r="N24" s="48">
        <v>60.3</v>
      </c>
    </row>
    <row r="25" spans="1:14" ht="12.75">
      <c r="A25" s="37" t="s">
        <v>19</v>
      </c>
      <c r="B25" s="40">
        <v>35.8</v>
      </c>
      <c r="C25" s="40">
        <v>40.6</v>
      </c>
      <c r="D25" s="40">
        <v>49</v>
      </c>
      <c r="E25" s="40">
        <v>58.2</v>
      </c>
      <c r="F25" s="40">
        <v>70.3</v>
      </c>
      <c r="G25" s="40">
        <v>80</v>
      </c>
      <c r="H25" s="40">
        <v>88</v>
      </c>
      <c r="I25" s="40">
        <v>86.4</v>
      </c>
      <c r="J25" s="40">
        <v>76.6</v>
      </c>
      <c r="K25" s="40">
        <v>65.4</v>
      </c>
      <c r="L25" s="40">
        <v>49.1</v>
      </c>
      <c r="M25" s="40">
        <v>36.6</v>
      </c>
      <c r="N25" s="48">
        <v>61.3</v>
      </c>
    </row>
    <row r="26" spans="1:14" ht="12.75">
      <c r="A26" s="37" t="s">
        <v>310</v>
      </c>
      <c r="B26" s="40">
        <v>40.3</v>
      </c>
      <c r="C26" s="40">
        <v>44.5</v>
      </c>
      <c r="D26" s="40">
        <v>48.7</v>
      </c>
      <c r="E26" s="40">
        <v>61.8</v>
      </c>
      <c r="F26" s="40">
        <v>66.9</v>
      </c>
      <c r="G26" s="40">
        <v>81.2</v>
      </c>
      <c r="H26" s="40">
        <v>86.9</v>
      </c>
      <c r="I26" s="40">
        <v>85.6</v>
      </c>
      <c r="J26" s="40">
        <v>76.4</v>
      </c>
      <c r="K26" s="40">
        <v>60.9</v>
      </c>
      <c r="L26" s="40">
        <v>49</v>
      </c>
      <c r="M26" s="40">
        <v>41.7</v>
      </c>
      <c r="N26" s="48">
        <v>62</v>
      </c>
    </row>
    <row r="27" spans="1:14" ht="12.75">
      <c r="A27" s="37" t="s">
        <v>20</v>
      </c>
      <c r="B27" s="40">
        <v>41.6</v>
      </c>
      <c r="C27" s="40">
        <v>48</v>
      </c>
      <c r="D27" s="40">
        <v>57.3</v>
      </c>
      <c r="E27" s="40">
        <v>66.1</v>
      </c>
      <c r="F27" s="40">
        <v>75.8</v>
      </c>
      <c r="G27" s="40">
        <v>85.8</v>
      </c>
      <c r="H27" s="40">
        <v>92.9</v>
      </c>
      <c r="I27" s="40">
        <v>90.1</v>
      </c>
      <c r="J27" s="40">
        <v>81.4</v>
      </c>
      <c r="K27" s="40">
        <v>69</v>
      </c>
      <c r="L27" s="40">
        <v>53.2</v>
      </c>
      <c r="M27" s="40">
        <v>42.4</v>
      </c>
      <c r="N27" s="48">
        <v>67</v>
      </c>
    </row>
    <row r="28" spans="1:14" ht="12.75">
      <c r="A28" s="37" t="s">
        <v>21</v>
      </c>
      <c r="B28" s="40">
        <v>39</v>
      </c>
      <c r="C28" s="40">
        <v>44.8</v>
      </c>
      <c r="D28" s="40">
        <v>52.7</v>
      </c>
      <c r="E28" s="40">
        <v>62.2</v>
      </c>
      <c r="F28" s="40">
        <v>72.2</v>
      </c>
      <c r="G28" s="40">
        <v>83.3</v>
      </c>
      <c r="H28" s="40">
        <v>88.6</v>
      </c>
      <c r="I28" s="40">
        <v>86.2</v>
      </c>
      <c r="J28" s="40">
        <v>78.2</v>
      </c>
      <c r="K28" s="40">
        <v>66</v>
      </c>
      <c r="L28" s="40">
        <v>51.4</v>
      </c>
      <c r="M28" s="40">
        <v>41.1</v>
      </c>
      <c r="N28" s="48">
        <v>63.8</v>
      </c>
    </row>
    <row r="29" spans="1:14" ht="12.75">
      <c r="A29" s="37" t="s">
        <v>22</v>
      </c>
      <c r="B29" s="40">
        <v>28.4</v>
      </c>
      <c r="C29" s="40">
        <v>28.7</v>
      </c>
      <c r="D29" s="40">
        <v>32.1</v>
      </c>
      <c r="E29" s="40">
        <v>37.9</v>
      </c>
      <c r="F29" s="40">
        <v>46.9</v>
      </c>
      <c r="G29" s="40">
        <v>57.4</v>
      </c>
      <c r="H29" s="40">
        <v>63.8</v>
      </c>
      <c r="I29" s="40">
        <v>61.9</v>
      </c>
      <c r="J29" s="40">
        <v>54.9</v>
      </c>
      <c r="K29" s="40">
        <v>45.7</v>
      </c>
      <c r="L29" s="40">
        <v>34.5</v>
      </c>
      <c r="M29" s="40">
        <v>29</v>
      </c>
      <c r="N29" s="48">
        <v>43.4</v>
      </c>
    </row>
    <row r="30" spans="1:14" ht="12.75">
      <c r="A30" s="37" t="s">
        <v>23</v>
      </c>
      <c r="B30" s="40">
        <v>42.8</v>
      </c>
      <c r="C30" s="40">
        <v>51.3</v>
      </c>
      <c r="D30" s="40">
        <v>61.3</v>
      </c>
      <c r="E30" s="40">
        <v>70.9</v>
      </c>
      <c r="F30" s="40">
        <v>80.6</v>
      </c>
      <c r="G30" s="40">
        <v>91.1</v>
      </c>
      <c r="H30" s="40">
        <v>96.2</v>
      </c>
      <c r="I30" s="40">
        <v>93.5</v>
      </c>
      <c r="J30" s="40">
        <v>85.6</v>
      </c>
      <c r="K30" s="40">
        <v>72</v>
      </c>
      <c r="L30" s="40">
        <v>55.8</v>
      </c>
      <c r="M30" s="40">
        <v>44.4</v>
      </c>
      <c r="N30" s="48">
        <v>70.5</v>
      </c>
    </row>
    <row r="31" spans="1:14" ht="12.75">
      <c r="A31" s="37" t="s">
        <v>24</v>
      </c>
      <c r="B31" s="40">
        <v>30.4</v>
      </c>
      <c r="C31" s="40">
        <v>37.2</v>
      </c>
      <c r="D31" s="40">
        <v>49.9</v>
      </c>
      <c r="E31" s="40">
        <v>63.3</v>
      </c>
      <c r="F31" s="40">
        <v>73.3</v>
      </c>
      <c r="G31" s="40">
        <v>85.3</v>
      </c>
      <c r="H31" s="40">
        <v>92.3</v>
      </c>
      <c r="I31" s="40">
        <v>89.6</v>
      </c>
      <c r="J31" s="40">
        <v>80.9</v>
      </c>
      <c r="K31" s="40">
        <v>66.2</v>
      </c>
      <c r="L31" s="40">
        <v>48.3</v>
      </c>
      <c r="M31" s="40">
        <v>34.8</v>
      </c>
      <c r="N31" s="48">
        <v>62.6</v>
      </c>
    </row>
    <row r="32" spans="1:14" ht="12.75">
      <c r="A32" s="37" t="s">
        <v>223</v>
      </c>
      <c r="B32" s="40">
        <v>31.5</v>
      </c>
      <c r="C32" s="40">
        <v>40.4</v>
      </c>
      <c r="D32" s="40">
        <v>47.4</v>
      </c>
      <c r="E32" s="40">
        <v>61.7</v>
      </c>
      <c r="F32" s="40">
        <v>73.7</v>
      </c>
      <c r="G32" s="40">
        <v>83.3</v>
      </c>
      <c r="H32" s="40">
        <v>91</v>
      </c>
      <c r="I32" s="40">
        <v>87.2</v>
      </c>
      <c r="J32" s="40">
        <v>77.2</v>
      </c>
      <c r="K32" s="40">
        <v>68</v>
      </c>
      <c r="L32" s="40">
        <v>48.9</v>
      </c>
      <c r="M32" s="40">
        <v>34.7</v>
      </c>
      <c r="N32" s="48">
        <v>62.1</v>
      </c>
    </row>
    <row r="33" spans="1:14" ht="12.75">
      <c r="A33" s="37" t="s">
        <v>224</v>
      </c>
      <c r="B33" s="40" t="s">
        <v>330</v>
      </c>
      <c r="C33" s="40" t="s">
        <v>330</v>
      </c>
      <c r="D33" s="40" t="s">
        <v>330</v>
      </c>
      <c r="E33" s="40" t="s">
        <v>330</v>
      </c>
      <c r="F33" s="40" t="s">
        <v>330</v>
      </c>
      <c r="G33" s="40" t="s">
        <v>330</v>
      </c>
      <c r="H33" s="40" t="s">
        <v>330</v>
      </c>
      <c r="I33" s="40" t="s">
        <v>330</v>
      </c>
      <c r="J33" s="40" t="s">
        <v>330</v>
      </c>
      <c r="K33" s="40" t="s">
        <v>330</v>
      </c>
      <c r="L33" s="40" t="s">
        <v>330</v>
      </c>
      <c r="M33" s="40" t="s">
        <v>330</v>
      </c>
      <c r="N33" s="48" t="s">
        <v>330</v>
      </c>
    </row>
    <row r="34" spans="1:14" ht="12.75">
      <c r="A34" s="37" t="s">
        <v>26</v>
      </c>
      <c r="B34" s="40">
        <v>39.6</v>
      </c>
      <c r="C34" s="40">
        <v>43.9</v>
      </c>
      <c r="D34" s="40">
        <v>51.4</v>
      </c>
      <c r="E34" s="40">
        <v>59.3</v>
      </c>
      <c r="F34" s="40">
        <v>68.8</v>
      </c>
      <c r="G34" s="40">
        <v>79.1</v>
      </c>
      <c r="H34" s="40">
        <v>84.9</v>
      </c>
      <c r="I34" s="40">
        <v>82.2</v>
      </c>
      <c r="J34" s="40">
        <v>74.7</v>
      </c>
      <c r="K34" s="40">
        <v>63.8</v>
      </c>
      <c r="L34" s="40">
        <v>49.6</v>
      </c>
      <c r="M34" s="40">
        <v>41</v>
      </c>
      <c r="N34" s="48">
        <v>61.5</v>
      </c>
    </row>
    <row r="35" spans="1:14" ht="12.75">
      <c r="A35" s="37" t="s">
        <v>25</v>
      </c>
      <c r="B35" s="40">
        <v>36.8</v>
      </c>
      <c r="C35" s="40">
        <v>41</v>
      </c>
      <c r="D35" s="40">
        <v>51.8</v>
      </c>
      <c r="E35" s="40">
        <v>59.6</v>
      </c>
      <c r="F35" s="40">
        <v>69.4</v>
      </c>
      <c r="G35" s="40">
        <v>80</v>
      </c>
      <c r="H35" s="40">
        <v>88.9</v>
      </c>
      <c r="I35" s="40">
        <v>87.6</v>
      </c>
      <c r="J35" s="40">
        <v>76.6</v>
      </c>
      <c r="K35" s="40">
        <v>63.4</v>
      </c>
      <c r="L35" s="40">
        <v>47.9</v>
      </c>
      <c r="M35" s="40">
        <v>37.9</v>
      </c>
      <c r="N35" s="48">
        <v>61.7</v>
      </c>
    </row>
    <row r="36" spans="1:14" ht="12.75">
      <c r="A36" s="37" t="s">
        <v>27</v>
      </c>
      <c r="B36" s="40">
        <v>29.2</v>
      </c>
      <c r="C36" s="40">
        <v>31.7</v>
      </c>
      <c r="D36" s="40">
        <v>38.1</v>
      </c>
      <c r="E36" s="40">
        <v>43.3</v>
      </c>
      <c r="F36" s="40">
        <v>52.8</v>
      </c>
      <c r="G36" s="40">
        <v>64.1</v>
      </c>
      <c r="H36" s="40">
        <v>69.9</v>
      </c>
      <c r="I36" s="40">
        <v>68.3</v>
      </c>
      <c r="J36" s="40">
        <v>60</v>
      </c>
      <c r="K36" s="40">
        <v>47.5</v>
      </c>
      <c r="L36" s="40">
        <v>34.4</v>
      </c>
      <c r="M36" s="40">
        <v>28</v>
      </c>
      <c r="N36" s="48">
        <v>47.3</v>
      </c>
    </row>
    <row r="37" spans="1:14" ht="12.75">
      <c r="A37" s="37" t="s">
        <v>28</v>
      </c>
      <c r="B37" s="40">
        <v>36.1</v>
      </c>
      <c r="C37" s="40">
        <v>42.1</v>
      </c>
      <c r="D37" s="40">
        <v>51.2</v>
      </c>
      <c r="E37" s="40">
        <v>61.4</v>
      </c>
      <c r="F37" s="40">
        <v>73.3</v>
      </c>
      <c r="G37" s="40">
        <v>82.3</v>
      </c>
      <c r="H37" s="40">
        <v>92.9</v>
      </c>
      <c r="I37" s="40">
        <v>90.5</v>
      </c>
      <c r="J37" s="40">
        <v>79.5</v>
      </c>
      <c r="K37" s="40">
        <v>66.3</v>
      </c>
      <c r="L37" s="40">
        <v>49.6</v>
      </c>
      <c r="M37" s="40">
        <v>37.9</v>
      </c>
      <c r="N37" s="48">
        <v>63.6</v>
      </c>
    </row>
    <row r="38" spans="1:14" ht="12.75">
      <c r="A38" s="37" t="s">
        <v>29</v>
      </c>
      <c r="B38" s="40">
        <v>35.5</v>
      </c>
      <c r="C38" s="40">
        <v>42</v>
      </c>
      <c r="D38" s="40">
        <v>52.9</v>
      </c>
      <c r="E38" s="40">
        <v>62</v>
      </c>
      <c r="F38" s="40">
        <v>71.5</v>
      </c>
      <c r="G38" s="40">
        <v>82.3</v>
      </c>
      <c r="H38" s="40">
        <v>91</v>
      </c>
      <c r="I38" s="40">
        <v>89</v>
      </c>
      <c r="J38" s="40">
        <v>79.3</v>
      </c>
      <c r="K38" s="40">
        <v>65.6</v>
      </c>
      <c r="L38" s="40">
        <v>48.3</v>
      </c>
      <c r="M38" s="40">
        <v>37.5</v>
      </c>
      <c r="N38" s="48">
        <v>63.1</v>
      </c>
    </row>
    <row r="39" spans="1:14" ht="12.75">
      <c r="A39" s="37" t="s">
        <v>30</v>
      </c>
      <c r="B39" s="40">
        <v>34.9</v>
      </c>
      <c r="C39" s="40">
        <v>38.4</v>
      </c>
      <c r="D39" s="40">
        <v>43.3</v>
      </c>
      <c r="E39" s="40">
        <v>52.7</v>
      </c>
      <c r="F39" s="40">
        <v>63</v>
      </c>
      <c r="G39" s="40">
        <v>73.6</v>
      </c>
      <c r="H39" s="40">
        <v>80</v>
      </c>
      <c r="I39" s="40">
        <v>77.1</v>
      </c>
      <c r="J39" s="40">
        <v>70.6</v>
      </c>
      <c r="K39" s="40">
        <v>59.8</v>
      </c>
      <c r="L39" s="40">
        <v>45.5</v>
      </c>
      <c r="M39" s="40">
        <v>37.2</v>
      </c>
      <c r="N39" s="48">
        <v>56.3</v>
      </c>
    </row>
    <row r="40" spans="1:14" ht="12.75">
      <c r="A40" s="37" t="s">
        <v>31</v>
      </c>
      <c r="B40" s="40">
        <v>35.9</v>
      </c>
      <c r="C40" s="40">
        <v>38.3</v>
      </c>
      <c r="D40" s="40">
        <v>44.3</v>
      </c>
      <c r="E40" s="40">
        <v>52.8</v>
      </c>
      <c r="F40" s="40">
        <v>63.3</v>
      </c>
      <c r="G40" s="40">
        <v>73.9</v>
      </c>
      <c r="H40" s="40">
        <v>79.7</v>
      </c>
      <c r="I40" s="40">
        <v>76.9</v>
      </c>
      <c r="J40" s="40">
        <v>69.5</v>
      </c>
      <c r="K40" s="40">
        <v>58.7</v>
      </c>
      <c r="L40" s="40">
        <v>44.1</v>
      </c>
      <c r="M40" s="40">
        <v>36.6</v>
      </c>
      <c r="N40" s="48">
        <v>56.2</v>
      </c>
    </row>
    <row r="41" spans="1:14" ht="12.75">
      <c r="A41" s="37" t="s">
        <v>332</v>
      </c>
      <c r="B41" s="40">
        <v>35.5</v>
      </c>
      <c r="C41" s="40">
        <v>38.9</v>
      </c>
      <c r="D41" s="40">
        <v>43.7</v>
      </c>
      <c r="E41" s="40">
        <v>54.9</v>
      </c>
      <c r="F41" s="40">
        <v>63.4</v>
      </c>
      <c r="G41" s="40">
        <v>75.3</v>
      </c>
      <c r="H41" s="40">
        <v>80.4</v>
      </c>
      <c r="I41" s="40">
        <v>77.8</v>
      </c>
      <c r="J41" s="40">
        <v>72.8</v>
      </c>
      <c r="K41" s="40">
        <v>60.1</v>
      </c>
      <c r="L41" s="40">
        <v>46.4</v>
      </c>
      <c r="M41" s="40">
        <v>39</v>
      </c>
      <c r="N41" s="48">
        <v>57.4</v>
      </c>
    </row>
    <row r="42" spans="1:14" ht="12.75">
      <c r="A42" s="37" t="s">
        <v>333</v>
      </c>
      <c r="B42" s="11">
        <v>34.5</v>
      </c>
      <c r="C42" s="16">
        <v>38.8</v>
      </c>
      <c r="D42" s="16">
        <v>44.2</v>
      </c>
      <c r="E42" s="16">
        <v>50.3</v>
      </c>
      <c r="F42" s="16">
        <v>61.9</v>
      </c>
      <c r="G42" s="16">
        <v>74.2</v>
      </c>
      <c r="H42" s="16">
        <v>79.9</v>
      </c>
      <c r="I42" s="16">
        <v>77.5</v>
      </c>
      <c r="J42" s="16">
        <v>68.8</v>
      </c>
      <c r="K42" s="16">
        <v>57.2</v>
      </c>
      <c r="L42" s="16">
        <v>43.8</v>
      </c>
      <c r="M42" s="16">
        <v>35.8</v>
      </c>
      <c r="N42" s="94">
        <v>55.6</v>
      </c>
    </row>
    <row r="43" spans="1:14" ht="12.75">
      <c r="A43" s="37" t="s">
        <v>32</v>
      </c>
      <c r="B43" s="40">
        <v>45.6</v>
      </c>
      <c r="C43" s="40">
        <v>52.5</v>
      </c>
      <c r="D43" s="40">
        <v>62.6</v>
      </c>
      <c r="E43" s="40">
        <v>71.1</v>
      </c>
      <c r="F43" s="40">
        <v>82.6</v>
      </c>
      <c r="G43" s="40">
        <v>93.8</v>
      </c>
      <c r="H43" s="40">
        <v>99.5</v>
      </c>
      <c r="I43" s="40">
        <v>96.2</v>
      </c>
      <c r="J43" s="40">
        <v>87.5</v>
      </c>
      <c r="K43" s="40">
        <v>73.6</v>
      </c>
      <c r="L43" s="40">
        <v>57.8</v>
      </c>
      <c r="M43" s="40">
        <v>46.9</v>
      </c>
      <c r="N43" s="48">
        <v>72.5</v>
      </c>
    </row>
    <row r="44" spans="1:14" ht="12.75">
      <c r="A44" s="37" t="s">
        <v>33</v>
      </c>
      <c r="B44" s="40">
        <v>39.4</v>
      </c>
      <c r="C44" s="40">
        <v>45.9</v>
      </c>
      <c r="D44" s="40">
        <v>56</v>
      </c>
      <c r="E44" s="40">
        <v>63.9</v>
      </c>
      <c r="F44" s="40">
        <v>73</v>
      </c>
      <c r="G44" s="40">
        <v>82</v>
      </c>
      <c r="H44" s="40">
        <v>90.5</v>
      </c>
      <c r="I44" s="40">
        <v>89</v>
      </c>
      <c r="J44" s="40">
        <v>79.3</v>
      </c>
      <c r="K44" s="40">
        <v>66.4</v>
      </c>
      <c r="L44" s="40">
        <v>51.3</v>
      </c>
      <c r="M44" s="40">
        <v>40.4</v>
      </c>
      <c r="N44" s="48">
        <v>64.7</v>
      </c>
    </row>
    <row r="45" spans="1:14" ht="12.75">
      <c r="A45" s="37" t="s">
        <v>34</v>
      </c>
      <c r="B45" s="40">
        <v>37.8</v>
      </c>
      <c r="C45" s="40">
        <v>45.4</v>
      </c>
      <c r="D45" s="40">
        <v>53.7</v>
      </c>
      <c r="E45" s="40">
        <v>61.4</v>
      </c>
      <c r="F45" s="40">
        <v>72.4</v>
      </c>
      <c r="G45" s="40">
        <v>84.1</v>
      </c>
      <c r="H45" s="40">
        <v>92.3</v>
      </c>
      <c r="I45" s="40">
        <v>91.5</v>
      </c>
      <c r="J45" s="40">
        <v>81.4</v>
      </c>
      <c r="K45" s="40">
        <v>66.1</v>
      </c>
      <c r="L45" s="40">
        <v>51.2</v>
      </c>
      <c r="M45" s="40">
        <v>40.2</v>
      </c>
      <c r="N45" s="48">
        <v>64.8</v>
      </c>
    </row>
    <row r="46" spans="1:14" ht="12.75">
      <c r="A46" s="37" t="s">
        <v>35</v>
      </c>
      <c r="B46" s="40">
        <v>36.9</v>
      </c>
      <c r="C46" s="40">
        <v>43.6</v>
      </c>
      <c r="D46" s="40">
        <v>53.4</v>
      </c>
      <c r="E46" s="40">
        <v>62.2</v>
      </c>
      <c r="F46" s="40">
        <v>73.2</v>
      </c>
      <c r="G46" s="40">
        <v>84.4</v>
      </c>
      <c r="H46" s="40">
        <v>90.5</v>
      </c>
      <c r="I46" s="40">
        <v>88.1</v>
      </c>
      <c r="J46" s="40">
        <v>78.6</v>
      </c>
      <c r="K46" s="40">
        <v>64.9</v>
      </c>
      <c r="L46" s="40">
        <v>48.6</v>
      </c>
      <c r="M46" s="40">
        <v>37.9</v>
      </c>
      <c r="N46" s="48">
        <v>63.5</v>
      </c>
    </row>
    <row r="47" spans="1:14" ht="12.75">
      <c r="A47" s="37" t="s">
        <v>36</v>
      </c>
      <c r="B47" s="40">
        <v>40.8</v>
      </c>
      <c r="C47" s="40">
        <v>48.9</v>
      </c>
      <c r="D47" s="40">
        <v>59</v>
      </c>
      <c r="E47" s="40">
        <v>67.4</v>
      </c>
      <c r="F47" s="40">
        <v>78.2</v>
      </c>
      <c r="G47" s="40">
        <v>89.2</v>
      </c>
      <c r="H47" s="40">
        <v>95.2</v>
      </c>
      <c r="I47" s="40">
        <v>92.6</v>
      </c>
      <c r="J47" s="40">
        <v>83.5</v>
      </c>
      <c r="K47" s="40">
        <v>69.9</v>
      </c>
      <c r="L47" s="40">
        <v>54</v>
      </c>
      <c r="M47" s="40">
        <v>42.4</v>
      </c>
      <c r="N47" s="48">
        <v>68.4</v>
      </c>
    </row>
    <row r="48" spans="1:14" ht="12.75">
      <c r="A48" s="37" t="s">
        <v>37</v>
      </c>
      <c r="B48" s="40">
        <v>40.6</v>
      </c>
      <c r="C48" s="40">
        <v>47.2</v>
      </c>
      <c r="D48" s="40">
        <v>57.6</v>
      </c>
      <c r="E48" s="40">
        <v>65.8</v>
      </c>
      <c r="F48" s="40">
        <v>76.1</v>
      </c>
      <c r="G48" s="40">
        <v>86.9</v>
      </c>
      <c r="H48" s="40">
        <v>92</v>
      </c>
      <c r="I48" s="40">
        <v>89.1</v>
      </c>
      <c r="J48" s="40">
        <v>81</v>
      </c>
      <c r="K48" s="40">
        <v>67.7</v>
      </c>
      <c r="L48" s="40">
        <v>51.7</v>
      </c>
      <c r="M48" s="40">
        <v>41.6</v>
      </c>
      <c r="N48" s="48">
        <v>66.4</v>
      </c>
    </row>
    <row r="49" spans="1:14" ht="12.75">
      <c r="A49" s="37" t="s">
        <v>38</v>
      </c>
      <c r="B49" s="40">
        <v>39.7</v>
      </c>
      <c r="C49" s="40">
        <v>47.5</v>
      </c>
      <c r="D49" s="40">
        <v>58.2</v>
      </c>
      <c r="E49" s="40">
        <v>67.3</v>
      </c>
      <c r="F49" s="40">
        <v>77.4</v>
      </c>
      <c r="G49" s="40">
        <v>88.7</v>
      </c>
      <c r="H49" s="40">
        <v>94.4</v>
      </c>
      <c r="I49" s="40">
        <v>91.3</v>
      </c>
      <c r="J49" s="40">
        <v>82.4</v>
      </c>
      <c r="K49" s="40">
        <v>69.3</v>
      </c>
      <c r="L49" s="40">
        <v>52.3</v>
      </c>
      <c r="M49" s="40">
        <v>40.9</v>
      </c>
      <c r="N49" s="48">
        <v>67.5</v>
      </c>
    </row>
    <row r="50" spans="1:14" ht="12.75">
      <c r="A50" s="37" t="s">
        <v>334</v>
      </c>
      <c r="B50" s="40">
        <v>35.4</v>
      </c>
      <c r="C50" s="40">
        <v>42.4</v>
      </c>
      <c r="D50" s="40">
        <v>53.4</v>
      </c>
      <c r="E50" s="40">
        <v>62.5</v>
      </c>
      <c r="F50" s="40">
        <v>72.4</v>
      </c>
      <c r="G50" s="40">
        <v>82.9</v>
      </c>
      <c r="H50" s="40">
        <v>88.8</v>
      </c>
      <c r="I50" s="40">
        <v>86.2</v>
      </c>
      <c r="J50" s="40">
        <v>78</v>
      </c>
      <c r="K50" s="40">
        <v>65.7</v>
      </c>
      <c r="L50" s="40">
        <v>49.6</v>
      </c>
      <c r="M50" s="40">
        <v>38.5</v>
      </c>
      <c r="N50" s="48">
        <v>63</v>
      </c>
    </row>
    <row r="51" spans="1:14" ht="12.75">
      <c r="A51" s="37" t="s">
        <v>225</v>
      </c>
      <c r="B51" s="40" t="s">
        <v>330</v>
      </c>
      <c r="C51" s="40" t="s">
        <v>330</v>
      </c>
      <c r="D51" s="40" t="s">
        <v>330</v>
      </c>
      <c r="E51" s="40" t="s">
        <v>330</v>
      </c>
      <c r="F51" s="40" t="s">
        <v>330</v>
      </c>
      <c r="G51" s="40" t="s">
        <v>330</v>
      </c>
      <c r="H51" s="40" t="s">
        <v>330</v>
      </c>
      <c r="I51" s="40" t="s">
        <v>330</v>
      </c>
      <c r="J51" s="40" t="s">
        <v>330</v>
      </c>
      <c r="K51" s="40" t="s">
        <v>330</v>
      </c>
      <c r="L51" s="40" t="s">
        <v>330</v>
      </c>
      <c r="M51" s="40" t="s">
        <v>330</v>
      </c>
      <c r="N51" s="48" t="s">
        <v>330</v>
      </c>
    </row>
    <row r="52" spans="1:14" ht="12.75">
      <c r="A52" s="37" t="s">
        <v>226</v>
      </c>
      <c r="B52" s="40">
        <v>35.4</v>
      </c>
      <c r="C52" s="40">
        <v>42.7</v>
      </c>
      <c r="D52" s="40">
        <v>51.4</v>
      </c>
      <c r="E52" s="40">
        <v>60.7</v>
      </c>
      <c r="F52" s="40">
        <v>72.7</v>
      </c>
      <c r="G52" s="40">
        <v>82.8</v>
      </c>
      <c r="H52" s="40">
        <v>89.5</v>
      </c>
      <c r="I52" s="40">
        <v>87.2</v>
      </c>
      <c r="J52" s="40">
        <v>77.8</v>
      </c>
      <c r="K52" s="40">
        <v>63.1</v>
      </c>
      <c r="L52" s="40">
        <v>49.4</v>
      </c>
      <c r="M52" s="40">
        <v>38.2</v>
      </c>
      <c r="N52" s="48">
        <v>62.6</v>
      </c>
    </row>
    <row r="53" spans="1:14" ht="12.75">
      <c r="A53" s="37" t="s">
        <v>295</v>
      </c>
      <c r="B53" s="40"/>
      <c r="C53" s="40"/>
      <c r="D53" s="40"/>
      <c r="E53" s="40"/>
      <c r="F53" s="40"/>
      <c r="G53" s="49">
        <v>62.3</v>
      </c>
      <c r="H53" s="49">
        <v>67.5</v>
      </c>
      <c r="I53" s="49">
        <v>64.7</v>
      </c>
      <c r="J53" s="49">
        <v>59.6</v>
      </c>
      <c r="K53" s="49">
        <v>52.5</v>
      </c>
      <c r="L53" s="40"/>
      <c r="M53" s="40"/>
      <c r="N53" s="48"/>
    </row>
    <row r="54" spans="1:14" ht="12.75">
      <c r="A54" s="37" t="s">
        <v>39</v>
      </c>
      <c r="B54" s="40">
        <v>42.3</v>
      </c>
      <c r="C54" s="40">
        <v>44.6</v>
      </c>
      <c r="D54" s="40">
        <v>52</v>
      </c>
      <c r="E54" s="40">
        <v>60.3</v>
      </c>
      <c r="F54" s="40">
        <v>69.5</v>
      </c>
      <c r="G54" s="40">
        <v>79.2</v>
      </c>
      <c r="H54" s="40">
        <v>85.2</v>
      </c>
      <c r="I54" s="40">
        <v>83.1</v>
      </c>
      <c r="J54" s="40">
        <v>76.2</v>
      </c>
      <c r="K54" s="40">
        <v>65.6</v>
      </c>
      <c r="L54" s="40">
        <v>50.7</v>
      </c>
      <c r="M54" s="40">
        <v>41.6</v>
      </c>
      <c r="N54" s="48">
        <v>62.5</v>
      </c>
    </row>
    <row r="55" spans="1:14" ht="12.75">
      <c r="A55" s="37" t="s">
        <v>40</v>
      </c>
      <c r="B55" s="40">
        <v>42.1</v>
      </c>
      <c r="C55" s="40">
        <v>46.6</v>
      </c>
      <c r="D55" s="40">
        <v>53.6</v>
      </c>
      <c r="E55" s="40">
        <v>62</v>
      </c>
      <c r="F55" s="40">
        <v>72.2</v>
      </c>
      <c r="G55" s="40">
        <v>83.6</v>
      </c>
      <c r="H55" s="40">
        <v>90.1</v>
      </c>
      <c r="I55" s="40">
        <v>87.6</v>
      </c>
      <c r="J55" s="40">
        <v>79.8</v>
      </c>
      <c r="K55" s="40">
        <v>67.3</v>
      </c>
      <c r="L55" s="40">
        <v>52.5</v>
      </c>
      <c r="M55" s="40">
        <v>43.3</v>
      </c>
      <c r="N55" s="48">
        <v>65.1</v>
      </c>
    </row>
    <row r="56" spans="1:14" ht="12.75">
      <c r="A56" s="37" t="s">
        <v>41</v>
      </c>
      <c r="B56" s="40">
        <v>40.5</v>
      </c>
      <c r="C56" s="40">
        <v>44.5</v>
      </c>
      <c r="D56" s="40">
        <v>52.7</v>
      </c>
      <c r="E56" s="40">
        <v>62.2</v>
      </c>
      <c r="F56" s="40">
        <v>71.4</v>
      </c>
      <c r="G56" s="40">
        <v>81.6</v>
      </c>
      <c r="H56" s="40">
        <v>88</v>
      </c>
      <c r="I56" s="40">
        <v>85.6</v>
      </c>
      <c r="J56" s="40">
        <v>78.8</v>
      </c>
      <c r="K56" s="40">
        <v>66.3</v>
      </c>
      <c r="L56" s="40">
        <v>52.3</v>
      </c>
      <c r="M56" s="40">
        <v>44.3</v>
      </c>
      <c r="N56" s="48">
        <v>64</v>
      </c>
    </row>
    <row r="57" spans="1:14" ht="12.75">
      <c r="A57" s="37" t="s">
        <v>42</v>
      </c>
      <c r="B57" s="40">
        <v>41.9</v>
      </c>
      <c r="C57" s="40">
        <v>46.6</v>
      </c>
      <c r="D57" s="40">
        <v>50.8</v>
      </c>
      <c r="E57" s="40">
        <v>59.3</v>
      </c>
      <c r="F57" s="40">
        <v>69.7</v>
      </c>
      <c r="G57" s="40">
        <v>80.5</v>
      </c>
      <c r="H57" s="40">
        <v>87.2</v>
      </c>
      <c r="I57" s="40">
        <v>84.5</v>
      </c>
      <c r="J57" s="40">
        <v>77</v>
      </c>
      <c r="K57" s="40">
        <v>65.8</v>
      </c>
      <c r="L57" s="40">
        <v>52.1</v>
      </c>
      <c r="M57" s="40">
        <v>43.4</v>
      </c>
      <c r="N57" s="48">
        <v>63.2</v>
      </c>
    </row>
    <row r="58" spans="1:14" ht="12.75">
      <c r="A58" s="37" t="s">
        <v>43</v>
      </c>
      <c r="B58" s="40">
        <v>37.2</v>
      </c>
      <c r="C58" s="40">
        <v>41.4</v>
      </c>
      <c r="D58" s="40">
        <v>48.1</v>
      </c>
      <c r="E58" s="40">
        <v>57.9</v>
      </c>
      <c r="F58" s="40">
        <v>69.3</v>
      </c>
      <c r="G58" s="40">
        <v>81</v>
      </c>
      <c r="H58" s="40">
        <v>86.8</v>
      </c>
      <c r="I58" s="40">
        <v>83.7</v>
      </c>
      <c r="J58" s="40">
        <v>75.2</v>
      </c>
      <c r="K58" s="40">
        <v>62.5</v>
      </c>
      <c r="L58" s="40">
        <v>47.6</v>
      </c>
      <c r="M58" s="40">
        <v>38.9</v>
      </c>
      <c r="N58" s="48">
        <v>60.8</v>
      </c>
    </row>
    <row r="59" spans="1:14" ht="12.75">
      <c r="A59" s="37" t="s">
        <v>44</v>
      </c>
      <c r="B59" s="40">
        <v>44.7</v>
      </c>
      <c r="C59" s="40">
        <v>51</v>
      </c>
      <c r="D59" s="40">
        <v>60</v>
      </c>
      <c r="E59" s="40">
        <v>71</v>
      </c>
      <c r="F59" s="40">
        <v>80.3</v>
      </c>
      <c r="G59" s="40">
        <v>93.4</v>
      </c>
      <c r="H59" s="40">
        <v>98.3</v>
      </c>
      <c r="I59" s="40">
        <v>95.4</v>
      </c>
      <c r="J59" s="40">
        <v>86.3</v>
      </c>
      <c r="K59" s="40">
        <v>72.9</v>
      </c>
      <c r="L59" s="40">
        <v>58.4</v>
      </c>
      <c r="M59" s="40">
        <v>46.5</v>
      </c>
      <c r="N59" s="48">
        <v>71.5</v>
      </c>
    </row>
    <row r="60" spans="1:14" ht="12.75">
      <c r="A60" s="37" t="s">
        <v>45</v>
      </c>
      <c r="B60" s="40">
        <v>42.1</v>
      </c>
      <c r="C60" s="40">
        <v>46.4</v>
      </c>
      <c r="D60" s="40">
        <v>53.5</v>
      </c>
      <c r="E60" s="40">
        <v>61.4</v>
      </c>
      <c r="F60" s="40">
        <v>71.4</v>
      </c>
      <c r="G60" s="40">
        <v>81.9</v>
      </c>
      <c r="H60" s="40">
        <v>88.8</v>
      </c>
      <c r="I60" s="40">
        <v>85.9</v>
      </c>
      <c r="J60" s="40">
        <v>78</v>
      </c>
      <c r="K60" s="40">
        <v>66.5</v>
      </c>
      <c r="L60" s="40">
        <v>52.5</v>
      </c>
      <c r="M60" s="40">
        <v>43.4</v>
      </c>
      <c r="N60" s="48">
        <v>64.3</v>
      </c>
    </row>
    <row r="61" spans="1:14" ht="12.75">
      <c r="A61" s="37" t="s">
        <v>46</v>
      </c>
      <c r="B61" s="40">
        <v>37.2</v>
      </c>
      <c r="C61" s="40">
        <v>45.7</v>
      </c>
      <c r="D61" s="40">
        <v>56.6</v>
      </c>
      <c r="E61" s="40">
        <v>68.7</v>
      </c>
      <c r="F61" s="40">
        <v>80.3</v>
      </c>
      <c r="G61" s="40">
        <v>91.8</v>
      </c>
      <c r="H61" s="40">
        <v>98.8</v>
      </c>
      <c r="I61" s="40">
        <v>94.3</v>
      </c>
      <c r="J61" s="40">
        <v>85.5</v>
      </c>
      <c r="K61" s="40">
        <v>72.5</v>
      </c>
      <c r="L61" s="40">
        <v>53.4</v>
      </c>
      <c r="M61" s="40">
        <v>40.2</v>
      </c>
      <c r="N61" s="48">
        <v>68.8</v>
      </c>
    </row>
    <row r="62" spans="1:14" ht="12.75">
      <c r="A62" s="37" t="s">
        <v>227</v>
      </c>
      <c r="B62" s="40">
        <v>38.6</v>
      </c>
      <c r="C62" s="40">
        <v>41</v>
      </c>
      <c r="D62" s="40">
        <v>51.7</v>
      </c>
      <c r="E62" s="40">
        <v>59.7</v>
      </c>
      <c r="F62" s="40">
        <v>70.5</v>
      </c>
      <c r="G62" s="40">
        <v>79.4</v>
      </c>
      <c r="H62" s="40">
        <v>90</v>
      </c>
      <c r="I62" s="40">
        <v>85.7</v>
      </c>
      <c r="J62" s="40">
        <v>75.5</v>
      </c>
      <c r="K62" s="40">
        <v>63</v>
      </c>
      <c r="L62" s="40">
        <v>46.6</v>
      </c>
      <c r="M62" s="40">
        <v>38.9</v>
      </c>
      <c r="N62" s="48">
        <v>61.7</v>
      </c>
    </row>
    <row r="63" spans="1:14" ht="12.75">
      <c r="A63" s="37" t="s">
        <v>47</v>
      </c>
      <c r="B63" s="40">
        <v>31.3</v>
      </c>
      <c r="C63" s="40">
        <v>34</v>
      </c>
      <c r="D63" s="40">
        <v>38.2</v>
      </c>
      <c r="E63" s="40">
        <v>47.8</v>
      </c>
      <c r="F63" s="40">
        <v>57.9</v>
      </c>
      <c r="G63" s="40">
        <v>69.2</v>
      </c>
      <c r="H63" s="40">
        <v>76.8</v>
      </c>
      <c r="I63" s="40">
        <v>74.2</v>
      </c>
      <c r="J63" s="40">
        <v>67</v>
      </c>
      <c r="K63" s="40">
        <v>56.7</v>
      </c>
      <c r="L63" s="40">
        <v>41.7</v>
      </c>
      <c r="M63" s="40">
        <v>34.3</v>
      </c>
      <c r="N63" s="48">
        <v>52.4</v>
      </c>
    </row>
    <row r="64" spans="1:14" ht="12.75">
      <c r="A64" s="37" t="s">
        <v>48</v>
      </c>
      <c r="B64" s="40">
        <v>38.2</v>
      </c>
      <c r="C64" s="40">
        <v>45.9</v>
      </c>
      <c r="D64" s="40">
        <v>53.6</v>
      </c>
      <c r="E64" s="40">
        <v>62</v>
      </c>
      <c r="F64" s="40">
        <v>73.8</v>
      </c>
      <c r="G64" s="40">
        <v>85.5</v>
      </c>
      <c r="H64" s="40">
        <v>94.5</v>
      </c>
      <c r="I64" s="40">
        <v>91.3</v>
      </c>
      <c r="J64" s="40">
        <v>81.3</v>
      </c>
      <c r="K64" s="40">
        <v>68.1</v>
      </c>
      <c r="L64" s="40">
        <v>51.7</v>
      </c>
      <c r="M64" s="40">
        <v>39.9</v>
      </c>
      <c r="N64" s="48">
        <v>65.5</v>
      </c>
    </row>
    <row r="65" spans="1:14" ht="12.75">
      <c r="A65" s="37" t="s">
        <v>49</v>
      </c>
      <c r="B65" s="40">
        <v>37.4</v>
      </c>
      <c r="C65" s="40">
        <v>42</v>
      </c>
      <c r="D65" s="40">
        <v>51</v>
      </c>
      <c r="E65" s="40">
        <v>60.1</v>
      </c>
      <c r="F65" s="40">
        <v>69.9</v>
      </c>
      <c r="G65" s="40">
        <v>79.4</v>
      </c>
      <c r="H65" s="40">
        <v>86.7</v>
      </c>
      <c r="I65" s="40">
        <v>85</v>
      </c>
      <c r="J65" s="40">
        <v>76.9</v>
      </c>
      <c r="K65" s="40">
        <v>65.8</v>
      </c>
      <c r="L65" s="40">
        <v>49.5</v>
      </c>
      <c r="M65" s="40">
        <v>39</v>
      </c>
      <c r="N65" s="48">
        <v>61.9</v>
      </c>
    </row>
    <row r="66" spans="1:14" ht="12.75">
      <c r="A66" s="37" t="s">
        <v>50</v>
      </c>
      <c r="B66" s="40">
        <v>36.1</v>
      </c>
      <c r="C66" s="40">
        <v>39.3</v>
      </c>
      <c r="D66" s="40">
        <v>44.6</v>
      </c>
      <c r="E66" s="40">
        <v>54.5</v>
      </c>
      <c r="F66" s="40">
        <v>63.6</v>
      </c>
      <c r="G66" s="40">
        <v>74.3</v>
      </c>
      <c r="H66" s="40">
        <v>82.6</v>
      </c>
      <c r="I66" s="40">
        <v>80.7</v>
      </c>
      <c r="J66" s="40">
        <v>72.2</v>
      </c>
      <c r="K66" s="40">
        <v>60.9</v>
      </c>
      <c r="L66" s="40">
        <v>46</v>
      </c>
      <c r="M66" s="40">
        <v>37.7</v>
      </c>
      <c r="N66" s="48">
        <v>57.7</v>
      </c>
    </row>
    <row r="67" spans="1:14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</row>
    <row r="68" spans="1:14" ht="12.75">
      <c r="A68" s="37" t="s">
        <v>51</v>
      </c>
      <c r="B68" s="40">
        <v>34.9</v>
      </c>
      <c r="C68" s="40">
        <v>40.7</v>
      </c>
      <c r="D68" s="40">
        <v>50.8</v>
      </c>
      <c r="E68" s="40">
        <v>62</v>
      </c>
      <c r="F68" s="40">
        <v>72.1</v>
      </c>
      <c r="G68" s="40">
        <v>82.5</v>
      </c>
      <c r="H68" s="40">
        <v>92</v>
      </c>
      <c r="I68" s="40">
        <v>90.1</v>
      </c>
      <c r="J68" s="40">
        <v>79.6</v>
      </c>
      <c r="K68" s="40">
        <v>65.9</v>
      </c>
      <c r="L68" s="40">
        <v>49.1</v>
      </c>
      <c r="M68" s="40">
        <v>37.6</v>
      </c>
      <c r="N68" s="48">
        <v>63.1</v>
      </c>
    </row>
    <row r="69" spans="1:14" ht="12.75">
      <c r="A69" s="37" t="s">
        <v>52</v>
      </c>
      <c r="B69" s="40">
        <v>39.7</v>
      </c>
      <c r="C69" s="40">
        <v>45.5</v>
      </c>
      <c r="D69" s="40">
        <v>53.6</v>
      </c>
      <c r="E69" s="40">
        <v>62.1</v>
      </c>
      <c r="F69" s="40">
        <v>72.5</v>
      </c>
      <c r="G69" s="40">
        <v>83</v>
      </c>
      <c r="H69" s="40">
        <v>92</v>
      </c>
      <c r="I69" s="40">
        <v>90</v>
      </c>
      <c r="J69" s="40">
        <v>80.1</v>
      </c>
      <c r="K69" s="40">
        <v>66.7</v>
      </c>
      <c r="L69" s="40">
        <v>50.8</v>
      </c>
      <c r="M69" s="40">
        <v>40.7</v>
      </c>
      <c r="N69" s="48">
        <v>64.7</v>
      </c>
    </row>
    <row r="70" spans="1:14" ht="12.75">
      <c r="A70" s="37" t="s">
        <v>53</v>
      </c>
      <c r="B70" s="40">
        <v>41.9</v>
      </c>
      <c r="C70" s="40">
        <v>44.7</v>
      </c>
      <c r="D70" s="40">
        <v>50</v>
      </c>
      <c r="E70" s="40">
        <v>59.4</v>
      </c>
      <c r="F70" s="40">
        <v>70.8</v>
      </c>
      <c r="G70" s="40">
        <v>81.9</v>
      </c>
      <c r="H70" s="40">
        <v>90.6</v>
      </c>
      <c r="I70" s="40">
        <v>87.8</v>
      </c>
      <c r="J70" s="40">
        <v>79.7</v>
      </c>
      <c r="K70" s="40">
        <v>67.3</v>
      </c>
      <c r="L70" s="40">
        <v>52.4</v>
      </c>
      <c r="M70" s="40">
        <v>43.1</v>
      </c>
      <c r="N70" s="48">
        <v>64.1</v>
      </c>
    </row>
    <row r="71" spans="1:14" ht="12.75">
      <c r="A71" s="37" t="s">
        <v>335</v>
      </c>
      <c r="B71" s="40">
        <v>32.6</v>
      </c>
      <c r="C71" s="40">
        <v>38</v>
      </c>
      <c r="D71" s="40">
        <v>51.4</v>
      </c>
      <c r="E71" s="40">
        <v>61.5</v>
      </c>
      <c r="F71" s="40">
        <v>70.5</v>
      </c>
      <c r="G71" s="40">
        <v>80.6</v>
      </c>
      <c r="H71" s="40">
        <v>90</v>
      </c>
      <c r="I71" s="40">
        <v>88.5</v>
      </c>
      <c r="J71" s="40">
        <v>77.5</v>
      </c>
      <c r="K71" s="40">
        <v>63.6</v>
      </c>
      <c r="L71" s="40">
        <v>46.5</v>
      </c>
      <c r="M71" s="40">
        <v>34</v>
      </c>
      <c r="N71" s="48">
        <v>61.2</v>
      </c>
    </row>
    <row r="72" spans="1:14" ht="12.75">
      <c r="A72" s="37" t="s">
        <v>54</v>
      </c>
      <c r="B72" s="40">
        <v>33.1</v>
      </c>
      <c r="C72" s="40">
        <v>37.8</v>
      </c>
      <c r="D72" s="40">
        <v>47.1</v>
      </c>
      <c r="E72" s="40">
        <v>57.5</v>
      </c>
      <c r="F72" s="40">
        <v>67.5</v>
      </c>
      <c r="G72" s="40">
        <v>77.5</v>
      </c>
      <c r="H72" s="40">
        <v>86.6</v>
      </c>
      <c r="I72" s="40">
        <v>84.8</v>
      </c>
      <c r="J72" s="40">
        <v>75.8</v>
      </c>
      <c r="K72" s="40">
        <v>63.8</v>
      </c>
      <c r="L72" s="40">
        <v>47.4</v>
      </c>
      <c r="M72" s="40">
        <v>36.6</v>
      </c>
      <c r="N72" s="48">
        <v>59.6</v>
      </c>
    </row>
    <row r="73" spans="1:14" ht="12.75">
      <c r="A73" s="37" t="s">
        <v>55</v>
      </c>
      <c r="B73" s="40">
        <v>38.4</v>
      </c>
      <c r="C73" s="40">
        <v>45.2</v>
      </c>
      <c r="D73" s="40">
        <v>55</v>
      </c>
      <c r="E73" s="40">
        <v>64.1</v>
      </c>
      <c r="F73" s="40">
        <v>74.3</v>
      </c>
      <c r="G73" s="40">
        <v>84.9</v>
      </c>
      <c r="H73" s="40">
        <v>93.8</v>
      </c>
      <c r="I73" s="40">
        <v>91.6</v>
      </c>
      <c r="J73" s="40">
        <v>81.5</v>
      </c>
      <c r="K73" s="40">
        <v>68</v>
      </c>
      <c r="L73" s="40">
        <v>50.9</v>
      </c>
      <c r="M73" s="40">
        <v>40.3</v>
      </c>
      <c r="N73" s="48">
        <v>65.7</v>
      </c>
    </row>
    <row r="74" spans="1:14" ht="12.75">
      <c r="A74" s="37" t="s">
        <v>56</v>
      </c>
      <c r="B74" s="40">
        <v>38.5</v>
      </c>
      <c r="C74" s="40">
        <v>45.4</v>
      </c>
      <c r="D74" s="40">
        <v>55.8</v>
      </c>
      <c r="E74" s="40">
        <v>64.8</v>
      </c>
      <c r="F74" s="40">
        <v>74.3</v>
      </c>
      <c r="G74" s="40">
        <v>84.8</v>
      </c>
      <c r="H74" s="40">
        <v>93</v>
      </c>
      <c r="I74" s="40">
        <v>90.7</v>
      </c>
      <c r="J74" s="40">
        <v>81.1</v>
      </c>
      <c r="K74" s="40">
        <v>68.2</v>
      </c>
      <c r="L74" s="40">
        <v>52.5</v>
      </c>
      <c r="M74" s="40">
        <v>40.1</v>
      </c>
      <c r="N74" s="48">
        <v>65.8</v>
      </c>
    </row>
    <row r="75" spans="1:14" ht="12.75">
      <c r="A75" s="37" t="s">
        <v>57</v>
      </c>
      <c r="B75" s="40">
        <v>41.1</v>
      </c>
      <c r="C75" s="40">
        <v>47.6</v>
      </c>
      <c r="D75" s="40">
        <v>53.7</v>
      </c>
      <c r="E75" s="40">
        <v>62.5</v>
      </c>
      <c r="F75" s="40">
        <v>72.9</v>
      </c>
      <c r="G75" s="40">
        <v>84.4</v>
      </c>
      <c r="H75" s="40">
        <v>92.2</v>
      </c>
      <c r="I75" s="40">
        <v>89.3</v>
      </c>
      <c r="J75" s="40">
        <v>80.8</v>
      </c>
      <c r="K75" s="40">
        <v>68</v>
      </c>
      <c r="L75" s="40">
        <v>52.7</v>
      </c>
      <c r="M75" s="40">
        <v>42.8</v>
      </c>
      <c r="N75" s="48">
        <v>65.7</v>
      </c>
    </row>
    <row r="76" spans="1:14" ht="12.75">
      <c r="A76" s="37" t="s">
        <v>58</v>
      </c>
      <c r="B76" s="40">
        <v>40.6</v>
      </c>
      <c r="C76" s="40">
        <v>49.5</v>
      </c>
      <c r="D76" s="40">
        <v>62.1</v>
      </c>
      <c r="E76" s="40">
        <v>71.3</v>
      </c>
      <c r="F76" s="40">
        <v>82</v>
      </c>
      <c r="G76" s="40">
        <v>93.5</v>
      </c>
      <c r="H76" s="40">
        <v>99.8</v>
      </c>
      <c r="I76" s="40">
        <v>97.3</v>
      </c>
      <c r="J76" s="40">
        <v>87.1</v>
      </c>
      <c r="K76" s="40">
        <v>72.8</v>
      </c>
      <c r="L76" s="40">
        <v>55.4</v>
      </c>
      <c r="M76" s="40">
        <v>42.8</v>
      </c>
      <c r="N76" s="48">
        <v>71.2</v>
      </c>
    </row>
    <row r="77" spans="1:14" ht="12.75">
      <c r="A77" s="37" t="s">
        <v>229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8"/>
    </row>
    <row r="78" spans="1:14" ht="12.75">
      <c r="A78" s="37" t="s">
        <v>59</v>
      </c>
      <c r="B78" s="40">
        <v>30.9</v>
      </c>
      <c r="C78" s="40">
        <v>39</v>
      </c>
      <c r="D78" s="40">
        <v>53.7</v>
      </c>
      <c r="E78" s="40">
        <v>65.4</v>
      </c>
      <c r="F78" s="40">
        <v>76.6</v>
      </c>
      <c r="G78" s="40">
        <v>87.7</v>
      </c>
      <c r="H78" s="40">
        <v>95</v>
      </c>
      <c r="I78" s="40">
        <v>92.4</v>
      </c>
      <c r="J78" s="40">
        <v>82</v>
      </c>
      <c r="K78" s="40">
        <v>67.3</v>
      </c>
      <c r="L78" s="40">
        <v>48.7</v>
      </c>
      <c r="M78" s="40">
        <v>34.8</v>
      </c>
      <c r="N78" s="48">
        <v>64.4</v>
      </c>
    </row>
    <row r="79" spans="1:14" ht="12.75">
      <c r="A79" s="37" t="s">
        <v>311</v>
      </c>
      <c r="B79" s="40">
        <v>41.2</v>
      </c>
      <c r="C79" s="40">
        <v>44.9</v>
      </c>
      <c r="D79" s="40">
        <v>53.8</v>
      </c>
      <c r="E79" s="40">
        <v>60.6</v>
      </c>
      <c r="F79" s="40">
        <v>73.8</v>
      </c>
      <c r="G79" s="40">
        <v>82.7</v>
      </c>
      <c r="H79" s="40">
        <v>93.7</v>
      </c>
      <c r="I79" s="40">
        <v>88.2</v>
      </c>
      <c r="J79" s="40">
        <v>78.5</v>
      </c>
      <c r="K79" s="40">
        <v>68.7</v>
      </c>
      <c r="L79" s="40">
        <v>55.6</v>
      </c>
      <c r="M79" s="40">
        <v>40.2</v>
      </c>
      <c r="N79" s="48">
        <v>65.2</v>
      </c>
    </row>
    <row r="80" spans="1:14" ht="12.75">
      <c r="A80" s="37" t="s">
        <v>60</v>
      </c>
      <c r="B80" s="40">
        <v>41.3</v>
      </c>
      <c r="C80" s="40">
        <v>46.2</v>
      </c>
      <c r="D80" s="40">
        <v>57.5</v>
      </c>
      <c r="E80" s="40">
        <v>65.2</v>
      </c>
      <c r="F80" s="40">
        <v>76.3</v>
      </c>
      <c r="G80" s="40">
        <v>87.3</v>
      </c>
      <c r="H80" s="40">
        <v>94.1</v>
      </c>
      <c r="I80" s="40">
        <v>92.5</v>
      </c>
      <c r="J80" s="40">
        <v>82.4</v>
      </c>
      <c r="K80" s="40">
        <v>68.9</v>
      </c>
      <c r="L80" s="40">
        <v>52.1</v>
      </c>
      <c r="M80" s="40">
        <v>40.9</v>
      </c>
      <c r="N80" s="48">
        <v>67.1</v>
      </c>
    </row>
    <row r="81" spans="1:14" ht="12.75">
      <c r="A81" s="37" t="s">
        <v>62</v>
      </c>
      <c r="B81" s="40">
        <v>31.1</v>
      </c>
      <c r="C81" s="40">
        <v>37.6</v>
      </c>
      <c r="D81" s="40">
        <v>50.1</v>
      </c>
      <c r="E81" s="40">
        <v>61.7</v>
      </c>
      <c r="F81" s="40">
        <v>71.6</v>
      </c>
      <c r="G81" s="40">
        <v>80.7</v>
      </c>
      <c r="H81" s="40">
        <v>87.1</v>
      </c>
      <c r="I81" s="40">
        <v>84.8</v>
      </c>
      <c r="J81" s="40">
        <v>76.3</v>
      </c>
      <c r="K81" s="40">
        <v>63.3</v>
      </c>
      <c r="L81" s="40">
        <v>46.6</v>
      </c>
      <c r="M81" s="40">
        <v>33.8</v>
      </c>
      <c r="N81" s="48">
        <v>60.4</v>
      </c>
    </row>
    <row r="82" spans="1:14" ht="12.75">
      <c r="A82" s="37" t="s">
        <v>61</v>
      </c>
      <c r="B82" s="40">
        <v>29.4</v>
      </c>
      <c r="C82" s="40">
        <v>35</v>
      </c>
      <c r="D82" s="40">
        <v>45</v>
      </c>
      <c r="E82" s="40">
        <v>58.4</v>
      </c>
      <c r="F82" s="40">
        <v>67.7</v>
      </c>
      <c r="G82" s="40">
        <v>81.1</v>
      </c>
      <c r="H82" s="40">
        <v>88</v>
      </c>
      <c r="I82" s="40">
        <v>84.6</v>
      </c>
      <c r="J82" s="40">
        <v>76.9</v>
      </c>
      <c r="K82" s="40">
        <v>63.5</v>
      </c>
      <c r="L82" s="40">
        <v>44.3</v>
      </c>
      <c r="M82" s="40">
        <v>33.9</v>
      </c>
      <c r="N82" s="48">
        <v>59</v>
      </c>
    </row>
    <row r="83" spans="1:14" ht="12.75">
      <c r="A83" s="37" t="s">
        <v>63</v>
      </c>
      <c r="B83" s="40">
        <v>38.2</v>
      </c>
      <c r="C83" s="40">
        <v>45</v>
      </c>
      <c r="D83" s="40">
        <v>54.1</v>
      </c>
      <c r="E83" s="40">
        <v>63.2</v>
      </c>
      <c r="F83" s="40">
        <v>73.8</v>
      </c>
      <c r="G83" s="40">
        <v>85.1</v>
      </c>
      <c r="H83" s="40">
        <v>94.7</v>
      </c>
      <c r="I83" s="40">
        <v>92</v>
      </c>
      <c r="J83" s="40">
        <v>81.1</v>
      </c>
      <c r="K83" s="40">
        <v>67.1</v>
      </c>
      <c r="L83" s="40">
        <v>50.5</v>
      </c>
      <c r="M83" s="40">
        <v>39.5</v>
      </c>
      <c r="N83" s="48">
        <v>65.4</v>
      </c>
    </row>
    <row r="84" spans="1:14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</row>
    <row r="85" spans="1:14" ht="12.75">
      <c r="A85" s="37" t="s">
        <v>64</v>
      </c>
      <c r="B85" s="40">
        <v>34.5</v>
      </c>
      <c r="C85" s="40">
        <v>39.5</v>
      </c>
      <c r="D85" s="40">
        <v>48.4</v>
      </c>
      <c r="E85" s="40">
        <v>58</v>
      </c>
      <c r="F85" s="40">
        <v>68.2</v>
      </c>
      <c r="G85" s="40">
        <v>78.5</v>
      </c>
      <c r="H85" s="40">
        <v>87.7</v>
      </c>
      <c r="I85" s="40">
        <v>86.2</v>
      </c>
      <c r="J85" s="40">
        <v>77.1</v>
      </c>
      <c r="K85" s="40">
        <v>64.7</v>
      </c>
      <c r="L85" s="40">
        <v>47.2</v>
      </c>
      <c r="M85" s="40">
        <v>36.6</v>
      </c>
      <c r="N85" s="48">
        <v>60.5</v>
      </c>
    </row>
    <row r="86" spans="1:14" ht="12.75">
      <c r="A86" s="37" t="s">
        <v>65</v>
      </c>
      <c r="B86" s="40">
        <v>37.1</v>
      </c>
      <c r="C86" s="40">
        <v>43.6</v>
      </c>
      <c r="D86" s="40">
        <v>53.5</v>
      </c>
      <c r="E86" s="40">
        <v>64.1</v>
      </c>
      <c r="F86" s="40">
        <v>73.7</v>
      </c>
      <c r="G86" s="40">
        <v>84.7</v>
      </c>
      <c r="H86" s="40">
        <v>92.6</v>
      </c>
      <c r="I86" s="40">
        <v>90.3</v>
      </c>
      <c r="J86" s="40">
        <v>81.1</v>
      </c>
      <c r="K86" s="40">
        <v>67.4</v>
      </c>
      <c r="L86" s="40">
        <v>50.7</v>
      </c>
      <c r="M86" s="40">
        <v>39.8</v>
      </c>
      <c r="N86" s="48">
        <v>64.9</v>
      </c>
    </row>
    <row r="87" spans="1:14" ht="12.75">
      <c r="A87" s="37" t="s">
        <v>66</v>
      </c>
      <c r="B87" s="40">
        <v>26.9</v>
      </c>
      <c r="C87" s="40">
        <v>31</v>
      </c>
      <c r="D87" s="40">
        <v>37</v>
      </c>
      <c r="E87" s="40">
        <v>43.8</v>
      </c>
      <c r="F87" s="40">
        <v>54.3</v>
      </c>
      <c r="G87" s="40">
        <v>65.9</v>
      </c>
      <c r="H87" s="40">
        <v>72.8</v>
      </c>
      <c r="I87" s="40">
        <v>70.8</v>
      </c>
      <c r="J87" s="40">
        <v>61.4</v>
      </c>
      <c r="K87" s="40">
        <v>49</v>
      </c>
      <c r="L87" s="40">
        <v>34.8</v>
      </c>
      <c r="M87" s="40">
        <v>26.3</v>
      </c>
      <c r="N87" s="48">
        <v>47.8</v>
      </c>
    </row>
    <row r="88" spans="1:14" ht="12.75">
      <c r="A88" s="37" t="s">
        <v>231</v>
      </c>
      <c r="B88" s="40" t="s">
        <v>330</v>
      </c>
      <c r="C88" s="40" t="s">
        <v>330</v>
      </c>
      <c r="D88" s="40" t="s">
        <v>330</v>
      </c>
      <c r="E88" s="40" t="s">
        <v>330</v>
      </c>
      <c r="F88" s="40" t="s">
        <v>330</v>
      </c>
      <c r="G88" s="40" t="s">
        <v>330</v>
      </c>
      <c r="H88" s="40" t="s">
        <v>330</v>
      </c>
      <c r="I88" s="40" t="s">
        <v>330</v>
      </c>
      <c r="J88" s="40" t="s">
        <v>330</v>
      </c>
      <c r="K88" s="40" t="s">
        <v>330</v>
      </c>
      <c r="L88" s="40" t="s">
        <v>330</v>
      </c>
      <c r="M88" s="40" t="s">
        <v>330</v>
      </c>
      <c r="N88" s="48" t="s">
        <v>330</v>
      </c>
    </row>
    <row r="89" spans="1:14" ht="12.75">
      <c r="A89" s="37" t="s">
        <v>67</v>
      </c>
      <c r="B89" s="40">
        <v>37.1</v>
      </c>
      <c r="C89" s="40">
        <v>42</v>
      </c>
      <c r="D89" s="40">
        <v>50</v>
      </c>
      <c r="E89" s="40">
        <v>59.3</v>
      </c>
      <c r="F89" s="40">
        <v>68.8</v>
      </c>
      <c r="G89" s="40">
        <v>77.6</v>
      </c>
      <c r="H89" s="40">
        <v>83.4</v>
      </c>
      <c r="I89" s="40">
        <v>81.3</v>
      </c>
      <c r="J89" s="40">
        <v>74.4</v>
      </c>
      <c r="K89" s="40">
        <v>63.4</v>
      </c>
      <c r="L89" s="40">
        <v>50.1</v>
      </c>
      <c r="M89" s="40">
        <v>39.6</v>
      </c>
      <c r="N89" s="48">
        <v>60.6</v>
      </c>
    </row>
    <row r="90" spans="1:14" ht="12.75">
      <c r="A90" s="37" t="s">
        <v>68</v>
      </c>
      <c r="B90" s="40">
        <v>35.9</v>
      </c>
      <c r="C90" s="40">
        <v>36.3</v>
      </c>
      <c r="D90" s="40">
        <v>40.7</v>
      </c>
      <c r="E90" s="40">
        <v>49.8</v>
      </c>
      <c r="F90" s="40">
        <v>59.9</v>
      </c>
      <c r="G90" s="40">
        <v>72.5</v>
      </c>
      <c r="H90" s="40">
        <v>78.4</v>
      </c>
      <c r="I90" s="40">
        <v>76.3</v>
      </c>
      <c r="J90" s="40">
        <v>68.8</v>
      </c>
      <c r="K90" s="40">
        <v>53.6</v>
      </c>
      <c r="L90" s="40">
        <v>40.8</v>
      </c>
      <c r="M90" s="40">
        <v>36</v>
      </c>
      <c r="N90" s="48">
        <v>54.1</v>
      </c>
    </row>
    <row r="91" spans="1:14" ht="12.75">
      <c r="A91" s="37" t="s">
        <v>326</v>
      </c>
      <c r="B91" s="40" t="s">
        <v>330</v>
      </c>
      <c r="C91" s="40" t="s">
        <v>330</v>
      </c>
      <c r="D91" s="40" t="s">
        <v>330</v>
      </c>
      <c r="E91" s="40" t="s">
        <v>330</v>
      </c>
      <c r="F91" s="40" t="s">
        <v>330</v>
      </c>
      <c r="G91" s="40" t="s">
        <v>330</v>
      </c>
      <c r="H91" s="40" t="s">
        <v>330</v>
      </c>
      <c r="I91" s="40" t="s">
        <v>330</v>
      </c>
      <c r="J91" s="40" t="s">
        <v>330</v>
      </c>
      <c r="K91" s="40" t="s">
        <v>330</v>
      </c>
      <c r="L91" s="40" t="s">
        <v>330</v>
      </c>
      <c r="M91" s="40" t="s">
        <v>330</v>
      </c>
      <c r="N91" s="48" t="s">
        <v>330</v>
      </c>
    </row>
    <row r="92" spans="1:14" ht="12.75">
      <c r="A92" s="37" t="s">
        <v>69</v>
      </c>
      <c r="B92" s="40">
        <v>42.2</v>
      </c>
      <c r="C92" s="40">
        <v>47.2</v>
      </c>
      <c r="D92" s="40">
        <v>56</v>
      </c>
      <c r="E92" s="40">
        <v>64</v>
      </c>
      <c r="F92" s="40">
        <v>74</v>
      </c>
      <c r="G92" s="40">
        <v>84</v>
      </c>
      <c r="H92" s="40">
        <v>90.5</v>
      </c>
      <c r="I92" s="40">
        <v>88</v>
      </c>
      <c r="J92" s="40">
        <v>80.1</v>
      </c>
      <c r="K92" s="40">
        <v>68.8</v>
      </c>
      <c r="L92" s="40">
        <v>53.2</v>
      </c>
      <c r="M92" s="40">
        <v>43.3</v>
      </c>
      <c r="N92" s="48">
        <v>66</v>
      </c>
    </row>
    <row r="93" spans="1:14" ht="12.75">
      <c r="A93" s="37" t="s">
        <v>70</v>
      </c>
      <c r="B93" s="40">
        <v>35.9</v>
      </c>
      <c r="C93" s="40">
        <v>41.1</v>
      </c>
      <c r="D93" s="40">
        <v>50.3</v>
      </c>
      <c r="E93" s="40">
        <v>59</v>
      </c>
      <c r="F93" s="40">
        <v>69.9</v>
      </c>
      <c r="G93" s="40">
        <v>81.4</v>
      </c>
      <c r="H93" s="40">
        <v>89.5</v>
      </c>
      <c r="I93" s="40">
        <v>87.2</v>
      </c>
      <c r="J93" s="40">
        <v>77.7</v>
      </c>
      <c r="K93" s="40">
        <v>65.5</v>
      </c>
      <c r="L93" s="40">
        <v>48.8</v>
      </c>
      <c r="M93" s="40">
        <v>37.5</v>
      </c>
      <c r="N93" s="48">
        <v>62</v>
      </c>
    </row>
    <row r="94" spans="1:14" ht="12.75">
      <c r="A94" s="37" t="s">
        <v>71</v>
      </c>
      <c r="B94" s="40">
        <v>40.4</v>
      </c>
      <c r="C94" s="40">
        <v>45.6</v>
      </c>
      <c r="D94" s="40">
        <v>54.5</v>
      </c>
      <c r="E94" s="40">
        <v>63.3</v>
      </c>
      <c r="F94" s="40">
        <v>72.9</v>
      </c>
      <c r="G94" s="40">
        <v>83.6</v>
      </c>
      <c r="H94" s="40">
        <v>88.7</v>
      </c>
      <c r="I94" s="40">
        <v>85.7</v>
      </c>
      <c r="J94" s="40">
        <v>78.5</v>
      </c>
      <c r="K94" s="40">
        <v>66.9</v>
      </c>
      <c r="L94" s="40">
        <v>52.6</v>
      </c>
      <c r="M94" s="40">
        <v>42</v>
      </c>
      <c r="N94" s="48">
        <v>64.5</v>
      </c>
    </row>
    <row r="95" spans="1:14" ht="12.75">
      <c r="A95" s="37" t="s">
        <v>72</v>
      </c>
      <c r="B95" s="40">
        <v>42.2</v>
      </c>
      <c r="C95" s="40">
        <v>48.1</v>
      </c>
      <c r="D95" s="40">
        <v>57.2</v>
      </c>
      <c r="E95" s="40">
        <v>64.7</v>
      </c>
      <c r="F95" s="40">
        <v>75.3</v>
      </c>
      <c r="G95" s="40">
        <v>85.5</v>
      </c>
      <c r="H95" s="40">
        <v>93</v>
      </c>
      <c r="I95" s="40">
        <v>91</v>
      </c>
      <c r="J95" s="40">
        <v>81.2</v>
      </c>
      <c r="K95" s="40">
        <v>68.2</v>
      </c>
      <c r="L95" s="40">
        <v>52.9</v>
      </c>
      <c r="M95" s="40">
        <v>42.6</v>
      </c>
      <c r="N95" s="48">
        <v>66.8</v>
      </c>
    </row>
    <row r="96" spans="1:14" ht="12.75">
      <c r="A96" s="37" t="s">
        <v>73</v>
      </c>
      <c r="B96" s="40">
        <v>36.4</v>
      </c>
      <c r="C96" s="40">
        <v>40.8</v>
      </c>
      <c r="D96" s="40">
        <v>46.5</v>
      </c>
      <c r="E96" s="40">
        <v>54.6</v>
      </c>
      <c r="F96" s="40">
        <v>66.6</v>
      </c>
      <c r="G96" s="40">
        <v>76.6</v>
      </c>
      <c r="H96" s="40">
        <v>85.9</v>
      </c>
      <c r="I96" s="40">
        <v>83.7</v>
      </c>
      <c r="J96" s="40">
        <v>74.4</v>
      </c>
      <c r="K96" s="40">
        <v>62</v>
      </c>
      <c r="L96" s="40">
        <v>46.8</v>
      </c>
      <c r="M96" s="40">
        <v>37.8</v>
      </c>
      <c r="N96" s="48">
        <v>59.3</v>
      </c>
    </row>
    <row r="97" spans="1:14" ht="12.75">
      <c r="A97" s="37" t="s">
        <v>74</v>
      </c>
      <c r="B97" s="40">
        <v>38.3</v>
      </c>
      <c r="C97" s="40">
        <v>43.5</v>
      </c>
      <c r="D97" s="40">
        <v>53</v>
      </c>
      <c r="E97" s="40">
        <v>62.2</v>
      </c>
      <c r="F97" s="40">
        <v>71.8</v>
      </c>
      <c r="G97" s="40">
        <v>81.7</v>
      </c>
      <c r="H97" s="40">
        <v>89.3</v>
      </c>
      <c r="I97" s="40">
        <v>87.7</v>
      </c>
      <c r="J97" s="40">
        <v>79.3</v>
      </c>
      <c r="K97" s="40">
        <v>66.7</v>
      </c>
      <c r="L97" s="40">
        <v>50.5</v>
      </c>
      <c r="M97" s="40">
        <v>39.7</v>
      </c>
      <c r="N97" s="48">
        <v>63.6</v>
      </c>
    </row>
    <row r="98" spans="1:14" ht="12.75">
      <c r="A98" s="37" t="s">
        <v>327</v>
      </c>
      <c r="B98" s="40" t="s">
        <v>330</v>
      </c>
      <c r="C98" s="40" t="s">
        <v>330</v>
      </c>
      <c r="D98" s="40" t="s">
        <v>330</v>
      </c>
      <c r="E98" s="40" t="s">
        <v>330</v>
      </c>
      <c r="F98" s="40" t="s">
        <v>330</v>
      </c>
      <c r="G98" s="40" t="s">
        <v>330</v>
      </c>
      <c r="H98" s="40" t="s">
        <v>330</v>
      </c>
      <c r="I98" s="40" t="s">
        <v>330</v>
      </c>
      <c r="J98" s="40" t="s">
        <v>330</v>
      </c>
      <c r="K98" s="40" t="s">
        <v>330</v>
      </c>
      <c r="L98" s="40" t="s">
        <v>330</v>
      </c>
      <c r="M98" s="40" t="s">
        <v>330</v>
      </c>
      <c r="N98" s="48" t="s">
        <v>330</v>
      </c>
    </row>
    <row r="99" spans="1:14" ht="12.75">
      <c r="A99" s="37" t="s">
        <v>234</v>
      </c>
      <c r="B99" s="40" t="s">
        <v>330</v>
      </c>
      <c r="C99" s="40" t="s">
        <v>330</v>
      </c>
      <c r="D99" s="40" t="s">
        <v>330</v>
      </c>
      <c r="E99" s="40" t="s">
        <v>330</v>
      </c>
      <c r="F99" s="40" t="s">
        <v>330</v>
      </c>
      <c r="G99" s="40" t="s">
        <v>330</v>
      </c>
      <c r="H99" s="40" t="s">
        <v>330</v>
      </c>
      <c r="I99" s="40" t="s">
        <v>330</v>
      </c>
      <c r="J99" s="40" t="s">
        <v>330</v>
      </c>
      <c r="K99" s="40" t="s">
        <v>330</v>
      </c>
      <c r="L99" s="40" t="s">
        <v>330</v>
      </c>
      <c r="M99" s="40" t="s">
        <v>330</v>
      </c>
      <c r="N99" s="48" t="s">
        <v>330</v>
      </c>
    </row>
    <row r="100" spans="1:14" ht="12.75">
      <c r="A100" s="37" t="s">
        <v>75</v>
      </c>
      <c r="B100" s="40">
        <v>38.6</v>
      </c>
      <c r="C100" s="40">
        <v>44.6</v>
      </c>
      <c r="D100" s="40">
        <v>52.4</v>
      </c>
      <c r="E100" s="40">
        <v>63.5</v>
      </c>
      <c r="F100" s="40">
        <v>73.5</v>
      </c>
      <c r="G100" s="40">
        <v>83.2</v>
      </c>
      <c r="H100" s="40">
        <v>92.4</v>
      </c>
      <c r="I100" s="40">
        <v>91.2</v>
      </c>
      <c r="J100" s="40">
        <v>82.4</v>
      </c>
      <c r="K100" s="40">
        <v>69</v>
      </c>
      <c r="L100" s="40">
        <v>51.8</v>
      </c>
      <c r="M100" s="40">
        <v>40.9</v>
      </c>
      <c r="N100" s="48">
        <v>65.3</v>
      </c>
    </row>
    <row r="101" spans="1:14" ht="12.75">
      <c r="A101" s="37" t="s">
        <v>76</v>
      </c>
      <c r="B101" s="40">
        <v>38.3</v>
      </c>
      <c r="C101" s="40">
        <v>44.3</v>
      </c>
      <c r="D101" s="40">
        <v>53.9</v>
      </c>
      <c r="E101" s="40">
        <v>62.5</v>
      </c>
      <c r="F101" s="40">
        <v>72.7</v>
      </c>
      <c r="G101" s="40">
        <v>83.1</v>
      </c>
      <c r="H101" s="40">
        <v>92</v>
      </c>
      <c r="I101" s="40">
        <v>90.2</v>
      </c>
      <c r="J101" s="40">
        <v>79.8</v>
      </c>
      <c r="K101" s="40">
        <v>66</v>
      </c>
      <c r="L101" s="40">
        <v>50.1</v>
      </c>
      <c r="M101" s="40">
        <v>39</v>
      </c>
      <c r="N101" s="48">
        <v>64.3</v>
      </c>
    </row>
    <row r="102" spans="1:14" ht="12.75">
      <c r="A102" s="37" t="s">
        <v>77</v>
      </c>
      <c r="B102" s="40">
        <v>36</v>
      </c>
      <c r="C102" s="40">
        <v>41.7</v>
      </c>
      <c r="D102" s="40">
        <v>51.4</v>
      </c>
      <c r="E102" s="40">
        <v>60.9</v>
      </c>
      <c r="F102" s="40">
        <v>71</v>
      </c>
      <c r="G102" s="40">
        <v>81.1</v>
      </c>
      <c r="H102" s="40">
        <v>87.7</v>
      </c>
      <c r="I102" s="40">
        <v>85.2</v>
      </c>
      <c r="J102" s="40">
        <v>77.5</v>
      </c>
      <c r="K102" s="40">
        <v>65.8</v>
      </c>
      <c r="L102" s="40">
        <v>49.6</v>
      </c>
      <c r="M102" s="40">
        <v>38.4</v>
      </c>
      <c r="N102" s="48">
        <v>62.2</v>
      </c>
    </row>
    <row r="103" spans="1:14" ht="12.75">
      <c r="A103" s="37" t="s">
        <v>78</v>
      </c>
      <c r="B103" s="40">
        <v>39.8</v>
      </c>
      <c r="C103" s="40">
        <v>45.6</v>
      </c>
      <c r="D103" s="40">
        <v>54.6</v>
      </c>
      <c r="E103" s="40">
        <v>63.7</v>
      </c>
      <c r="F103" s="40">
        <v>73.7</v>
      </c>
      <c r="G103" s="40">
        <v>84.1</v>
      </c>
      <c r="H103" s="40">
        <v>92</v>
      </c>
      <c r="I103" s="40">
        <v>89.7</v>
      </c>
      <c r="J103" s="40">
        <v>81.1</v>
      </c>
      <c r="K103" s="40">
        <v>68.2</v>
      </c>
      <c r="L103" s="40">
        <v>51.8</v>
      </c>
      <c r="M103" s="40">
        <v>41.4</v>
      </c>
      <c r="N103" s="48">
        <v>65.5</v>
      </c>
    </row>
    <row r="104" spans="1:14" ht="12.75">
      <c r="A104" s="37" t="s">
        <v>79</v>
      </c>
      <c r="B104" s="40">
        <v>39.5</v>
      </c>
      <c r="C104" s="40">
        <v>46.2</v>
      </c>
      <c r="D104" s="40">
        <v>55.9</v>
      </c>
      <c r="E104" s="40">
        <v>64.5</v>
      </c>
      <c r="F104" s="40">
        <v>74.8</v>
      </c>
      <c r="G104" s="40">
        <v>85.7</v>
      </c>
      <c r="H104" s="40">
        <v>95.1</v>
      </c>
      <c r="I104" s="40">
        <v>92.8</v>
      </c>
      <c r="J104" s="40">
        <v>81.8</v>
      </c>
      <c r="K104" s="40">
        <v>67.7</v>
      </c>
      <c r="L104" s="40">
        <v>51.6</v>
      </c>
      <c r="M104" s="40">
        <v>40</v>
      </c>
      <c r="N104" s="48">
        <v>66.3</v>
      </c>
    </row>
    <row r="105" spans="1:14" ht="12.75">
      <c r="A105" s="37" t="s">
        <v>80</v>
      </c>
      <c r="B105" s="40">
        <v>35.5</v>
      </c>
      <c r="C105" s="40">
        <v>39.7</v>
      </c>
      <c r="D105" s="40">
        <v>47.1</v>
      </c>
      <c r="E105" s="40">
        <v>56.7</v>
      </c>
      <c r="F105" s="40">
        <v>67.8</v>
      </c>
      <c r="G105" s="40">
        <v>78.1</v>
      </c>
      <c r="H105" s="40">
        <v>85.8</v>
      </c>
      <c r="I105" s="40">
        <v>83.7</v>
      </c>
      <c r="J105" s="40">
        <v>74.2</v>
      </c>
      <c r="K105" s="40">
        <v>61.8</v>
      </c>
      <c r="L105" s="40">
        <v>45.4</v>
      </c>
      <c r="M105" s="40">
        <v>36.5</v>
      </c>
      <c r="N105" s="48">
        <v>59.4</v>
      </c>
    </row>
    <row r="106" spans="1:14" ht="12.75">
      <c r="A106" s="37" t="s">
        <v>81</v>
      </c>
      <c r="B106" s="40">
        <v>28.4</v>
      </c>
      <c r="C106" s="40">
        <v>35.9</v>
      </c>
      <c r="D106" s="40">
        <v>50.3</v>
      </c>
      <c r="E106" s="40">
        <v>63</v>
      </c>
      <c r="F106" s="40">
        <v>73</v>
      </c>
      <c r="G106" s="40">
        <v>83.3</v>
      </c>
      <c r="H106" s="40">
        <v>90.3</v>
      </c>
      <c r="I106" s="40">
        <v>88</v>
      </c>
      <c r="J106" s="40">
        <v>78.6</v>
      </c>
      <c r="K106" s="40">
        <v>64.6</v>
      </c>
      <c r="L106" s="40">
        <v>47.5</v>
      </c>
      <c r="M106" s="40">
        <v>32.6</v>
      </c>
      <c r="N106" s="48">
        <v>61.3</v>
      </c>
    </row>
    <row r="107" spans="1:14" ht="12.75">
      <c r="A107" s="37" t="s">
        <v>82</v>
      </c>
      <c r="B107" s="40">
        <v>43.8</v>
      </c>
      <c r="C107" s="40">
        <v>46.9</v>
      </c>
      <c r="D107" s="40">
        <v>56.6</v>
      </c>
      <c r="E107" s="40">
        <v>63.2</v>
      </c>
      <c r="F107" s="40">
        <v>73.3</v>
      </c>
      <c r="G107" s="40">
        <v>83.8</v>
      </c>
      <c r="H107" s="40">
        <v>92</v>
      </c>
      <c r="I107" s="40">
        <v>89.5</v>
      </c>
      <c r="J107" s="40">
        <v>81.2</v>
      </c>
      <c r="K107" s="40">
        <v>67.6</v>
      </c>
      <c r="L107" s="40">
        <v>51.3</v>
      </c>
      <c r="M107" s="40">
        <v>42.8</v>
      </c>
      <c r="N107" s="48">
        <v>66</v>
      </c>
    </row>
    <row r="108" spans="1:14" ht="12.75">
      <c r="A108" s="37" t="s">
        <v>83</v>
      </c>
      <c r="B108" s="40">
        <v>40.5</v>
      </c>
      <c r="C108" s="40">
        <v>47.1</v>
      </c>
      <c r="D108" s="40">
        <v>55.7</v>
      </c>
      <c r="E108" s="40">
        <v>66.4</v>
      </c>
      <c r="F108" s="40">
        <v>75.7</v>
      </c>
      <c r="G108" s="40">
        <v>86.1</v>
      </c>
      <c r="H108" s="40">
        <v>91.3</v>
      </c>
      <c r="I108" s="40">
        <v>88</v>
      </c>
      <c r="J108" s="40">
        <v>80.7</v>
      </c>
      <c r="K108" s="40">
        <v>69</v>
      </c>
      <c r="L108" s="40">
        <v>54</v>
      </c>
      <c r="M108" s="40">
        <v>42.6</v>
      </c>
      <c r="N108" s="48">
        <v>66.4</v>
      </c>
    </row>
    <row r="109" spans="1:14" ht="12.75">
      <c r="A109" s="37" t="s">
        <v>296</v>
      </c>
      <c r="B109" s="40">
        <v>35.8</v>
      </c>
      <c r="C109" s="40">
        <v>40.3</v>
      </c>
      <c r="D109" s="40">
        <v>45.4</v>
      </c>
      <c r="E109" s="40">
        <v>56.1</v>
      </c>
      <c r="F109" s="40">
        <v>63.2</v>
      </c>
      <c r="G109" s="40">
        <v>20.1</v>
      </c>
      <c r="H109" s="40">
        <v>77</v>
      </c>
      <c r="I109" s="40">
        <v>84</v>
      </c>
      <c r="J109" s="40">
        <v>74.8</v>
      </c>
      <c r="K109" s="40">
        <v>68.6</v>
      </c>
      <c r="L109" s="40">
        <v>49.2</v>
      </c>
      <c r="M109" s="40">
        <v>41.8</v>
      </c>
      <c r="N109" s="48">
        <v>55</v>
      </c>
    </row>
    <row r="110" spans="1:14" ht="12.75">
      <c r="A110" s="37" t="s">
        <v>84</v>
      </c>
      <c r="B110" s="40">
        <v>37.2</v>
      </c>
      <c r="C110" s="40">
        <v>42</v>
      </c>
      <c r="D110" s="40">
        <v>51</v>
      </c>
      <c r="E110" s="40">
        <v>60.2</v>
      </c>
      <c r="F110" s="40">
        <v>70.9</v>
      </c>
      <c r="G110" s="40">
        <v>81.5</v>
      </c>
      <c r="H110" s="40">
        <v>91.2</v>
      </c>
      <c r="I110" s="40">
        <v>89</v>
      </c>
      <c r="J110" s="40">
        <v>77.9</v>
      </c>
      <c r="K110" s="40">
        <v>64</v>
      </c>
      <c r="L110" s="40">
        <v>48.6</v>
      </c>
      <c r="M110" s="40">
        <v>39.2</v>
      </c>
      <c r="N110" s="48">
        <v>62.7</v>
      </c>
    </row>
    <row r="111" spans="1:14" ht="12.75">
      <c r="A111" s="37" t="s">
        <v>85</v>
      </c>
      <c r="B111" s="40">
        <v>32.7</v>
      </c>
      <c r="C111" s="40">
        <v>39.1</v>
      </c>
      <c r="D111" s="40">
        <v>47.4</v>
      </c>
      <c r="E111" s="40">
        <v>58.5</v>
      </c>
      <c r="F111" s="40">
        <v>69.6</v>
      </c>
      <c r="G111" s="40">
        <v>79.2</v>
      </c>
      <c r="H111" s="40">
        <v>89.6</v>
      </c>
      <c r="I111" s="40">
        <v>87</v>
      </c>
      <c r="J111" s="40">
        <v>77.3</v>
      </c>
      <c r="K111" s="40">
        <v>64.6</v>
      </c>
      <c r="L111" s="40">
        <v>47.5</v>
      </c>
      <c r="M111" s="40">
        <v>36</v>
      </c>
      <c r="N111" s="48">
        <v>60.7</v>
      </c>
    </row>
    <row r="112" spans="1:14" ht="12.75">
      <c r="A112" s="37" t="s">
        <v>86</v>
      </c>
      <c r="B112" s="40">
        <v>41.7</v>
      </c>
      <c r="C112" s="40">
        <v>47.8</v>
      </c>
      <c r="D112" s="40">
        <v>55.2</v>
      </c>
      <c r="E112" s="40">
        <v>64.4</v>
      </c>
      <c r="F112" s="40">
        <v>74.2</v>
      </c>
      <c r="G112" s="40">
        <v>85.1</v>
      </c>
      <c r="H112" s="40">
        <v>93</v>
      </c>
      <c r="I112" s="40">
        <v>90.1</v>
      </c>
      <c r="J112" s="40">
        <v>80.6</v>
      </c>
      <c r="K112" s="40">
        <v>67.7</v>
      </c>
      <c r="L112" s="40">
        <v>53.2</v>
      </c>
      <c r="M112" s="40">
        <v>43.4</v>
      </c>
      <c r="N112" s="48">
        <v>66.4</v>
      </c>
    </row>
    <row r="113" spans="1:14" ht="12.75">
      <c r="A113" s="37" t="s">
        <v>87</v>
      </c>
      <c r="B113" s="40">
        <v>38.2</v>
      </c>
      <c r="C113" s="40">
        <v>41.4</v>
      </c>
      <c r="D113" s="40">
        <v>49.8</v>
      </c>
      <c r="E113" s="40">
        <v>59.6</v>
      </c>
      <c r="F113" s="40">
        <v>70.5</v>
      </c>
      <c r="G113" s="40">
        <v>82.2</v>
      </c>
      <c r="H113" s="40">
        <v>90.7</v>
      </c>
      <c r="I113" s="40">
        <v>88.1</v>
      </c>
      <c r="J113" s="40">
        <v>79.5</v>
      </c>
      <c r="K113" s="40">
        <v>66.1</v>
      </c>
      <c r="L113" s="40">
        <v>47.7</v>
      </c>
      <c r="M113" s="40">
        <v>39.6</v>
      </c>
      <c r="N113" s="48">
        <v>62.8</v>
      </c>
    </row>
    <row r="114" spans="1:14" ht="12.75">
      <c r="A114" s="37" t="s">
        <v>88</v>
      </c>
      <c r="B114" s="40">
        <v>36</v>
      </c>
      <c r="C114" s="40">
        <v>43.8</v>
      </c>
      <c r="D114" s="40">
        <v>52.5</v>
      </c>
      <c r="E114" s="40">
        <v>61.8</v>
      </c>
      <c r="F114" s="40">
        <v>73.1</v>
      </c>
      <c r="G114" s="40">
        <v>83.7</v>
      </c>
      <c r="H114" s="40">
        <v>93.1</v>
      </c>
      <c r="I114" s="40">
        <v>90.1</v>
      </c>
      <c r="J114" s="40">
        <v>80.5</v>
      </c>
      <c r="K114" s="40">
        <v>66.7</v>
      </c>
      <c r="L114" s="40">
        <v>50.6</v>
      </c>
      <c r="M114" s="40">
        <v>38.6</v>
      </c>
      <c r="N114" s="48">
        <v>64.2</v>
      </c>
    </row>
    <row r="115" spans="1:14" ht="12.75">
      <c r="A115" s="37" t="s">
        <v>89</v>
      </c>
      <c r="B115" s="40">
        <v>43.2</v>
      </c>
      <c r="C115" s="40">
        <v>53</v>
      </c>
      <c r="D115" s="40">
        <v>61</v>
      </c>
      <c r="E115" s="40">
        <v>69.1</v>
      </c>
      <c r="F115" s="40">
        <v>82.6</v>
      </c>
      <c r="G115" s="40">
        <v>91.5</v>
      </c>
      <c r="H115" s="40">
        <v>98.6</v>
      </c>
      <c r="I115" s="40">
        <v>95.2</v>
      </c>
      <c r="J115" s="40">
        <v>86.5</v>
      </c>
      <c r="K115" s="40">
        <v>73.4</v>
      </c>
      <c r="L115" s="40">
        <v>57.5</v>
      </c>
      <c r="M115" s="40">
        <v>43.9</v>
      </c>
      <c r="N115" s="48">
        <v>71.3</v>
      </c>
    </row>
    <row r="116" spans="1:14" ht="12.75">
      <c r="A116" s="37" t="s">
        <v>90</v>
      </c>
      <c r="B116" s="40">
        <v>38.4</v>
      </c>
      <c r="C116" s="40">
        <v>43.6</v>
      </c>
      <c r="D116" s="40">
        <v>52.4</v>
      </c>
      <c r="E116" s="40">
        <v>61</v>
      </c>
      <c r="F116" s="40">
        <v>71.4</v>
      </c>
      <c r="G116" s="40">
        <v>83</v>
      </c>
      <c r="H116" s="40">
        <v>92.1</v>
      </c>
      <c r="I116" s="40">
        <v>89.2</v>
      </c>
      <c r="J116" s="40">
        <v>77.9</v>
      </c>
      <c r="K116" s="40">
        <v>63.6</v>
      </c>
      <c r="L116" s="40">
        <v>48.3</v>
      </c>
      <c r="M116" s="40">
        <v>39.4</v>
      </c>
      <c r="N116" s="48">
        <v>63.4</v>
      </c>
    </row>
    <row r="117" spans="1:14" ht="12.75">
      <c r="A117" s="37" t="s">
        <v>235</v>
      </c>
      <c r="B117" s="40">
        <v>37.8</v>
      </c>
      <c r="C117" s="40">
        <v>40.7</v>
      </c>
      <c r="D117" s="40">
        <v>52.9</v>
      </c>
      <c r="E117" s="40">
        <v>61.9</v>
      </c>
      <c r="F117" s="40">
        <v>72.9</v>
      </c>
      <c r="G117" s="40">
        <v>83.4</v>
      </c>
      <c r="H117" s="40">
        <v>94.2</v>
      </c>
      <c r="I117" s="40">
        <v>90.5</v>
      </c>
      <c r="J117" s="40">
        <v>79</v>
      </c>
      <c r="K117" s="40">
        <v>65.8</v>
      </c>
      <c r="L117" s="40">
        <v>48.3</v>
      </c>
      <c r="M117" s="40">
        <v>39.9</v>
      </c>
      <c r="N117" s="48">
        <v>63.9</v>
      </c>
    </row>
    <row r="118" spans="1:14" ht="12.75">
      <c r="A118" s="37" t="s">
        <v>312</v>
      </c>
      <c r="B118" s="40">
        <v>35.8</v>
      </c>
      <c r="C118" s="40">
        <v>45.2</v>
      </c>
      <c r="D118" s="40">
        <v>58.5</v>
      </c>
      <c r="E118" s="40">
        <v>72.3</v>
      </c>
      <c r="F118" s="40">
        <v>81.1</v>
      </c>
      <c r="G118" s="40">
        <v>90</v>
      </c>
      <c r="H118" s="40">
        <v>99.9</v>
      </c>
      <c r="I118" s="40">
        <v>97.1</v>
      </c>
      <c r="J118" s="40">
        <v>89.5</v>
      </c>
      <c r="K118" s="40">
        <v>71.3</v>
      </c>
      <c r="L118" s="40">
        <v>52.3</v>
      </c>
      <c r="M118" s="40">
        <v>41.1</v>
      </c>
      <c r="N118" s="48">
        <v>69.5</v>
      </c>
    </row>
    <row r="119" spans="1:14" ht="12.75">
      <c r="A119" s="37" t="s">
        <v>91</v>
      </c>
      <c r="B119" s="40">
        <v>38.1</v>
      </c>
      <c r="C119" s="40">
        <v>48.3</v>
      </c>
      <c r="D119" s="40">
        <v>60.3</v>
      </c>
      <c r="E119" s="40">
        <v>70.5</v>
      </c>
      <c r="F119" s="40">
        <v>80.7</v>
      </c>
      <c r="G119" s="40">
        <v>91.5</v>
      </c>
      <c r="H119" s="40">
        <v>97.7</v>
      </c>
      <c r="I119" s="40">
        <v>94.8</v>
      </c>
      <c r="J119" s="40">
        <v>85.7</v>
      </c>
      <c r="K119" s="40">
        <v>71.5</v>
      </c>
      <c r="L119" s="40">
        <v>55</v>
      </c>
      <c r="M119" s="40">
        <v>41.3</v>
      </c>
      <c r="N119" s="48">
        <v>69.6</v>
      </c>
    </row>
    <row r="120" spans="1:14" ht="12.75">
      <c r="A120" s="37" t="s">
        <v>92</v>
      </c>
      <c r="B120" s="40">
        <v>35.1</v>
      </c>
      <c r="C120" s="40">
        <v>40</v>
      </c>
      <c r="D120" s="40">
        <v>48.3</v>
      </c>
      <c r="E120" s="40">
        <v>57.3</v>
      </c>
      <c r="F120" s="40">
        <v>67.7</v>
      </c>
      <c r="G120" s="40">
        <v>77.1</v>
      </c>
      <c r="H120" s="40">
        <v>88</v>
      </c>
      <c r="I120" s="40">
        <v>86.1</v>
      </c>
      <c r="J120" s="40">
        <v>76</v>
      </c>
      <c r="K120" s="40">
        <v>63.5</v>
      </c>
      <c r="L120" s="40">
        <v>46.9</v>
      </c>
      <c r="M120" s="40">
        <v>36.2</v>
      </c>
      <c r="N120" s="48">
        <v>60.2</v>
      </c>
    </row>
    <row r="121" spans="1:14" ht="12.75">
      <c r="A121" s="37" t="s">
        <v>236</v>
      </c>
      <c r="B121" s="40" t="s">
        <v>330</v>
      </c>
      <c r="C121" s="40" t="s">
        <v>330</v>
      </c>
      <c r="D121" s="40" t="s">
        <v>330</v>
      </c>
      <c r="E121" s="40" t="s">
        <v>330</v>
      </c>
      <c r="F121" s="40" t="s">
        <v>330</v>
      </c>
      <c r="G121" s="40" t="s">
        <v>330</v>
      </c>
      <c r="H121" s="40" t="s">
        <v>330</v>
      </c>
      <c r="I121" s="40" t="s">
        <v>330</v>
      </c>
      <c r="J121" s="40" t="s">
        <v>330</v>
      </c>
      <c r="K121" s="40" t="s">
        <v>330</v>
      </c>
      <c r="L121" s="40" t="s">
        <v>330</v>
      </c>
      <c r="M121" s="40" t="s">
        <v>330</v>
      </c>
      <c r="N121" s="48" t="s">
        <v>330</v>
      </c>
    </row>
    <row r="122" spans="1:14" ht="12.75">
      <c r="A122" s="37" t="s">
        <v>93</v>
      </c>
      <c r="B122" s="40">
        <v>38.5</v>
      </c>
      <c r="C122" s="40">
        <v>45.9</v>
      </c>
      <c r="D122" s="40">
        <v>54</v>
      </c>
      <c r="E122" s="40">
        <v>63.1</v>
      </c>
      <c r="F122" s="40">
        <v>73.7</v>
      </c>
      <c r="G122" s="40">
        <v>85</v>
      </c>
      <c r="H122" s="40">
        <v>91.7</v>
      </c>
      <c r="I122" s="40">
        <v>89.3</v>
      </c>
      <c r="J122" s="40">
        <v>80.5</v>
      </c>
      <c r="K122" s="40">
        <v>68.2</v>
      </c>
      <c r="L122" s="40">
        <v>52</v>
      </c>
      <c r="M122" s="40">
        <v>41.1</v>
      </c>
      <c r="N122" s="48">
        <v>65.3</v>
      </c>
    </row>
    <row r="123" spans="1:14" ht="12.75">
      <c r="A123" s="37" t="s">
        <v>95</v>
      </c>
      <c r="B123" s="40">
        <v>41</v>
      </c>
      <c r="C123" s="40">
        <v>49.5</v>
      </c>
      <c r="D123" s="40">
        <v>60.4</v>
      </c>
      <c r="E123" s="40">
        <v>70.2</v>
      </c>
      <c r="F123" s="40">
        <v>81.1</v>
      </c>
      <c r="G123" s="40">
        <v>92.5</v>
      </c>
      <c r="H123" s="40">
        <v>98.6</v>
      </c>
      <c r="I123" s="40">
        <v>95.2</v>
      </c>
      <c r="J123" s="40">
        <v>85.9</v>
      </c>
      <c r="K123" s="40">
        <v>71.9</v>
      </c>
      <c r="L123" s="40">
        <v>54.6</v>
      </c>
      <c r="M123" s="40">
        <v>42.9</v>
      </c>
      <c r="N123" s="48">
        <v>70.3</v>
      </c>
    </row>
    <row r="124" spans="1:14" ht="12.75">
      <c r="A124" s="37" t="s">
        <v>96</v>
      </c>
      <c r="B124" s="40">
        <v>34.3</v>
      </c>
      <c r="C124" s="40">
        <v>38.5</v>
      </c>
      <c r="D124" s="40">
        <v>44.8</v>
      </c>
      <c r="E124" s="40">
        <v>54.3</v>
      </c>
      <c r="F124" s="40">
        <v>65.2</v>
      </c>
      <c r="G124" s="40">
        <v>75.4</v>
      </c>
      <c r="H124" s="40">
        <v>82.7</v>
      </c>
      <c r="I124" s="40">
        <v>80.1</v>
      </c>
      <c r="J124" s="40">
        <v>72.1</v>
      </c>
      <c r="K124" s="40">
        <v>61.3</v>
      </c>
      <c r="L124" s="40">
        <v>45.1</v>
      </c>
      <c r="M124" s="40">
        <v>36.1</v>
      </c>
      <c r="N124" s="48">
        <v>57.5</v>
      </c>
    </row>
    <row r="125" spans="1:14" ht="12.75">
      <c r="A125" s="37" t="s">
        <v>94</v>
      </c>
      <c r="B125" s="40">
        <v>37.8</v>
      </c>
      <c r="C125" s="40">
        <v>42.3</v>
      </c>
      <c r="D125" s="40">
        <v>51.2</v>
      </c>
      <c r="E125" s="40">
        <v>59.4</v>
      </c>
      <c r="F125" s="40">
        <v>70</v>
      </c>
      <c r="G125" s="40">
        <v>81.2</v>
      </c>
      <c r="H125" s="40">
        <v>87.2</v>
      </c>
      <c r="I125" s="40">
        <v>84.9</v>
      </c>
      <c r="J125" s="40">
        <v>75.7</v>
      </c>
      <c r="K125" s="40">
        <v>62.6</v>
      </c>
      <c r="L125" s="40">
        <v>47.2</v>
      </c>
      <c r="M125" s="40">
        <v>38.1</v>
      </c>
      <c r="N125" s="48">
        <v>61.5</v>
      </c>
    </row>
    <row r="126" spans="1:14" ht="12.75">
      <c r="A126" s="37" t="s">
        <v>97</v>
      </c>
      <c r="B126" s="40">
        <v>35.2</v>
      </c>
      <c r="C126" s="40">
        <v>39.5</v>
      </c>
      <c r="D126" s="40">
        <v>45.5</v>
      </c>
      <c r="E126" s="40">
        <v>55.3</v>
      </c>
      <c r="F126" s="40">
        <v>65.9</v>
      </c>
      <c r="G126" s="40">
        <v>75.9</v>
      </c>
      <c r="H126" s="40">
        <v>85</v>
      </c>
      <c r="I126" s="40">
        <v>83.6</v>
      </c>
      <c r="J126" s="40">
        <v>74.9</v>
      </c>
      <c r="K126" s="40">
        <v>64.3</v>
      </c>
      <c r="L126" s="40">
        <v>47.4</v>
      </c>
      <c r="M126" s="40">
        <v>36.3</v>
      </c>
      <c r="N126" s="48">
        <v>59.1</v>
      </c>
    </row>
    <row r="127" spans="1:14" ht="12.75">
      <c r="A127" s="37" t="s">
        <v>313</v>
      </c>
      <c r="B127" s="40">
        <v>32.4</v>
      </c>
      <c r="C127" s="40">
        <v>45.8</v>
      </c>
      <c r="D127" s="40">
        <v>53.6</v>
      </c>
      <c r="E127" s="40">
        <v>67</v>
      </c>
      <c r="F127" s="40">
        <v>78.2</v>
      </c>
      <c r="G127" s="40">
        <v>89.6</v>
      </c>
      <c r="H127" s="40">
        <v>95.4</v>
      </c>
      <c r="I127" s="40">
        <v>92.9</v>
      </c>
      <c r="J127" s="40">
        <v>80</v>
      </c>
      <c r="K127" s="40">
        <v>66.8</v>
      </c>
      <c r="L127" s="40">
        <v>52</v>
      </c>
      <c r="M127" s="40">
        <v>38.4</v>
      </c>
      <c r="N127" s="48">
        <v>66</v>
      </c>
    </row>
    <row r="128" spans="1:14" ht="12.75">
      <c r="A128" s="37" t="s">
        <v>237</v>
      </c>
      <c r="B128" s="40" t="s">
        <v>330</v>
      </c>
      <c r="C128" s="40" t="s">
        <v>330</v>
      </c>
      <c r="D128" s="40" t="s">
        <v>330</v>
      </c>
      <c r="E128" s="40" t="s">
        <v>330</v>
      </c>
      <c r="F128" s="40" t="s">
        <v>330</v>
      </c>
      <c r="G128" s="40" t="s">
        <v>330</v>
      </c>
      <c r="H128" s="40" t="s">
        <v>330</v>
      </c>
      <c r="I128" s="40" t="s">
        <v>330</v>
      </c>
      <c r="J128" s="40" t="s">
        <v>330</v>
      </c>
      <c r="K128" s="40" t="s">
        <v>330</v>
      </c>
      <c r="L128" s="40" t="s">
        <v>330</v>
      </c>
      <c r="M128" s="40" t="s">
        <v>330</v>
      </c>
      <c r="N128" s="48" t="s">
        <v>330</v>
      </c>
    </row>
    <row r="129" spans="1:14" ht="12.75">
      <c r="A129" s="37" t="s">
        <v>98</v>
      </c>
      <c r="B129" s="40">
        <v>34.7</v>
      </c>
      <c r="C129" s="40">
        <v>39.2</v>
      </c>
      <c r="D129" s="40">
        <v>48.4</v>
      </c>
      <c r="E129" s="40">
        <v>59.6</v>
      </c>
      <c r="F129" s="40">
        <v>69.5</v>
      </c>
      <c r="G129" s="40">
        <v>79.4</v>
      </c>
      <c r="H129" s="40">
        <v>87.4</v>
      </c>
      <c r="I129" s="40">
        <v>85.8</v>
      </c>
      <c r="J129" s="40">
        <v>77.1</v>
      </c>
      <c r="K129" s="40">
        <v>65.4</v>
      </c>
      <c r="L129" s="40">
        <v>49.4</v>
      </c>
      <c r="M129" s="40">
        <v>37</v>
      </c>
      <c r="N129" s="48">
        <v>61.1</v>
      </c>
    </row>
    <row r="130" spans="1:14" ht="12.75">
      <c r="A130" s="37" t="s">
        <v>238</v>
      </c>
      <c r="B130" s="40" t="s">
        <v>330</v>
      </c>
      <c r="C130" s="40" t="s">
        <v>330</v>
      </c>
      <c r="D130" s="40" t="s">
        <v>330</v>
      </c>
      <c r="E130" s="40" t="s">
        <v>330</v>
      </c>
      <c r="F130" s="40" t="s">
        <v>330</v>
      </c>
      <c r="G130" s="40" t="s">
        <v>330</v>
      </c>
      <c r="H130" s="40" t="s">
        <v>330</v>
      </c>
      <c r="I130" s="40" t="s">
        <v>330</v>
      </c>
      <c r="J130" s="40" t="s">
        <v>330</v>
      </c>
      <c r="K130" s="40" t="s">
        <v>330</v>
      </c>
      <c r="L130" s="40" t="s">
        <v>330</v>
      </c>
      <c r="M130" s="40" t="s">
        <v>330</v>
      </c>
      <c r="N130" s="48" t="s">
        <v>330</v>
      </c>
    </row>
    <row r="131" spans="1:14" ht="12.75">
      <c r="A131" s="37" t="s">
        <v>239</v>
      </c>
      <c r="B131" s="40">
        <v>43</v>
      </c>
      <c r="C131" s="40">
        <v>47.9</v>
      </c>
      <c r="D131" s="40">
        <v>52.2</v>
      </c>
      <c r="E131" s="40">
        <v>61.2</v>
      </c>
      <c r="F131" s="40">
        <v>72</v>
      </c>
      <c r="G131" s="40">
        <v>80.9</v>
      </c>
      <c r="H131" s="40">
        <v>88.1</v>
      </c>
      <c r="I131" s="40">
        <v>84.9</v>
      </c>
      <c r="J131" s="40">
        <v>77.8</v>
      </c>
      <c r="K131" s="40">
        <v>69.8</v>
      </c>
      <c r="L131" s="40">
        <v>55.2</v>
      </c>
      <c r="M131" s="40">
        <v>41.5</v>
      </c>
      <c r="N131" s="48">
        <v>64.6</v>
      </c>
    </row>
    <row r="132" spans="1:14" ht="12.75">
      <c r="A132" s="37" t="s">
        <v>99</v>
      </c>
      <c r="B132" s="40">
        <v>32.7</v>
      </c>
      <c r="C132" s="40">
        <v>36.8</v>
      </c>
      <c r="D132" s="40">
        <v>43.9</v>
      </c>
      <c r="E132" s="40">
        <v>54.5</v>
      </c>
      <c r="F132" s="40">
        <v>64.2</v>
      </c>
      <c r="G132" s="40">
        <v>74.8</v>
      </c>
      <c r="H132" s="40">
        <v>81.4</v>
      </c>
      <c r="I132" s="40">
        <v>78.7</v>
      </c>
      <c r="J132" s="40">
        <v>70.9</v>
      </c>
      <c r="K132" s="40">
        <v>58.8</v>
      </c>
      <c r="L132" s="40">
        <v>43.3</v>
      </c>
      <c r="M132" s="40">
        <v>34.7</v>
      </c>
      <c r="N132" s="48">
        <v>56.2</v>
      </c>
    </row>
    <row r="133" spans="1:14" ht="12.75">
      <c r="A133" s="37" t="s">
        <v>219</v>
      </c>
      <c r="B133" s="40">
        <v>49</v>
      </c>
      <c r="C133" s="40">
        <v>54.6</v>
      </c>
      <c r="D133" s="40">
        <v>64.3</v>
      </c>
      <c r="E133" s="40">
        <v>76</v>
      </c>
      <c r="F133" s="40">
        <v>84.4</v>
      </c>
      <c r="G133" s="40">
        <v>95</v>
      </c>
      <c r="H133" s="40">
        <v>100</v>
      </c>
      <c r="I133" s="40">
        <v>97.9</v>
      </c>
      <c r="J133" s="40">
        <v>90.9</v>
      </c>
      <c r="K133" s="40">
        <v>78</v>
      </c>
      <c r="L133" s="40">
        <v>60.5</v>
      </c>
      <c r="M133" s="40">
        <v>48.8</v>
      </c>
      <c r="N133" s="48">
        <v>75</v>
      </c>
    </row>
    <row r="134" spans="1:14" ht="12.75">
      <c r="A134" s="37" t="s">
        <v>240</v>
      </c>
      <c r="B134" s="40">
        <v>44</v>
      </c>
      <c r="C134" s="40">
        <v>54</v>
      </c>
      <c r="D134" s="40">
        <v>61.2</v>
      </c>
      <c r="E134" s="40">
        <v>70.8</v>
      </c>
      <c r="F134" s="40">
        <v>81.2</v>
      </c>
      <c r="G134" s="40">
        <v>91.8</v>
      </c>
      <c r="H134" s="40">
        <v>98.3</v>
      </c>
      <c r="I134" s="40">
        <v>96.3</v>
      </c>
      <c r="J134" s="40">
        <v>87.1</v>
      </c>
      <c r="K134" s="40">
        <v>72.8</v>
      </c>
      <c r="L134" s="40">
        <v>57.9</v>
      </c>
      <c r="M134" s="40">
        <v>47.5</v>
      </c>
      <c r="N134" s="48">
        <v>71.9</v>
      </c>
    </row>
    <row r="135" spans="1:14" ht="12.75">
      <c r="A135" s="37" t="s">
        <v>100</v>
      </c>
      <c r="B135" s="40">
        <v>46.6</v>
      </c>
      <c r="C135" s="40">
        <v>51.1</v>
      </c>
      <c r="D135" s="40">
        <v>61.4</v>
      </c>
      <c r="E135" s="40">
        <v>70.5</v>
      </c>
      <c r="F135" s="40">
        <v>81.9</v>
      </c>
      <c r="G135" s="40">
        <v>93.4</v>
      </c>
      <c r="H135" s="40">
        <v>99</v>
      </c>
      <c r="I135" s="40">
        <v>96</v>
      </c>
      <c r="J135" s="40">
        <v>87.1</v>
      </c>
      <c r="K135" s="40">
        <v>73.2</v>
      </c>
      <c r="L135" s="40">
        <v>57.9</v>
      </c>
      <c r="M135" s="40">
        <v>46.4</v>
      </c>
      <c r="N135" s="48">
        <v>72</v>
      </c>
    </row>
    <row r="136" spans="1:14" ht="12.75">
      <c r="A136" s="37" t="s">
        <v>101</v>
      </c>
      <c r="B136" s="40">
        <v>41.1</v>
      </c>
      <c r="C136" s="40">
        <v>48.6</v>
      </c>
      <c r="D136" s="40">
        <v>58.1</v>
      </c>
      <c r="E136" s="40">
        <v>67.6</v>
      </c>
      <c r="F136" s="40">
        <v>77.9</v>
      </c>
      <c r="G136" s="40">
        <v>89.5</v>
      </c>
      <c r="H136" s="40">
        <v>94.7</v>
      </c>
      <c r="I136" s="40">
        <v>91.6</v>
      </c>
      <c r="J136" s="40">
        <v>83.1</v>
      </c>
      <c r="K136" s="40">
        <v>69.9</v>
      </c>
      <c r="L136" s="40">
        <v>54.2</v>
      </c>
      <c r="M136" s="40">
        <v>42.3</v>
      </c>
      <c r="N136" s="48">
        <v>68.2</v>
      </c>
    </row>
    <row r="137" spans="1:14" ht="12.75">
      <c r="A137" s="37" t="s">
        <v>102</v>
      </c>
      <c r="B137" s="40">
        <v>34.4</v>
      </c>
      <c r="C137" s="40">
        <v>40.2</v>
      </c>
      <c r="D137" s="40">
        <v>49.9</v>
      </c>
      <c r="E137" s="40">
        <v>60.5</v>
      </c>
      <c r="F137" s="40">
        <v>69.2</v>
      </c>
      <c r="G137" s="40">
        <v>80.1</v>
      </c>
      <c r="H137" s="40">
        <v>88</v>
      </c>
      <c r="I137" s="40">
        <v>87.1</v>
      </c>
      <c r="J137" s="40">
        <v>77.3</v>
      </c>
      <c r="K137" s="40">
        <v>64.1</v>
      </c>
      <c r="L137" s="40">
        <v>46.4</v>
      </c>
      <c r="M137" s="40">
        <v>36</v>
      </c>
      <c r="N137" s="48">
        <v>61.1</v>
      </c>
    </row>
    <row r="138" spans="1:14" ht="12.75">
      <c r="A138" s="37" t="s">
        <v>103</v>
      </c>
      <c r="B138" s="40">
        <v>42.6</v>
      </c>
      <c r="C138" s="40">
        <v>46.8</v>
      </c>
      <c r="D138" s="40">
        <v>54.9</v>
      </c>
      <c r="E138" s="40">
        <v>62.6</v>
      </c>
      <c r="F138" s="40">
        <v>72.2</v>
      </c>
      <c r="G138" s="40">
        <v>81.9</v>
      </c>
      <c r="H138" s="40">
        <v>91.9</v>
      </c>
      <c r="I138" s="40">
        <v>90.6</v>
      </c>
      <c r="J138" s="40">
        <v>80.9</v>
      </c>
      <c r="K138" s="40">
        <v>68.5</v>
      </c>
      <c r="L138" s="40">
        <v>52.8</v>
      </c>
      <c r="M138" s="40">
        <v>42.8</v>
      </c>
      <c r="N138" s="48">
        <v>65.7</v>
      </c>
    </row>
    <row r="139" spans="1:14" ht="12.75">
      <c r="A139" s="37" t="s">
        <v>241</v>
      </c>
      <c r="B139" s="40">
        <v>41.9</v>
      </c>
      <c r="C139" s="40">
        <v>46.3</v>
      </c>
      <c r="D139" s="40">
        <v>52.9</v>
      </c>
      <c r="E139" s="40">
        <v>64.2</v>
      </c>
      <c r="F139" s="40">
        <v>75.5</v>
      </c>
      <c r="G139" s="40">
        <v>85.8</v>
      </c>
      <c r="H139" s="40">
        <v>94.5</v>
      </c>
      <c r="I139" s="40">
        <v>93.1</v>
      </c>
      <c r="J139" s="40">
        <v>85.6</v>
      </c>
      <c r="K139" s="40">
        <v>71.3</v>
      </c>
      <c r="L139" s="40">
        <v>52.1</v>
      </c>
      <c r="M139" s="40">
        <v>43.1</v>
      </c>
      <c r="N139" s="48">
        <v>67.2</v>
      </c>
    </row>
    <row r="140" spans="1:14" ht="12.75">
      <c r="A140" s="37" t="s">
        <v>104</v>
      </c>
      <c r="B140" s="40">
        <v>29.8</v>
      </c>
      <c r="C140" s="40">
        <v>38</v>
      </c>
      <c r="D140" s="40">
        <v>52.7</v>
      </c>
      <c r="E140" s="40">
        <v>64.7</v>
      </c>
      <c r="F140" s="40">
        <v>75.1</v>
      </c>
      <c r="G140" s="40">
        <v>84.9</v>
      </c>
      <c r="H140" s="40">
        <v>92</v>
      </c>
      <c r="I140" s="40">
        <v>89.5</v>
      </c>
      <c r="J140" s="40">
        <v>80.2</v>
      </c>
      <c r="K140" s="40">
        <v>66.8</v>
      </c>
      <c r="L140" s="40">
        <v>48.3</v>
      </c>
      <c r="M140" s="40">
        <v>33.9</v>
      </c>
      <c r="N140" s="48">
        <v>63</v>
      </c>
    </row>
    <row r="141" spans="1:14" ht="12.75">
      <c r="A141" s="37" t="s">
        <v>105</v>
      </c>
      <c r="B141" s="40">
        <v>39.2</v>
      </c>
      <c r="C141" s="40">
        <v>43.5</v>
      </c>
      <c r="D141" s="40">
        <v>51.1</v>
      </c>
      <c r="E141" s="40">
        <v>59.6</v>
      </c>
      <c r="F141" s="40">
        <v>69.8</v>
      </c>
      <c r="G141" s="40">
        <v>81.8</v>
      </c>
      <c r="H141" s="40">
        <v>90.5</v>
      </c>
      <c r="I141" s="40">
        <v>88.1</v>
      </c>
      <c r="J141" s="40">
        <v>77.7</v>
      </c>
      <c r="K141" s="40">
        <v>64.2</v>
      </c>
      <c r="L141" s="40">
        <v>48.2</v>
      </c>
      <c r="M141" s="40">
        <v>39.9</v>
      </c>
      <c r="N141" s="48">
        <v>62.8</v>
      </c>
    </row>
    <row r="142" spans="1:14" ht="12.75">
      <c r="A142" s="37" t="s">
        <v>106</v>
      </c>
      <c r="B142" s="40">
        <v>35.8</v>
      </c>
      <c r="C142" s="40">
        <v>39.6</v>
      </c>
      <c r="D142" s="40">
        <v>46.2</v>
      </c>
      <c r="E142" s="40">
        <v>55.2</v>
      </c>
      <c r="F142" s="40">
        <v>65.8</v>
      </c>
      <c r="G142" s="40">
        <v>76</v>
      </c>
      <c r="H142" s="40">
        <v>84.9</v>
      </c>
      <c r="I142" s="40">
        <v>83.3</v>
      </c>
      <c r="J142" s="40">
        <v>74.3</v>
      </c>
      <c r="K142" s="40">
        <v>62</v>
      </c>
      <c r="L142" s="40">
        <v>45.7</v>
      </c>
      <c r="M142" s="40">
        <v>37.6</v>
      </c>
      <c r="N142" s="48">
        <v>58.9</v>
      </c>
    </row>
    <row r="143" spans="1:14" ht="12.75">
      <c r="A143" s="37" t="s">
        <v>107</v>
      </c>
      <c r="B143" s="40">
        <v>47.3</v>
      </c>
      <c r="C143" s="40">
        <v>52.1</v>
      </c>
      <c r="D143" s="40">
        <v>59.1</v>
      </c>
      <c r="E143" s="40">
        <v>67.7</v>
      </c>
      <c r="F143" s="40">
        <v>77.3</v>
      </c>
      <c r="G143" s="40">
        <v>87.3</v>
      </c>
      <c r="H143" s="40">
        <v>92.6</v>
      </c>
      <c r="I143" s="40">
        <v>89.7</v>
      </c>
      <c r="J143" s="40">
        <v>83.8</v>
      </c>
      <c r="K143" s="40">
        <v>72.2</v>
      </c>
      <c r="L143" s="40">
        <v>58.6</v>
      </c>
      <c r="M143" s="40">
        <v>48.6</v>
      </c>
      <c r="N143" s="48">
        <v>69.7</v>
      </c>
    </row>
    <row r="144" spans="1:14" ht="12.75">
      <c r="A144" s="37" t="s">
        <v>108</v>
      </c>
      <c r="B144" s="40">
        <v>40.5</v>
      </c>
      <c r="C144" s="40">
        <v>47.1</v>
      </c>
      <c r="D144" s="40">
        <v>55.5</v>
      </c>
      <c r="E144" s="40">
        <v>63</v>
      </c>
      <c r="F144" s="40">
        <v>73.5</v>
      </c>
      <c r="G144" s="40">
        <v>84.4</v>
      </c>
      <c r="H144" s="40">
        <v>92.6</v>
      </c>
      <c r="I144" s="40">
        <v>90.3</v>
      </c>
      <c r="J144" s="40">
        <v>81.3</v>
      </c>
      <c r="K144" s="40">
        <v>67.9</v>
      </c>
      <c r="L144" s="40">
        <v>52.6</v>
      </c>
      <c r="M144" s="40">
        <v>41.2</v>
      </c>
      <c r="N144" s="48">
        <v>65.8</v>
      </c>
    </row>
    <row r="145" spans="1:14" ht="12.75">
      <c r="A145" s="37" t="s">
        <v>109</v>
      </c>
      <c r="B145" s="40">
        <v>36.5</v>
      </c>
      <c r="C145" s="40">
        <v>41.4</v>
      </c>
      <c r="D145" s="40">
        <v>54.5</v>
      </c>
      <c r="E145" s="40">
        <v>62.2</v>
      </c>
      <c r="F145" s="40">
        <v>72.3</v>
      </c>
      <c r="G145" s="40">
        <v>83.5</v>
      </c>
      <c r="H145" s="40">
        <v>92.8</v>
      </c>
      <c r="I145" s="40">
        <v>90.8</v>
      </c>
      <c r="J145" s="40">
        <v>80</v>
      </c>
      <c r="K145" s="40">
        <v>64.3</v>
      </c>
      <c r="L145" s="40">
        <v>46.5</v>
      </c>
      <c r="M145" s="40">
        <v>36.5</v>
      </c>
      <c r="N145" s="48">
        <v>63.4</v>
      </c>
    </row>
    <row r="146" spans="1:14" ht="12.75">
      <c r="A146" s="37" t="s">
        <v>110</v>
      </c>
      <c r="B146" s="40">
        <v>45.4</v>
      </c>
      <c r="C146" s="40">
        <v>49.3</v>
      </c>
      <c r="D146" s="40">
        <v>57.1</v>
      </c>
      <c r="E146" s="40">
        <v>65.5</v>
      </c>
      <c r="F146" s="40">
        <v>74.9</v>
      </c>
      <c r="G146" s="40">
        <v>85.8</v>
      </c>
      <c r="H146" s="40">
        <v>90.9</v>
      </c>
      <c r="I146" s="40">
        <v>87.9</v>
      </c>
      <c r="J146" s="40">
        <v>80.8</v>
      </c>
      <c r="K146" s="40">
        <v>68.7</v>
      </c>
      <c r="L146" s="40">
        <v>54</v>
      </c>
      <c r="M146" s="40">
        <v>45.9</v>
      </c>
      <c r="N146" s="48">
        <v>67.2</v>
      </c>
    </row>
    <row r="147" spans="1:14" ht="12.75">
      <c r="A147" s="37" t="s">
        <v>111</v>
      </c>
      <c r="B147" s="40">
        <v>39.3</v>
      </c>
      <c r="C147" s="40">
        <v>42.1</v>
      </c>
      <c r="D147" s="40">
        <v>48.7</v>
      </c>
      <c r="E147" s="40">
        <v>57.5</v>
      </c>
      <c r="F147" s="40">
        <v>67.5</v>
      </c>
      <c r="G147" s="40">
        <v>78.5</v>
      </c>
      <c r="H147" s="40">
        <v>84.7</v>
      </c>
      <c r="I147" s="40">
        <v>82.2</v>
      </c>
      <c r="J147" s="40">
        <v>75.2</v>
      </c>
      <c r="K147" s="40">
        <v>63.7</v>
      </c>
      <c r="L147" s="40">
        <v>49.2</v>
      </c>
      <c r="M147" s="40">
        <v>40.6</v>
      </c>
      <c r="N147" s="48">
        <v>60.8</v>
      </c>
    </row>
    <row r="148" spans="1:14" ht="12.75">
      <c r="A148" s="37" t="s">
        <v>113</v>
      </c>
      <c r="B148" s="40">
        <v>36</v>
      </c>
      <c r="C148" s="40">
        <v>39.5</v>
      </c>
      <c r="D148" s="40">
        <v>47</v>
      </c>
      <c r="E148" s="40">
        <v>57.7</v>
      </c>
      <c r="F148" s="40">
        <v>67.3</v>
      </c>
      <c r="G148" s="40">
        <v>77.6</v>
      </c>
      <c r="H148" s="40">
        <v>83.6</v>
      </c>
      <c r="I148" s="40">
        <v>81.1</v>
      </c>
      <c r="J148" s="40">
        <v>73.9</v>
      </c>
      <c r="K148" s="40">
        <v>62.6</v>
      </c>
      <c r="L148" s="40">
        <v>48.1</v>
      </c>
      <c r="M148" s="40">
        <v>37.4</v>
      </c>
      <c r="N148" s="48">
        <v>59.3</v>
      </c>
    </row>
    <row r="149" spans="1:14" ht="12.75">
      <c r="A149" s="37" t="s">
        <v>114</v>
      </c>
      <c r="B149" s="40">
        <v>36.5</v>
      </c>
      <c r="C149" s="40">
        <v>40.5</v>
      </c>
      <c r="D149" s="40">
        <v>50.1</v>
      </c>
      <c r="E149" s="40">
        <v>58.8</v>
      </c>
      <c r="F149" s="40">
        <v>68.6</v>
      </c>
      <c r="G149" s="40">
        <v>80.2</v>
      </c>
      <c r="H149" s="40">
        <v>86.3</v>
      </c>
      <c r="I149" s="40">
        <v>84</v>
      </c>
      <c r="J149" s="40">
        <v>75.6</v>
      </c>
      <c r="K149" s="40">
        <v>63.5</v>
      </c>
      <c r="L149" s="40">
        <v>47.7</v>
      </c>
      <c r="M149" s="40">
        <v>38.3</v>
      </c>
      <c r="N149" s="48">
        <v>60.8</v>
      </c>
    </row>
    <row r="150" spans="1:14" ht="12.75">
      <c r="A150" s="37" t="s">
        <v>115</v>
      </c>
      <c r="B150" s="40">
        <v>53.3</v>
      </c>
      <c r="C150" s="40">
        <v>58.9</v>
      </c>
      <c r="D150" s="40">
        <v>65.6</v>
      </c>
      <c r="E150" s="40">
        <v>73.9</v>
      </c>
      <c r="F150" s="40">
        <v>83.6</v>
      </c>
      <c r="G150" s="40">
        <v>93.9</v>
      </c>
      <c r="H150" s="40">
        <v>98.7</v>
      </c>
      <c r="I150" s="40">
        <v>96.5</v>
      </c>
      <c r="J150" s="40">
        <v>89.4</v>
      </c>
      <c r="K150" s="40">
        <v>78</v>
      </c>
      <c r="L150" s="40">
        <v>62.9</v>
      </c>
      <c r="M150" s="40">
        <v>53.8</v>
      </c>
      <c r="N150" s="48">
        <v>75.7</v>
      </c>
    </row>
    <row r="151" spans="1:14" ht="12.75">
      <c r="A151" s="37" t="s">
        <v>314</v>
      </c>
      <c r="B151" s="40">
        <v>36.4</v>
      </c>
      <c r="C151" s="40">
        <v>39.9</v>
      </c>
      <c r="D151" s="40">
        <v>49.7</v>
      </c>
      <c r="E151" s="40">
        <v>59.5</v>
      </c>
      <c r="F151" s="40">
        <v>71</v>
      </c>
      <c r="G151" s="40">
        <v>81.3</v>
      </c>
      <c r="H151" s="40">
        <v>91.6</v>
      </c>
      <c r="I151" s="40">
        <v>88.3</v>
      </c>
      <c r="J151" s="40">
        <v>80</v>
      </c>
      <c r="K151" s="40">
        <v>64.5</v>
      </c>
      <c r="L151" s="40">
        <v>47.7</v>
      </c>
      <c r="M151" s="40">
        <v>36.4</v>
      </c>
      <c r="N151" s="48">
        <v>62.2</v>
      </c>
    </row>
    <row r="152" spans="1:14" ht="12.75">
      <c r="A152" s="37" t="s">
        <v>112</v>
      </c>
      <c r="B152" s="40">
        <v>31.9</v>
      </c>
      <c r="C152" s="40">
        <v>34.3</v>
      </c>
      <c r="D152" s="40">
        <v>41.9</v>
      </c>
      <c r="E152" s="40">
        <v>53.9</v>
      </c>
      <c r="F152" s="40">
        <v>65.1</v>
      </c>
      <c r="G152" s="40">
        <v>74.4</v>
      </c>
      <c r="H152" s="40">
        <v>83.2</v>
      </c>
      <c r="I152" s="40">
        <v>81.4</v>
      </c>
      <c r="J152" s="40">
        <v>71.9</v>
      </c>
      <c r="K152" s="40">
        <v>59.3</v>
      </c>
      <c r="L152" s="40">
        <v>43.5</v>
      </c>
      <c r="M152" s="40">
        <v>34.5</v>
      </c>
      <c r="N152" s="48">
        <v>56.3</v>
      </c>
    </row>
    <row r="153" spans="1:14" ht="12.75">
      <c r="A153" s="37" t="s">
        <v>336</v>
      </c>
      <c r="B153" s="40" t="s">
        <v>330</v>
      </c>
      <c r="C153" s="40" t="s">
        <v>330</v>
      </c>
      <c r="D153" s="40" t="s">
        <v>330</v>
      </c>
      <c r="E153" s="40" t="s">
        <v>330</v>
      </c>
      <c r="F153" s="40" t="s">
        <v>330</v>
      </c>
      <c r="G153" s="40" t="s">
        <v>330</v>
      </c>
      <c r="H153" s="40" t="s">
        <v>330</v>
      </c>
      <c r="I153" s="40" t="s">
        <v>330</v>
      </c>
      <c r="J153" s="40" t="s">
        <v>330</v>
      </c>
      <c r="K153" s="40" t="s">
        <v>330</v>
      </c>
      <c r="L153" s="40" t="s">
        <v>330</v>
      </c>
      <c r="M153" s="40" t="s">
        <v>330</v>
      </c>
      <c r="N153" s="48" t="s">
        <v>330</v>
      </c>
    </row>
    <row r="154" spans="1:14" ht="12.75">
      <c r="A154" s="37" t="s">
        <v>116</v>
      </c>
      <c r="B154" s="40">
        <v>37.5</v>
      </c>
      <c r="C154" s="40">
        <v>42.8</v>
      </c>
      <c r="D154" s="40">
        <v>52</v>
      </c>
      <c r="E154" s="40">
        <v>61.9</v>
      </c>
      <c r="F154" s="40">
        <v>71.1</v>
      </c>
      <c r="G154" s="40">
        <v>81.6</v>
      </c>
      <c r="H154" s="40">
        <v>89.5</v>
      </c>
      <c r="I154" s="40">
        <v>87.5</v>
      </c>
      <c r="J154" s="40">
        <v>78.7</v>
      </c>
      <c r="K154" s="40">
        <v>65.8</v>
      </c>
      <c r="L154" s="40">
        <v>50.8</v>
      </c>
      <c r="M154" s="40">
        <v>39</v>
      </c>
      <c r="N154" s="48">
        <v>63.2</v>
      </c>
    </row>
    <row r="155" spans="1:14" ht="12.75">
      <c r="A155" s="37" t="s">
        <v>117</v>
      </c>
      <c r="B155" s="40">
        <v>31.6</v>
      </c>
      <c r="C155" s="40">
        <v>37.5</v>
      </c>
      <c r="D155" s="40">
        <v>46.4</v>
      </c>
      <c r="E155" s="40">
        <v>58.4</v>
      </c>
      <c r="F155" s="40">
        <v>69.5</v>
      </c>
      <c r="G155" s="40">
        <v>78.4</v>
      </c>
      <c r="H155" s="40">
        <v>89.2</v>
      </c>
      <c r="I155" s="40">
        <v>87.4</v>
      </c>
      <c r="J155" s="40">
        <v>76.9</v>
      </c>
      <c r="K155" s="40">
        <v>63.7</v>
      </c>
      <c r="L155" s="40">
        <v>46.2</v>
      </c>
      <c r="M155" s="40">
        <v>35</v>
      </c>
      <c r="N155" s="48">
        <v>60</v>
      </c>
    </row>
    <row r="156" spans="1:14" ht="12.75">
      <c r="A156" s="37" t="s">
        <v>118</v>
      </c>
      <c r="B156" s="40">
        <v>39.2</v>
      </c>
      <c r="C156" s="40">
        <v>44.4</v>
      </c>
      <c r="D156" s="40">
        <v>53.6</v>
      </c>
      <c r="E156" s="40">
        <v>62.3</v>
      </c>
      <c r="F156" s="40">
        <v>72.9</v>
      </c>
      <c r="G156" s="40">
        <v>84.8</v>
      </c>
      <c r="H156" s="40">
        <v>92.5</v>
      </c>
      <c r="I156" s="40">
        <v>91</v>
      </c>
      <c r="J156" s="40">
        <v>80.7</v>
      </c>
      <c r="K156" s="40">
        <v>66.8</v>
      </c>
      <c r="L156" s="40">
        <v>50</v>
      </c>
      <c r="M156" s="40">
        <v>39.7</v>
      </c>
      <c r="N156" s="48">
        <v>64.8</v>
      </c>
    </row>
    <row r="157" spans="1:14" ht="12.75">
      <c r="A157" s="37" t="s">
        <v>119</v>
      </c>
      <c r="B157" s="40">
        <v>39</v>
      </c>
      <c r="C157" s="40">
        <v>43</v>
      </c>
      <c r="D157" s="40">
        <v>49.1</v>
      </c>
      <c r="E157" s="40">
        <v>58.3</v>
      </c>
      <c r="F157" s="40">
        <v>67</v>
      </c>
      <c r="G157" s="40">
        <v>77.2</v>
      </c>
      <c r="H157" s="40">
        <v>82.5</v>
      </c>
      <c r="I157" s="40">
        <v>79.8</v>
      </c>
      <c r="J157" s="40">
        <v>73.6</v>
      </c>
      <c r="K157" s="40">
        <v>63.4</v>
      </c>
      <c r="L157" s="40">
        <v>49.2</v>
      </c>
      <c r="M157" s="40">
        <v>40.5</v>
      </c>
      <c r="N157" s="48">
        <v>60.2</v>
      </c>
    </row>
    <row r="158" spans="1:14" ht="12.75">
      <c r="A158" s="37" t="s">
        <v>123</v>
      </c>
      <c r="B158" s="40">
        <v>32.5</v>
      </c>
      <c r="C158" s="40">
        <v>38.1</v>
      </c>
      <c r="D158" s="40">
        <v>48.7</v>
      </c>
      <c r="E158" s="40">
        <v>58.1</v>
      </c>
      <c r="F158" s="40">
        <v>67.9</v>
      </c>
      <c r="G158" s="40">
        <v>78.2</v>
      </c>
      <c r="H158" s="40">
        <v>87.7</v>
      </c>
      <c r="I158" s="40">
        <v>86.7</v>
      </c>
      <c r="J158" s="40">
        <v>75.9</v>
      </c>
      <c r="K158" s="40">
        <v>62.9</v>
      </c>
      <c r="L158" s="40">
        <v>45.9</v>
      </c>
      <c r="M158" s="40">
        <v>34.5</v>
      </c>
      <c r="N158" s="48">
        <v>59.8</v>
      </c>
    </row>
    <row r="159" spans="1:14" ht="12.75">
      <c r="A159" s="37" t="s">
        <v>120</v>
      </c>
      <c r="B159" s="40">
        <v>31.5</v>
      </c>
      <c r="C159" s="40">
        <v>37.3</v>
      </c>
      <c r="D159" s="40">
        <v>48.5</v>
      </c>
      <c r="E159" s="40">
        <v>58.9</v>
      </c>
      <c r="F159" s="40">
        <v>69.3</v>
      </c>
      <c r="G159" s="40">
        <v>79.4</v>
      </c>
      <c r="H159" s="40">
        <v>89.1</v>
      </c>
      <c r="I159" s="40">
        <v>87.6</v>
      </c>
      <c r="J159" s="40">
        <v>76.8</v>
      </c>
      <c r="K159" s="40">
        <v>63.8</v>
      </c>
      <c r="L159" s="40">
        <v>46</v>
      </c>
      <c r="M159" s="40">
        <v>34.2</v>
      </c>
      <c r="N159" s="48">
        <v>60.2</v>
      </c>
    </row>
    <row r="160" spans="1:14" ht="12.75">
      <c r="A160" s="37" t="s">
        <v>122</v>
      </c>
      <c r="B160" s="40">
        <v>33.5</v>
      </c>
      <c r="C160" s="40">
        <v>38.9</v>
      </c>
      <c r="D160" s="40">
        <v>47.7</v>
      </c>
      <c r="E160" s="40">
        <v>58.7</v>
      </c>
      <c r="F160" s="40">
        <v>70.1</v>
      </c>
      <c r="G160" s="40">
        <v>79.3</v>
      </c>
      <c r="H160" s="40">
        <v>88.7</v>
      </c>
      <c r="I160" s="40">
        <v>86.4</v>
      </c>
      <c r="J160" s="40">
        <v>77.2</v>
      </c>
      <c r="K160" s="40">
        <v>64.7</v>
      </c>
      <c r="L160" s="40">
        <v>47.3</v>
      </c>
      <c r="M160" s="40">
        <v>35.6</v>
      </c>
      <c r="N160" s="48">
        <v>60.7</v>
      </c>
    </row>
    <row r="161" spans="1:14" ht="12.75">
      <c r="A161" s="37" t="s">
        <v>121</v>
      </c>
      <c r="B161" s="40">
        <v>32.3</v>
      </c>
      <c r="C161" s="40">
        <v>37.1</v>
      </c>
      <c r="D161" s="40">
        <v>46.9</v>
      </c>
      <c r="E161" s="40">
        <v>58.1</v>
      </c>
      <c r="F161" s="40">
        <v>67.7</v>
      </c>
      <c r="G161" s="40">
        <v>77.5</v>
      </c>
      <c r="H161" s="40">
        <v>87.1</v>
      </c>
      <c r="I161" s="40">
        <v>85.6</v>
      </c>
      <c r="J161" s="40">
        <v>75.2</v>
      </c>
      <c r="K161" s="40">
        <v>61.9</v>
      </c>
      <c r="L161" s="40">
        <v>45.5</v>
      </c>
      <c r="M161" s="40">
        <v>34.3</v>
      </c>
      <c r="N161" s="48">
        <v>59.1</v>
      </c>
    </row>
    <row r="162" spans="1:14" ht="12.75">
      <c r="A162" s="37" t="s">
        <v>124</v>
      </c>
      <c r="B162" s="40">
        <v>37.8</v>
      </c>
      <c r="C162" s="40">
        <v>43.4</v>
      </c>
      <c r="D162" s="40">
        <v>51.6</v>
      </c>
      <c r="E162" s="40">
        <v>62.8</v>
      </c>
      <c r="F162" s="40">
        <v>72.1</v>
      </c>
      <c r="G162" s="40">
        <v>81.2</v>
      </c>
      <c r="H162" s="40">
        <v>90.5</v>
      </c>
      <c r="I162" s="40">
        <v>89</v>
      </c>
      <c r="J162" s="40">
        <v>80.6</v>
      </c>
      <c r="K162" s="40">
        <v>67.2</v>
      </c>
      <c r="L162" s="40">
        <v>49.5</v>
      </c>
      <c r="M162" s="40">
        <v>40.2</v>
      </c>
      <c r="N162" s="48">
        <v>63.8</v>
      </c>
    </row>
    <row r="163" spans="1:14" ht="12.75">
      <c r="A163" s="37" t="s">
        <v>315</v>
      </c>
      <c r="B163" s="40">
        <v>37.8</v>
      </c>
      <c r="C163" s="40">
        <v>43.9</v>
      </c>
      <c r="D163" s="40">
        <v>50.1</v>
      </c>
      <c r="E163" s="40">
        <v>63.4</v>
      </c>
      <c r="F163" s="40">
        <v>68</v>
      </c>
      <c r="G163" s="40">
        <v>78.6</v>
      </c>
      <c r="H163" s="40">
        <v>86.8</v>
      </c>
      <c r="I163" s="40">
        <v>86.9</v>
      </c>
      <c r="J163" s="40">
        <v>81</v>
      </c>
      <c r="K163" s="40">
        <v>67.1</v>
      </c>
      <c r="L163" s="40">
        <v>49.3</v>
      </c>
      <c r="M163" s="40">
        <v>38.5</v>
      </c>
      <c r="N163" s="48">
        <v>62.6</v>
      </c>
    </row>
    <row r="164" spans="1:14" ht="12.75">
      <c r="A164" s="37" t="s">
        <v>125</v>
      </c>
      <c r="B164" s="40">
        <v>33.7</v>
      </c>
      <c r="C164" s="40">
        <v>39.7</v>
      </c>
      <c r="D164" s="40">
        <v>50.5</v>
      </c>
      <c r="E164" s="40">
        <v>64.1</v>
      </c>
      <c r="F164" s="40">
        <v>71.9</v>
      </c>
      <c r="G164" s="40">
        <v>82.9</v>
      </c>
      <c r="H164" s="40">
        <v>92.3</v>
      </c>
      <c r="I164" s="40">
        <v>90.3</v>
      </c>
      <c r="J164" s="40">
        <v>79.2</v>
      </c>
      <c r="K164" s="40">
        <v>64.8</v>
      </c>
      <c r="L164" s="40">
        <v>47.9</v>
      </c>
      <c r="M164" s="40">
        <v>34.6</v>
      </c>
      <c r="N164" s="48">
        <v>62.7</v>
      </c>
    </row>
    <row r="165" spans="1:14" ht="12.75">
      <c r="A165" s="37" t="s">
        <v>126</v>
      </c>
      <c r="B165" s="40">
        <v>42.2</v>
      </c>
      <c r="C165" s="40">
        <v>46.4</v>
      </c>
      <c r="D165" s="40">
        <v>54.8</v>
      </c>
      <c r="E165" s="40">
        <v>65.9</v>
      </c>
      <c r="F165" s="40">
        <v>75.1</v>
      </c>
      <c r="G165" s="40">
        <v>85.8</v>
      </c>
      <c r="H165" s="40">
        <v>93.1</v>
      </c>
      <c r="I165" s="40">
        <v>90.2</v>
      </c>
      <c r="J165" s="40">
        <v>82.8</v>
      </c>
      <c r="K165" s="40">
        <v>71.5</v>
      </c>
      <c r="L165" s="40">
        <v>54.1</v>
      </c>
      <c r="M165" s="40">
        <v>44.3</v>
      </c>
      <c r="N165" s="48">
        <v>67.2</v>
      </c>
    </row>
    <row r="166" spans="1:14" ht="12.75">
      <c r="A166" s="37" t="s">
        <v>127</v>
      </c>
      <c r="B166" s="40">
        <v>57.8</v>
      </c>
      <c r="C166" s="40">
        <v>60.9</v>
      </c>
      <c r="D166" s="40">
        <v>69.1</v>
      </c>
      <c r="E166" s="40">
        <v>77</v>
      </c>
      <c r="F166" s="40">
        <v>86.8</v>
      </c>
      <c r="G166" s="40">
        <v>95.1</v>
      </c>
      <c r="H166" s="40">
        <v>101.8</v>
      </c>
      <c r="I166" s="40">
        <v>100.3</v>
      </c>
      <c r="J166" s="40">
        <v>93.2</v>
      </c>
      <c r="K166" s="40">
        <v>80.4</v>
      </c>
      <c r="L166" s="40">
        <v>65.5</v>
      </c>
      <c r="M166" s="40">
        <v>57.1</v>
      </c>
      <c r="N166" s="48">
        <v>78.7</v>
      </c>
    </row>
    <row r="167" spans="1:14" ht="12.75">
      <c r="A167" s="37" t="s">
        <v>128</v>
      </c>
      <c r="B167" s="40">
        <v>33.2</v>
      </c>
      <c r="C167" s="40">
        <v>37.4</v>
      </c>
      <c r="D167" s="40">
        <v>49.1</v>
      </c>
      <c r="E167" s="40">
        <v>58.4</v>
      </c>
      <c r="F167" s="40">
        <v>67.7</v>
      </c>
      <c r="G167" s="40">
        <v>77.7</v>
      </c>
      <c r="H167" s="40">
        <v>84.9</v>
      </c>
      <c r="I167" s="40">
        <v>82.8</v>
      </c>
      <c r="J167" s="40">
        <v>73</v>
      </c>
      <c r="K167" s="40">
        <v>60.3</v>
      </c>
      <c r="L167" s="40">
        <v>43.2</v>
      </c>
      <c r="M167" s="40">
        <v>33.2</v>
      </c>
      <c r="N167" s="48">
        <v>58.4</v>
      </c>
    </row>
    <row r="168" spans="1:14" ht="12.75">
      <c r="A168" s="37" t="s">
        <v>316</v>
      </c>
      <c r="B168" s="40">
        <v>40</v>
      </c>
      <c r="C168" s="40">
        <v>43.5</v>
      </c>
      <c r="D168" s="40">
        <v>53</v>
      </c>
      <c r="E168" s="40">
        <v>62.8</v>
      </c>
      <c r="F168" s="40">
        <v>72.2</v>
      </c>
      <c r="G168" s="40">
        <v>81.7</v>
      </c>
      <c r="H168" s="40">
        <v>91.6</v>
      </c>
      <c r="I168" s="40">
        <v>89.4</v>
      </c>
      <c r="J168" s="40">
        <v>82.6</v>
      </c>
      <c r="K168" s="40">
        <v>67.8</v>
      </c>
      <c r="L168" s="40">
        <v>50.6</v>
      </c>
      <c r="M168" s="40">
        <v>40.4</v>
      </c>
      <c r="N168" s="48">
        <v>64.7</v>
      </c>
    </row>
    <row r="169" spans="1:14" ht="12.75">
      <c r="A169" s="37" t="s">
        <v>129</v>
      </c>
      <c r="B169" s="40">
        <v>35.2</v>
      </c>
      <c r="C169" s="40">
        <v>39.2</v>
      </c>
      <c r="D169" s="40">
        <v>45.8</v>
      </c>
      <c r="E169" s="40">
        <v>56</v>
      </c>
      <c r="F169" s="40">
        <v>67</v>
      </c>
      <c r="G169" s="40">
        <v>77.3</v>
      </c>
      <c r="H169" s="40">
        <v>84.7</v>
      </c>
      <c r="I169" s="40">
        <v>82.3</v>
      </c>
      <c r="J169" s="40">
        <v>73.4</v>
      </c>
      <c r="K169" s="40">
        <v>62.2</v>
      </c>
      <c r="L169" s="40">
        <v>46</v>
      </c>
      <c r="M169" s="40">
        <v>36.8</v>
      </c>
      <c r="N169" s="48">
        <v>58.8</v>
      </c>
    </row>
    <row r="170" spans="1:14" ht="12.75">
      <c r="A170" s="37" t="s">
        <v>130</v>
      </c>
      <c r="B170" s="40">
        <v>36.9</v>
      </c>
      <c r="C170" s="40">
        <v>41.7</v>
      </c>
      <c r="D170" s="40">
        <v>51</v>
      </c>
      <c r="E170" s="40">
        <v>60.3</v>
      </c>
      <c r="F170" s="40">
        <v>69.8</v>
      </c>
      <c r="G170" s="40">
        <v>79.6</v>
      </c>
      <c r="H170" s="40">
        <v>86.6</v>
      </c>
      <c r="I170" s="40">
        <v>84.5</v>
      </c>
      <c r="J170" s="40">
        <v>76.5</v>
      </c>
      <c r="K170" s="40">
        <v>64.9</v>
      </c>
      <c r="L170" s="40">
        <v>49.2</v>
      </c>
      <c r="M170" s="40">
        <v>38.9</v>
      </c>
      <c r="N170" s="48">
        <v>61.7</v>
      </c>
    </row>
    <row r="171" spans="1:14" ht="12.75">
      <c r="A171" s="37" t="s">
        <v>131</v>
      </c>
      <c r="B171" s="40">
        <v>42</v>
      </c>
      <c r="C171" s="40">
        <v>46.7</v>
      </c>
      <c r="D171" s="40">
        <v>54.2</v>
      </c>
      <c r="E171" s="40">
        <v>62.5</v>
      </c>
      <c r="F171" s="40">
        <v>72.5</v>
      </c>
      <c r="G171" s="40">
        <v>83.2</v>
      </c>
      <c r="H171" s="40">
        <v>89</v>
      </c>
      <c r="I171" s="40">
        <v>86.6</v>
      </c>
      <c r="J171" s="40">
        <v>78.9</v>
      </c>
      <c r="K171" s="40">
        <v>67.5</v>
      </c>
      <c r="L171" s="40">
        <v>52.5</v>
      </c>
      <c r="M171" s="40">
        <v>43.4</v>
      </c>
      <c r="N171" s="48">
        <v>64.9</v>
      </c>
    </row>
    <row r="172" spans="1:14" ht="12.75">
      <c r="A172" s="37" t="s">
        <v>132</v>
      </c>
      <c r="B172" s="40">
        <v>44.9</v>
      </c>
      <c r="C172" s="40">
        <v>52.8</v>
      </c>
      <c r="D172" s="40">
        <v>61.9</v>
      </c>
      <c r="E172" s="40">
        <v>71.2</v>
      </c>
      <c r="F172" s="40">
        <v>81.8</v>
      </c>
      <c r="G172" s="40">
        <v>93</v>
      </c>
      <c r="H172" s="40">
        <v>98.3</v>
      </c>
      <c r="I172" s="40">
        <v>95.2</v>
      </c>
      <c r="J172" s="40">
        <v>87.2</v>
      </c>
      <c r="K172" s="40">
        <v>74.2</v>
      </c>
      <c r="L172" s="40">
        <v>57.7</v>
      </c>
      <c r="M172" s="40">
        <v>46</v>
      </c>
      <c r="N172" s="48">
        <v>72</v>
      </c>
    </row>
    <row r="173" spans="1:14" ht="12.75">
      <c r="A173" s="37" t="s">
        <v>242</v>
      </c>
      <c r="B173" s="40">
        <v>34.4</v>
      </c>
      <c r="C173" s="40">
        <v>39.9</v>
      </c>
      <c r="D173" s="40">
        <v>47.5</v>
      </c>
      <c r="E173" s="40">
        <v>56.5</v>
      </c>
      <c r="F173" s="40">
        <v>66.6</v>
      </c>
      <c r="G173" s="40">
        <v>77.1</v>
      </c>
      <c r="H173" s="40">
        <v>85.9</v>
      </c>
      <c r="I173" s="40">
        <v>84.8</v>
      </c>
      <c r="J173" s="40">
        <v>73.1</v>
      </c>
      <c r="K173" s="40">
        <v>59.6</v>
      </c>
      <c r="L173" s="40">
        <v>46.6</v>
      </c>
      <c r="M173" s="40">
        <v>36.3</v>
      </c>
      <c r="N173" s="48">
        <v>59</v>
      </c>
    </row>
    <row r="174" spans="1:14" ht="12.75">
      <c r="A174" s="37" t="s">
        <v>133</v>
      </c>
      <c r="B174" s="40">
        <v>38.5</v>
      </c>
      <c r="C174" s="40">
        <v>43.8</v>
      </c>
      <c r="D174" s="40">
        <v>51.2</v>
      </c>
      <c r="E174" s="40">
        <v>62.8</v>
      </c>
      <c r="F174" s="40">
        <v>72.7</v>
      </c>
      <c r="G174" s="40">
        <v>82.5</v>
      </c>
      <c r="H174" s="40">
        <v>91.9</v>
      </c>
      <c r="I174" s="40">
        <v>90.5</v>
      </c>
      <c r="J174" s="40">
        <v>82.5</v>
      </c>
      <c r="K174" s="40">
        <v>67.9</v>
      </c>
      <c r="L174" s="40">
        <v>51.5</v>
      </c>
      <c r="M174" s="40">
        <v>40.1</v>
      </c>
      <c r="N174" s="48">
        <v>64.7</v>
      </c>
    </row>
    <row r="175" spans="1:14" ht="12.75">
      <c r="A175" s="37" t="s">
        <v>134</v>
      </c>
      <c r="B175" s="40">
        <v>39.1</v>
      </c>
      <c r="C175" s="40">
        <v>45.5</v>
      </c>
      <c r="D175" s="40">
        <v>54.6</v>
      </c>
      <c r="E175" s="40">
        <v>63.9</v>
      </c>
      <c r="F175" s="40">
        <v>73.8</v>
      </c>
      <c r="G175" s="40">
        <v>84.5</v>
      </c>
      <c r="H175" s="40">
        <v>92.1</v>
      </c>
      <c r="I175" s="40">
        <v>89.7</v>
      </c>
      <c r="J175" s="40">
        <v>80.7</v>
      </c>
      <c r="K175" s="40">
        <v>67.7</v>
      </c>
      <c r="L175" s="40">
        <v>52.4</v>
      </c>
      <c r="M175" s="40">
        <v>41.2</v>
      </c>
      <c r="N175" s="48">
        <v>65.4</v>
      </c>
    </row>
    <row r="176" spans="1:14" ht="12.75">
      <c r="A176" s="37" t="s">
        <v>243</v>
      </c>
      <c r="B176" s="40" t="s">
        <v>330</v>
      </c>
      <c r="C176" s="40" t="s">
        <v>330</v>
      </c>
      <c r="D176" s="40" t="s">
        <v>330</v>
      </c>
      <c r="E176" s="40" t="s">
        <v>330</v>
      </c>
      <c r="F176" s="40" t="s">
        <v>330</v>
      </c>
      <c r="G176" s="40" t="s">
        <v>330</v>
      </c>
      <c r="H176" s="40" t="s">
        <v>330</v>
      </c>
      <c r="I176" s="40" t="s">
        <v>330</v>
      </c>
      <c r="J176" s="40" t="s">
        <v>330</v>
      </c>
      <c r="K176" s="40" t="s">
        <v>330</v>
      </c>
      <c r="L176" s="40" t="s">
        <v>330</v>
      </c>
      <c r="M176" s="40" t="s">
        <v>330</v>
      </c>
      <c r="N176" s="48" t="s">
        <v>330</v>
      </c>
    </row>
    <row r="177" spans="1:14" ht="12.75">
      <c r="A177" s="37" t="s">
        <v>135</v>
      </c>
      <c r="B177" s="40">
        <v>42.3</v>
      </c>
      <c r="C177" s="40">
        <v>50.8</v>
      </c>
      <c r="D177" s="40">
        <v>62.1</v>
      </c>
      <c r="E177" s="40">
        <v>72.1</v>
      </c>
      <c r="F177" s="40">
        <v>82.2</v>
      </c>
      <c r="G177" s="40">
        <v>92.5</v>
      </c>
      <c r="H177" s="40">
        <v>98.1</v>
      </c>
      <c r="I177" s="40">
        <v>95.2</v>
      </c>
      <c r="J177" s="40">
        <v>86.6</v>
      </c>
      <c r="K177" s="40">
        <v>73.4</v>
      </c>
      <c r="L177" s="40">
        <v>56.9</v>
      </c>
      <c r="M177" s="40">
        <v>44.4</v>
      </c>
      <c r="N177" s="48">
        <v>71.4</v>
      </c>
    </row>
    <row r="178" spans="1:14" ht="12.75">
      <c r="A178" s="37" t="s">
        <v>136</v>
      </c>
      <c r="B178" s="40">
        <v>42.4</v>
      </c>
      <c r="C178" s="40">
        <v>47.6</v>
      </c>
      <c r="D178" s="40">
        <v>55.5</v>
      </c>
      <c r="E178" s="40">
        <v>64.7</v>
      </c>
      <c r="F178" s="40">
        <v>74.2</v>
      </c>
      <c r="G178" s="40">
        <v>85</v>
      </c>
      <c r="H178" s="40">
        <v>91.4</v>
      </c>
      <c r="I178" s="40">
        <v>88.7</v>
      </c>
      <c r="J178" s="40">
        <v>81.3</v>
      </c>
      <c r="K178" s="40">
        <v>69.7</v>
      </c>
      <c r="L178" s="40">
        <v>54</v>
      </c>
      <c r="M178" s="40">
        <v>44</v>
      </c>
      <c r="N178" s="48">
        <v>66.5</v>
      </c>
    </row>
    <row r="179" spans="1:14" ht="12.75">
      <c r="A179" s="37" t="s">
        <v>137</v>
      </c>
      <c r="B179" s="40">
        <v>38.6</v>
      </c>
      <c r="C179" s="40">
        <v>38.6</v>
      </c>
      <c r="D179" s="40">
        <v>46.3</v>
      </c>
      <c r="E179" s="40">
        <v>59</v>
      </c>
      <c r="F179" s="40">
        <v>69</v>
      </c>
      <c r="G179" s="40">
        <v>81.1</v>
      </c>
      <c r="H179" s="40">
        <v>87.7</v>
      </c>
      <c r="I179" s="40">
        <v>83.6</v>
      </c>
      <c r="J179" s="40">
        <v>79.1</v>
      </c>
      <c r="K179" s="40">
        <v>65.7</v>
      </c>
      <c r="L179" s="40">
        <v>47.5</v>
      </c>
      <c r="M179" s="40">
        <v>36.9</v>
      </c>
      <c r="N179" s="48">
        <v>61.1</v>
      </c>
    </row>
    <row r="180" spans="1:14" ht="12.75">
      <c r="A180" s="37" t="s">
        <v>138</v>
      </c>
      <c r="B180" s="40">
        <v>35.7</v>
      </c>
      <c r="C180" s="40">
        <v>40.1</v>
      </c>
      <c r="D180" s="40">
        <v>48.1</v>
      </c>
      <c r="E180" s="40">
        <v>58.2</v>
      </c>
      <c r="F180" s="40">
        <v>67.9</v>
      </c>
      <c r="G180" s="40">
        <v>78.8</v>
      </c>
      <c r="H180" s="40">
        <v>84.2</v>
      </c>
      <c r="I180" s="40">
        <v>81.4</v>
      </c>
      <c r="J180" s="40">
        <v>74</v>
      </c>
      <c r="K180" s="40">
        <v>62.3</v>
      </c>
      <c r="L180" s="40">
        <v>47.1</v>
      </c>
      <c r="M180" s="40">
        <v>37.8</v>
      </c>
      <c r="N180" s="48">
        <v>59.6</v>
      </c>
    </row>
    <row r="181" spans="1:14" ht="12.75">
      <c r="A181" s="37" t="s">
        <v>317</v>
      </c>
      <c r="B181" s="40">
        <v>39.6</v>
      </c>
      <c r="C181" s="40">
        <v>48.6</v>
      </c>
      <c r="D181" s="40">
        <v>55.4</v>
      </c>
      <c r="E181" s="40">
        <v>65.5</v>
      </c>
      <c r="F181" s="40">
        <v>76.3</v>
      </c>
      <c r="G181" s="40">
        <v>90.9</v>
      </c>
      <c r="H181" s="40">
        <v>92.8</v>
      </c>
      <c r="I181" s="40">
        <v>89.2</v>
      </c>
      <c r="J181" s="40">
        <v>84.6</v>
      </c>
      <c r="K181" s="40">
        <v>68</v>
      </c>
      <c r="L181" s="40">
        <v>48.5</v>
      </c>
      <c r="M181" s="40">
        <v>45.6</v>
      </c>
      <c r="N181" s="48">
        <v>67.1</v>
      </c>
    </row>
    <row r="182" spans="1:14" ht="12.75">
      <c r="A182" s="37" t="s">
        <v>139</v>
      </c>
      <c r="B182" s="40">
        <v>41.2</v>
      </c>
      <c r="C182" s="40">
        <v>48</v>
      </c>
      <c r="D182" s="40">
        <v>57.1</v>
      </c>
      <c r="E182" s="40">
        <v>66</v>
      </c>
      <c r="F182" s="40">
        <v>76.4</v>
      </c>
      <c r="G182" s="40">
        <v>86.9</v>
      </c>
      <c r="H182" s="40">
        <v>92.3</v>
      </c>
      <c r="I182" s="40">
        <v>89.7</v>
      </c>
      <c r="J182" s="40">
        <v>81.5</v>
      </c>
      <c r="K182" s="40">
        <v>69.2</v>
      </c>
      <c r="L182" s="40">
        <v>53.9</v>
      </c>
      <c r="M182" s="40">
        <v>42.7</v>
      </c>
      <c r="N182" s="48">
        <v>67.1</v>
      </c>
    </row>
    <row r="183" spans="1:14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 t="s">
        <v>330</v>
      </c>
      <c r="F183" s="40" t="s">
        <v>330</v>
      </c>
      <c r="G183" s="40" t="s">
        <v>330</v>
      </c>
      <c r="H183" s="40" t="s">
        <v>330</v>
      </c>
      <c r="I183" s="40" t="s">
        <v>330</v>
      </c>
      <c r="J183" s="40" t="s">
        <v>330</v>
      </c>
      <c r="K183" s="40" t="s">
        <v>330</v>
      </c>
      <c r="L183" s="40" t="s">
        <v>330</v>
      </c>
      <c r="M183" s="40" t="s">
        <v>330</v>
      </c>
      <c r="N183" s="48" t="s">
        <v>330</v>
      </c>
    </row>
    <row r="184" spans="1:14" ht="12.75">
      <c r="A184" s="37" t="s">
        <v>140</v>
      </c>
      <c r="B184" s="40">
        <v>35.4</v>
      </c>
      <c r="C184" s="40">
        <v>40.8</v>
      </c>
      <c r="D184" s="40">
        <v>50.1</v>
      </c>
      <c r="E184" s="40">
        <v>60.2</v>
      </c>
      <c r="F184" s="40">
        <v>70.6</v>
      </c>
      <c r="G184" s="40">
        <v>81</v>
      </c>
      <c r="H184" s="40">
        <v>89.5</v>
      </c>
      <c r="I184" s="40">
        <v>87.6</v>
      </c>
      <c r="J184" s="40">
        <v>78.2</v>
      </c>
      <c r="K184" s="40">
        <v>65.8</v>
      </c>
      <c r="L184" s="40">
        <v>47.9</v>
      </c>
      <c r="M184" s="40">
        <v>37.4</v>
      </c>
      <c r="N184" s="48">
        <v>62</v>
      </c>
    </row>
    <row r="185" spans="1:14" ht="12.75">
      <c r="A185" s="37" t="s">
        <v>141</v>
      </c>
      <c r="B185" s="40">
        <v>36.5</v>
      </c>
      <c r="C185" s="40">
        <v>41.7</v>
      </c>
      <c r="D185" s="40">
        <v>51.7</v>
      </c>
      <c r="E185" s="40">
        <v>61.3</v>
      </c>
      <c r="F185" s="40">
        <v>71.2</v>
      </c>
      <c r="G185" s="40">
        <v>81.8</v>
      </c>
      <c r="H185" s="40">
        <v>89.2</v>
      </c>
      <c r="I185" s="40">
        <v>86.8</v>
      </c>
      <c r="J185" s="40">
        <v>79</v>
      </c>
      <c r="K185" s="40">
        <v>66.5</v>
      </c>
      <c r="L185" s="40">
        <v>49.7</v>
      </c>
      <c r="M185" s="40">
        <v>38.3</v>
      </c>
      <c r="N185" s="48">
        <v>62.8</v>
      </c>
    </row>
    <row r="186" spans="1:14" ht="12.75">
      <c r="A186" s="37" t="s">
        <v>142</v>
      </c>
      <c r="B186" s="40">
        <v>37.7</v>
      </c>
      <c r="C186" s="40">
        <v>42.1</v>
      </c>
      <c r="D186" s="40">
        <v>49.5</v>
      </c>
      <c r="E186" s="40">
        <v>58.7</v>
      </c>
      <c r="F186" s="40">
        <v>68.8</v>
      </c>
      <c r="G186" s="40">
        <v>79.1</v>
      </c>
      <c r="H186" s="40">
        <v>88.1</v>
      </c>
      <c r="I186" s="40">
        <v>86.1</v>
      </c>
      <c r="J186" s="40">
        <v>76.6</v>
      </c>
      <c r="K186" s="40">
        <v>63.9</v>
      </c>
      <c r="L186" s="40">
        <v>48.5</v>
      </c>
      <c r="M186" s="40">
        <v>38.8</v>
      </c>
      <c r="N186" s="48">
        <v>61.5</v>
      </c>
    </row>
    <row r="187" spans="1:14" ht="12.75">
      <c r="A187" s="37" t="s">
        <v>143</v>
      </c>
      <c r="B187" s="40">
        <v>30.2</v>
      </c>
      <c r="C187" s="40">
        <v>37.7</v>
      </c>
      <c r="D187" s="40">
        <v>52</v>
      </c>
      <c r="E187" s="40">
        <v>63.7</v>
      </c>
      <c r="F187" s="40">
        <v>73.4</v>
      </c>
      <c r="G187" s="40">
        <v>83</v>
      </c>
      <c r="H187" s="40">
        <v>90</v>
      </c>
      <c r="I187" s="40">
        <v>87.8</v>
      </c>
      <c r="J187" s="40">
        <v>79.2</v>
      </c>
      <c r="K187" s="40">
        <v>65.5</v>
      </c>
      <c r="L187" s="40">
        <v>47.2</v>
      </c>
      <c r="M187" s="40">
        <v>33.8</v>
      </c>
      <c r="N187" s="48">
        <v>61.9</v>
      </c>
    </row>
    <row r="188" spans="1:14" ht="12.75">
      <c r="A188" s="37" t="s">
        <v>144</v>
      </c>
      <c r="B188" s="40">
        <v>40</v>
      </c>
      <c r="C188" s="40">
        <v>44.7</v>
      </c>
      <c r="D188" s="40">
        <v>52.1</v>
      </c>
      <c r="E188" s="40">
        <v>61.3</v>
      </c>
      <c r="F188" s="40">
        <v>72.5</v>
      </c>
      <c r="G188" s="40">
        <v>83.8</v>
      </c>
      <c r="H188" s="40">
        <v>89.3</v>
      </c>
      <c r="I188" s="40">
        <v>86.3</v>
      </c>
      <c r="J188" s="40">
        <v>77.5</v>
      </c>
      <c r="K188" s="40">
        <v>64.6</v>
      </c>
      <c r="L188" s="40">
        <v>49.7</v>
      </c>
      <c r="M188" s="40">
        <v>40.7</v>
      </c>
      <c r="N188" s="48">
        <v>63.5</v>
      </c>
    </row>
    <row r="189" spans="1:14" ht="12.75">
      <c r="A189" s="37" t="s">
        <v>145</v>
      </c>
      <c r="B189" s="40">
        <v>39.6</v>
      </c>
      <c r="C189" s="40">
        <v>46.5</v>
      </c>
      <c r="D189" s="40">
        <v>52.3</v>
      </c>
      <c r="E189" s="40">
        <v>61.5</v>
      </c>
      <c r="F189" s="40">
        <v>71.8</v>
      </c>
      <c r="G189" s="40">
        <v>82.7</v>
      </c>
      <c r="H189" s="40">
        <v>89.5</v>
      </c>
      <c r="I189" s="40">
        <v>86</v>
      </c>
      <c r="J189" s="40">
        <v>77.6</v>
      </c>
      <c r="K189" s="40">
        <v>66.2</v>
      </c>
      <c r="L189" s="40">
        <v>53.1</v>
      </c>
      <c r="M189" s="40">
        <v>41.7</v>
      </c>
      <c r="N189" s="48">
        <v>64</v>
      </c>
    </row>
    <row r="190" spans="1:14" ht="12.75">
      <c r="A190" s="37" t="s">
        <v>146</v>
      </c>
      <c r="B190" s="40">
        <v>31.1</v>
      </c>
      <c r="C190" s="40">
        <v>37.5</v>
      </c>
      <c r="D190" s="40">
        <v>48.8</v>
      </c>
      <c r="E190" s="40">
        <v>59.2</v>
      </c>
      <c r="F190" s="40">
        <v>68.8</v>
      </c>
      <c r="G190" s="40">
        <v>78.2</v>
      </c>
      <c r="H190" s="40">
        <v>84.7</v>
      </c>
      <c r="I190" s="40">
        <v>82.4</v>
      </c>
      <c r="J190" s="40">
        <v>73.6</v>
      </c>
      <c r="K190" s="40">
        <v>61.1</v>
      </c>
      <c r="L190" s="40">
        <v>44</v>
      </c>
      <c r="M190" s="40">
        <v>33.1</v>
      </c>
      <c r="N190" s="48">
        <v>58.6</v>
      </c>
    </row>
    <row r="191" spans="1:14" ht="12.75">
      <c r="A191" s="37" t="s">
        <v>147</v>
      </c>
      <c r="B191" s="40">
        <v>40.2</v>
      </c>
      <c r="C191" s="40">
        <v>45.1</v>
      </c>
      <c r="D191" s="40">
        <v>53.8</v>
      </c>
      <c r="E191" s="40">
        <v>63.1</v>
      </c>
      <c r="F191" s="40">
        <v>73.2</v>
      </c>
      <c r="G191" s="40">
        <v>84</v>
      </c>
      <c r="H191" s="40">
        <v>92.8</v>
      </c>
      <c r="I191" s="40">
        <v>90.7</v>
      </c>
      <c r="J191" s="40">
        <v>81.6</v>
      </c>
      <c r="K191" s="40">
        <v>68.8</v>
      </c>
      <c r="L191" s="40">
        <v>52.2</v>
      </c>
      <c r="M191" s="40">
        <v>41.7</v>
      </c>
      <c r="N191" s="48">
        <v>65.6</v>
      </c>
    </row>
    <row r="192" spans="1:14" ht="12.75">
      <c r="A192" s="37" t="s">
        <v>148</v>
      </c>
      <c r="B192" s="40">
        <v>45</v>
      </c>
      <c r="C192" s="40">
        <v>48.9</v>
      </c>
      <c r="D192" s="40">
        <v>55</v>
      </c>
      <c r="E192" s="40">
        <v>63</v>
      </c>
      <c r="F192" s="40">
        <v>72.8</v>
      </c>
      <c r="G192" s="40">
        <v>83.2</v>
      </c>
      <c r="H192" s="40">
        <v>88.9</v>
      </c>
      <c r="I192" s="40">
        <v>86.6</v>
      </c>
      <c r="J192" s="40">
        <v>79.5</v>
      </c>
      <c r="K192" s="40">
        <v>68.6</v>
      </c>
      <c r="L192" s="40">
        <v>54.6</v>
      </c>
      <c r="M192" s="40">
        <v>45.8</v>
      </c>
      <c r="N192" s="48">
        <v>66</v>
      </c>
    </row>
    <row r="193" spans="1:14" ht="12.75">
      <c r="A193" s="37" t="s">
        <v>149</v>
      </c>
      <c r="B193" s="40">
        <v>35.3</v>
      </c>
      <c r="C193" s="40">
        <v>42</v>
      </c>
      <c r="D193" s="40">
        <v>51.6</v>
      </c>
      <c r="E193" s="40">
        <v>61.4</v>
      </c>
      <c r="F193" s="40">
        <v>71.9</v>
      </c>
      <c r="G193" s="40">
        <v>81.3</v>
      </c>
      <c r="H193" s="40">
        <v>87.7</v>
      </c>
      <c r="I193" s="40">
        <v>85.5</v>
      </c>
      <c r="J193" s="40">
        <v>77.1</v>
      </c>
      <c r="K193" s="40">
        <v>65.3</v>
      </c>
      <c r="L193" s="40">
        <v>49.4</v>
      </c>
      <c r="M193" s="40">
        <v>36.6</v>
      </c>
      <c r="N193" s="48">
        <v>62.1</v>
      </c>
    </row>
    <row r="194" spans="1:14" ht="12.75">
      <c r="A194" s="37" t="s">
        <v>150</v>
      </c>
      <c r="B194" s="40">
        <v>39.6</v>
      </c>
      <c r="C194" s="40">
        <v>45.6</v>
      </c>
      <c r="D194" s="40">
        <v>54.4</v>
      </c>
      <c r="E194" s="40">
        <v>63.6</v>
      </c>
      <c r="F194" s="40">
        <v>74</v>
      </c>
      <c r="G194" s="40">
        <v>85.1</v>
      </c>
      <c r="H194" s="40">
        <v>94.1</v>
      </c>
      <c r="I194" s="40">
        <v>91.8</v>
      </c>
      <c r="J194" s="40">
        <v>82.5</v>
      </c>
      <c r="K194" s="40">
        <v>69.3</v>
      </c>
      <c r="L194" s="40">
        <v>51.7</v>
      </c>
      <c r="M194" s="40">
        <v>41.2</v>
      </c>
      <c r="N194" s="48">
        <v>66.1</v>
      </c>
    </row>
    <row r="195" spans="1:14" ht="12.75">
      <c r="A195" s="37" t="s">
        <v>318</v>
      </c>
      <c r="B195" s="40">
        <v>31.9</v>
      </c>
      <c r="C195" s="40">
        <v>40.1</v>
      </c>
      <c r="D195" s="40">
        <v>46.7</v>
      </c>
      <c r="E195" s="40">
        <v>62.7</v>
      </c>
      <c r="F195" s="40">
        <v>69</v>
      </c>
      <c r="G195" s="40">
        <v>79.3</v>
      </c>
      <c r="H195" s="40">
        <v>90</v>
      </c>
      <c r="I195" s="40">
        <v>88.9</v>
      </c>
      <c r="J195" s="40">
        <v>79.4</v>
      </c>
      <c r="K195" s="40">
        <v>64</v>
      </c>
      <c r="L195" s="40">
        <v>49.1</v>
      </c>
      <c r="M195" s="40">
        <v>36.2</v>
      </c>
      <c r="N195" s="48">
        <v>61.4</v>
      </c>
    </row>
    <row r="196" spans="1:14" ht="12.75">
      <c r="A196" s="37" t="s">
        <v>151</v>
      </c>
      <c r="B196" s="40">
        <v>36.7</v>
      </c>
      <c r="C196" s="40">
        <v>42.5</v>
      </c>
      <c r="D196" s="40">
        <v>51.5</v>
      </c>
      <c r="E196" s="40">
        <v>61.8</v>
      </c>
      <c r="F196" s="40">
        <v>71.6</v>
      </c>
      <c r="G196" s="40">
        <v>81.7</v>
      </c>
      <c r="H196" s="40">
        <v>90.9</v>
      </c>
      <c r="I196" s="40">
        <v>88.7</v>
      </c>
      <c r="J196" s="40">
        <v>78.4</v>
      </c>
      <c r="K196" s="40">
        <v>65.7</v>
      </c>
      <c r="L196" s="40">
        <v>49.7</v>
      </c>
      <c r="M196" s="40">
        <v>38.8</v>
      </c>
      <c r="N196" s="48">
        <v>63.2</v>
      </c>
    </row>
    <row r="197" spans="1:14" ht="12.75">
      <c r="A197" s="37" t="s">
        <v>152</v>
      </c>
      <c r="B197" s="40">
        <v>36.3</v>
      </c>
      <c r="C197" s="40">
        <v>42.7</v>
      </c>
      <c r="D197" s="40">
        <v>52.3</v>
      </c>
      <c r="E197" s="40">
        <v>62.5</v>
      </c>
      <c r="F197" s="40">
        <v>72.5</v>
      </c>
      <c r="G197" s="40">
        <v>82.3</v>
      </c>
      <c r="H197" s="40">
        <v>92</v>
      </c>
      <c r="I197" s="40">
        <v>89.9</v>
      </c>
      <c r="J197" s="40">
        <v>79.6</v>
      </c>
      <c r="K197" s="40">
        <v>66.7</v>
      </c>
      <c r="L197" s="40">
        <v>49.6</v>
      </c>
      <c r="M197" s="40">
        <v>39</v>
      </c>
      <c r="N197" s="48">
        <v>63.8</v>
      </c>
    </row>
    <row r="198" spans="1:14" ht="12.75">
      <c r="A198" s="37" t="s">
        <v>153</v>
      </c>
      <c r="B198" s="40">
        <v>39.8</v>
      </c>
      <c r="C198" s="40">
        <v>45</v>
      </c>
      <c r="D198" s="40">
        <v>54.5</v>
      </c>
      <c r="E198" s="40">
        <v>63.5</v>
      </c>
      <c r="F198" s="40">
        <v>72.8</v>
      </c>
      <c r="G198" s="40">
        <v>84.1</v>
      </c>
      <c r="H198" s="40">
        <v>91.7</v>
      </c>
      <c r="I198" s="40">
        <v>90.2</v>
      </c>
      <c r="J198" s="40">
        <v>80.2</v>
      </c>
      <c r="K198" s="40">
        <v>67</v>
      </c>
      <c r="L198" s="40">
        <v>50.8</v>
      </c>
      <c r="M198" s="40">
        <v>40.2</v>
      </c>
      <c r="N198" s="48">
        <v>65</v>
      </c>
    </row>
    <row r="199" spans="1:14" ht="12.75">
      <c r="A199" s="37" t="s">
        <v>154</v>
      </c>
      <c r="B199" s="40">
        <v>47.7</v>
      </c>
      <c r="C199" s="40">
        <v>51.4</v>
      </c>
      <c r="D199" s="40">
        <v>57.1</v>
      </c>
      <c r="E199" s="40">
        <v>65.5</v>
      </c>
      <c r="F199" s="40">
        <v>75.3</v>
      </c>
      <c r="G199" s="40">
        <v>85.8</v>
      </c>
      <c r="H199" s="40">
        <v>91.5</v>
      </c>
      <c r="I199" s="40">
        <v>89.1</v>
      </c>
      <c r="J199" s="40">
        <v>82</v>
      </c>
      <c r="K199" s="40">
        <v>71.2</v>
      </c>
      <c r="L199" s="40">
        <v>57.2</v>
      </c>
      <c r="M199" s="40">
        <v>49</v>
      </c>
      <c r="N199" s="48">
        <v>68.6</v>
      </c>
    </row>
    <row r="200" spans="1:14" ht="12.75">
      <c r="A200" s="37" t="s">
        <v>155</v>
      </c>
      <c r="B200" s="40">
        <v>36.5</v>
      </c>
      <c r="C200" s="40">
        <v>42.1</v>
      </c>
      <c r="D200" s="40">
        <v>54.7</v>
      </c>
      <c r="E200" s="40">
        <v>64.1</v>
      </c>
      <c r="F200" s="40">
        <v>74</v>
      </c>
      <c r="G200" s="40">
        <v>84.6</v>
      </c>
      <c r="H200" s="40">
        <v>91.1</v>
      </c>
      <c r="I200" s="40">
        <v>89.4</v>
      </c>
      <c r="J200" s="40">
        <v>78.6</v>
      </c>
      <c r="K200" s="40">
        <v>65.3</v>
      </c>
      <c r="L200" s="40">
        <v>48.7</v>
      </c>
      <c r="M200" s="40">
        <v>37.5</v>
      </c>
      <c r="N200" s="48">
        <v>63.9</v>
      </c>
    </row>
    <row r="201" spans="1:14" ht="12.75">
      <c r="A201" s="37" t="s">
        <v>319</v>
      </c>
      <c r="B201" s="40">
        <v>39.8</v>
      </c>
      <c r="C201" s="40">
        <v>47.2</v>
      </c>
      <c r="D201" s="40">
        <v>52.2</v>
      </c>
      <c r="E201" s="40">
        <v>60.5</v>
      </c>
      <c r="F201" s="40">
        <v>69.3</v>
      </c>
      <c r="G201" s="40">
        <v>82.1</v>
      </c>
      <c r="H201" s="40">
        <v>88.1</v>
      </c>
      <c r="I201" s="40">
        <v>83.4</v>
      </c>
      <c r="J201" s="40">
        <v>77.3</v>
      </c>
      <c r="K201" s="40">
        <v>67.9</v>
      </c>
      <c r="L201" s="40">
        <v>51.9</v>
      </c>
      <c r="M201" s="40">
        <v>48.8</v>
      </c>
      <c r="N201" s="48">
        <v>64</v>
      </c>
    </row>
    <row r="202" spans="1:14" ht="12.75">
      <c r="A202" s="37" t="s">
        <v>156</v>
      </c>
      <c r="B202" s="40">
        <v>29.1</v>
      </c>
      <c r="C202" s="40">
        <v>37.5</v>
      </c>
      <c r="D202" s="40">
        <v>54</v>
      </c>
      <c r="E202" s="40">
        <v>65.7</v>
      </c>
      <c r="F202" s="40">
        <v>77.1</v>
      </c>
      <c r="G202" s="40">
        <v>87.6</v>
      </c>
      <c r="H202" s="40">
        <v>94.6</v>
      </c>
      <c r="I202" s="40">
        <v>91.7</v>
      </c>
      <c r="J202" s="40">
        <v>81.2</v>
      </c>
      <c r="K202" s="40">
        <v>67.5</v>
      </c>
      <c r="L202" s="40">
        <v>47.4</v>
      </c>
      <c r="M202" s="40">
        <v>33</v>
      </c>
      <c r="N202" s="48">
        <v>63.9</v>
      </c>
    </row>
    <row r="203" spans="1:14" ht="12.75">
      <c r="A203" s="37" t="s">
        <v>157</v>
      </c>
      <c r="B203" s="40">
        <v>39.3</v>
      </c>
      <c r="C203" s="40">
        <v>43.3</v>
      </c>
      <c r="D203" s="40">
        <v>50.6</v>
      </c>
      <c r="E203" s="40">
        <v>60.2</v>
      </c>
      <c r="F203" s="40">
        <v>69.7</v>
      </c>
      <c r="G203" s="40">
        <v>79.3</v>
      </c>
      <c r="H203" s="40">
        <v>84.5</v>
      </c>
      <c r="I203" s="40">
        <v>82</v>
      </c>
      <c r="J203" s="40">
        <v>75.7</v>
      </c>
      <c r="K203" s="40">
        <v>65</v>
      </c>
      <c r="L203" s="40">
        <v>51.1</v>
      </c>
      <c r="M203" s="40">
        <v>40.9</v>
      </c>
      <c r="N203" s="48">
        <v>61.8</v>
      </c>
    </row>
    <row r="204" spans="1:14" ht="12.75">
      <c r="A204" s="37" t="s">
        <v>298</v>
      </c>
      <c r="B204" s="40">
        <v>33</v>
      </c>
      <c r="C204" s="40">
        <v>37.7</v>
      </c>
      <c r="D204" s="40">
        <v>43.1</v>
      </c>
      <c r="E204" s="40">
        <v>55.2</v>
      </c>
      <c r="F204" s="40">
        <v>63.2</v>
      </c>
      <c r="G204" s="40">
        <v>74.5</v>
      </c>
      <c r="H204" s="40">
        <v>81.7</v>
      </c>
      <c r="I204" s="40">
        <v>80.2</v>
      </c>
      <c r="J204" s="40">
        <v>70.9</v>
      </c>
      <c r="K204" s="40">
        <v>59.9</v>
      </c>
      <c r="L204" s="40">
        <v>42.8</v>
      </c>
      <c r="M204" s="40">
        <v>32.8</v>
      </c>
      <c r="N204" s="48">
        <v>56.3</v>
      </c>
    </row>
    <row r="205" spans="1:14" ht="12.75">
      <c r="A205" s="37" t="s">
        <v>158</v>
      </c>
      <c r="B205" s="40">
        <v>24.3</v>
      </c>
      <c r="C205" s="40">
        <v>27.6</v>
      </c>
      <c r="D205" s="40">
        <v>30.4</v>
      </c>
      <c r="E205" s="40">
        <v>38.5</v>
      </c>
      <c r="F205" s="40">
        <v>50.4</v>
      </c>
      <c r="G205" s="40">
        <v>61.2</v>
      </c>
      <c r="H205" s="40">
        <v>69.3</v>
      </c>
      <c r="I205" s="40">
        <v>67.8</v>
      </c>
      <c r="J205" s="40">
        <v>57.1</v>
      </c>
      <c r="K205" s="40">
        <v>42.1</v>
      </c>
      <c r="L205" s="40">
        <v>31.8</v>
      </c>
      <c r="M205" s="40">
        <v>26.1</v>
      </c>
      <c r="N205" s="48">
        <v>43.9</v>
      </c>
    </row>
    <row r="206" spans="1:14" ht="12.75">
      <c r="A206" s="37" t="s">
        <v>159</v>
      </c>
      <c r="B206" s="40">
        <v>33.6</v>
      </c>
      <c r="C206" s="40">
        <v>38.5</v>
      </c>
      <c r="D206" s="40">
        <v>46</v>
      </c>
      <c r="E206" s="40">
        <v>56</v>
      </c>
      <c r="F206" s="40">
        <v>65.7</v>
      </c>
      <c r="G206" s="40">
        <v>75.8</v>
      </c>
      <c r="H206" s="40">
        <v>86.4</v>
      </c>
      <c r="I206" s="40">
        <v>83.9</v>
      </c>
      <c r="J206" s="40">
        <v>75.1</v>
      </c>
      <c r="K206" s="40">
        <v>61.8</v>
      </c>
      <c r="L206" s="40">
        <v>46.1</v>
      </c>
      <c r="M206" s="40">
        <v>36.7</v>
      </c>
      <c r="N206" s="48">
        <v>58.8</v>
      </c>
    </row>
    <row r="207" spans="1:14" ht="12.75">
      <c r="A207" s="37" t="s">
        <v>244</v>
      </c>
      <c r="B207" s="40">
        <v>34.6</v>
      </c>
      <c r="C207" s="40">
        <v>40.7</v>
      </c>
      <c r="D207" s="40">
        <v>47.8</v>
      </c>
      <c r="E207" s="40">
        <v>55.8</v>
      </c>
      <c r="F207" s="40">
        <v>66.5</v>
      </c>
      <c r="G207" s="40">
        <v>78.4</v>
      </c>
      <c r="H207" s="40">
        <v>87.6</v>
      </c>
      <c r="I207" s="40">
        <v>85</v>
      </c>
      <c r="J207" s="40">
        <v>73.7</v>
      </c>
      <c r="K207" s="40">
        <v>62.1</v>
      </c>
      <c r="L207" s="40">
        <v>45.9</v>
      </c>
      <c r="M207" s="40">
        <v>36.9</v>
      </c>
      <c r="N207" s="48">
        <v>59.6</v>
      </c>
    </row>
    <row r="208" spans="1:14" ht="12.75">
      <c r="A208" s="37" t="s">
        <v>160</v>
      </c>
      <c r="B208" s="40">
        <v>42</v>
      </c>
      <c r="C208" s="40">
        <v>45.9</v>
      </c>
      <c r="D208" s="40">
        <v>52.9</v>
      </c>
      <c r="E208" s="40">
        <v>61.6</v>
      </c>
      <c r="F208" s="40">
        <v>70.9</v>
      </c>
      <c r="G208" s="40">
        <v>81.7</v>
      </c>
      <c r="H208" s="40">
        <v>87.5</v>
      </c>
      <c r="I208" s="40">
        <v>85.5</v>
      </c>
      <c r="J208" s="40">
        <v>78.3</v>
      </c>
      <c r="K208" s="40">
        <v>66.7</v>
      </c>
      <c r="L208" s="40">
        <v>53.3</v>
      </c>
      <c r="M208" s="40">
        <v>43.5</v>
      </c>
      <c r="N208" s="48">
        <v>64.2</v>
      </c>
    </row>
    <row r="209" spans="1:14" ht="12.75">
      <c r="A209" s="37" t="s">
        <v>161</v>
      </c>
      <c r="B209" s="40">
        <v>40.7</v>
      </c>
      <c r="C209" s="40">
        <v>46.8</v>
      </c>
      <c r="D209" s="40">
        <v>55.8</v>
      </c>
      <c r="E209" s="40">
        <v>64.3</v>
      </c>
      <c r="F209" s="40">
        <v>74.7</v>
      </c>
      <c r="G209" s="40">
        <v>85.7</v>
      </c>
      <c r="H209" s="40">
        <v>94.5</v>
      </c>
      <c r="I209" s="40">
        <v>92.1</v>
      </c>
      <c r="J209" s="40">
        <v>82.2</v>
      </c>
      <c r="K209" s="40">
        <v>68.4</v>
      </c>
      <c r="L209" s="40">
        <v>52.3</v>
      </c>
      <c r="M209" s="40">
        <v>41.6</v>
      </c>
      <c r="N209" s="48">
        <v>66.6</v>
      </c>
    </row>
    <row r="210" spans="1:14" ht="12.75">
      <c r="A210" s="37" t="s">
        <v>245</v>
      </c>
      <c r="B210" s="40" t="s">
        <v>330</v>
      </c>
      <c r="C210" s="40" t="s">
        <v>330</v>
      </c>
      <c r="D210" s="40" t="s">
        <v>330</v>
      </c>
      <c r="E210" s="40" t="s">
        <v>330</v>
      </c>
      <c r="F210" s="40" t="s">
        <v>330</v>
      </c>
      <c r="G210" s="40" t="s">
        <v>330</v>
      </c>
      <c r="H210" s="40" t="s">
        <v>330</v>
      </c>
      <c r="I210" s="40" t="s">
        <v>330</v>
      </c>
      <c r="J210" s="40" t="s">
        <v>330</v>
      </c>
      <c r="K210" s="40" t="s">
        <v>330</v>
      </c>
      <c r="L210" s="40" t="s">
        <v>330</v>
      </c>
      <c r="M210" s="40" t="s">
        <v>330</v>
      </c>
      <c r="N210" s="48" t="s">
        <v>330</v>
      </c>
    </row>
    <row r="211" spans="1:14" ht="12.75">
      <c r="A211" s="37" t="s">
        <v>246</v>
      </c>
      <c r="B211" s="40" t="s">
        <v>330</v>
      </c>
      <c r="C211" s="40" t="s">
        <v>330</v>
      </c>
      <c r="D211" s="40" t="s">
        <v>330</v>
      </c>
      <c r="E211" s="40" t="s">
        <v>330</v>
      </c>
      <c r="F211" s="40" t="s">
        <v>330</v>
      </c>
      <c r="G211" s="40" t="s">
        <v>330</v>
      </c>
      <c r="H211" s="40" t="s">
        <v>330</v>
      </c>
      <c r="I211" s="40" t="s">
        <v>330</v>
      </c>
      <c r="J211" s="40" t="s">
        <v>330</v>
      </c>
      <c r="K211" s="40" t="s">
        <v>330</v>
      </c>
      <c r="L211" s="40" t="s">
        <v>330</v>
      </c>
      <c r="M211" s="40" t="s">
        <v>330</v>
      </c>
      <c r="N211" s="48" t="s">
        <v>330</v>
      </c>
    </row>
    <row r="212" spans="1:14" ht="12.75">
      <c r="A212" s="37" t="s">
        <v>162</v>
      </c>
      <c r="B212" s="40">
        <v>30.8</v>
      </c>
      <c r="C212" s="40">
        <v>35.7</v>
      </c>
      <c r="D212" s="40">
        <v>45.6</v>
      </c>
      <c r="E212" s="40">
        <v>56.7</v>
      </c>
      <c r="F212" s="40">
        <v>67.2</v>
      </c>
      <c r="G212" s="40">
        <v>77.3</v>
      </c>
      <c r="H212" s="40">
        <v>86.8</v>
      </c>
      <c r="I212" s="40">
        <v>85</v>
      </c>
      <c r="J212" s="40">
        <v>75</v>
      </c>
      <c r="K212" s="40">
        <v>61.9</v>
      </c>
      <c r="L212" s="40">
        <v>44.3</v>
      </c>
      <c r="M212" s="40">
        <v>33.1</v>
      </c>
      <c r="N212" s="48">
        <v>58.3</v>
      </c>
    </row>
    <row r="213" spans="1:14" ht="12.75">
      <c r="A213" s="37" t="s">
        <v>163</v>
      </c>
      <c r="B213" s="40">
        <v>41.1</v>
      </c>
      <c r="C213" s="40">
        <v>45.8</v>
      </c>
      <c r="D213" s="40">
        <v>52</v>
      </c>
      <c r="E213" s="40">
        <v>61.1</v>
      </c>
      <c r="F213" s="40">
        <v>71</v>
      </c>
      <c r="G213" s="40">
        <v>81.4</v>
      </c>
      <c r="H213" s="40">
        <v>89</v>
      </c>
      <c r="I213" s="40">
        <v>86.2</v>
      </c>
      <c r="J213" s="40">
        <v>80.1</v>
      </c>
      <c r="K213" s="40">
        <v>70</v>
      </c>
      <c r="L213" s="40">
        <v>54</v>
      </c>
      <c r="M213" s="40">
        <v>44</v>
      </c>
      <c r="N213" s="48">
        <v>64.6</v>
      </c>
    </row>
    <row r="214" spans="1:14" ht="12.75">
      <c r="A214" s="37" t="s">
        <v>247</v>
      </c>
      <c r="B214" s="40">
        <v>35.4</v>
      </c>
      <c r="C214" s="40">
        <v>36.8</v>
      </c>
      <c r="D214" s="40">
        <v>45.9</v>
      </c>
      <c r="E214" s="40">
        <v>54.7</v>
      </c>
      <c r="F214" s="40">
        <v>64.9</v>
      </c>
      <c r="G214" s="40">
        <v>73.3</v>
      </c>
      <c r="H214" s="40">
        <v>81.9</v>
      </c>
      <c r="I214" s="40">
        <v>79.9</v>
      </c>
      <c r="J214" s="40">
        <v>71</v>
      </c>
      <c r="K214" s="40">
        <v>63.9</v>
      </c>
      <c r="L214" s="40">
        <v>46.1</v>
      </c>
      <c r="M214" s="40">
        <v>35.6</v>
      </c>
      <c r="N214" s="48">
        <v>57.6</v>
      </c>
    </row>
    <row r="215" spans="1:14" ht="12.75">
      <c r="A215" s="37" t="s">
        <v>164</v>
      </c>
      <c r="B215" s="40">
        <v>38.8</v>
      </c>
      <c r="C215" s="40">
        <v>44.9</v>
      </c>
      <c r="D215" s="40">
        <v>53.7</v>
      </c>
      <c r="E215" s="40">
        <v>62.8</v>
      </c>
      <c r="F215" s="40">
        <v>72.8</v>
      </c>
      <c r="G215" s="40">
        <v>82.5</v>
      </c>
      <c r="H215" s="40">
        <v>90.7</v>
      </c>
      <c r="I215" s="40">
        <v>88.5</v>
      </c>
      <c r="J215" s="40">
        <v>79.5</v>
      </c>
      <c r="K215" s="40">
        <v>66.8</v>
      </c>
      <c r="L215" s="40">
        <v>50.7</v>
      </c>
      <c r="M215" s="40">
        <v>40.3</v>
      </c>
      <c r="N215" s="48">
        <v>64.3</v>
      </c>
    </row>
    <row r="216" spans="1:14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</row>
    <row r="217" spans="1:14" ht="12.75">
      <c r="A217" s="37" t="s">
        <v>165</v>
      </c>
      <c r="B217" s="40">
        <v>36.8</v>
      </c>
      <c r="C217" s="40">
        <v>42.9</v>
      </c>
      <c r="D217" s="40">
        <v>51.7</v>
      </c>
      <c r="E217" s="40">
        <v>64</v>
      </c>
      <c r="F217" s="40">
        <v>73.3</v>
      </c>
      <c r="G217" s="40">
        <v>83.2</v>
      </c>
      <c r="H217" s="40">
        <v>91</v>
      </c>
      <c r="I217" s="40">
        <v>87.8</v>
      </c>
      <c r="J217" s="40">
        <v>80.1</v>
      </c>
      <c r="K217" s="40">
        <v>68.7</v>
      </c>
      <c r="L217" s="40">
        <v>51.4</v>
      </c>
      <c r="M217" s="40">
        <v>40</v>
      </c>
      <c r="N217" s="48">
        <v>64.2</v>
      </c>
    </row>
    <row r="218" spans="1:14" ht="12.75">
      <c r="A218" s="37" t="s">
        <v>166</v>
      </c>
      <c r="B218" s="40">
        <v>36.9</v>
      </c>
      <c r="C218" s="40">
        <v>42.8</v>
      </c>
      <c r="D218" s="40">
        <v>52.5</v>
      </c>
      <c r="E218" s="40">
        <v>63.2</v>
      </c>
      <c r="F218" s="40">
        <v>72.5</v>
      </c>
      <c r="G218" s="40">
        <v>83.8</v>
      </c>
      <c r="H218" s="40">
        <v>90</v>
      </c>
      <c r="I218" s="40">
        <v>88.4</v>
      </c>
      <c r="J218" s="40">
        <v>79.5</v>
      </c>
      <c r="K218" s="40">
        <v>64.8</v>
      </c>
      <c r="L218" s="40">
        <v>49.5</v>
      </c>
      <c r="M218" s="40">
        <v>40.1</v>
      </c>
      <c r="N218" s="48">
        <v>63.7</v>
      </c>
    </row>
    <row r="219" spans="1:14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</row>
    <row r="220" spans="1:14" ht="12.75">
      <c r="A220" s="37" t="s">
        <v>167</v>
      </c>
      <c r="B220" s="40">
        <v>35.3</v>
      </c>
      <c r="C220" s="40">
        <v>41.4</v>
      </c>
      <c r="D220" s="40">
        <v>49.4</v>
      </c>
      <c r="E220" s="40">
        <v>62.3</v>
      </c>
      <c r="F220" s="40">
        <v>69</v>
      </c>
      <c r="G220" s="40">
        <v>79.9</v>
      </c>
      <c r="H220" s="40">
        <v>89</v>
      </c>
      <c r="I220" s="40">
        <v>88.2</v>
      </c>
      <c r="J220" s="40">
        <v>80.9</v>
      </c>
      <c r="K220" s="40">
        <v>66.9</v>
      </c>
      <c r="L220" s="40">
        <v>49.7</v>
      </c>
      <c r="M220" s="40">
        <v>37</v>
      </c>
      <c r="N220" s="48">
        <v>62.4</v>
      </c>
    </row>
    <row r="221" spans="1:14" ht="12.75">
      <c r="A221" s="37" t="s">
        <v>168</v>
      </c>
      <c r="B221" s="40">
        <v>40</v>
      </c>
      <c r="C221" s="40">
        <v>45.8</v>
      </c>
      <c r="D221" s="40">
        <v>57</v>
      </c>
      <c r="E221" s="40">
        <v>65.3</v>
      </c>
      <c r="F221" s="40">
        <v>75.2</v>
      </c>
      <c r="G221" s="40">
        <v>86</v>
      </c>
      <c r="H221" s="40">
        <v>93.6</v>
      </c>
      <c r="I221" s="40">
        <v>92</v>
      </c>
      <c r="J221" s="40">
        <v>81.7</v>
      </c>
      <c r="K221" s="40">
        <v>67.9</v>
      </c>
      <c r="L221" s="40">
        <v>51.4</v>
      </c>
      <c r="M221" s="40">
        <v>40.7</v>
      </c>
      <c r="N221" s="48">
        <v>66.4</v>
      </c>
    </row>
    <row r="222" spans="1:14" ht="12.75">
      <c r="A222" s="37" t="s">
        <v>169</v>
      </c>
      <c r="B222" s="40">
        <v>38.3</v>
      </c>
      <c r="C222" s="40">
        <v>45</v>
      </c>
      <c r="D222" s="40">
        <v>53.3</v>
      </c>
      <c r="E222" s="40">
        <v>63.4</v>
      </c>
      <c r="F222" s="40">
        <v>74.3</v>
      </c>
      <c r="G222" s="40">
        <v>82.9</v>
      </c>
      <c r="H222" s="40">
        <v>91.6</v>
      </c>
      <c r="I222" s="40">
        <v>89.2</v>
      </c>
      <c r="J222" s="40">
        <v>80.5</v>
      </c>
      <c r="K222" s="40">
        <v>67.2</v>
      </c>
      <c r="L222" s="40">
        <v>51.3</v>
      </c>
      <c r="M222" s="40">
        <v>39.5</v>
      </c>
      <c r="N222" s="48">
        <v>64.7</v>
      </c>
    </row>
    <row r="223" spans="1:14" ht="12.75">
      <c r="A223" s="37" t="s">
        <v>170</v>
      </c>
      <c r="B223" s="40">
        <v>27.4</v>
      </c>
      <c r="C223" s="40">
        <v>31.3</v>
      </c>
      <c r="D223" s="40">
        <v>42.2</v>
      </c>
      <c r="E223" s="40">
        <v>53.8</v>
      </c>
      <c r="F223" s="40">
        <v>63.5</v>
      </c>
      <c r="G223" s="40">
        <v>73.5</v>
      </c>
      <c r="H223" s="40">
        <v>81.3</v>
      </c>
      <c r="I223" s="40">
        <v>80.3</v>
      </c>
      <c r="J223" s="40">
        <v>69.7</v>
      </c>
      <c r="K223" s="40">
        <v>58</v>
      </c>
      <c r="L223" s="40">
        <v>39.8</v>
      </c>
      <c r="M223" s="40">
        <v>27.7</v>
      </c>
      <c r="N223" s="48">
        <v>54</v>
      </c>
    </row>
    <row r="224" spans="1:14" ht="12.75">
      <c r="A224" s="37" t="s">
        <v>171</v>
      </c>
      <c r="B224" s="40">
        <v>41.7</v>
      </c>
      <c r="C224" s="40">
        <v>46.7</v>
      </c>
      <c r="D224" s="40">
        <v>55.8</v>
      </c>
      <c r="E224" s="40">
        <v>64.3</v>
      </c>
      <c r="F224" s="40">
        <v>73.3</v>
      </c>
      <c r="G224" s="40">
        <v>83.5</v>
      </c>
      <c r="H224" s="40">
        <v>90</v>
      </c>
      <c r="I224" s="40">
        <v>88</v>
      </c>
      <c r="J224" s="40">
        <v>80.2</v>
      </c>
      <c r="K224" s="40">
        <v>68.6</v>
      </c>
      <c r="L224" s="40">
        <v>54.3</v>
      </c>
      <c r="M224" s="40">
        <v>43.4</v>
      </c>
      <c r="N224" s="48">
        <v>65.8</v>
      </c>
    </row>
    <row r="225" spans="1:14" ht="12.75">
      <c r="A225" s="37" t="s">
        <v>172</v>
      </c>
      <c r="B225" s="40">
        <v>32.9</v>
      </c>
      <c r="C225" s="40">
        <v>38.5</v>
      </c>
      <c r="D225" s="40">
        <v>48.9</v>
      </c>
      <c r="E225" s="40">
        <v>59.6</v>
      </c>
      <c r="F225" s="40">
        <v>70</v>
      </c>
      <c r="G225" s="40">
        <v>80.2</v>
      </c>
      <c r="H225" s="40">
        <v>90.5</v>
      </c>
      <c r="I225" s="40">
        <v>88.8</v>
      </c>
      <c r="J225" s="40">
        <v>78.2</v>
      </c>
      <c r="K225" s="40">
        <v>64.1</v>
      </c>
      <c r="L225" s="40">
        <v>46.5</v>
      </c>
      <c r="M225" s="40">
        <v>34.6</v>
      </c>
      <c r="N225" s="48">
        <v>61.1</v>
      </c>
    </row>
    <row r="226" spans="1:14" ht="12.75">
      <c r="A226" s="37" t="s">
        <v>173</v>
      </c>
      <c r="B226" s="40">
        <v>35.8</v>
      </c>
      <c r="C226" s="40">
        <v>41.7</v>
      </c>
      <c r="D226" s="40">
        <v>50.8</v>
      </c>
      <c r="E226" s="40">
        <v>61.4</v>
      </c>
      <c r="F226" s="40">
        <v>71.2</v>
      </c>
      <c r="G226" s="40">
        <v>81.1</v>
      </c>
      <c r="H226" s="40">
        <v>90.5</v>
      </c>
      <c r="I226" s="40">
        <v>88</v>
      </c>
      <c r="J226" s="40">
        <v>77.8</v>
      </c>
      <c r="K226" s="40">
        <v>65.1</v>
      </c>
      <c r="L226" s="40">
        <v>48.9</v>
      </c>
      <c r="M226" s="40">
        <v>38.3</v>
      </c>
      <c r="N226" s="48">
        <v>62.5</v>
      </c>
    </row>
    <row r="227" spans="1:14" ht="12.75">
      <c r="A227" s="37" t="s">
        <v>320</v>
      </c>
      <c r="B227" s="40">
        <v>37.9</v>
      </c>
      <c r="C227" s="40">
        <v>43.7</v>
      </c>
      <c r="D227" s="40">
        <v>56</v>
      </c>
      <c r="E227" s="40">
        <v>59.1</v>
      </c>
      <c r="F227" s="40">
        <v>71.4</v>
      </c>
      <c r="G227" s="40">
        <v>81.4</v>
      </c>
      <c r="H227" s="40">
        <v>91.9</v>
      </c>
      <c r="I227" s="40">
        <v>88.6</v>
      </c>
      <c r="J227" s="40">
        <v>80.6</v>
      </c>
      <c r="K227" s="40">
        <v>67.8</v>
      </c>
      <c r="L227" s="40">
        <v>55</v>
      </c>
      <c r="M227" s="40">
        <v>37.3</v>
      </c>
      <c r="N227" s="48">
        <v>64.2</v>
      </c>
    </row>
    <row r="228" spans="1:14" ht="12.75">
      <c r="A228" s="37" t="s">
        <v>174</v>
      </c>
      <c r="B228" s="40">
        <v>30</v>
      </c>
      <c r="C228" s="40">
        <v>37.8</v>
      </c>
      <c r="D228" s="40">
        <v>52.7</v>
      </c>
      <c r="E228" s="40">
        <v>64.5</v>
      </c>
      <c r="F228" s="40">
        <v>74.8</v>
      </c>
      <c r="G228" s="40">
        <v>84.7</v>
      </c>
      <c r="H228" s="40">
        <v>91.5</v>
      </c>
      <c r="I228" s="40">
        <v>89</v>
      </c>
      <c r="J228" s="40">
        <v>79.8</v>
      </c>
      <c r="K228" s="40">
        <v>66.4</v>
      </c>
      <c r="L228" s="40">
        <v>47.9</v>
      </c>
      <c r="M228" s="40">
        <v>33.9</v>
      </c>
      <c r="N228" s="48">
        <v>62.7</v>
      </c>
    </row>
    <row r="229" spans="1:14" ht="12.75">
      <c r="A229" s="37" t="s">
        <v>175</v>
      </c>
      <c r="B229" s="40">
        <v>36.4</v>
      </c>
      <c r="C229" s="40">
        <v>40.7</v>
      </c>
      <c r="D229" s="40">
        <v>49.3</v>
      </c>
      <c r="E229" s="40">
        <v>55.8</v>
      </c>
      <c r="F229" s="40">
        <v>65.9</v>
      </c>
      <c r="G229" s="40">
        <v>75.2</v>
      </c>
      <c r="H229" s="40">
        <v>86.1</v>
      </c>
      <c r="I229" s="40">
        <v>85.4</v>
      </c>
      <c r="J229" s="40">
        <v>75.2</v>
      </c>
      <c r="K229" s="40">
        <v>61.7</v>
      </c>
      <c r="L229" s="40">
        <v>45.2</v>
      </c>
      <c r="M229" s="40">
        <v>36</v>
      </c>
      <c r="N229" s="48">
        <v>59.4</v>
      </c>
    </row>
    <row r="230" spans="1:14" ht="12.75">
      <c r="A230" s="37" t="s">
        <v>178</v>
      </c>
      <c r="B230" s="40">
        <v>40.2</v>
      </c>
      <c r="C230" s="40">
        <v>46</v>
      </c>
      <c r="D230" s="40">
        <v>55</v>
      </c>
      <c r="E230" s="40">
        <v>64.6</v>
      </c>
      <c r="F230" s="40">
        <v>74.4</v>
      </c>
      <c r="G230" s="40">
        <v>85</v>
      </c>
      <c r="H230" s="40">
        <v>92</v>
      </c>
      <c r="I230" s="40">
        <v>89.7</v>
      </c>
      <c r="J230" s="40">
        <v>81.3</v>
      </c>
      <c r="K230" s="40">
        <v>69.1</v>
      </c>
      <c r="L230" s="40">
        <v>52.6</v>
      </c>
      <c r="M230" s="40">
        <v>41.9</v>
      </c>
      <c r="N230" s="48">
        <v>66</v>
      </c>
    </row>
    <row r="231" spans="1:14" ht="12.75">
      <c r="A231" s="37" t="s">
        <v>179</v>
      </c>
      <c r="B231" s="40">
        <v>32.4</v>
      </c>
      <c r="C231" s="40">
        <v>34.9</v>
      </c>
      <c r="D231" s="40">
        <v>43.1</v>
      </c>
      <c r="E231" s="40">
        <v>51.1</v>
      </c>
      <c r="F231" s="40">
        <v>61.2</v>
      </c>
      <c r="G231" s="40">
        <v>72.1</v>
      </c>
      <c r="H231" s="40">
        <v>78.8</v>
      </c>
      <c r="I231" s="40">
        <v>76.3</v>
      </c>
      <c r="J231" s="40">
        <v>67.7</v>
      </c>
      <c r="K231" s="40">
        <v>56.3</v>
      </c>
      <c r="L231" s="40">
        <v>39.9</v>
      </c>
      <c r="M231" s="40">
        <v>32.2</v>
      </c>
      <c r="N231" s="48">
        <v>53.8</v>
      </c>
    </row>
    <row r="232" spans="1:14" ht="12.75">
      <c r="A232" s="37" t="s">
        <v>182</v>
      </c>
      <c r="B232" s="40">
        <v>36.6</v>
      </c>
      <c r="C232" s="40">
        <v>42.5</v>
      </c>
      <c r="D232" s="40">
        <v>50.9</v>
      </c>
      <c r="E232" s="40">
        <v>61.9</v>
      </c>
      <c r="F232" s="40">
        <v>71.3</v>
      </c>
      <c r="G232" s="40">
        <v>80.6</v>
      </c>
      <c r="H232" s="40">
        <v>91.3</v>
      </c>
      <c r="I232" s="40">
        <v>88.9</v>
      </c>
      <c r="J232" s="40">
        <v>79</v>
      </c>
      <c r="K232" s="40">
        <v>65.8</v>
      </c>
      <c r="L232" s="40">
        <v>49.2</v>
      </c>
      <c r="M232" s="40">
        <v>40.1</v>
      </c>
      <c r="N232" s="48">
        <v>63.2</v>
      </c>
    </row>
    <row r="233" spans="1:14" ht="12.75">
      <c r="A233" s="37" t="s">
        <v>181</v>
      </c>
      <c r="B233" s="40">
        <v>37.3</v>
      </c>
      <c r="C233" s="40">
        <v>43.3</v>
      </c>
      <c r="D233" s="40">
        <v>52.5</v>
      </c>
      <c r="E233" s="40">
        <v>61.5</v>
      </c>
      <c r="F233" s="40">
        <v>72.1</v>
      </c>
      <c r="G233" s="40">
        <v>83</v>
      </c>
      <c r="H233" s="40">
        <v>92.6</v>
      </c>
      <c r="I233" s="40">
        <v>90.3</v>
      </c>
      <c r="J233" s="40">
        <v>79.5</v>
      </c>
      <c r="K233" s="40">
        <v>65.8</v>
      </c>
      <c r="L233" s="40">
        <v>49.9</v>
      </c>
      <c r="M233" s="40">
        <v>38.7</v>
      </c>
      <c r="N233" s="48">
        <v>63.9</v>
      </c>
    </row>
    <row r="234" spans="1:14" ht="12.75">
      <c r="A234" s="37" t="s">
        <v>184</v>
      </c>
      <c r="B234" s="40">
        <v>41</v>
      </c>
      <c r="C234" s="40">
        <v>45.4</v>
      </c>
      <c r="D234" s="40">
        <v>55.3</v>
      </c>
      <c r="E234" s="40">
        <v>62.5</v>
      </c>
      <c r="F234" s="40">
        <v>73.2</v>
      </c>
      <c r="G234" s="40">
        <v>82.4</v>
      </c>
      <c r="H234" s="40">
        <v>91.4</v>
      </c>
      <c r="I234" s="40">
        <v>89.6</v>
      </c>
      <c r="J234" s="40">
        <v>79.7</v>
      </c>
      <c r="K234" s="40">
        <v>66.1</v>
      </c>
      <c r="L234" s="40">
        <v>50.2</v>
      </c>
      <c r="M234" s="40">
        <v>40.6</v>
      </c>
      <c r="N234" s="48">
        <v>64.8</v>
      </c>
    </row>
    <row r="235" spans="1:14" ht="12.75">
      <c r="A235" s="37" t="s">
        <v>183</v>
      </c>
      <c r="B235" s="40">
        <v>40.3</v>
      </c>
      <c r="C235" s="40">
        <v>45.2</v>
      </c>
      <c r="D235" s="40">
        <v>55.3</v>
      </c>
      <c r="E235" s="40">
        <v>62.9</v>
      </c>
      <c r="F235" s="40">
        <v>71.7</v>
      </c>
      <c r="G235" s="40">
        <v>82.3</v>
      </c>
      <c r="H235" s="40">
        <v>89.8</v>
      </c>
      <c r="I235" s="40">
        <v>88.8</v>
      </c>
      <c r="J235" s="40">
        <v>77.7</v>
      </c>
      <c r="K235" s="40">
        <v>65.8</v>
      </c>
      <c r="L235" s="40">
        <v>51.1</v>
      </c>
      <c r="M235" s="40">
        <v>40</v>
      </c>
      <c r="N235" s="48">
        <v>64.2</v>
      </c>
    </row>
    <row r="236" spans="1:14" ht="12.75">
      <c r="A236" s="37" t="s">
        <v>180</v>
      </c>
      <c r="B236" s="40">
        <v>33.9</v>
      </c>
      <c r="C236" s="40">
        <v>40.7</v>
      </c>
      <c r="D236" s="40">
        <v>49</v>
      </c>
      <c r="E236" s="40">
        <v>58.3</v>
      </c>
      <c r="F236" s="40">
        <v>68.8</v>
      </c>
      <c r="G236" s="40">
        <v>80.3</v>
      </c>
      <c r="H236" s="40">
        <v>89.6</v>
      </c>
      <c r="I236" s="40">
        <v>87.2</v>
      </c>
      <c r="J236" s="40">
        <v>76.4</v>
      </c>
      <c r="K236" s="40">
        <v>62.3</v>
      </c>
      <c r="L236" s="40">
        <v>48.8</v>
      </c>
      <c r="M236" s="40">
        <v>37.2</v>
      </c>
      <c r="N236" s="48">
        <v>61</v>
      </c>
    </row>
    <row r="237" spans="1:14" ht="12.75">
      <c r="A237" s="37" t="s">
        <v>185</v>
      </c>
      <c r="B237" s="40">
        <v>39.5</v>
      </c>
      <c r="C237" s="40">
        <v>45.1</v>
      </c>
      <c r="D237" s="40">
        <v>54.9</v>
      </c>
      <c r="E237" s="40">
        <v>64</v>
      </c>
      <c r="F237" s="40">
        <v>75.8</v>
      </c>
      <c r="G237" s="40">
        <v>85.7</v>
      </c>
      <c r="H237" s="40">
        <v>91.5</v>
      </c>
      <c r="I237" s="40">
        <v>88.9</v>
      </c>
      <c r="J237" s="40">
        <v>80.8</v>
      </c>
      <c r="K237" s="40">
        <v>68.3</v>
      </c>
      <c r="L237" s="40">
        <v>53.2</v>
      </c>
      <c r="M237" s="40">
        <v>40.3</v>
      </c>
      <c r="N237" s="48">
        <v>65.7</v>
      </c>
    </row>
    <row r="238" spans="1:14" ht="12.75">
      <c r="A238" s="37" t="s">
        <v>186</v>
      </c>
      <c r="B238" s="40">
        <v>38.9</v>
      </c>
      <c r="C238" s="40">
        <v>43.8</v>
      </c>
      <c r="D238" s="40">
        <v>52.2</v>
      </c>
      <c r="E238" s="40">
        <v>61</v>
      </c>
      <c r="F238" s="40">
        <v>71.4</v>
      </c>
      <c r="G238" s="40">
        <v>81.9</v>
      </c>
      <c r="H238" s="40">
        <v>90.6</v>
      </c>
      <c r="I238" s="40">
        <v>88.5</v>
      </c>
      <c r="J238" s="40">
        <v>79.2</v>
      </c>
      <c r="K238" s="40">
        <v>66</v>
      </c>
      <c r="L238" s="40">
        <v>49.8</v>
      </c>
      <c r="M238" s="40">
        <v>39.7</v>
      </c>
      <c r="N238" s="48">
        <v>63.6</v>
      </c>
    </row>
    <row r="239" spans="1:14" ht="12.75">
      <c r="A239" s="37" t="s">
        <v>187</v>
      </c>
      <c r="B239" s="40">
        <v>38.5</v>
      </c>
      <c r="C239" s="40">
        <v>44</v>
      </c>
      <c r="D239" s="40">
        <v>53</v>
      </c>
      <c r="E239" s="40">
        <v>62.9</v>
      </c>
      <c r="F239" s="40">
        <v>73</v>
      </c>
      <c r="G239" s="40">
        <v>82.5</v>
      </c>
      <c r="H239" s="40">
        <v>90.1</v>
      </c>
      <c r="I239" s="40">
        <v>87.7</v>
      </c>
      <c r="J239" s="40">
        <v>79.7</v>
      </c>
      <c r="K239" s="40">
        <v>67.3</v>
      </c>
      <c r="L239" s="40">
        <v>50.9</v>
      </c>
      <c r="M239" s="40">
        <v>40.8</v>
      </c>
      <c r="N239" s="48">
        <v>64.2</v>
      </c>
    </row>
    <row r="240" spans="1:14" ht="12.75">
      <c r="A240" s="37" t="s">
        <v>188</v>
      </c>
      <c r="B240" s="40">
        <v>31.6</v>
      </c>
      <c r="C240" s="40">
        <v>35.4</v>
      </c>
      <c r="D240" s="40">
        <v>39.8</v>
      </c>
      <c r="E240" s="40">
        <v>47.4</v>
      </c>
      <c r="F240" s="40">
        <v>59.8</v>
      </c>
      <c r="G240" s="40">
        <v>70.2</v>
      </c>
      <c r="H240" s="40">
        <v>76.6</v>
      </c>
      <c r="I240" s="40">
        <v>75.5</v>
      </c>
      <c r="J240" s="40">
        <v>67.7</v>
      </c>
      <c r="K240" s="40">
        <v>55.7</v>
      </c>
      <c r="L240" s="40">
        <v>41.9</v>
      </c>
      <c r="M240" s="40">
        <v>33.4</v>
      </c>
      <c r="N240" s="48">
        <v>52.9</v>
      </c>
    </row>
    <row r="241" spans="1:14" ht="12.75">
      <c r="A241" s="37" t="s">
        <v>189</v>
      </c>
      <c r="B241" s="40">
        <v>27.4</v>
      </c>
      <c r="C241" s="40">
        <v>31.9</v>
      </c>
      <c r="D241" s="40">
        <v>38.1</v>
      </c>
      <c r="E241" s="40">
        <v>48.2</v>
      </c>
      <c r="F241" s="40">
        <v>59.4</v>
      </c>
      <c r="G241" s="40">
        <v>70.2</v>
      </c>
      <c r="H241" s="40">
        <v>77.7</v>
      </c>
      <c r="I241" s="40">
        <v>75.4</v>
      </c>
      <c r="J241" s="40">
        <v>67.3</v>
      </c>
      <c r="K241" s="40">
        <v>56.1</v>
      </c>
      <c r="L241" s="40">
        <v>39.9</v>
      </c>
      <c r="M241" s="40">
        <v>30.4</v>
      </c>
      <c r="N241" s="48">
        <v>51.8</v>
      </c>
    </row>
    <row r="242" spans="1:14" ht="12.75">
      <c r="A242" s="37" t="s">
        <v>190</v>
      </c>
      <c r="B242" s="40">
        <v>33</v>
      </c>
      <c r="C242" s="40">
        <v>33.8</v>
      </c>
      <c r="D242" s="40">
        <v>40.1</v>
      </c>
      <c r="E242" s="40">
        <v>47.5</v>
      </c>
      <c r="F242" s="40">
        <v>57</v>
      </c>
      <c r="G242" s="40">
        <v>68.3</v>
      </c>
      <c r="H242" s="40">
        <v>75.4</v>
      </c>
      <c r="I242" s="40">
        <v>73.8</v>
      </c>
      <c r="J242" s="40">
        <v>64.6</v>
      </c>
      <c r="K242" s="40">
        <v>52.7</v>
      </c>
      <c r="L242" s="40">
        <v>38.8</v>
      </c>
      <c r="M242" s="40">
        <v>32.5</v>
      </c>
      <c r="N242" s="48">
        <v>51.5</v>
      </c>
    </row>
    <row r="243" spans="1:14" ht="12.75">
      <c r="A243" s="37" t="s">
        <v>321</v>
      </c>
      <c r="B243" s="40">
        <v>35.4</v>
      </c>
      <c r="C243" s="40">
        <v>42.9</v>
      </c>
      <c r="D243" s="40">
        <v>56.8</v>
      </c>
      <c r="E243" s="40">
        <v>67.6</v>
      </c>
      <c r="F243" s="40">
        <v>74.1</v>
      </c>
      <c r="G243" s="40">
        <v>86.9</v>
      </c>
      <c r="H243" s="40">
        <v>95.1</v>
      </c>
      <c r="I243" s="40">
        <v>91</v>
      </c>
      <c r="J243" s="40">
        <v>81.9</v>
      </c>
      <c r="K243" s="40">
        <v>69.6</v>
      </c>
      <c r="L243" s="40">
        <v>49.4</v>
      </c>
      <c r="M243" s="40">
        <v>36.1</v>
      </c>
      <c r="N243" s="48">
        <v>65.6</v>
      </c>
    </row>
    <row r="244" spans="1:14" ht="12.75">
      <c r="A244" s="37" t="s">
        <v>322</v>
      </c>
      <c r="B244" s="40">
        <v>34.9</v>
      </c>
      <c r="C244" s="40">
        <v>45.1</v>
      </c>
      <c r="D244" s="40">
        <v>56.3</v>
      </c>
      <c r="E244" s="40">
        <v>67.7</v>
      </c>
      <c r="F244" s="40">
        <v>73.6</v>
      </c>
      <c r="G244" s="40">
        <v>83.9</v>
      </c>
      <c r="H244" s="40">
        <v>90.1</v>
      </c>
      <c r="I244" s="40">
        <v>86.6</v>
      </c>
      <c r="J244" s="40">
        <v>80.6</v>
      </c>
      <c r="K244" s="40">
        <v>69.1</v>
      </c>
      <c r="L244" s="40">
        <v>53.2</v>
      </c>
      <c r="M244" s="40">
        <v>37.9</v>
      </c>
      <c r="N244" s="48">
        <v>64.9</v>
      </c>
    </row>
    <row r="245" spans="1:14" ht="12.75">
      <c r="A245" s="37" t="s">
        <v>191</v>
      </c>
      <c r="B245" s="40">
        <v>37.8</v>
      </c>
      <c r="C245" s="40">
        <v>43.9</v>
      </c>
      <c r="D245" s="40">
        <v>54.1</v>
      </c>
      <c r="E245" s="40">
        <v>63.1</v>
      </c>
      <c r="F245" s="40">
        <v>72.3</v>
      </c>
      <c r="G245" s="40">
        <v>84</v>
      </c>
      <c r="H245" s="40">
        <v>90.8</v>
      </c>
      <c r="I245" s="40">
        <v>88.8</v>
      </c>
      <c r="J245" s="40">
        <v>79.2</v>
      </c>
      <c r="K245" s="40">
        <v>65.3</v>
      </c>
      <c r="L245" s="40">
        <v>48.9</v>
      </c>
      <c r="M245" s="40">
        <v>38.5</v>
      </c>
      <c r="N245" s="48">
        <v>63.9</v>
      </c>
    </row>
    <row r="246" spans="1:14" ht="12.75">
      <c r="A246" s="37" t="s">
        <v>192</v>
      </c>
      <c r="B246" s="40">
        <v>30.8</v>
      </c>
      <c r="C246" s="40">
        <v>32.8</v>
      </c>
      <c r="D246" s="40">
        <v>36.8</v>
      </c>
      <c r="E246" s="40">
        <v>44</v>
      </c>
      <c r="F246" s="40">
        <v>53</v>
      </c>
      <c r="G246" s="40">
        <v>63.7</v>
      </c>
      <c r="H246" s="40">
        <v>72.2</v>
      </c>
      <c r="I246" s="40">
        <v>70.4</v>
      </c>
      <c r="J246" s="40">
        <v>62.2</v>
      </c>
      <c r="K246" s="40">
        <v>50.9</v>
      </c>
      <c r="L246" s="40">
        <v>37.8</v>
      </c>
      <c r="M246" s="40">
        <v>31.7</v>
      </c>
      <c r="N246" s="48">
        <v>48.9</v>
      </c>
    </row>
    <row r="247" spans="1:14" ht="12.75">
      <c r="A247" s="37" t="s">
        <v>193</v>
      </c>
      <c r="B247" s="40">
        <v>34.1</v>
      </c>
      <c r="C247" s="40">
        <v>38.4</v>
      </c>
      <c r="D247" s="40">
        <v>46.3</v>
      </c>
      <c r="E247" s="40">
        <v>57</v>
      </c>
      <c r="F247" s="40">
        <v>67.3</v>
      </c>
      <c r="G247" s="40">
        <v>76.8</v>
      </c>
      <c r="H247" s="40">
        <v>84.9</v>
      </c>
      <c r="I247" s="40">
        <v>82.8</v>
      </c>
      <c r="J247" s="40">
        <v>74.1</v>
      </c>
      <c r="K247" s="40">
        <v>62.4</v>
      </c>
      <c r="L247" s="40">
        <v>45.8</v>
      </c>
      <c r="M247" s="40">
        <v>36.2</v>
      </c>
      <c r="N247" s="48">
        <v>58.8</v>
      </c>
    </row>
    <row r="248" spans="1:14" ht="12.75">
      <c r="A248" s="37" t="s">
        <v>194</v>
      </c>
      <c r="B248" s="40">
        <v>33.1</v>
      </c>
      <c r="C248" s="40">
        <v>39.5</v>
      </c>
      <c r="D248" s="40">
        <v>47.7</v>
      </c>
      <c r="E248" s="40">
        <v>59.1</v>
      </c>
      <c r="F248" s="40">
        <v>69.1</v>
      </c>
      <c r="G248" s="40">
        <v>80.1</v>
      </c>
      <c r="H248" s="40">
        <v>90.3</v>
      </c>
      <c r="I248" s="40">
        <v>88.2</v>
      </c>
      <c r="J248" s="40">
        <v>78.1</v>
      </c>
      <c r="K248" s="40">
        <v>65</v>
      </c>
      <c r="L248" s="40">
        <v>47.9</v>
      </c>
      <c r="M248" s="40">
        <v>36.1</v>
      </c>
      <c r="N248" s="48">
        <v>61.2</v>
      </c>
    </row>
    <row r="249" spans="1:14" ht="12.75">
      <c r="A249" s="37" t="s">
        <v>323</v>
      </c>
      <c r="B249" s="40">
        <v>27.1</v>
      </c>
      <c r="C249" s="40">
        <v>29.8</v>
      </c>
      <c r="D249" s="40">
        <v>35.3</v>
      </c>
      <c r="E249" s="40">
        <v>43.8</v>
      </c>
      <c r="F249" s="40">
        <v>60.8</v>
      </c>
      <c r="G249" s="40">
        <v>67.9</v>
      </c>
      <c r="H249" s="40">
        <v>76.8</v>
      </c>
      <c r="I249" s="40">
        <v>77.4</v>
      </c>
      <c r="J249" s="40">
        <v>66.1</v>
      </c>
      <c r="K249" s="40">
        <v>50</v>
      </c>
      <c r="L249" s="40">
        <v>37.2</v>
      </c>
      <c r="M249" s="40">
        <v>25.7</v>
      </c>
      <c r="N249" s="48">
        <v>49.8</v>
      </c>
    </row>
    <row r="250" spans="1:14" ht="12.75">
      <c r="A250" s="37" t="s">
        <v>195</v>
      </c>
      <c r="B250" s="40">
        <v>28.8</v>
      </c>
      <c r="C250" s="40">
        <v>33.6</v>
      </c>
      <c r="D250" s="40">
        <v>41.1</v>
      </c>
      <c r="E250" s="40">
        <v>52</v>
      </c>
      <c r="F250" s="40">
        <v>62</v>
      </c>
      <c r="G250" s="40">
        <v>73.1</v>
      </c>
      <c r="H250" s="40">
        <v>80.2</v>
      </c>
      <c r="I250" s="40">
        <v>78.2</v>
      </c>
      <c r="J250" s="40">
        <v>71</v>
      </c>
      <c r="K250" s="40">
        <v>59.2</v>
      </c>
      <c r="L250" s="40">
        <v>41.4</v>
      </c>
      <c r="M250" s="40">
        <v>30.7</v>
      </c>
      <c r="N250" s="48">
        <v>54.3</v>
      </c>
    </row>
    <row r="251" spans="1:14" ht="12.75">
      <c r="A251" s="37" t="s">
        <v>196</v>
      </c>
      <c r="B251" s="40">
        <v>41.6</v>
      </c>
      <c r="C251" s="40">
        <v>44.9</v>
      </c>
      <c r="D251" s="40">
        <v>52.8</v>
      </c>
      <c r="E251" s="40">
        <v>63.4</v>
      </c>
      <c r="F251" s="40">
        <v>73.7</v>
      </c>
      <c r="G251" s="40">
        <v>84.6</v>
      </c>
      <c r="H251" s="40">
        <v>92.7</v>
      </c>
      <c r="I251" s="40">
        <v>90.9</v>
      </c>
      <c r="J251" s="40">
        <v>81.7</v>
      </c>
      <c r="K251" s="40">
        <v>70.1</v>
      </c>
      <c r="L251" s="40">
        <v>50.9</v>
      </c>
      <c r="M251" s="40">
        <v>41.9</v>
      </c>
      <c r="N251" s="48">
        <v>65.8</v>
      </c>
    </row>
    <row r="252" spans="1:14" ht="12.75">
      <c r="A252" s="37" t="s">
        <v>197</v>
      </c>
      <c r="B252" s="40">
        <v>37.5</v>
      </c>
      <c r="C252" s="40">
        <v>43.6</v>
      </c>
      <c r="D252" s="40">
        <v>53.7</v>
      </c>
      <c r="E252" s="40">
        <v>63.9</v>
      </c>
      <c r="F252" s="40">
        <v>74.1</v>
      </c>
      <c r="G252" s="40">
        <v>84.9</v>
      </c>
      <c r="H252" s="40">
        <v>93.2</v>
      </c>
      <c r="I252" s="40">
        <v>90.5</v>
      </c>
      <c r="J252" s="40">
        <v>81.1</v>
      </c>
      <c r="K252" s="40">
        <v>67.3</v>
      </c>
      <c r="L252" s="40">
        <v>50.1</v>
      </c>
      <c r="M252" s="40">
        <v>39.6</v>
      </c>
      <c r="N252" s="48">
        <v>65</v>
      </c>
    </row>
    <row r="253" spans="1:14" ht="12.75">
      <c r="A253" s="37" t="s">
        <v>177</v>
      </c>
      <c r="B253" s="40">
        <v>53.6</v>
      </c>
      <c r="C253" s="40">
        <v>59.9</v>
      </c>
      <c r="D253" s="40">
        <v>67.9</v>
      </c>
      <c r="E253" s="40">
        <v>76.7</v>
      </c>
      <c r="F253" s="40">
        <v>86</v>
      </c>
      <c r="G253" s="40">
        <v>96.2</v>
      </c>
      <c r="H253" s="40">
        <v>101.7</v>
      </c>
      <c r="I253" s="40">
        <v>99.5</v>
      </c>
      <c r="J253" s="40">
        <v>92.6</v>
      </c>
      <c r="K253" s="40">
        <v>80.2</v>
      </c>
      <c r="L253" s="40">
        <v>64.8</v>
      </c>
      <c r="M253" s="40">
        <v>54</v>
      </c>
      <c r="N253" s="48">
        <v>77.8</v>
      </c>
    </row>
    <row r="254" spans="1:14" ht="12.75">
      <c r="A254" s="37" t="s">
        <v>176</v>
      </c>
      <c r="B254" s="40">
        <v>49.5</v>
      </c>
      <c r="C254" s="40">
        <v>57.6</v>
      </c>
      <c r="D254" s="40">
        <v>63.8</v>
      </c>
      <c r="E254" s="40">
        <v>76.8</v>
      </c>
      <c r="F254" s="40">
        <v>84.3</v>
      </c>
      <c r="G254" s="40">
        <v>94.4</v>
      </c>
      <c r="H254" s="40">
        <v>101.5</v>
      </c>
      <c r="I254" s="40">
        <v>99.2</v>
      </c>
      <c r="J254" s="40">
        <v>93.6</v>
      </c>
      <c r="K254" s="40">
        <v>80.2</v>
      </c>
      <c r="L254" s="40">
        <v>63.8</v>
      </c>
      <c r="M254" s="40">
        <v>50.9</v>
      </c>
      <c r="N254" s="48">
        <v>76.3</v>
      </c>
    </row>
    <row r="255" spans="1:14" ht="12.75">
      <c r="A255" s="37" t="s">
        <v>324</v>
      </c>
      <c r="B255" s="40">
        <v>29</v>
      </c>
      <c r="C255" s="40">
        <v>32.8</v>
      </c>
      <c r="D255" s="40">
        <v>37.2</v>
      </c>
      <c r="E255" s="40">
        <v>46.1</v>
      </c>
      <c r="F255" s="40">
        <v>59.1</v>
      </c>
      <c r="G255" s="40">
        <v>68.8</v>
      </c>
      <c r="H255" s="40">
        <v>79</v>
      </c>
      <c r="I255" s="40">
        <v>78.5</v>
      </c>
      <c r="J255" s="40">
        <v>71.5</v>
      </c>
      <c r="K255" s="40">
        <v>62.8</v>
      </c>
      <c r="L255" s="40">
        <v>46.3</v>
      </c>
      <c r="M255" s="40">
        <v>35.2</v>
      </c>
      <c r="N255" s="48">
        <v>53.9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</row>
    <row r="258" spans="1:14" ht="12.75">
      <c r="A258" s="37" t="s">
        <v>198</v>
      </c>
      <c r="B258" s="40">
        <v>33.9</v>
      </c>
      <c r="C258" s="40">
        <v>40</v>
      </c>
      <c r="D258" s="40">
        <v>44.9</v>
      </c>
      <c r="E258" s="40">
        <v>54.8</v>
      </c>
      <c r="F258" s="40">
        <v>64.8</v>
      </c>
      <c r="G258" s="40">
        <v>77.2</v>
      </c>
      <c r="H258" s="40">
        <v>84.4</v>
      </c>
      <c r="I258" s="40">
        <v>82.2</v>
      </c>
      <c r="J258" s="40">
        <v>72.5</v>
      </c>
      <c r="K258" s="40">
        <v>59.7</v>
      </c>
      <c r="L258" s="40">
        <v>45.9</v>
      </c>
      <c r="M258" s="40">
        <v>35.9</v>
      </c>
      <c r="N258" s="48">
        <v>58</v>
      </c>
    </row>
    <row r="259" spans="1:14" ht="12.75">
      <c r="A259" s="37" t="s">
        <v>199</v>
      </c>
      <c r="B259" s="40">
        <v>36.3</v>
      </c>
      <c r="C259" s="40">
        <v>40.6</v>
      </c>
      <c r="D259" s="40">
        <v>51.5</v>
      </c>
      <c r="E259" s="40">
        <v>58.3</v>
      </c>
      <c r="F259" s="40">
        <v>69.3</v>
      </c>
      <c r="G259" s="40">
        <v>80.1</v>
      </c>
      <c r="H259" s="40">
        <v>87.5</v>
      </c>
      <c r="I259" s="40">
        <v>83.7</v>
      </c>
      <c r="J259" s="40">
        <v>74.7</v>
      </c>
      <c r="K259" s="40">
        <v>61.9</v>
      </c>
      <c r="L259" s="40">
        <v>46.1</v>
      </c>
      <c r="M259" s="40">
        <v>36.4</v>
      </c>
      <c r="N259" s="48">
        <v>60.5</v>
      </c>
    </row>
    <row r="260" spans="1:14" ht="12.75">
      <c r="A260" s="37" t="s">
        <v>251</v>
      </c>
      <c r="B260" s="40" t="s">
        <v>330</v>
      </c>
      <c r="C260" s="40" t="s">
        <v>330</v>
      </c>
      <c r="D260" s="40" t="s">
        <v>330</v>
      </c>
      <c r="E260" s="40" t="s">
        <v>330</v>
      </c>
      <c r="F260" s="40" t="s">
        <v>330</v>
      </c>
      <c r="G260" s="40" t="s">
        <v>330</v>
      </c>
      <c r="H260" s="40" t="s">
        <v>330</v>
      </c>
      <c r="I260" s="40" t="s">
        <v>330</v>
      </c>
      <c r="J260" s="40" t="s">
        <v>330</v>
      </c>
      <c r="K260" s="40" t="s">
        <v>330</v>
      </c>
      <c r="L260" s="40" t="s">
        <v>330</v>
      </c>
      <c r="M260" s="40" t="s">
        <v>330</v>
      </c>
      <c r="N260" s="48" t="s">
        <v>330</v>
      </c>
    </row>
    <row r="261" spans="1:14" ht="12.75">
      <c r="A261" s="37" t="s">
        <v>200</v>
      </c>
      <c r="B261" s="40">
        <v>33.4</v>
      </c>
      <c r="C261" s="40">
        <v>40</v>
      </c>
      <c r="D261" s="40">
        <v>50.2</v>
      </c>
      <c r="E261" s="40">
        <v>60.1</v>
      </c>
      <c r="F261" s="40">
        <v>71</v>
      </c>
      <c r="G261" s="40">
        <v>81.5</v>
      </c>
      <c r="H261" s="40">
        <v>91.7</v>
      </c>
      <c r="I261" s="40">
        <v>90.1</v>
      </c>
      <c r="J261" s="40">
        <v>79.1</v>
      </c>
      <c r="K261" s="40">
        <v>64.8</v>
      </c>
      <c r="L261" s="40">
        <v>47.2</v>
      </c>
      <c r="M261" s="40">
        <v>35.3</v>
      </c>
      <c r="N261" s="48">
        <v>62</v>
      </c>
    </row>
    <row r="262" spans="1:14" ht="12.75">
      <c r="A262" s="37" t="s">
        <v>325</v>
      </c>
      <c r="B262" s="40">
        <v>35.7</v>
      </c>
      <c r="C262" s="40">
        <v>44.4</v>
      </c>
      <c r="D262" s="40">
        <v>48.6</v>
      </c>
      <c r="E262" s="40">
        <v>61.1</v>
      </c>
      <c r="F262" s="40">
        <v>68.9</v>
      </c>
      <c r="G262" s="40">
        <v>82.5</v>
      </c>
      <c r="H262" s="40">
        <v>89.8</v>
      </c>
      <c r="I262" s="40">
        <v>86.4</v>
      </c>
      <c r="J262" s="40">
        <v>79.1</v>
      </c>
      <c r="K262" s="40">
        <v>67.5</v>
      </c>
      <c r="L262" s="40">
        <v>50.6</v>
      </c>
      <c r="M262" s="40">
        <v>39.7</v>
      </c>
      <c r="N262" s="48">
        <v>62.9</v>
      </c>
    </row>
    <row r="263" spans="1:14" ht="12.75">
      <c r="A263" s="37" t="s">
        <v>201</v>
      </c>
      <c r="B263" s="40">
        <v>37.1</v>
      </c>
      <c r="C263" s="40">
        <v>45.5</v>
      </c>
      <c r="D263" s="40">
        <v>55.3</v>
      </c>
      <c r="E263" s="40">
        <v>66</v>
      </c>
      <c r="F263" s="40">
        <v>75.6</v>
      </c>
      <c r="G263" s="40">
        <v>86.9</v>
      </c>
      <c r="H263" s="40">
        <v>93</v>
      </c>
      <c r="I263" s="40">
        <v>90.4</v>
      </c>
      <c r="J263" s="40">
        <v>81.6</v>
      </c>
      <c r="K263" s="40">
        <v>69.5</v>
      </c>
      <c r="L263" s="40">
        <v>52.1</v>
      </c>
      <c r="M263" s="40">
        <v>40.4</v>
      </c>
      <c r="N263" s="48">
        <v>66.1</v>
      </c>
    </row>
    <row r="264" spans="1:14" ht="12.75">
      <c r="A264" s="37" t="s">
        <v>202</v>
      </c>
      <c r="B264" s="40">
        <v>34.1</v>
      </c>
      <c r="C264" s="40">
        <v>40.5</v>
      </c>
      <c r="D264" s="40">
        <v>49.7</v>
      </c>
      <c r="E264" s="40">
        <v>59.6</v>
      </c>
      <c r="F264" s="40">
        <v>70.1</v>
      </c>
      <c r="G264" s="40">
        <v>80.9</v>
      </c>
      <c r="H264" s="40">
        <v>90.3</v>
      </c>
      <c r="I264" s="40">
        <v>88.5</v>
      </c>
      <c r="J264" s="40">
        <v>78.3</v>
      </c>
      <c r="K264" s="40">
        <v>63.3</v>
      </c>
      <c r="L264" s="40">
        <v>43.9</v>
      </c>
      <c r="M264" s="40">
        <v>34.6</v>
      </c>
      <c r="N264" s="48">
        <v>61.1</v>
      </c>
    </row>
    <row r="265" spans="1:14" ht="12.75">
      <c r="A265" s="37" t="s">
        <v>203</v>
      </c>
      <c r="B265" s="40">
        <v>38.4</v>
      </c>
      <c r="C265" s="40">
        <v>42.9</v>
      </c>
      <c r="D265" s="40">
        <v>51.2</v>
      </c>
      <c r="E265" s="40">
        <v>60.4</v>
      </c>
      <c r="F265" s="40">
        <v>69.5</v>
      </c>
      <c r="G265" s="40">
        <v>79.8</v>
      </c>
      <c r="H265" s="40">
        <v>88.3</v>
      </c>
      <c r="I265" s="40">
        <v>86.8</v>
      </c>
      <c r="J265" s="40">
        <v>76.8</v>
      </c>
      <c r="K265" s="40">
        <v>63.5</v>
      </c>
      <c r="L265" s="40">
        <v>49</v>
      </c>
      <c r="M265" s="40">
        <v>39.1</v>
      </c>
      <c r="N265" s="48">
        <v>62.1</v>
      </c>
    </row>
    <row r="266" spans="1:14" ht="12.75">
      <c r="A266" s="37" t="s">
        <v>204</v>
      </c>
      <c r="B266" s="40">
        <v>33.7</v>
      </c>
      <c r="C266" s="40">
        <v>39.3</v>
      </c>
      <c r="D266" s="40">
        <v>51.5</v>
      </c>
      <c r="E266" s="40">
        <v>61</v>
      </c>
      <c r="F266" s="40">
        <v>69.8</v>
      </c>
      <c r="G266" s="40">
        <v>80.1</v>
      </c>
      <c r="H266" s="40">
        <v>89.2</v>
      </c>
      <c r="I266" s="40">
        <v>88.4</v>
      </c>
      <c r="J266" s="40">
        <v>77.4</v>
      </c>
      <c r="K266" s="40">
        <v>63.8</v>
      </c>
      <c r="L266" s="40">
        <v>46.8</v>
      </c>
      <c r="M266" s="40">
        <v>35.8</v>
      </c>
      <c r="N266" s="48">
        <v>61.4</v>
      </c>
    </row>
    <row r="267" spans="1:14" ht="12.75">
      <c r="A267" s="37" t="s">
        <v>205</v>
      </c>
      <c r="B267" s="40">
        <v>31.9</v>
      </c>
      <c r="C267" s="40">
        <v>37.2</v>
      </c>
      <c r="D267" s="40">
        <v>49.4</v>
      </c>
      <c r="E267" s="40">
        <v>60.1</v>
      </c>
      <c r="F267" s="40">
        <v>68.9</v>
      </c>
      <c r="G267" s="40">
        <v>79.4</v>
      </c>
      <c r="H267" s="40">
        <v>87.8</v>
      </c>
      <c r="I267" s="40">
        <v>87.2</v>
      </c>
      <c r="J267" s="40">
        <v>76.9</v>
      </c>
      <c r="K267" s="40">
        <v>63.7</v>
      </c>
      <c r="L267" s="40">
        <v>45.8</v>
      </c>
      <c r="M267" s="40">
        <v>33.9</v>
      </c>
      <c r="N267" s="48">
        <v>60.2</v>
      </c>
    </row>
    <row r="268" spans="1:14" ht="12.75">
      <c r="A268" s="37" t="s">
        <v>206</v>
      </c>
      <c r="B268" s="40">
        <v>41.4</v>
      </c>
      <c r="C268" s="40">
        <v>45.5</v>
      </c>
      <c r="D268" s="40">
        <v>52.2</v>
      </c>
      <c r="E268" s="40">
        <v>60.5</v>
      </c>
      <c r="F268" s="40">
        <v>69.7</v>
      </c>
      <c r="G268" s="40">
        <v>79.7</v>
      </c>
      <c r="H268" s="40">
        <v>85.4</v>
      </c>
      <c r="I268" s="40">
        <v>82.5</v>
      </c>
      <c r="J268" s="40">
        <v>75.5</v>
      </c>
      <c r="K268" s="40">
        <v>65.3</v>
      </c>
      <c r="L268" s="40">
        <v>51.6</v>
      </c>
      <c r="M268" s="40">
        <v>43.2</v>
      </c>
      <c r="N268" s="48">
        <v>62.7</v>
      </c>
    </row>
    <row r="269" spans="1:14" ht="12.75">
      <c r="A269" s="37" t="s">
        <v>252</v>
      </c>
      <c r="B269" s="40" t="s">
        <v>330</v>
      </c>
      <c r="C269" s="40" t="s">
        <v>330</v>
      </c>
      <c r="D269" s="40" t="s">
        <v>330</v>
      </c>
      <c r="E269" s="40" t="s">
        <v>330</v>
      </c>
      <c r="F269" s="40" t="s">
        <v>330</v>
      </c>
      <c r="G269" s="40" t="s">
        <v>330</v>
      </c>
      <c r="H269" s="40" t="s">
        <v>330</v>
      </c>
      <c r="I269" s="40" t="s">
        <v>330</v>
      </c>
      <c r="J269" s="40" t="s">
        <v>330</v>
      </c>
      <c r="K269" s="40" t="s">
        <v>330</v>
      </c>
      <c r="L269" s="40" t="s">
        <v>330</v>
      </c>
      <c r="M269" s="40" t="s">
        <v>330</v>
      </c>
      <c r="N269" s="48" t="s">
        <v>330</v>
      </c>
    </row>
    <row r="270" spans="1:14" ht="12.75">
      <c r="A270" s="37" t="s">
        <v>207</v>
      </c>
      <c r="B270" s="40">
        <v>32.7</v>
      </c>
      <c r="C270" s="40">
        <v>34.5</v>
      </c>
      <c r="D270" s="40">
        <v>38.7</v>
      </c>
      <c r="E270" s="40">
        <v>46.7</v>
      </c>
      <c r="F270" s="40">
        <v>55.7</v>
      </c>
      <c r="G270" s="40">
        <v>67.7</v>
      </c>
      <c r="H270" s="40">
        <v>73.9</v>
      </c>
      <c r="I270" s="40">
        <v>73</v>
      </c>
      <c r="J270" s="40">
        <v>63.9</v>
      </c>
      <c r="K270" s="40">
        <v>52.6</v>
      </c>
      <c r="L270" s="40">
        <v>38</v>
      </c>
      <c r="M270" s="40">
        <v>33.5</v>
      </c>
      <c r="N270" s="48">
        <v>50.9</v>
      </c>
    </row>
    <row r="271" spans="1:14" ht="12.75">
      <c r="A271" s="37" t="s">
        <v>208</v>
      </c>
      <c r="B271" s="40">
        <v>38.5</v>
      </c>
      <c r="C271" s="40">
        <v>44.6</v>
      </c>
      <c r="D271" s="40">
        <v>51.2</v>
      </c>
      <c r="E271" s="40">
        <v>60.5</v>
      </c>
      <c r="F271" s="40">
        <v>70.9</v>
      </c>
      <c r="G271" s="40">
        <v>81.1</v>
      </c>
      <c r="H271" s="40">
        <v>90.3</v>
      </c>
      <c r="I271" s="40">
        <v>87.7</v>
      </c>
      <c r="J271" s="40">
        <v>78.9</v>
      </c>
      <c r="K271" s="40">
        <v>65.3</v>
      </c>
      <c r="L271" s="40">
        <v>50.4</v>
      </c>
      <c r="M271" s="40">
        <v>39.8</v>
      </c>
      <c r="N271" s="48">
        <v>63.3</v>
      </c>
    </row>
    <row r="272" spans="1:14" ht="12.75">
      <c r="A272" s="37" t="s">
        <v>253</v>
      </c>
      <c r="B272" s="40" t="s">
        <v>330</v>
      </c>
      <c r="C272" s="40" t="s">
        <v>330</v>
      </c>
      <c r="D272" s="40" t="s">
        <v>330</v>
      </c>
      <c r="E272" s="40" t="s">
        <v>330</v>
      </c>
      <c r="F272" s="40" t="s">
        <v>330</v>
      </c>
      <c r="G272" s="40" t="s">
        <v>330</v>
      </c>
      <c r="H272" s="40" t="s">
        <v>330</v>
      </c>
      <c r="I272" s="40" t="s">
        <v>330</v>
      </c>
      <c r="J272" s="40" t="s">
        <v>330</v>
      </c>
      <c r="K272" s="40" t="s">
        <v>330</v>
      </c>
      <c r="L272" s="40" t="s">
        <v>330</v>
      </c>
      <c r="M272" s="40" t="s">
        <v>330</v>
      </c>
      <c r="N272" s="48" t="s">
        <v>330</v>
      </c>
    </row>
    <row r="273" spans="1:14" ht="12.75">
      <c r="A273" s="37" t="s">
        <v>209</v>
      </c>
      <c r="B273" s="40">
        <v>36.2</v>
      </c>
      <c r="C273" s="40">
        <v>42</v>
      </c>
      <c r="D273" s="40">
        <v>50.4</v>
      </c>
      <c r="E273" s="40">
        <v>61.4</v>
      </c>
      <c r="F273" s="40">
        <v>71.4</v>
      </c>
      <c r="G273" s="40">
        <v>81.7</v>
      </c>
      <c r="H273" s="40">
        <v>90</v>
      </c>
      <c r="I273" s="40">
        <v>87.6</v>
      </c>
      <c r="J273" s="40">
        <v>78.1</v>
      </c>
      <c r="K273" s="40">
        <v>65</v>
      </c>
      <c r="L273" s="40">
        <v>48.3</v>
      </c>
      <c r="M273" s="40">
        <v>38.8</v>
      </c>
      <c r="N273" s="48">
        <v>62.6</v>
      </c>
    </row>
    <row r="274" spans="1:14" ht="12.75">
      <c r="A274" s="37" t="s">
        <v>210</v>
      </c>
      <c r="B274" s="40">
        <v>29.7</v>
      </c>
      <c r="C274" s="40">
        <v>37.3</v>
      </c>
      <c r="D274" s="40">
        <v>50.5</v>
      </c>
      <c r="E274" s="40">
        <v>62.4</v>
      </c>
      <c r="F274" s="40">
        <v>72.8</v>
      </c>
      <c r="G274" s="40">
        <v>82.5</v>
      </c>
      <c r="H274" s="40">
        <v>89.8</v>
      </c>
      <c r="I274" s="40">
        <v>87.3</v>
      </c>
      <c r="J274" s="40">
        <v>78</v>
      </c>
      <c r="K274" s="40">
        <v>64.4</v>
      </c>
      <c r="L274" s="40">
        <v>46.4</v>
      </c>
      <c r="M274" s="40">
        <v>33.2</v>
      </c>
      <c r="N274" s="48">
        <v>61.2</v>
      </c>
    </row>
    <row r="275" spans="1:14" ht="12.75">
      <c r="A275" s="37" t="s">
        <v>211</v>
      </c>
      <c r="B275" s="40">
        <v>39.6</v>
      </c>
      <c r="C275" s="40">
        <v>43.9</v>
      </c>
      <c r="D275" s="40">
        <v>51</v>
      </c>
      <c r="E275" s="40">
        <v>59.4</v>
      </c>
      <c r="F275" s="40">
        <v>69.9</v>
      </c>
      <c r="G275" s="40">
        <v>81</v>
      </c>
      <c r="H275" s="40">
        <v>90.1</v>
      </c>
      <c r="I275" s="40">
        <v>87.7</v>
      </c>
      <c r="J275" s="40">
        <v>78.2</v>
      </c>
      <c r="K275" s="40">
        <v>65.4</v>
      </c>
      <c r="L275" s="40">
        <v>49.6</v>
      </c>
      <c r="M275" s="40">
        <v>40.5</v>
      </c>
      <c r="N275" s="48">
        <v>63</v>
      </c>
    </row>
    <row r="276" spans="1:14" ht="12.75">
      <c r="A276" s="37" t="s">
        <v>212</v>
      </c>
      <c r="B276" s="40">
        <v>47.4</v>
      </c>
      <c r="C276" s="40">
        <v>51.6</v>
      </c>
      <c r="D276" s="40">
        <v>57.6</v>
      </c>
      <c r="E276" s="40">
        <v>65.5</v>
      </c>
      <c r="F276" s="40">
        <v>75.5</v>
      </c>
      <c r="G276" s="40">
        <v>86.4</v>
      </c>
      <c r="H276" s="40">
        <v>92.7</v>
      </c>
      <c r="I276" s="40">
        <v>90.4</v>
      </c>
      <c r="J276" s="40">
        <v>82.9</v>
      </c>
      <c r="K276" s="40">
        <v>71.4</v>
      </c>
      <c r="L276" s="40">
        <v>57</v>
      </c>
      <c r="M276" s="40">
        <v>48.6</v>
      </c>
      <c r="N276" s="48">
        <v>68.9</v>
      </c>
    </row>
    <row r="277" spans="1:14" ht="12.75">
      <c r="A277" s="37" t="s">
        <v>213</v>
      </c>
      <c r="B277" s="40">
        <v>42.6</v>
      </c>
      <c r="C277" s="40">
        <v>49.5</v>
      </c>
      <c r="D277" s="40">
        <v>58.2</v>
      </c>
      <c r="E277" s="40">
        <v>66.2</v>
      </c>
      <c r="F277" s="40">
        <v>76.5</v>
      </c>
      <c r="G277" s="40">
        <v>87.2</v>
      </c>
      <c r="H277" s="40">
        <v>94.7</v>
      </c>
      <c r="I277" s="40">
        <v>92</v>
      </c>
      <c r="J277" s="40">
        <v>83.3</v>
      </c>
      <c r="K277" s="40">
        <v>70.6</v>
      </c>
      <c r="L277" s="40">
        <v>54.9</v>
      </c>
      <c r="M277" s="40">
        <v>44.1</v>
      </c>
      <c r="N277" s="48">
        <v>68.3</v>
      </c>
    </row>
    <row r="278" spans="1:14" ht="12.75">
      <c r="A278" s="37" t="s">
        <v>214</v>
      </c>
      <c r="B278" s="40">
        <v>35.9</v>
      </c>
      <c r="C278" s="40">
        <v>40</v>
      </c>
      <c r="D278" s="40">
        <v>47.7</v>
      </c>
      <c r="E278" s="40">
        <v>57.5</v>
      </c>
      <c r="F278" s="40">
        <v>68.1</v>
      </c>
      <c r="G278" s="40">
        <v>78.2</v>
      </c>
      <c r="H278" s="40">
        <v>86.1</v>
      </c>
      <c r="I278" s="40">
        <v>85</v>
      </c>
      <c r="J278" s="40">
        <v>75.9</v>
      </c>
      <c r="K278" s="40">
        <v>63.6</v>
      </c>
      <c r="L278" s="40">
        <v>46.8</v>
      </c>
      <c r="M278" s="40">
        <v>37.7</v>
      </c>
      <c r="N278" s="48">
        <v>60.2</v>
      </c>
    </row>
    <row r="279" spans="1:14" ht="12.75">
      <c r="A279" s="37" t="s">
        <v>254</v>
      </c>
      <c r="B279" s="40" t="s">
        <v>330</v>
      </c>
      <c r="C279" s="40" t="s">
        <v>330</v>
      </c>
      <c r="D279" s="40" t="s">
        <v>330</v>
      </c>
      <c r="E279" s="40" t="s">
        <v>330</v>
      </c>
      <c r="F279" s="40" t="s">
        <v>330</v>
      </c>
      <c r="G279" s="40" t="s">
        <v>330</v>
      </c>
      <c r="H279" s="40" t="s">
        <v>330</v>
      </c>
      <c r="I279" s="40" t="s">
        <v>330</v>
      </c>
      <c r="J279" s="40" t="s">
        <v>330</v>
      </c>
      <c r="K279" s="40" t="s">
        <v>330</v>
      </c>
      <c r="L279" s="40" t="s">
        <v>330</v>
      </c>
      <c r="M279" s="40" t="s">
        <v>330</v>
      </c>
      <c r="N279" s="48" t="s">
        <v>330</v>
      </c>
    </row>
    <row r="280" spans="1:14" ht="12.75">
      <c r="A280" s="37" t="s">
        <v>328</v>
      </c>
      <c r="B280" s="40" t="s">
        <v>330</v>
      </c>
      <c r="C280" s="40" t="s">
        <v>330</v>
      </c>
      <c r="D280" s="40" t="s">
        <v>330</v>
      </c>
      <c r="E280" s="40" t="s">
        <v>330</v>
      </c>
      <c r="F280" s="40" t="s">
        <v>330</v>
      </c>
      <c r="G280" s="40" t="s">
        <v>330</v>
      </c>
      <c r="H280" s="40" t="s">
        <v>330</v>
      </c>
      <c r="I280" s="40" t="s">
        <v>330</v>
      </c>
      <c r="J280" s="40" t="s">
        <v>330</v>
      </c>
      <c r="K280" s="40" t="s">
        <v>330</v>
      </c>
      <c r="L280" s="40" t="s">
        <v>330</v>
      </c>
      <c r="M280" s="40" t="s">
        <v>330</v>
      </c>
      <c r="N280" s="48" t="s">
        <v>330</v>
      </c>
    </row>
    <row r="281" spans="1:14" ht="12.75">
      <c r="A281" s="37" t="s">
        <v>215</v>
      </c>
      <c r="B281" s="40">
        <v>35.6</v>
      </c>
      <c r="C281" s="40">
        <v>42.5</v>
      </c>
      <c r="D281" s="40">
        <v>52.5</v>
      </c>
      <c r="E281" s="40">
        <v>62</v>
      </c>
      <c r="F281" s="40">
        <v>72.4</v>
      </c>
      <c r="G281" s="40">
        <v>82.1</v>
      </c>
      <c r="H281" s="40">
        <v>92</v>
      </c>
      <c r="I281" s="40">
        <v>89.5</v>
      </c>
      <c r="J281" s="40">
        <v>78.4</v>
      </c>
      <c r="K281" s="40">
        <v>63.3</v>
      </c>
      <c r="L281" s="40">
        <v>46.8</v>
      </c>
      <c r="M281" s="40">
        <v>37</v>
      </c>
      <c r="N281" s="48">
        <v>62.8</v>
      </c>
    </row>
    <row r="282" spans="1:14" ht="12.75">
      <c r="A282" s="37" t="s">
        <v>255</v>
      </c>
      <c r="B282" s="40" t="s">
        <v>330</v>
      </c>
      <c r="C282" s="40" t="s">
        <v>330</v>
      </c>
      <c r="D282" s="40" t="s">
        <v>330</v>
      </c>
      <c r="E282" s="40" t="s">
        <v>330</v>
      </c>
      <c r="F282" s="40" t="s">
        <v>330</v>
      </c>
      <c r="G282" s="40" t="s">
        <v>330</v>
      </c>
      <c r="H282" s="40" t="s">
        <v>330</v>
      </c>
      <c r="I282" s="40" t="s">
        <v>330</v>
      </c>
      <c r="J282" s="40" t="s">
        <v>330</v>
      </c>
      <c r="K282" s="40" t="s">
        <v>330</v>
      </c>
      <c r="L282" s="40" t="s">
        <v>330</v>
      </c>
      <c r="M282" s="40" t="s">
        <v>330</v>
      </c>
      <c r="N282" s="48" t="s">
        <v>330</v>
      </c>
    </row>
    <row r="283" spans="1:14" ht="12.75">
      <c r="A283" s="37" t="s">
        <v>216</v>
      </c>
      <c r="B283" s="40">
        <v>28.2</v>
      </c>
      <c r="C283" s="40">
        <v>32.1</v>
      </c>
      <c r="D283" s="40">
        <v>41.7</v>
      </c>
      <c r="E283" s="40">
        <v>53.8</v>
      </c>
      <c r="F283" s="40">
        <v>64</v>
      </c>
      <c r="G283" s="40">
        <v>72.9</v>
      </c>
      <c r="H283" s="40">
        <v>81.7</v>
      </c>
      <c r="I283" s="40">
        <v>80.3</v>
      </c>
      <c r="J283" s="40">
        <v>71.7</v>
      </c>
      <c r="K283" s="40">
        <v>59.8</v>
      </c>
      <c r="L283" s="40">
        <v>42</v>
      </c>
      <c r="M283" s="40">
        <v>30.7</v>
      </c>
      <c r="N283" s="48">
        <v>54.9</v>
      </c>
    </row>
    <row r="284" spans="1:14" ht="12.75">
      <c r="A284" s="37" t="s">
        <v>256</v>
      </c>
      <c r="B284" s="40">
        <v>35.4</v>
      </c>
      <c r="C284" s="40">
        <v>39.1</v>
      </c>
      <c r="D284" s="40">
        <v>53.7</v>
      </c>
      <c r="E284" s="40">
        <v>67.5</v>
      </c>
      <c r="F284" s="40">
        <v>75.5</v>
      </c>
      <c r="G284" s="40">
        <v>85.8</v>
      </c>
      <c r="H284" s="40">
        <v>93.5</v>
      </c>
      <c r="I284" s="40">
        <v>91.8</v>
      </c>
      <c r="J284" s="40">
        <v>85.3</v>
      </c>
      <c r="K284" s="40">
        <v>71.3</v>
      </c>
      <c r="L284" s="40">
        <v>52.5</v>
      </c>
      <c r="M284" s="40">
        <v>37.7</v>
      </c>
      <c r="N284" s="48">
        <v>65.8</v>
      </c>
    </row>
    <row r="285" spans="1:14" ht="12.75">
      <c r="A285" s="50" t="s">
        <v>217</v>
      </c>
      <c r="B285" s="51">
        <v>51.8</v>
      </c>
      <c r="C285" s="51">
        <v>56.8</v>
      </c>
      <c r="D285" s="51">
        <v>64</v>
      </c>
      <c r="E285" s="51">
        <v>72.8</v>
      </c>
      <c r="F285" s="51">
        <v>83</v>
      </c>
      <c r="G285" s="51">
        <v>93.8</v>
      </c>
      <c r="H285" s="51">
        <v>99.5</v>
      </c>
      <c r="I285" s="51">
        <v>97</v>
      </c>
      <c r="J285" s="51">
        <v>90.1</v>
      </c>
      <c r="K285" s="51">
        <v>78</v>
      </c>
      <c r="L285" s="51">
        <v>62.7</v>
      </c>
      <c r="M285" s="51">
        <v>53.1</v>
      </c>
      <c r="N285" s="52">
        <v>75.2</v>
      </c>
    </row>
  </sheetData>
  <printOptions horizontalCentered="1"/>
  <pageMargins left="0.5" right="0.5" top="1" bottom="1" header="0.5" footer="0.5"/>
  <pageSetup horizontalDpi="600" verticalDpi="600" orientation="landscape" scale="85" r:id="rId1"/>
  <headerFooter alignWithMargins="0">
    <oddHeader>&amp;C&amp;"Arial,Bold"Monthly Average Maximum Temperatures</oddHead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277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18.2</v>
      </c>
      <c r="C3" s="40">
        <v>19.9</v>
      </c>
      <c r="D3" s="40">
        <v>27.4</v>
      </c>
      <c r="E3" s="40">
        <v>34.9</v>
      </c>
      <c r="F3" s="40">
        <v>41.9</v>
      </c>
      <c r="G3" s="40">
        <v>49.1</v>
      </c>
      <c r="H3" s="40">
        <v>57.1</v>
      </c>
      <c r="I3" s="40">
        <v>55.7</v>
      </c>
      <c r="J3" s="40">
        <v>46.7</v>
      </c>
      <c r="K3" s="40">
        <v>37.8</v>
      </c>
      <c r="L3" s="40">
        <v>28.1</v>
      </c>
      <c r="M3" s="40">
        <v>22</v>
      </c>
      <c r="N3" s="48">
        <v>36.6</v>
      </c>
    </row>
    <row r="4" spans="1:14" ht="12.75">
      <c r="A4" s="37" t="s">
        <v>3</v>
      </c>
      <c r="B4" s="40">
        <v>11.6</v>
      </c>
      <c r="C4" s="40">
        <v>16.9</v>
      </c>
      <c r="D4" s="40">
        <v>23.6</v>
      </c>
      <c r="E4" s="40">
        <v>30.4</v>
      </c>
      <c r="F4" s="40">
        <v>38.3</v>
      </c>
      <c r="G4" s="40">
        <v>45</v>
      </c>
      <c r="H4" s="40">
        <v>51.6</v>
      </c>
      <c r="I4" s="40">
        <v>48.7</v>
      </c>
      <c r="J4" s="40">
        <v>40.6</v>
      </c>
      <c r="K4" s="40">
        <v>30.6</v>
      </c>
      <c r="L4" s="40">
        <v>22</v>
      </c>
      <c r="M4" s="40">
        <v>13.4</v>
      </c>
      <c r="N4" s="48">
        <v>31</v>
      </c>
    </row>
    <row r="5" spans="1:14" ht="12.75">
      <c r="A5" s="37" t="s">
        <v>4</v>
      </c>
      <c r="B5" s="40">
        <v>19.2</v>
      </c>
      <c r="C5" s="40">
        <v>21.8</v>
      </c>
      <c r="D5" s="40">
        <v>29.3</v>
      </c>
      <c r="E5" s="40">
        <v>35.3</v>
      </c>
      <c r="F5" s="40">
        <v>42</v>
      </c>
      <c r="G5" s="40">
        <v>48.9</v>
      </c>
      <c r="H5" s="40">
        <v>56.1</v>
      </c>
      <c r="I5" s="40">
        <v>54.9</v>
      </c>
      <c r="J5" s="40">
        <v>46.6</v>
      </c>
      <c r="K5" s="40">
        <v>36.4</v>
      </c>
      <c r="L5" s="40">
        <v>27.3</v>
      </c>
      <c r="M5" s="40">
        <v>20.6</v>
      </c>
      <c r="N5" s="48">
        <v>36.5</v>
      </c>
    </row>
    <row r="6" spans="1:14" ht="12.75">
      <c r="A6" s="37" t="s">
        <v>5</v>
      </c>
      <c r="B6" s="40">
        <v>13.1</v>
      </c>
      <c r="C6" s="40">
        <v>14.3</v>
      </c>
      <c r="D6" s="40">
        <v>17.2</v>
      </c>
      <c r="E6" s="40">
        <v>23.8</v>
      </c>
      <c r="F6" s="40">
        <v>32.8</v>
      </c>
      <c r="G6" s="40">
        <v>41.4</v>
      </c>
      <c r="H6" s="40">
        <v>48.9</v>
      </c>
      <c r="I6" s="40">
        <v>48.2</v>
      </c>
      <c r="J6" s="40">
        <v>39.9</v>
      </c>
      <c r="K6" s="40">
        <v>30.4</v>
      </c>
      <c r="L6" s="40">
        <v>19.4</v>
      </c>
      <c r="M6" s="40">
        <v>14.4</v>
      </c>
      <c r="N6" s="48">
        <v>28.6</v>
      </c>
    </row>
    <row r="7" spans="1:14" ht="12.75">
      <c r="A7" s="37" t="s">
        <v>6</v>
      </c>
      <c r="B7" s="40">
        <v>7.1</v>
      </c>
      <c r="C7" s="40">
        <v>11.7</v>
      </c>
      <c r="D7" s="40">
        <v>20.9</v>
      </c>
      <c r="E7" s="40">
        <v>28.8</v>
      </c>
      <c r="F7" s="40">
        <v>37.5</v>
      </c>
      <c r="G7" s="40">
        <v>45.3</v>
      </c>
      <c r="H7" s="40">
        <v>52</v>
      </c>
      <c r="I7" s="40">
        <v>50.5</v>
      </c>
      <c r="J7" s="40">
        <v>42</v>
      </c>
      <c r="K7" s="40">
        <v>31.9</v>
      </c>
      <c r="L7" s="40">
        <v>20</v>
      </c>
      <c r="M7" s="40">
        <v>10</v>
      </c>
      <c r="N7" s="48">
        <v>29.8</v>
      </c>
    </row>
    <row r="8" spans="1:14" ht="12.75">
      <c r="A8" s="37" t="s">
        <v>7</v>
      </c>
      <c r="B8" s="40">
        <v>15</v>
      </c>
      <c r="C8" s="40">
        <v>17.4</v>
      </c>
      <c r="D8" s="40">
        <v>21.7</v>
      </c>
      <c r="E8" s="40">
        <v>28</v>
      </c>
      <c r="F8" s="40">
        <v>34.8</v>
      </c>
      <c r="G8" s="40">
        <v>42</v>
      </c>
      <c r="H8" s="40">
        <v>49.8</v>
      </c>
      <c r="I8" s="40">
        <v>48.9</v>
      </c>
      <c r="J8" s="40">
        <v>41.8</v>
      </c>
      <c r="K8" s="40">
        <v>33</v>
      </c>
      <c r="L8" s="40">
        <v>22.9</v>
      </c>
      <c r="M8" s="40">
        <v>16.8</v>
      </c>
      <c r="N8" s="48">
        <v>31</v>
      </c>
    </row>
    <row r="9" spans="1:14" ht="12.75">
      <c r="A9" s="37" t="s">
        <v>294</v>
      </c>
      <c r="B9" s="40">
        <v>15.1</v>
      </c>
      <c r="C9" s="40">
        <v>16.6</v>
      </c>
      <c r="D9" s="40">
        <v>21</v>
      </c>
      <c r="E9" s="40">
        <v>29.6</v>
      </c>
      <c r="F9" s="40">
        <v>35.3</v>
      </c>
      <c r="G9" s="40">
        <v>41.9</v>
      </c>
      <c r="H9" s="40">
        <v>52.4</v>
      </c>
      <c r="I9" s="40">
        <v>50.8</v>
      </c>
      <c r="J9" s="40">
        <v>44.8</v>
      </c>
      <c r="K9" s="40">
        <v>32.8</v>
      </c>
      <c r="L9" s="40">
        <v>21.3</v>
      </c>
      <c r="M9" s="40">
        <v>15.6</v>
      </c>
      <c r="N9" s="48">
        <v>31.4</v>
      </c>
    </row>
    <row r="10" spans="1:14" ht="12.75">
      <c r="A10" s="37" t="s">
        <v>8</v>
      </c>
      <c r="B10" s="40">
        <v>18.6</v>
      </c>
      <c r="C10" s="40">
        <v>26.6</v>
      </c>
      <c r="D10" s="40">
        <v>33.1</v>
      </c>
      <c r="E10" s="40">
        <v>39.3</v>
      </c>
      <c r="F10" s="40">
        <v>48.9</v>
      </c>
      <c r="G10" s="40">
        <v>57.2</v>
      </c>
      <c r="H10" s="40">
        <v>63.8</v>
      </c>
      <c r="I10" s="40">
        <v>63</v>
      </c>
      <c r="J10" s="40">
        <v>53.7</v>
      </c>
      <c r="K10" s="40">
        <v>40.6</v>
      </c>
      <c r="L10" s="40">
        <v>29.8</v>
      </c>
      <c r="M10" s="40">
        <v>21.1</v>
      </c>
      <c r="N10" s="48">
        <v>41.3</v>
      </c>
    </row>
    <row r="11" spans="1:14" ht="12.75">
      <c r="A11" s="37" t="s">
        <v>9</v>
      </c>
      <c r="B11" s="40">
        <v>6.4</v>
      </c>
      <c r="C11" s="40">
        <v>13.3</v>
      </c>
      <c r="D11" s="40">
        <v>20.5</v>
      </c>
      <c r="E11" s="40">
        <v>25.8</v>
      </c>
      <c r="F11" s="40">
        <v>33.3</v>
      </c>
      <c r="G11" s="40">
        <v>39.3</v>
      </c>
      <c r="H11" s="40">
        <v>45.6</v>
      </c>
      <c r="I11" s="40">
        <v>45.4</v>
      </c>
      <c r="J11" s="40">
        <v>36.2</v>
      </c>
      <c r="K11" s="40">
        <v>25.4</v>
      </c>
      <c r="L11" s="40">
        <v>16.2</v>
      </c>
      <c r="M11" s="40">
        <v>8.1</v>
      </c>
      <c r="N11" s="48">
        <v>26.3</v>
      </c>
    </row>
    <row r="12" spans="1:14" ht="12.75">
      <c r="A12" s="37" t="s">
        <v>10</v>
      </c>
      <c r="B12" s="40">
        <v>18.6</v>
      </c>
      <c r="C12" s="40">
        <v>23.3</v>
      </c>
      <c r="D12" s="40">
        <v>28.4</v>
      </c>
      <c r="E12" s="40">
        <v>35.3</v>
      </c>
      <c r="F12" s="40">
        <v>44.2</v>
      </c>
      <c r="G12" s="40">
        <v>52.4</v>
      </c>
      <c r="H12" s="40">
        <v>61.2</v>
      </c>
      <c r="I12" s="40">
        <v>59.3</v>
      </c>
      <c r="J12" s="40">
        <v>47.9</v>
      </c>
      <c r="K12" s="40">
        <v>38.1</v>
      </c>
      <c r="L12" s="40">
        <v>27.9</v>
      </c>
      <c r="M12" s="40">
        <v>20.8</v>
      </c>
      <c r="N12" s="48">
        <v>38.1</v>
      </c>
    </row>
    <row r="13" spans="1:14" ht="12.75">
      <c r="A13" s="37" t="s">
        <v>220</v>
      </c>
      <c r="B13" s="40">
        <v>9.8</v>
      </c>
      <c r="C13" s="40">
        <v>15.9</v>
      </c>
      <c r="D13" s="40">
        <v>20</v>
      </c>
      <c r="E13" s="40">
        <v>24.1</v>
      </c>
      <c r="F13" s="40">
        <v>33.3</v>
      </c>
      <c r="G13" s="40">
        <v>40.5</v>
      </c>
      <c r="H13" s="40">
        <v>48</v>
      </c>
      <c r="I13" s="40">
        <v>46</v>
      </c>
      <c r="J13" s="40">
        <v>36.7</v>
      </c>
      <c r="K13" s="40">
        <v>27.8</v>
      </c>
      <c r="L13" s="40">
        <v>18.2</v>
      </c>
      <c r="M13" s="40">
        <v>9.4</v>
      </c>
      <c r="N13" s="48">
        <v>27.5</v>
      </c>
    </row>
    <row r="14" spans="1:14" ht="12.75">
      <c r="A14" s="37" t="s">
        <v>11</v>
      </c>
      <c r="B14" s="40">
        <v>20.2</v>
      </c>
      <c r="C14" s="40">
        <v>26.6</v>
      </c>
      <c r="D14" s="40">
        <v>35.4</v>
      </c>
      <c r="E14" s="40">
        <v>42.1</v>
      </c>
      <c r="F14" s="40">
        <v>51.1</v>
      </c>
      <c r="G14" s="40">
        <v>60.5</v>
      </c>
      <c r="H14" s="40">
        <v>67.2</v>
      </c>
      <c r="I14" s="40">
        <v>65.8</v>
      </c>
      <c r="J14" s="40">
        <v>55.5</v>
      </c>
      <c r="K14" s="40">
        <v>42.1</v>
      </c>
      <c r="L14" s="40">
        <v>30.9</v>
      </c>
      <c r="M14" s="40">
        <v>22.4</v>
      </c>
      <c r="N14" s="48">
        <v>43.3</v>
      </c>
    </row>
    <row r="15" spans="1:14" ht="12.75">
      <c r="A15" s="37" t="s">
        <v>221</v>
      </c>
      <c r="B15" s="40" t="s">
        <v>330</v>
      </c>
      <c r="C15" s="40" t="s">
        <v>330</v>
      </c>
      <c r="D15" s="40" t="s">
        <v>330</v>
      </c>
      <c r="E15" s="40" t="s">
        <v>330</v>
      </c>
      <c r="F15" s="40" t="s">
        <v>330</v>
      </c>
      <c r="G15" s="40" t="s">
        <v>330</v>
      </c>
      <c r="H15" s="40" t="s">
        <v>330</v>
      </c>
      <c r="I15" s="40" t="s">
        <v>330</v>
      </c>
      <c r="J15" s="40" t="s">
        <v>330</v>
      </c>
      <c r="K15" s="40" t="s">
        <v>330</v>
      </c>
      <c r="L15" s="40" t="s">
        <v>330</v>
      </c>
      <c r="M15" s="40" t="s">
        <v>330</v>
      </c>
      <c r="N15" s="48" t="s">
        <v>330</v>
      </c>
    </row>
    <row r="16" spans="1:14" ht="12.75">
      <c r="A16" s="37" t="s">
        <v>222</v>
      </c>
      <c r="B16" s="40">
        <v>15.1</v>
      </c>
      <c r="C16" s="40">
        <v>19.1</v>
      </c>
      <c r="D16" s="40">
        <v>25.6</v>
      </c>
      <c r="E16" s="40">
        <v>34</v>
      </c>
      <c r="F16" s="40">
        <v>41.7</v>
      </c>
      <c r="G16" s="40">
        <v>49.5</v>
      </c>
      <c r="H16" s="40">
        <v>57.5</v>
      </c>
      <c r="I16" s="40">
        <v>57</v>
      </c>
      <c r="J16" s="40">
        <v>46.7</v>
      </c>
      <c r="K16" s="40">
        <v>35.4</v>
      </c>
      <c r="L16" s="40">
        <v>24.8</v>
      </c>
      <c r="M16" s="40">
        <v>19.2</v>
      </c>
      <c r="N16" s="48">
        <v>35.5</v>
      </c>
    </row>
    <row r="17" spans="1:14" ht="12.75">
      <c r="A17" s="37" t="s">
        <v>329</v>
      </c>
      <c r="B17" s="40">
        <v>14.7</v>
      </c>
      <c r="C17" s="40">
        <v>14.2</v>
      </c>
      <c r="D17" s="40">
        <v>22.4</v>
      </c>
      <c r="E17" s="40">
        <v>30.4</v>
      </c>
      <c r="F17" s="40">
        <v>37.3</v>
      </c>
      <c r="G17" s="40">
        <v>42.7</v>
      </c>
      <c r="H17" s="40">
        <v>50.1</v>
      </c>
      <c r="I17" s="40">
        <v>50</v>
      </c>
      <c r="J17" s="40">
        <v>41.5</v>
      </c>
      <c r="K17" s="40">
        <v>32.7</v>
      </c>
      <c r="L17" s="40">
        <v>23.9</v>
      </c>
      <c r="M17" s="40">
        <v>15.4</v>
      </c>
      <c r="N17" s="48">
        <v>31.3</v>
      </c>
    </row>
    <row r="18" spans="1:14" ht="12.75">
      <c r="A18" s="37" t="s">
        <v>12</v>
      </c>
      <c r="B18" s="40">
        <v>19.3</v>
      </c>
      <c r="C18" s="40">
        <v>23.5</v>
      </c>
      <c r="D18" s="40">
        <v>34.1</v>
      </c>
      <c r="E18" s="40">
        <v>41.6</v>
      </c>
      <c r="F18" s="40">
        <v>50.5</v>
      </c>
      <c r="G18" s="40">
        <v>59.8</v>
      </c>
      <c r="H18" s="40">
        <v>66</v>
      </c>
      <c r="I18" s="40">
        <v>64.2</v>
      </c>
      <c r="J18" s="40">
        <v>53.7</v>
      </c>
      <c r="K18" s="40">
        <v>43.5</v>
      </c>
      <c r="L18" s="40">
        <v>32.1</v>
      </c>
      <c r="M18" s="40">
        <v>23</v>
      </c>
      <c r="N18" s="48">
        <v>42.6</v>
      </c>
    </row>
    <row r="19" spans="1:14" ht="12.75">
      <c r="A19" s="37" t="s">
        <v>13</v>
      </c>
      <c r="B19" s="40">
        <v>14.4</v>
      </c>
      <c r="C19" s="40">
        <v>18.6</v>
      </c>
      <c r="D19" s="40">
        <v>29</v>
      </c>
      <c r="E19" s="40">
        <v>37</v>
      </c>
      <c r="F19" s="40">
        <v>46.2</v>
      </c>
      <c r="G19" s="40">
        <v>53.4</v>
      </c>
      <c r="H19" s="40">
        <v>59.6</v>
      </c>
      <c r="I19" s="40">
        <v>57.2</v>
      </c>
      <c r="J19" s="40">
        <v>48</v>
      </c>
      <c r="K19" s="40">
        <v>38.2</v>
      </c>
      <c r="L19" s="40">
        <v>28.4</v>
      </c>
      <c r="M19" s="40">
        <v>20</v>
      </c>
      <c r="N19" s="48">
        <v>37.5</v>
      </c>
    </row>
    <row r="20" spans="1:14" ht="12.75">
      <c r="A20" s="37" t="s">
        <v>14</v>
      </c>
      <c r="B20" s="40">
        <v>13.4</v>
      </c>
      <c r="C20" s="40">
        <v>18.2</v>
      </c>
      <c r="D20" s="40">
        <v>23.5</v>
      </c>
      <c r="E20" s="40">
        <v>29.4</v>
      </c>
      <c r="F20" s="40">
        <v>36.3</v>
      </c>
      <c r="G20" s="40">
        <v>43.2</v>
      </c>
      <c r="H20" s="40">
        <v>50.8</v>
      </c>
      <c r="I20" s="40">
        <v>49.6</v>
      </c>
      <c r="J20" s="40">
        <v>40.7</v>
      </c>
      <c r="K20" s="40">
        <v>30.6</v>
      </c>
      <c r="L20" s="40">
        <v>21.2</v>
      </c>
      <c r="M20" s="40">
        <v>15.2</v>
      </c>
      <c r="N20" s="48">
        <v>31</v>
      </c>
    </row>
    <row r="21" spans="1:14" ht="12.75">
      <c r="A21" s="37" t="s">
        <v>15</v>
      </c>
      <c r="B21" s="40">
        <v>17.9</v>
      </c>
      <c r="C21" s="40">
        <v>18</v>
      </c>
      <c r="D21" s="40">
        <v>23.1</v>
      </c>
      <c r="E21" s="40">
        <v>28.4</v>
      </c>
      <c r="F21" s="40">
        <v>37.2</v>
      </c>
      <c r="G21" s="40">
        <v>44.8</v>
      </c>
      <c r="H21" s="40">
        <v>51.8</v>
      </c>
      <c r="I21" s="40">
        <v>51.1</v>
      </c>
      <c r="J21" s="40">
        <v>43.7</v>
      </c>
      <c r="K21" s="40">
        <v>33.9</v>
      </c>
      <c r="L21" s="40">
        <v>25.3</v>
      </c>
      <c r="M21" s="40">
        <v>16.5</v>
      </c>
      <c r="N21" s="48">
        <v>32.6</v>
      </c>
    </row>
    <row r="22" spans="1:14" ht="12.75">
      <c r="A22" s="37" t="s">
        <v>16</v>
      </c>
      <c r="B22" s="40">
        <v>24.1</v>
      </c>
      <c r="C22" s="40">
        <v>28.7</v>
      </c>
      <c r="D22" s="40">
        <v>35.5</v>
      </c>
      <c r="E22" s="40">
        <v>42.7</v>
      </c>
      <c r="F22" s="40">
        <v>50.4</v>
      </c>
      <c r="G22" s="40">
        <v>59.5</v>
      </c>
      <c r="H22" s="40">
        <v>66</v>
      </c>
      <c r="I22" s="40">
        <v>64.8</v>
      </c>
      <c r="J22" s="40">
        <v>55.7</v>
      </c>
      <c r="K22" s="40">
        <v>44</v>
      </c>
      <c r="L22" s="40">
        <v>32.1</v>
      </c>
      <c r="M22" s="40">
        <v>23.3</v>
      </c>
      <c r="N22" s="48">
        <v>43.9</v>
      </c>
    </row>
    <row r="23" spans="1:14" ht="12.75">
      <c r="A23" s="37" t="s">
        <v>17</v>
      </c>
      <c r="B23" s="40">
        <v>20.3</v>
      </c>
      <c r="C23" s="40">
        <v>22.8</v>
      </c>
      <c r="D23" s="40">
        <v>26.9</v>
      </c>
      <c r="E23" s="40">
        <v>34.1</v>
      </c>
      <c r="F23" s="40">
        <v>44</v>
      </c>
      <c r="G23" s="40">
        <v>51.9</v>
      </c>
      <c r="H23" s="40">
        <v>61.2</v>
      </c>
      <c r="I23" s="40">
        <v>59.2</v>
      </c>
      <c r="J23" s="40">
        <v>51.2</v>
      </c>
      <c r="K23" s="40">
        <v>40.8</v>
      </c>
      <c r="L23" s="40">
        <v>30.1</v>
      </c>
      <c r="M23" s="40">
        <v>22.1</v>
      </c>
      <c r="N23" s="48">
        <v>38.7</v>
      </c>
    </row>
    <row r="24" spans="1:14" ht="12.75">
      <c r="A24" s="37" t="s">
        <v>18</v>
      </c>
      <c r="B24" s="40">
        <v>18.8</v>
      </c>
      <c r="C24" s="40">
        <v>22.9</v>
      </c>
      <c r="D24" s="40">
        <v>28.1</v>
      </c>
      <c r="E24" s="40">
        <v>34.5</v>
      </c>
      <c r="F24" s="40">
        <v>43.2</v>
      </c>
      <c r="G24" s="40">
        <v>53.1</v>
      </c>
      <c r="H24" s="40">
        <v>61.8</v>
      </c>
      <c r="I24" s="40">
        <v>60</v>
      </c>
      <c r="J24" s="40">
        <v>52.1</v>
      </c>
      <c r="K24" s="40">
        <v>40.2</v>
      </c>
      <c r="L24" s="40">
        <v>29.1</v>
      </c>
      <c r="M24" s="40">
        <v>22.1</v>
      </c>
      <c r="N24" s="48">
        <v>38.8</v>
      </c>
    </row>
    <row r="25" spans="1:14" ht="12.75">
      <c r="A25" s="37" t="s">
        <v>19</v>
      </c>
      <c r="B25" s="40">
        <v>4.7</v>
      </c>
      <c r="C25" s="40">
        <v>10.2</v>
      </c>
      <c r="D25" s="40">
        <v>19</v>
      </c>
      <c r="E25" s="40">
        <v>25.2</v>
      </c>
      <c r="F25" s="40">
        <v>30.8</v>
      </c>
      <c r="G25" s="40">
        <v>37</v>
      </c>
      <c r="H25" s="40">
        <v>43.1</v>
      </c>
      <c r="I25" s="40">
        <v>41.5</v>
      </c>
      <c r="J25" s="40">
        <v>32.8</v>
      </c>
      <c r="K25" s="40">
        <v>25.4</v>
      </c>
      <c r="L25" s="40">
        <v>18</v>
      </c>
      <c r="M25" s="40">
        <v>7.3</v>
      </c>
      <c r="N25" s="48">
        <v>24.6</v>
      </c>
    </row>
    <row r="26" spans="1:14" ht="12.75">
      <c r="A26" s="37" t="s">
        <v>310</v>
      </c>
      <c r="B26" s="40">
        <v>13.3</v>
      </c>
      <c r="C26" s="40">
        <v>14.3</v>
      </c>
      <c r="D26" s="40">
        <v>23.7</v>
      </c>
      <c r="E26" s="40">
        <v>27.6</v>
      </c>
      <c r="F26" s="40">
        <v>34.8</v>
      </c>
      <c r="G26" s="40">
        <v>38.4</v>
      </c>
      <c r="H26" s="40">
        <v>45.8</v>
      </c>
      <c r="I26" s="40">
        <v>46.7</v>
      </c>
      <c r="J26" s="40">
        <v>40.3</v>
      </c>
      <c r="K26" s="40">
        <v>27.8</v>
      </c>
      <c r="L26" s="40">
        <v>17.9</v>
      </c>
      <c r="M26" s="40">
        <v>13</v>
      </c>
      <c r="N26" s="48">
        <v>28.6</v>
      </c>
    </row>
    <row r="27" spans="1:14" ht="12.75">
      <c r="A27" s="37" t="s">
        <v>20</v>
      </c>
      <c r="B27" s="40">
        <v>14.4</v>
      </c>
      <c r="C27" s="40">
        <v>19</v>
      </c>
      <c r="D27" s="40">
        <v>24.9</v>
      </c>
      <c r="E27" s="40">
        <v>30.8</v>
      </c>
      <c r="F27" s="40">
        <v>38.1</v>
      </c>
      <c r="G27" s="40">
        <v>45.4</v>
      </c>
      <c r="H27" s="40">
        <v>53.4</v>
      </c>
      <c r="I27" s="40">
        <v>52.2</v>
      </c>
      <c r="J27" s="40">
        <v>42.3</v>
      </c>
      <c r="K27" s="40">
        <v>31.4</v>
      </c>
      <c r="L27" s="40">
        <v>22</v>
      </c>
      <c r="M27" s="40">
        <v>14.9</v>
      </c>
      <c r="N27" s="48">
        <v>32.4</v>
      </c>
    </row>
    <row r="28" spans="1:14" ht="12.75">
      <c r="A28" s="37" t="s">
        <v>21</v>
      </c>
      <c r="B28" s="40">
        <v>17</v>
      </c>
      <c r="C28" s="40">
        <v>22.2</v>
      </c>
      <c r="D28" s="40">
        <v>27.7</v>
      </c>
      <c r="E28" s="40">
        <v>34.3</v>
      </c>
      <c r="F28" s="40">
        <v>42</v>
      </c>
      <c r="G28" s="40">
        <v>50.7</v>
      </c>
      <c r="H28" s="40">
        <v>57.8</v>
      </c>
      <c r="I28" s="40">
        <v>56.1</v>
      </c>
      <c r="J28" s="40">
        <v>48.2</v>
      </c>
      <c r="K28" s="40">
        <v>38</v>
      </c>
      <c r="L28" s="40">
        <v>26.6</v>
      </c>
      <c r="M28" s="40">
        <v>19.1</v>
      </c>
      <c r="N28" s="48">
        <v>36.6</v>
      </c>
    </row>
    <row r="29" spans="1:14" ht="12.75">
      <c r="A29" s="37" t="s">
        <v>22</v>
      </c>
      <c r="B29" s="40">
        <v>13.1</v>
      </c>
      <c r="C29" s="40">
        <v>13.7</v>
      </c>
      <c r="D29" s="40">
        <v>16.8</v>
      </c>
      <c r="E29" s="40">
        <v>21.5</v>
      </c>
      <c r="F29" s="40">
        <v>30.7</v>
      </c>
      <c r="G29" s="40">
        <v>41.1</v>
      </c>
      <c r="H29" s="40">
        <v>47.9</v>
      </c>
      <c r="I29" s="40">
        <v>46.3</v>
      </c>
      <c r="J29" s="40">
        <v>39.4</v>
      </c>
      <c r="K29" s="40">
        <v>30.1</v>
      </c>
      <c r="L29" s="40">
        <v>19.5</v>
      </c>
      <c r="M29" s="40">
        <v>13.7</v>
      </c>
      <c r="N29" s="48">
        <v>27.8</v>
      </c>
    </row>
    <row r="30" spans="1:14" ht="12.75">
      <c r="A30" s="37" t="s">
        <v>23</v>
      </c>
      <c r="B30" s="40">
        <v>18</v>
      </c>
      <c r="C30" s="40">
        <v>24.1</v>
      </c>
      <c r="D30" s="40">
        <v>30.5</v>
      </c>
      <c r="E30" s="40">
        <v>38</v>
      </c>
      <c r="F30" s="40">
        <v>46.4</v>
      </c>
      <c r="G30" s="40">
        <v>53.7</v>
      </c>
      <c r="H30" s="40">
        <v>61.7</v>
      </c>
      <c r="I30" s="40">
        <v>60.4</v>
      </c>
      <c r="J30" s="40">
        <v>50.2</v>
      </c>
      <c r="K30" s="40">
        <v>37.9</v>
      </c>
      <c r="L30" s="40">
        <v>26.1</v>
      </c>
      <c r="M30" s="40">
        <v>18.9</v>
      </c>
      <c r="N30" s="48">
        <v>38.8</v>
      </c>
    </row>
    <row r="31" spans="1:14" ht="12.75">
      <c r="A31" s="37" t="s">
        <v>24</v>
      </c>
      <c r="B31" s="40">
        <v>7.3</v>
      </c>
      <c r="C31" s="40">
        <v>13.4</v>
      </c>
      <c r="D31" s="40">
        <v>25.1</v>
      </c>
      <c r="E31" s="40">
        <v>34.1</v>
      </c>
      <c r="F31" s="40">
        <v>42.1</v>
      </c>
      <c r="G31" s="40">
        <v>50.1</v>
      </c>
      <c r="H31" s="40">
        <v>57</v>
      </c>
      <c r="I31" s="40">
        <v>54.6</v>
      </c>
      <c r="J31" s="40">
        <v>46.5</v>
      </c>
      <c r="K31" s="40">
        <v>35.5</v>
      </c>
      <c r="L31" s="40">
        <v>23.6</v>
      </c>
      <c r="M31" s="40">
        <v>12.7</v>
      </c>
      <c r="N31" s="48">
        <v>33.5</v>
      </c>
    </row>
    <row r="32" spans="1:14" ht="12.75">
      <c r="A32" s="37" t="s">
        <v>223</v>
      </c>
      <c r="B32" s="40">
        <v>10.7</v>
      </c>
      <c r="C32" s="40">
        <v>19.2</v>
      </c>
      <c r="D32" s="40">
        <v>24.2</v>
      </c>
      <c r="E32" s="40">
        <v>34.9</v>
      </c>
      <c r="F32" s="40">
        <v>44.6</v>
      </c>
      <c r="G32" s="40">
        <v>52.4</v>
      </c>
      <c r="H32" s="40">
        <v>61.9</v>
      </c>
      <c r="I32" s="40">
        <v>58</v>
      </c>
      <c r="J32" s="40">
        <v>48.9</v>
      </c>
      <c r="K32" s="40">
        <v>41</v>
      </c>
      <c r="L32" s="40">
        <v>27.7</v>
      </c>
      <c r="M32" s="40">
        <v>15.1</v>
      </c>
      <c r="N32" s="48">
        <v>36.6</v>
      </c>
    </row>
    <row r="33" spans="1:14" ht="12.75">
      <c r="A33" s="37" t="s">
        <v>224</v>
      </c>
      <c r="B33" s="40" t="s">
        <v>330</v>
      </c>
      <c r="C33" s="40" t="s">
        <v>330</v>
      </c>
      <c r="D33" s="40" t="s">
        <v>330</v>
      </c>
      <c r="E33" s="40" t="s">
        <v>330</v>
      </c>
      <c r="F33" s="40" t="s">
        <v>330</v>
      </c>
      <c r="G33" s="40" t="s">
        <v>330</v>
      </c>
      <c r="H33" s="40" t="s">
        <v>330</v>
      </c>
      <c r="I33" s="40" t="s">
        <v>330</v>
      </c>
      <c r="J33" s="40" t="s">
        <v>330</v>
      </c>
      <c r="K33" s="40" t="s">
        <v>330</v>
      </c>
      <c r="L33" s="40" t="s">
        <v>330</v>
      </c>
      <c r="M33" s="40" t="s">
        <v>330</v>
      </c>
      <c r="N33" s="48" t="s">
        <v>330</v>
      </c>
    </row>
    <row r="34" spans="1:14" ht="12.75">
      <c r="A34" s="37" t="s">
        <v>26</v>
      </c>
      <c r="B34" s="40">
        <v>16.9</v>
      </c>
      <c r="C34" s="40">
        <v>21</v>
      </c>
      <c r="D34" s="40">
        <v>26.8</v>
      </c>
      <c r="E34" s="40">
        <v>33</v>
      </c>
      <c r="F34" s="40">
        <v>41.7</v>
      </c>
      <c r="G34" s="40">
        <v>51.1</v>
      </c>
      <c r="H34" s="40">
        <v>58.1</v>
      </c>
      <c r="I34" s="40">
        <v>56.4</v>
      </c>
      <c r="J34" s="40">
        <v>48.8</v>
      </c>
      <c r="K34" s="40">
        <v>38.6</v>
      </c>
      <c r="L34" s="40">
        <v>26.3</v>
      </c>
      <c r="M34" s="40">
        <v>18.6</v>
      </c>
      <c r="N34" s="48">
        <v>36.4</v>
      </c>
    </row>
    <row r="35" spans="1:14" ht="12.75">
      <c r="A35" s="37" t="s">
        <v>25</v>
      </c>
      <c r="B35" s="40">
        <v>22.3</v>
      </c>
      <c r="C35" s="40">
        <v>25.4</v>
      </c>
      <c r="D35" s="40">
        <v>33.9</v>
      </c>
      <c r="E35" s="40">
        <v>40</v>
      </c>
      <c r="F35" s="40">
        <v>48</v>
      </c>
      <c r="G35" s="40">
        <v>56.3</v>
      </c>
      <c r="H35" s="40">
        <v>63.8</v>
      </c>
      <c r="I35" s="40">
        <v>62.4</v>
      </c>
      <c r="J35" s="40">
        <v>52.6</v>
      </c>
      <c r="K35" s="40">
        <v>41.9</v>
      </c>
      <c r="L35" s="40">
        <v>31.1</v>
      </c>
      <c r="M35" s="40">
        <v>23.5</v>
      </c>
      <c r="N35" s="48">
        <v>41.8</v>
      </c>
    </row>
    <row r="36" spans="1:14" ht="12.75">
      <c r="A36" s="37" t="s">
        <v>27</v>
      </c>
      <c r="B36" s="40">
        <v>9.8</v>
      </c>
      <c r="C36" s="40">
        <v>10</v>
      </c>
      <c r="D36" s="40">
        <v>14.1</v>
      </c>
      <c r="E36" s="40">
        <v>18.9</v>
      </c>
      <c r="F36" s="40">
        <v>27.3</v>
      </c>
      <c r="G36" s="40">
        <v>35.3</v>
      </c>
      <c r="H36" s="40">
        <v>41.4</v>
      </c>
      <c r="I36" s="40">
        <v>42.1</v>
      </c>
      <c r="J36" s="40">
        <v>34.2</v>
      </c>
      <c r="K36" s="40">
        <v>24.4</v>
      </c>
      <c r="L36" s="40">
        <v>14.3</v>
      </c>
      <c r="M36" s="40">
        <v>9.3</v>
      </c>
      <c r="N36" s="48">
        <v>23.4</v>
      </c>
    </row>
    <row r="37" spans="1:14" ht="12.75">
      <c r="A37" s="37" t="s">
        <v>28</v>
      </c>
      <c r="B37" s="40">
        <v>18.7</v>
      </c>
      <c r="C37" s="40">
        <v>23.4</v>
      </c>
      <c r="D37" s="40">
        <v>28.9</v>
      </c>
      <c r="E37" s="40">
        <v>37.1</v>
      </c>
      <c r="F37" s="40">
        <v>46</v>
      </c>
      <c r="G37" s="40">
        <v>53.7</v>
      </c>
      <c r="H37" s="40">
        <v>61.8</v>
      </c>
      <c r="I37" s="40">
        <v>59.3</v>
      </c>
      <c r="J37" s="40">
        <v>49.5</v>
      </c>
      <c r="K37" s="40">
        <v>39.3</v>
      </c>
      <c r="L37" s="40">
        <v>29.9</v>
      </c>
      <c r="M37" s="40">
        <v>21.8</v>
      </c>
      <c r="N37" s="48">
        <v>39.1</v>
      </c>
    </row>
    <row r="38" spans="1:14" ht="12.75">
      <c r="A38" s="37" t="s">
        <v>29</v>
      </c>
      <c r="B38" s="40">
        <v>17.2</v>
      </c>
      <c r="C38" s="40">
        <v>21.2</v>
      </c>
      <c r="D38" s="40">
        <v>30.3</v>
      </c>
      <c r="E38" s="40">
        <v>35.8</v>
      </c>
      <c r="F38" s="40">
        <v>43.3</v>
      </c>
      <c r="G38" s="40">
        <v>50.5</v>
      </c>
      <c r="H38" s="40">
        <v>56.5</v>
      </c>
      <c r="I38" s="40">
        <v>54.8</v>
      </c>
      <c r="J38" s="40">
        <v>46.7</v>
      </c>
      <c r="K38" s="40">
        <v>36.1</v>
      </c>
      <c r="L38" s="40">
        <v>26.9</v>
      </c>
      <c r="M38" s="40">
        <v>19.3</v>
      </c>
      <c r="N38" s="48">
        <v>36.5</v>
      </c>
    </row>
    <row r="39" spans="1:14" ht="12.75">
      <c r="A39" s="37" t="s">
        <v>30</v>
      </c>
      <c r="B39" s="40">
        <v>4.3</v>
      </c>
      <c r="C39" s="40">
        <v>8.1</v>
      </c>
      <c r="D39" s="40">
        <v>14.3</v>
      </c>
      <c r="E39" s="40">
        <v>22.1</v>
      </c>
      <c r="F39" s="40">
        <v>29.5</v>
      </c>
      <c r="G39" s="40">
        <v>35.9</v>
      </c>
      <c r="H39" s="40">
        <v>44</v>
      </c>
      <c r="I39" s="40">
        <v>42.9</v>
      </c>
      <c r="J39" s="40">
        <v>34.9</v>
      </c>
      <c r="K39" s="40">
        <v>26</v>
      </c>
      <c r="L39" s="40">
        <v>15.4</v>
      </c>
      <c r="M39" s="40">
        <v>6.7</v>
      </c>
      <c r="N39" s="48">
        <v>23.7</v>
      </c>
    </row>
    <row r="40" spans="1:14" ht="12.75">
      <c r="A40" s="37" t="s">
        <v>31</v>
      </c>
      <c r="B40" s="40">
        <v>9.6</v>
      </c>
      <c r="C40" s="40">
        <v>12.1</v>
      </c>
      <c r="D40" s="40">
        <v>17.9</v>
      </c>
      <c r="E40" s="40">
        <v>23.9</v>
      </c>
      <c r="F40" s="40">
        <v>31.3</v>
      </c>
      <c r="G40" s="40">
        <v>39.1</v>
      </c>
      <c r="H40" s="40">
        <v>46.4</v>
      </c>
      <c r="I40" s="40">
        <v>45</v>
      </c>
      <c r="J40" s="40">
        <v>36.8</v>
      </c>
      <c r="K40" s="40">
        <v>27.4</v>
      </c>
      <c r="L40" s="40">
        <v>17.9</v>
      </c>
      <c r="M40" s="40">
        <v>10.5</v>
      </c>
      <c r="N40" s="48">
        <v>26.5</v>
      </c>
    </row>
    <row r="41" spans="1:14" ht="12.75">
      <c r="A41" s="37" t="s">
        <v>332</v>
      </c>
      <c r="B41" s="40">
        <v>7</v>
      </c>
      <c r="C41" s="40">
        <v>8.6</v>
      </c>
      <c r="D41" s="40">
        <v>14.9</v>
      </c>
      <c r="E41" s="40">
        <v>23</v>
      </c>
      <c r="F41" s="40">
        <v>29.4</v>
      </c>
      <c r="G41" s="40">
        <v>36.5</v>
      </c>
      <c r="H41" s="40">
        <v>45.3</v>
      </c>
      <c r="I41" s="40">
        <v>43.7</v>
      </c>
      <c r="J41" s="40">
        <v>35.7</v>
      </c>
      <c r="K41" s="40">
        <v>26.5</v>
      </c>
      <c r="L41" s="40">
        <v>15.6</v>
      </c>
      <c r="M41" s="40">
        <v>10</v>
      </c>
      <c r="N41" s="48">
        <v>24.7</v>
      </c>
    </row>
    <row r="42" spans="1:14" ht="12.75">
      <c r="A42" s="37" t="s">
        <v>333</v>
      </c>
      <c r="B42" s="11">
        <v>3.3</v>
      </c>
      <c r="C42" s="16">
        <v>6.8</v>
      </c>
      <c r="D42" s="16">
        <v>14.3</v>
      </c>
      <c r="E42" s="16">
        <v>20.9</v>
      </c>
      <c r="F42" s="16">
        <v>28.4</v>
      </c>
      <c r="G42" s="16">
        <v>36.2</v>
      </c>
      <c r="H42" s="16">
        <v>42.1</v>
      </c>
      <c r="I42" s="16">
        <v>39</v>
      </c>
      <c r="J42" s="16">
        <v>33</v>
      </c>
      <c r="K42" s="16">
        <v>23.8</v>
      </c>
      <c r="L42" s="16">
        <v>14.5</v>
      </c>
      <c r="M42" s="16">
        <v>5.7</v>
      </c>
      <c r="N42" s="94">
        <v>22.3</v>
      </c>
    </row>
    <row r="43" spans="1:14" ht="12.75">
      <c r="A43" s="37" t="s">
        <v>32</v>
      </c>
      <c r="B43" s="40">
        <v>25.1</v>
      </c>
      <c r="C43" s="40">
        <v>30</v>
      </c>
      <c r="D43" s="40">
        <v>36.9</v>
      </c>
      <c r="E43" s="40">
        <v>43.6</v>
      </c>
      <c r="F43" s="40">
        <v>53.8</v>
      </c>
      <c r="G43" s="40">
        <v>63.4</v>
      </c>
      <c r="H43" s="40">
        <v>70.6</v>
      </c>
      <c r="I43" s="40">
        <v>68.5</v>
      </c>
      <c r="J43" s="40">
        <v>59.3</v>
      </c>
      <c r="K43" s="40">
        <v>46.9</v>
      </c>
      <c r="L43" s="40">
        <v>35.4</v>
      </c>
      <c r="M43" s="40">
        <v>26.3</v>
      </c>
      <c r="N43" s="48">
        <v>46.7</v>
      </c>
    </row>
    <row r="44" spans="1:14" ht="12.75">
      <c r="A44" s="37" t="s">
        <v>33</v>
      </c>
      <c r="B44" s="40">
        <v>14.9</v>
      </c>
      <c r="C44" s="40">
        <v>19.9</v>
      </c>
      <c r="D44" s="40">
        <v>27.1</v>
      </c>
      <c r="E44" s="40">
        <v>33.7</v>
      </c>
      <c r="F44" s="40">
        <v>42.2</v>
      </c>
      <c r="G44" s="40">
        <v>50.1</v>
      </c>
      <c r="H44" s="40">
        <v>56.9</v>
      </c>
      <c r="I44" s="40">
        <v>55.2</v>
      </c>
      <c r="J44" s="40">
        <v>44.7</v>
      </c>
      <c r="K44" s="40">
        <v>33.5</v>
      </c>
      <c r="L44" s="40">
        <v>23.7</v>
      </c>
      <c r="M44" s="40">
        <v>15.7</v>
      </c>
      <c r="N44" s="48">
        <v>34.8</v>
      </c>
    </row>
    <row r="45" spans="1:14" ht="12.75">
      <c r="A45" s="37" t="s">
        <v>34</v>
      </c>
      <c r="B45" s="40">
        <v>17.5</v>
      </c>
      <c r="C45" s="40">
        <v>22.1</v>
      </c>
      <c r="D45" s="40">
        <v>27.7</v>
      </c>
      <c r="E45" s="40">
        <v>32.8</v>
      </c>
      <c r="F45" s="40">
        <v>41.6</v>
      </c>
      <c r="G45" s="40">
        <v>50.2</v>
      </c>
      <c r="H45" s="40">
        <v>58.2</v>
      </c>
      <c r="I45" s="40">
        <v>56.9</v>
      </c>
      <c r="J45" s="40">
        <v>46</v>
      </c>
      <c r="K45" s="40">
        <v>34.7</v>
      </c>
      <c r="L45" s="40">
        <v>25.6</v>
      </c>
      <c r="M45" s="40">
        <v>18.5</v>
      </c>
      <c r="N45" s="48">
        <v>36</v>
      </c>
    </row>
    <row r="46" spans="1:14" ht="12.75">
      <c r="A46" s="37" t="s">
        <v>35</v>
      </c>
      <c r="B46" s="40">
        <v>20.3</v>
      </c>
      <c r="C46" s="40">
        <v>25.8</v>
      </c>
      <c r="D46" s="40">
        <v>32.6</v>
      </c>
      <c r="E46" s="40">
        <v>39</v>
      </c>
      <c r="F46" s="40">
        <v>48.9</v>
      </c>
      <c r="G46" s="40">
        <v>59.4</v>
      </c>
      <c r="H46" s="40">
        <v>65.5</v>
      </c>
      <c r="I46" s="40">
        <v>63.4</v>
      </c>
      <c r="J46" s="40">
        <v>54.8</v>
      </c>
      <c r="K46" s="40">
        <v>43.1</v>
      </c>
      <c r="L46" s="40">
        <v>31</v>
      </c>
      <c r="M46" s="40">
        <v>21.6</v>
      </c>
      <c r="N46" s="48">
        <v>42.1</v>
      </c>
    </row>
    <row r="47" spans="1:14" ht="12.75">
      <c r="A47" s="37" t="s">
        <v>36</v>
      </c>
      <c r="B47" s="40">
        <v>16.2</v>
      </c>
      <c r="C47" s="40">
        <v>22.7</v>
      </c>
      <c r="D47" s="40">
        <v>30.2</v>
      </c>
      <c r="E47" s="40">
        <v>36.7</v>
      </c>
      <c r="F47" s="40">
        <v>45.9</v>
      </c>
      <c r="G47" s="40">
        <v>55.1</v>
      </c>
      <c r="H47" s="40">
        <v>62</v>
      </c>
      <c r="I47" s="40">
        <v>60.4</v>
      </c>
      <c r="J47" s="40">
        <v>50.2</v>
      </c>
      <c r="K47" s="40">
        <v>38</v>
      </c>
      <c r="L47" s="40">
        <v>27</v>
      </c>
      <c r="M47" s="40">
        <v>17.9</v>
      </c>
      <c r="N47" s="48">
        <v>38.5</v>
      </c>
    </row>
    <row r="48" spans="1:14" ht="12.75">
      <c r="A48" s="37" t="s">
        <v>37</v>
      </c>
      <c r="B48" s="40">
        <v>19.4</v>
      </c>
      <c r="C48" s="40">
        <v>25.2</v>
      </c>
      <c r="D48" s="40">
        <v>32.7</v>
      </c>
      <c r="E48" s="40">
        <v>38.9</v>
      </c>
      <c r="F48" s="40">
        <v>47.9</v>
      </c>
      <c r="G48" s="40">
        <v>57.1</v>
      </c>
      <c r="H48" s="40">
        <v>63.8</v>
      </c>
      <c r="I48" s="40">
        <v>62.2</v>
      </c>
      <c r="J48" s="40">
        <v>53.9</v>
      </c>
      <c r="K48" s="40">
        <v>43</v>
      </c>
      <c r="L48" s="40">
        <v>29.8</v>
      </c>
      <c r="M48" s="40">
        <v>21.1</v>
      </c>
      <c r="N48" s="48">
        <v>41.3</v>
      </c>
    </row>
    <row r="49" spans="1:14" ht="12.75">
      <c r="A49" s="37" t="s">
        <v>38</v>
      </c>
      <c r="B49" s="40">
        <v>19.6</v>
      </c>
      <c r="C49" s="40">
        <v>25.2</v>
      </c>
      <c r="D49" s="40">
        <v>33.4</v>
      </c>
      <c r="E49" s="40">
        <v>40.3</v>
      </c>
      <c r="F49" s="40">
        <v>49.2</v>
      </c>
      <c r="G49" s="40">
        <v>58</v>
      </c>
      <c r="H49" s="40">
        <v>63.7</v>
      </c>
      <c r="I49" s="40">
        <v>61.8</v>
      </c>
      <c r="J49" s="40">
        <v>52.4</v>
      </c>
      <c r="K49" s="40">
        <v>41</v>
      </c>
      <c r="L49" s="40">
        <v>29.7</v>
      </c>
      <c r="M49" s="40">
        <v>21.4</v>
      </c>
      <c r="N49" s="48">
        <v>41.3</v>
      </c>
    </row>
    <row r="50" spans="1:14" ht="12.75">
      <c r="A50" s="37" t="s">
        <v>334</v>
      </c>
      <c r="B50" s="40">
        <v>7.8</v>
      </c>
      <c r="C50" s="40">
        <v>15.1</v>
      </c>
      <c r="D50" s="40">
        <v>23.7</v>
      </c>
      <c r="E50" s="40">
        <v>30.9</v>
      </c>
      <c r="F50" s="40">
        <v>39.1</v>
      </c>
      <c r="G50" s="40">
        <v>46.9</v>
      </c>
      <c r="H50" s="40">
        <v>53.5</v>
      </c>
      <c r="I50" s="40">
        <v>51.6</v>
      </c>
      <c r="J50" s="40">
        <v>42.5</v>
      </c>
      <c r="K50" s="40">
        <v>32</v>
      </c>
      <c r="L50" s="40">
        <v>20.5</v>
      </c>
      <c r="M50" s="40">
        <v>11.6</v>
      </c>
      <c r="N50" s="48">
        <v>31.3</v>
      </c>
    </row>
    <row r="51" spans="1:14" ht="12.75">
      <c r="A51" s="37" t="s">
        <v>225</v>
      </c>
      <c r="B51" s="40" t="s">
        <v>330</v>
      </c>
      <c r="C51" s="40" t="s">
        <v>330</v>
      </c>
      <c r="D51" s="40" t="s">
        <v>330</v>
      </c>
      <c r="E51" s="40" t="s">
        <v>330</v>
      </c>
      <c r="F51" s="40" t="s">
        <v>330</v>
      </c>
      <c r="G51" s="40" t="s">
        <v>330</v>
      </c>
      <c r="H51" s="40" t="s">
        <v>330</v>
      </c>
      <c r="I51" s="40" t="s">
        <v>330</v>
      </c>
      <c r="J51" s="40" t="s">
        <v>330</v>
      </c>
      <c r="K51" s="40" t="s">
        <v>330</v>
      </c>
      <c r="L51" s="40" t="s">
        <v>330</v>
      </c>
      <c r="M51" s="40" t="s">
        <v>330</v>
      </c>
      <c r="N51" s="48" t="s">
        <v>330</v>
      </c>
    </row>
    <row r="52" spans="1:14" ht="12.75">
      <c r="A52" s="37" t="s">
        <v>226</v>
      </c>
      <c r="B52" s="91">
        <v>15.3</v>
      </c>
      <c r="C52" s="91">
        <v>21.2</v>
      </c>
      <c r="D52" s="91">
        <v>28.2</v>
      </c>
      <c r="E52" s="91">
        <v>36.3</v>
      </c>
      <c r="F52" s="91">
        <v>45.9</v>
      </c>
      <c r="G52" s="91">
        <v>54.3</v>
      </c>
      <c r="H52" s="91">
        <v>61.2</v>
      </c>
      <c r="I52" s="91">
        <v>59</v>
      </c>
      <c r="J52" s="91">
        <v>49.6</v>
      </c>
      <c r="K52" s="91">
        <v>38.4</v>
      </c>
      <c r="L52" s="91">
        <v>28.3</v>
      </c>
      <c r="M52" s="91">
        <v>18.2</v>
      </c>
      <c r="N52" s="92">
        <v>38</v>
      </c>
    </row>
    <row r="53" spans="1:14" ht="12.75">
      <c r="A53" s="37" t="s">
        <v>295</v>
      </c>
      <c r="B53" s="40"/>
      <c r="C53" s="40"/>
      <c r="D53" s="40"/>
      <c r="E53" s="40"/>
      <c r="F53" s="40"/>
      <c r="G53" s="49">
        <v>38.6</v>
      </c>
      <c r="H53" s="49">
        <v>44.7</v>
      </c>
      <c r="I53" s="49">
        <v>43.2</v>
      </c>
      <c r="J53" s="49">
        <v>36.8</v>
      </c>
      <c r="K53" s="49">
        <v>31.2</v>
      </c>
      <c r="L53" s="40"/>
      <c r="M53" s="40"/>
      <c r="N53" s="48"/>
    </row>
    <row r="54" spans="1:14" ht="12.75">
      <c r="A54" s="37" t="s">
        <v>39</v>
      </c>
      <c r="B54" s="40">
        <v>19.1</v>
      </c>
      <c r="C54" s="40">
        <v>22</v>
      </c>
      <c r="D54" s="40">
        <v>28.2</v>
      </c>
      <c r="E54" s="40">
        <v>33.7</v>
      </c>
      <c r="F54" s="40">
        <v>41</v>
      </c>
      <c r="G54" s="40">
        <v>48.5</v>
      </c>
      <c r="H54" s="40">
        <v>55.9</v>
      </c>
      <c r="I54" s="40">
        <v>55</v>
      </c>
      <c r="J54" s="40">
        <v>47</v>
      </c>
      <c r="K54" s="40">
        <v>37.3</v>
      </c>
      <c r="L54" s="40">
        <v>26.4</v>
      </c>
      <c r="M54" s="40">
        <v>19.1</v>
      </c>
      <c r="N54" s="48">
        <v>36.1</v>
      </c>
    </row>
    <row r="55" spans="1:14" ht="12.75">
      <c r="A55" s="37" t="s">
        <v>40</v>
      </c>
      <c r="B55" s="40">
        <v>17.4</v>
      </c>
      <c r="C55" s="40">
        <v>21.7</v>
      </c>
      <c r="D55" s="40">
        <v>26.9</v>
      </c>
      <c r="E55" s="40">
        <v>33.2</v>
      </c>
      <c r="F55" s="40">
        <v>41.1</v>
      </c>
      <c r="G55" s="40">
        <v>49.5</v>
      </c>
      <c r="H55" s="40">
        <v>57.7</v>
      </c>
      <c r="I55" s="40">
        <v>56.4</v>
      </c>
      <c r="J55" s="40">
        <v>47.2</v>
      </c>
      <c r="K55" s="40">
        <v>35.8</v>
      </c>
      <c r="L55" s="40">
        <v>25.2</v>
      </c>
      <c r="M55" s="40">
        <v>18.1</v>
      </c>
      <c r="N55" s="48">
        <v>35.9</v>
      </c>
    </row>
    <row r="56" spans="1:14" ht="12.75">
      <c r="A56" s="37" t="s">
        <v>41</v>
      </c>
      <c r="B56" s="40">
        <v>17.3</v>
      </c>
      <c r="C56" s="40">
        <v>21.6</v>
      </c>
      <c r="D56" s="40">
        <v>27.2</v>
      </c>
      <c r="E56" s="40">
        <v>35</v>
      </c>
      <c r="F56" s="40">
        <v>42.5</v>
      </c>
      <c r="G56" s="40">
        <v>51.3</v>
      </c>
      <c r="H56" s="40">
        <v>59</v>
      </c>
      <c r="I56" s="40">
        <v>57.8</v>
      </c>
      <c r="J56" s="40">
        <v>49.3</v>
      </c>
      <c r="K56" s="40">
        <v>38.1</v>
      </c>
      <c r="L56" s="40">
        <v>25.8</v>
      </c>
      <c r="M56" s="40">
        <v>20</v>
      </c>
      <c r="N56" s="48">
        <v>37.1</v>
      </c>
    </row>
    <row r="57" spans="1:14" ht="12.75">
      <c r="A57" s="37" t="s">
        <v>42</v>
      </c>
      <c r="B57" s="40">
        <v>20.4</v>
      </c>
      <c r="C57" s="40">
        <v>24.7</v>
      </c>
      <c r="D57" s="40">
        <v>28.1</v>
      </c>
      <c r="E57" s="40">
        <v>34</v>
      </c>
      <c r="F57" s="40">
        <v>43.4</v>
      </c>
      <c r="G57" s="40">
        <v>52.7</v>
      </c>
      <c r="H57" s="40">
        <v>61.3</v>
      </c>
      <c r="I57" s="40">
        <v>59.5</v>
      </c>
      <c r="J57" s="40">
        <v>51.5</v>
      </c>
      <c r="K57" s="40">
        <v>40.3</v>
      </c>
      <c r="L57" s="40">
        <v>30.1</v>
      </c>
      <c r="M57" s="40">
        <v>21.9</v>
      </c>
      <c r="N57" s="48">
        <v>39</v>
      </c>
    </row>
    <row r="58" spans="1:14" ht="12.75">
      <c r="A58" s="37" t="s">
        <v>43</v>
      </c>
      <c r="B58" s="40">
        <v>14.2</v>
      </c>
      <c r="C58" s="40">
        <v>17.9</v>
      </c>
      <c r="D58" s="40">
        <v>24.5</v>
      </c>
      <c r="E58" s="40">
        <v>30.8</v>
      </c>
      <c r="F58" s="40">
        <v>38.6</v>
      </c>
      <c r="G58" s="40">
        <v>47</v>
      </c>
      <c r="H58" s="40">
        <v>53.5</v>
      </c>
      <c r="I58" s="40">
        <v>52.1</v>
      </c>
      <c r="J58" s="40">
        <v>44.5</v>
      </c>
      <c r="K58" s="40">
        <v>34.9</v>
      </c>
      <c r="L58" s="40">
        <v>24.2</v>
      </c>
      <c r="M58" s="40">
        <v>16.5</v>
      </c>
      <c r="N58" s="48">
        <v>33.2</v>
      </c>
    </row>
    <row r="59" spans="1:14" ht="12.75">
      <c r="A59" s="37" t="s">
        <v>44</v>
      </c>
      <c r="B59" s="40">
        <v>20.9</v>
      </c>
      <c r="C59" s="40">
        <v>25.7</v>
      </c>
      <c r="D59" s="40">
        <v>32.1</v>
      </c>
      <c r="E59" s="40">
        <v>38.4</v>
      </c>
      <c r="F59" s="40">
        <v>46</v>
      </c>
      <c r="G59" s="40">
        <v>56.1</v>
      </c>
      <c r="H59" s="40">
        <v>63.4</v>
      </c>
      <c r="I59" s="40">
        <v>61.4</v>
      </c>
      <c r="J59" s="40">
        <v>50.1</v>
      </c>
      <c r="K59" s="40">
        <v>40.5</v>
      </c>
      <c r="L59" s="40">
        <v>27.6</v>
      </c>
      <c r="M59" s="40">
        <v>21.8</v>
      </c>
      <c r="N59" s="48">
        <v>40.3</v>
      </c>
    </row>
    <row r="60" spans="1:14" ht="12.75">
      <c r="A60" s="37" t="s">
        <v>45</v>
      </c>
      <c r="B60" s="40">
        <v>13.4</v>
      </c>
      <c r="C60" s="40">
        <v>17.9</v>
      </c>
      <c r="D60" s="40">
        <v>22.7</v>
      </c>
      <c r="E60" s="40">
        <v>28.4</v>
      </c>
      <c r="F60" s="40">
        <v>36.9</v>
      </c>
      <c r="G60" s="40">
        <v>44.7</v>
      </c>
      <c r="H60" s="40">
        <v>51.9</v>
      </c>
      <c r="I60" s="40">
        <v>50.3</v>
      </c>
      <c r="J60" s="40">
        <v>41.4</v>
      </c>
      <c r="K60" s="40">
        <v>30.5</v>
      </c>
      <c r="L60" s="40">
        <v>21.1</v>
      </c>
      <c r="M60" s="40">
        <v>14</v>
      </c>
      <c r="N60" s="48">
        <v>31.1</v>
      </c>
    </row>
    <row r="61" spans="1:14" ht="12.75">
      <c r="A61" s="37" t="s">
        <v>46</v>
      </c>
      <c r="B61" s="40">
        <v>8.8</v>
      </c>
      <c r="C61" s="40">
        <v>17.7</v>
      </c>
      <c r="D61" s="40">
        <v>24</v>
      </c>
      <c r="E61" s="40">
        <v>33.5</v>
      </c>
      <c r="F61" s="40">
        <v>43.7</v>
      </c>
      <c r="G61" s="40">
        <v>52.1</v>
      </c>
      <c r="H61" s="40">
        <v>60.7</v>
      </c>
      <c r="I61" s="40">
        <v>58.4</v>
      </c>
      <c r="J61" s="40">
        <v>47.3</v>
      </c>
      <c r="K61" s="40">
        <v>35.2</v>
      </c>
      <c r="L61" s="40">
        <v>22.5</v>
      </c>
      <c r="M61" s="40">
        <v>12.5</v>
      </c>
      <c r="N61" s="48">
        <v>34.7</v>
      </c>
    </row>
    <row r="62" spans="1:14" ht="12.75">
      <c r="A62" s="37" t="s">
        <v>227</v>
      </c>
      <c r="B62" s="40">
        <v>20</v>
      </c>
      <c r="C62" s="40">
        <v>20.6</v>
      </c>
      <c r="D62" s="40">
        <v>28.9</v>
      </c>
      <c r="E62" s="40">
        <v>34.7</v>
      </c>
      <c r="F62" s="40">
        <v>41.6</v>
      </c>
      <c r="G62" s="40">
        <v>49.4</v>
      </c>
      <c r="H62" s="40">
        <v>58.1</v>
      </c>
      <c r="I62" s="40">
        <v>56.5</v>
      </c>
      <c r="J62" s="40">
        <v>48</v>
      </c>
      <c r="K62" s="40">
        <v>37.9</v>
      </c>
      <c r="L62" s="40">
        <v>26.5</v>
      </c>
      <c r="M62" s="40">
        <v>21.3</v>
      </c>
      <c r="N62" s="48">
        <v>36.9</v>
      </c>
    </row>
    <row r="63" spans="1:14" ht="12.75">
      <c r="A63" s="37" t="s">
        <v>47</v>
      </c>
      <c r="B63" s="40">
        <v>6.5</v>
      </c>
      <c r="C63" s="40">
        <v>8.2</v>
      </c>
      <c r="D63" s="40">
        <v>12.7</v>
      </c>
      <c r="E63" s="40">
        <v>21.7</v>
      </c>
      <c r="F63" s="40">
        <v>28.4</v>
      </c>
      <c r="G63" s="40">
        <v>35</v>
      </c>
      <c r="H63" s="40">
        <v>41.8</v>
      </c>
      <c r="I63" s="40">
        <v>40.7</v>
      </c>
      <c r="J63" s="40">
        <v>33.7</v>
      </c>
      <c r="K63" s="40">
        <v>26.7</v>
      </c>
      <c r="L63" s="40">
        <v>16.8</v>
      </c>
      <c r="M63" s="40">
        <v>9.3</v>
      </c>
      <c r="N63" s="48">
        <v>23.4</v>
      </c>
    </row>
    <row r="64" spans="1:14" ht="12.75">
      <c r="A64" s="37" t="s">
        <v>48</v>
      </c>
      <c r="B64" s="40">
        <v>13.4</v>
      </c>
      <c r="C64" s="40">
        <v>19.2</v>
      </c>
      <c r="D64" s="40">
        <v>25.6</v>
      </c>
      <c r="E64" s="40">
        <v>31.7</v>
      </c>
      <c r="F64" s="40">
        <v>40.4</v>
      </c>
      <c r="G64" s="40">
        <v>48</v>
      </c>
      <c r="H64" s="40">
        <v>56.6</v>
      </c>
      <c r="I64" s="40">
        <v>54.8</v>
      </c>
      <c r="J64" s="40">
        <v>44.3</v>
      </c>
      <c r="K64" s="40">
        <v>32.6</v>
      </c>
      <c r="L64" s="40">
        <v>23.7</v>
      </c>
      <c r="M64" s="40">
        <v>14.7</v>
      </c>
      <c r="N64" s="48">
        <v>33.8</v>
      </c>
    </row>
    <row r="65" spans="1:14" ht="12.75">
      <c r="A65" s="37" t="s">
        <v>49</v>
      </c>
      <c r="B65" s="40">
        <v>11.7</v>
      </c>
      <c r="C65" s="40">
        <v>14.6</v>
      </c>
      <c r="D65" s="40">
        <v>22.4</v>
      </c>
      <c r="E65" s="40">
        <v>28</v>
      </c>
      <c r="F65" s="40">
        <v>34.7</v>
      </c>
      <c r="G65" s="40">
        <v>40.2</v>
      </c>
      <c r="H65" s="40">
        <v>45.8</v>
      </c>
      <c r="I65" s="40">
        <v>44.6</v>
      </c>
      <c r="J65" s="40">
        <v>36.5</v>
      </c>
      <c r="K65" s="40">
        <v>27.9</v>
      </c>
      <c r="L65" s="40">
        <v>20.2</v>
      </c>
      <c r="M65" s="40">
        <v>13.8</v>
      </c>
      <c r="N65" s="48">
        <v>28.4</v>
      </c>
    </row>
    <row r="66" spans="1:14" ht="12.75">
      <c r="A66" s="37" t="s">
        <v>50</v>
      </c>
      <c r="B66" s="40">
        <v>9.1</v>
      </c>
      <c r="C66" s="40">
        <v>9.9</v>
      </c>
      <c r="D66" s="40">
        <v>18.9</v>
      </c>
      <c r="E66" s="40">
        <v>26.3</v>
      </c>
      <c r="F66" s="40">
        <v>33.3</v>
      </c>
      <c r="G66" s="40">
        <v>38.6</v>
      </c>
      <c r="H66" s="40">
        <v>45</v>
      </c>
      <c r="I66" s="40">
        <v>43.4</v>
      </c>
      <c r="J66" s="40">
        <v>35.9</v>
      </c>
      <c r="K66" s="40">
        <v>26.8</v>
      </c>
      <c r="L66" s="40">
        <v>16.9</v>
      </c>
      <c r="M66" s="40">
        <v>10.5</v>
      </c>
      <c r="N66" s="48">
        <v>26.2</v>
      </c>
    </row>
    <row r="67" spans="1:14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</row>
    <row r="68" spans="1:14" ht="12.75">
      <c r="A68" s="37" t="s">
        <v>51</v>
      </c>
      <c r="B68" s="40">
        <v>14.1</v>
      </c>
      <c r="C68" s="40">
        <v>19.5</v>
      </c>
      <c r="D68" s="40">
        <v>27.3</v>
      </c>
      <c r="E68" s="40">
        <v>34.3</v>
      </c>
      <c r="F68" s="40">
        <v>42</v>
      </c>
      <c r="G68" s="40">
        <v>49.1</v>
      </c>
      <c r="H68" s="40">
        <v>56.2</v>
      </c>
      <c r="I68" s="40">
        <v>54.6</v>
      </c>
      <c r="J68" s="40">
        <v>44.7</v>
      </c>
      <c r="K68" s="40">
        <v>34.5</v>
      </c>
      <c r="L68" s="40">
        <v>25.3</v>
      </c>
      <c r="M68" s="40">
        <v>17.5</v>
      </c>
      <c r="N68" s="48">
        <v>34.9</v>
      </c>
    </row>
    <row r="69" spans="1:14" ht="12.75">
      <c r="A69" s="37" t="s">
        <v>52</v>
      </c>
      <c r="B69" s="40">
        <v>21.9</v>
      </c>
      <c r="C69" s="40">
        <v>26.1</v>
      </c>
      <c r="D69" s="40">
        <v>32.7</v>
      </c>
      <c r="E69" s="40">
        <v>39.7</v>
      </c>
      <c r="F69" s="40">
        <v>48.3</v>
      </c>
      <c r="G69" s="40">
        <v>57.1</v>
      </c>
      <c r="H69" s="40">
        <v>66</v>
      </c>
      <c r="I69" s="40">
        <v>64.6</v>
      </c>
      <c r="J69" s="40">
        <v>55.2</v>
      </c>
      <c r="K69" s="40">
        <v>43.6</v>
      </c>
      <c r="L69" s="40">
        <v>31.4</v>
      </c>
      <c r="M69" s="40">
        <v>23.4</v>
      </c>
      <c r="N69" s="48">
        <v>42.5</v>
      </c>
    </row>
    <row r="70" spans="1:14" ht="12.75">
      <c r="A70" s="37" t="s">
        <v>53</v>
      </c>
      <c r="B70" s="40">
        <v>12.9</v>
      </c>
      <c r="C70" s="40">
        <v>16.7</v>
      </c>
      <c r="D70" s="40">
        <v>21.6</v>
      </c>
      <c r="E70" s="40">
        <v>28.4</v>
      </c>
      <c r="F70" s="40">
        <v>36.8</v>
      </c>
      <c r="G70" s="40">
        <v>44.2</v>
      </c>
      <c r="H70" s="40">
        <v>53.7</v>
      </c>
      <c r="I70" s="40">
        <v>52.1</v>
      </c>
      <c r="J70" s="40">
        <v>42.8</v>
      </c>
      <c r="K70" s="40">
        <v>31.8</v>
      </c>
      <c r="L70" s="40">
        <v>21.1</v>
      </c>
      <c r="M70" s="40">
        <v>14.7</v>
      </c>
      <c r="N70" s="48">
        <v>31.4</v>
      </c>
    </row>
    <row r="71" spans="1:14" ht="12.75">
      <c r="A71" s="37" t="s">
        <v>335</v>
      </c>
      <c r="B71" s="40">
        <v>18</v>
      </c>
      <c r="C71" s="40">
        <v>21.9</v>
      </c>
      <c r="D71" s="40">
        <v>32.1</v>
      </c>
      <c r="E71" s="40">
        <v>39.1</v>
      </c>
      <c r="F71" s="40">
        <v>46.5</v>
      </c>
      <c r="G71" s="40">
        <v>54.2</v>
      </c>
      <c r="H71" s="40">
        <v>61.3</v>
      </c>
      <c r="I71" s="40">
        <v>60.3</v>
      </c>
      <c r="J71" s="40">
        <v>50.2</v>
      </c>
      <c r="K71" s="40">
        <v>39.5</v>
      </c>
      <c r="L71" s="40">
        <v>29.5</v>
      </c>
      <c r="M71" s="40">
        <v>19.6</v>
      </c>
      <c r="N71" s="48">
        <v>39.3</v>
      </c>
    </row>
    <row r="72" spans="1:14" ht="12.75">
      <c r="A72" s="37" t="s">
        <v>54</v>
      </c>
      <c r="B72" s="40">
        <v>8.4</v>
      </c>
      <c r="C72" s="40">
        <v>10.6</v>
      </c>
      <c r="D72" s="40">
        <v>19.9</v>
      </c>
      <c r="E72" s="40">
        <v>28</v>
      </c>
      <c r="F72" s="40">
        <v>35.1</v>
      </c>
      <c r="G72" s="40">
        <v>41</v>
      </c>
      <c r="H72" s="40">
        <v>46.8</v>
      </c>
      <c r="I72" s="40">
        <v>45.5</v>
      </c>
      <c r="J72" s="40">
        <v>37.5</v>
      </c>
      <c r="K72" s="40">
        <v>28.6</v>
      </c>
      <c r="L72" s="40">
        <v>20.8</v>
      </c>
      <c r="M72" s="40">
        <v>13.4</v>
      </c>
      <c r="N72" s="48">
        <v>28</v>
      </c>
    </row>
    <row r="73" spans="1:14" ht="12.75">
      <c r="A73" s="37" t="s">
        <v>55</v>
      </c>
      <c r="B73" s="40">
        <v>13.6</v>
      </c>
      <c r="C73" s="40">
        <v>19.3</v>
      </c>
      <c r="D73" s="40">
        <v>25.9</v>
      </c>
      <c r="E73" s="40">
        <v>33</v>
      </c>
      <c r="F73" s="40">
        <v>41.5</v>
      </c>
      <c r="G73" s="40">
        <v>49.4</v>
      </c>
      <c r="H73" s="40">
        <v>57.4</v>
      </c>
      <c r="I73" s="40">
        <v>55.7</v>
      </c>
      <c r="J73" s="40">
        <v>45.6</v>
      </c>
      <c r="K73" s="40">
        <v>34.5</v>
      </c>
      <c r="L73" s="40">
        <v>23</v>
      </c>
      <c r="M73" s="40">
        <v>15.5</v>
      </c>
      <c r="N73" s="48">
        <v>34.5</v>
      </c>
    </row>
    <row r="74" spans="1:14" ht="12.75">
      <c r="A74" s="37" t="s">
        <v>56</v>
      </c>
      <c r="B74" s="40">
        <v>13.2</v>
      </c>
      <c r="C74" s="40">
        <v>18.9</v>
      </c>
      <c r="D74" s="40">
        <v>25.2</v>
      </c>
      <c r="E74" s="40">
        <v>31.8</v>
      </c>
      <c r="F74" s="40">
        <v>39.7</v>
      </c>
      <c r="G74" s="40">
        <v>47.2</v>
      </c>
      <c r="H74" s="40">
        <v>55</v>
      </c>
      <c r="I74" s="40">
        <v>53.3</v>
      </c>
      <c r="J74" s="40">
        <v>42.8</v>
      </c>
      <c r="K74" s="40">
        <v>31.8</v>
      </c>
      <c r="L74" s="40">
        <v>21.7</v>
      </c>
      <c r="M74" s="40">
        <v>14.5</v>
      </c>
      <c r="N74" s="48">
        <v>32.9</v>
      </c>
    </row>
    <row r="75" spans="1:14" ht="12.75">
      <c r="A75" s="37" t="s">
        <v>57</v>
      </c>
      <c r="B75" s="40">
        <v>12.1</v>
      </c>
      <c r="C75" s="40">
        <v>18.3</v>
      </c>
      <c r="D75" s="40">
        <v>23.5</v>
      </c>
      <c r="E75" s="40">
        <v>30.2</v>
      </c>
      <c r="F75" s="40">
        <v>38.7</v>
      </c>
      <c r="G75" s="40">
        <v>47</v>
      </c>
      <c r="H75" s="40">
        <v>55.1</v>
      </c>
      <c r="I75" s="40">
        <v>53.4</v>
      </c>
      <c r="J75" s="40">
        <v>43.8</v>
      </c>
      <c r="K75" s="40">
        <v>32.4</v>
      </c>
      <c r="L75" s="40">
        <v>21.4</v>
      </c>
      <c r="M75" s="40">
        <v>13.3</v>
      </c>
      <c r="N75" s="48">
        <v>32.4</v>
      </c>
    </row>
    <row r="76" spans="1:14" ht="12.75">
      <c r="A76" s="37" t="s">
        <v>58</v>
      </c>
      <c r="B76" s="40">
        <v>13.4</v>
      </c>
      <c r="C76" s="40">
        <v>20.9</v>
      </c>
      <c r="D76" s="40">
        <v>29.6</v>
      </c>
      <c r="E76" s="40">
        <v>36.4</v>
      </c>
      <c r="F76" s="40">
        <v>44.9</v>
      </c>
      <c r="G76" s="40">
        <v>52.4</v>
      </c>
      <c r="H76" s="40">
        <v>59.5</v>
      </c>
      <c r="I76" s="40">
        <v>57.8</v>
      </c>
      <c r="J76" s="40">
        <v>47.3</v>
      </c>
      <c r="K76" s="40">
        <v>34.9</v>
      </c>
      <c r="L76" s="40">
        <v>24.7</v>
      </c>
      <c r="M76" s="40">
        <v>16.2</v>
      </c>
      <c r="N76" s="48">
        <v>36.5</v>
      </c>
    </row>
    <row r="77" spans="1:14" ht="12.75">
      <c r="A77" s="37" t="s">
        <v>229</v>
      </c>
      <c r="B77" s="40" t="s">
        <v>330</v>
      </c>
      <c r="C77" s="40" t="s">
        <v>330</v>
      </c>
      <c r="D77" s="40" t="s">
        <v>330</v>
      </c>
      <c r="E77" s="40" t="s">
        <v>330</v>
      </c>
      <c r="F77" s="40" t="s">
        <v>330</v>
      </c>
      <c r="G77" s="40" t="s">
        <v>330</v>
      </c>
      <c r="H77" s="40" t="s">
        <v>330</v>
      </c>
      <c r="I77" s="40" t="s">
        <v>330</v>
      </c>
      <c r="J77" s="40" t="s">
        <v>330</v>
      </c>
      <c r="K77" s="40" t="s">
        <v>330</v>
      </c>
      <c r="L77" s="40" t="s">
        <v>330</v>
      </c>
      <c r="M77" s="40" t="s">
        <v>330</v>
      </c>
      <c r="N77" s="48" t="s">
        <v>330</v>
      </c>
    </row>
    <row r="78" spans="1:14" ht="12.75">
      <c r="A78" s="37" t="s">
        <v>59</v>
      </c>
      <c r="B78" s="40">
        <v>4.4</v>
      </c>
      <c r="C78" s="40">
        <v>11.4</v>
      </c>
      <c r="D78" s="40">
        <v>24.2</v>
      </c>
      <c r="E78" s="40">
        <v>32.8</v>
      </c>
      <c r="F78" s="40">
        <v>41.5</v>
      </c>
      <c r="G78" s="40">
        <v>48.7</v>
      </c>
      <c r="H78" s="40">
        <v>55.1</v>
      </c>
      <c r="I78" s="40">
        <v>53.1</v>
      </c>
      <c r="J78" s="40">
        <v>43.7</v>
      </c>
      <c r="K78" s="40">
        <v>32.2</v>
      </c>
      <c r="L78" s="40">
        <v>21.9</v>
      </c>
      <c r="M78" s="40">
        <v>10.1</v>
      </c>
      <c r="N78" s="48">
        <v>31.6</v>
      </c>
    </row>
    <row r="79" spans="1:14" ht="12.75">
      <c r="A79" s="37" t="s">
        <v>311</v>
      </c>
      <c r="B79" s="40">
        <v>19.7</v>
      </c>
      <c r="C79" s="40">
        <v>20.4</v>
      </c>
      <c r="D79" s="40">
        <v>23.6</v>
      </c>
      <c r="E79" s="40">
        <v>32.1</v>
      </c>
      <c r="F79" s="40">
        <v>40.6</v>
      </c>
      <c r="G79" s="40">
        <v>47.9</v>
      </c>
      <c r="H79" s="40">
        <v>58.8</v>
      </c>
      <c r="I79" s="40">
        <v>53</v>
      </c>
      <c r="J79" s="40">
        <v>46.3</v>
      </c>
      <c r="K79" s="40">
        <v>35.3</v>
      </c>
      <c r="L79" s="40">
        <v>30.9</v>
      </c>
      <c r="M79" s="40">
        <v>19.4</v>
      </c>
      <c r="N79" s="48">
        <v>35.7</v>
      </c>
    </row>
    <row r="80" spans="1:14" ht="12.75">
      <c r="A80" s="37" t="s">
        <v>60</v>
      </c>
      <c r="B80" s="40">
        <v>22.9</v>
      </c>
      <c r="C80" s="40">
        <v>26.2</v>
      </c>
      <c r="D80" s="40">
        <v>33.8</v>
      </c>
      <c r="E80" s="40">
        <v>39.2</v>
      </c>
      <c r="F80" s="40">
        <v>46.9</v>
      </c>
      <c r="G80" s="40">
        <v>55.5</v>
      </c>
      <c r="H80" s="40">
        <v>61.6</v>
      </c>
      <c r="I80" s="40">
        <v>61</v>
      </c>
      <c r="J80" s="40">
        <v>51.5</v>
      </c>
      <c r="K80" s="40">
        <v>40.5</v>
      </c>
      <c r="L80" s="40">
        <v>30.4</v>
      </c>
      <c r="M80" s="40">
        <v>22.4</v>
      </c>
      <c r="N80" s="48">
        <v>41</v>
      </c>
    </row>
    <row r="81" spans="1:14" ht="12.75">
      <c r="A81" s="37" t="s">
        <v>62</v>
      </c>
      <c r="B81" s="40">
        <v>4.5</v>
      </c>
      <c r="C81" s="40">
        <v>11.3</v>
      </c>
      <c r="D81" s="40">
        <v>22.6</v>
      </c>
      <c r="E81" s="40">
        <v>30.6</v>
      </c>
      <c r="F81" s="40">
        <v>38.4</v>
      </c>
      <c r="G81" s="40">
        <v>45.4</v>
      </c>
      <c r="H81" s="40">
        <v>52.4</v>
      </c>
      <c r="I81" s="40">
        <v>50.8</v>
      </c>
      <c r="J81" s="40">
        <v>41.6</v>
      </c>
      <c r="K81" s="40">
        <v>31.4</v>
      </c>
      <c r="L81" s="40">
        <v>19.6</v>
      </c>
      <c r="M81" s="40">
        <v>8.9</v>
      </c>
      <c r="N81" s="48">
        <v>29.8</v>
      </c>
    </row>
    <row r="82" spans="1:14" ht="12.75">
      <c r="A82" s="37" t="s">
        <v>61</v>
      </c>
      <c r="B82" s="40">
        <v>7.3</v>
      </c>
      <c r="C82" s="40">
        <v>11.8</v>
      </c>
      <c r="D82" s="40">
        <v>22.1</v>
      </c>
      <c r="E82" s="40">
        <v>31.1</v>
      </c>
      <c r="F82" s="40">
        <v>39.6</v>
      </c>
      <c r="G82" s="40">
        <v>48.9</v>
      </c>
      <c r="H82" s="40">
        <v>55.9</v>
      </c>
      <c r="I82" s="40">
        <v>52</v>
      </c>
      <c r="J82" s="40">
        <v>45.3</v>
      </c>
      <c r="K82" s="40">
        <v>33.9</v>
      </c>
      <c r="L82" s="40">
        <v>20.4</v>
      </c>
      <c r="M82" s="40">
        <v>10.9</v>
      </c>
      <c r="N82" s="48">
        <v>31.6</v>
      </c>
    </row>
    <row r="83" spans="1:14" ht="12.75">
      <c r="A83" s="37" t="s">
        <v>63</v>
      </c>
      <c r="B83" s="40">
        <v>16</v>
      </c>
      <c r="C83" s="40">
        <v>22.5</v>
      </c>
      <c r="D83" s="40">
        <v>28.5</v>
      </c>
      <c r="E83" s="40">
        <v>35.5</v>
      </c>
      <c r="F83" s="40">
        <v>44.1</v>
      </c>
      <c r="G83" s="40">
        <v>53</v>
      </c>
      <c r="H83" s="40">
        <v>61.2</v>
      </c>
      <c r="I83" s="40">
        <v>59.3</v>
      </c>
      <c r="J83" s="40">
        <v>48</v>
      </c>
      <c r="K83" s="40">
        <v>35.9</v>
      </c>
      <c r="L83" s="40">
        <v>25.7</v>
      </c>
      <c r="M83" s="40">
        <v>17.7</v>
      </c>
      <c r="N83" s="48">
        <v>37.3</v>
      </c>
    </row>
    <row r="84" spans="1:14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</row>
    <row r="85" spans="1:14" ht="12.75">
      <c r="A85" s="37" t="s">
        <v>64</v>
      </c>
      <c r="B85" s="40">
        <v>10.8</v>
      </c>
      <c r="C85" s="40">
        <v>13.8</v>
      </c>
      <c r="D85" s="40">
        <v>22.3</v>
      </c>
      <c r="E85" s="40">
        <v>29.7</v>
      </c>
      <c r="F85" s="40">
        <v>36.7</v>
      </c>
      <c r="G85" s="40">
        <v>42.5</v>
      </c>
      <c r="H85" s="40">
        <v>48.8</v>
      </c>
      <c r="I85" s="40">
        <v>47.4</v>
      </c>
      <c r="J85" s="40">
        <v>38.6</v>
      </c>
      <c r="K85" s="40">
        <v>29.7</v>
      </c>
      <c r="L85" s="40">
        <v>21.3</v>
      </c>
      <c r="M85" s="40">
        <v>13.6</v>
      </c>
      <c r="N85" s="48">
        <v>29.6</v>
      </c>
    </row>
    <row r="86" spans="1:14" ht="12.75">
      <c r="A86" s="37" t="s">
        <v>65</v>
      </c>
      <c r="B86" s="40">
        <v>15.6</v>
      </c>
      <c r="C86" s="40">
        <v>20.9</v>
      </c>
      <c r="D86" s="40">
        <v>27.1</v>
      </c>
      <c r="E86" s="40">
        <v>33.8</v>
      </c>
      <c r="F86" s="40">
        <v>41.3</v>
      </c>
      <c r="G86" s="40">
        <v>49.2</v>
      </c>
      <c r="H86" s="40">
        <v>57.5</v>
      </c>
      <c r="I86" s="40">
        <v>56.2</v>
      </c>
      <c r="J86" s="40">
        <v>46.5</v>
      </c>
      <c r="K86" s="40">
        <v>35.9</v>
      </c>
      <c r="L86" s="40">
        <v>25.5</v>
      </c>
      <c r="M86" s="40">
        <v>18.5</v>
      </c>
      <c r="N86" s="48">
        <v>35.7</v>
      </c>
    </row>
    <row r="87" spans="1:14" ht="12.75">
      <c r="A87" s="37" t="s">
        <v>66</v>
      </c>
      <c r="B87" s="40">
        <v>2</v>
      </c>
      <c r="C87" s="40">
        <v>2.7</v>
      </c>
      <c r="D87" s="40">
        <v>9.9</v>
      </c>
      <c r="E87" s="40">
        <v>18.6</v>
      </c>
      <c r="F87" s="40">
        <v>28.8</v>
      </c>
      <c r="G87" s="40">
        <v>35.7</v>
      </c>
      <c r="H87" s="40">
        <v>41</v>
      </c>
      <c r="I87" s="40">
        <v>40.2</v>
      </c>
      <c r="J87" s="40">
        <v>33.5</v>
      </c>
      <c r="K87" s="40">
        <v>24.5</v>
      </c>
      <c r="L87" s="40">
        <v>14.5</v>
      </c>
      <c r="M87" s="40">
        <v>3.8</v>
      </c>
      <c r="N87" s="48">
        <v>21.3</v>
      </c>
    </row>
    <row r="88" spans="1:14" ht="12.75">
      <c r="A88" s="37" t="s">
        <v>231</v>
      </c>
      <c r="B88" s="40" t="s">
        <v>330</v>
      </c>
      <c r="C88" s="40" t="s">
        <v>330</v>
      </c>
      <c r="D88" s="40" t="s">
        <v>330</v>
      </c>
      <c r="E88" s="40" t="s">
        <v>330</v>
      </c>
      <c r="F88" s="40" t="s">
        <v>330</v>
      </c>
      <c r="G88" s="40" t="s">
        <v>330</v>
      </c>
      <c r="H88" s="40" t="s">
        <v>330</v>
      </c>
      <c r="I88" s="40" t="s">
        <v>330</v>
      </c>
      <c r="J88" s="40" t="s">
        <v>330</v>
      </c>
      <c r="K88" s="40" t="s">
        <v>330</v>
      </c>
      <c r="L88" s="40" t="s">
        <v>330</v>
      </c>
      <c r="M88" s="40" t="s">
        <v>330</v>
      </c>
      <c r="N88" s="48" t="s">
        <v>330</v>
      </c>
    </row>
    <row r="89" spans="1:14" ht="12.75">
      <c r="A89" s="37" t="s">
        <v>67</v>
      </c>
      <c r="B89" s="40">
        <v>10.9</v>
      </c>
      <c r="C89" s="40">
        <v>16.1</v>
      </c>
      <c r="D89" s="40">
        <v>22.8</v>
      </c>
      <c r="E89" s="40">
        <v>30</v>
      </c>
      <c r="F89" s="40">
        <v>37.8</v>
      </c>
      <c r="G89" s="40">
        <v>45.5</v>
      </c>
      <c r="H89" s="40">
        <v>52.2</v>
      </c>
      <c r="I89" s="40">
        <v>50.7</v>
      </c>
      <c r="J89" s="40">
        <v>42</v>
      </c>
      <c r="K89" s="40">
        <v>32.3</v>
      </c>
      <c r="L89" s="40">
        <v>21.7</v>
      </c>
      <c r="M89" s="40">
        <v>13.5</v>
      </c>
      <c r="N89" s="48">
        <v>31.3</v>
      </c>
    </row>
    <row r="90" spans="1:14" ht="12.75">
      <c r="A90" s="37" t="s">
        <v>68</v>
      </c>
      <c r="B90" s="40">
        <v>10.3</v>
      </c>
      <c r="C90" s="40">
        <v>10.2</v>
      </c>
      <c r="D90" s="40">
        <v>17</v>
      </c>
      <c r="E90" s="40">
        <v>23.6</v>
      </c>
      <c r="F90" s="40">
        <v>31.5</v>
      </c>
      <c r="G90" s="40">
        <v>39.3</v>
      </c>
      <c r="H90" s="40">
        <v>46.2</v>
      </c>
      <c r="I90" s="40">
        <v>45.1</v>
      </c>
      <c r="J90" s="40">
        <v>37.6</v>
      </c>
      <c r="K90" s="40">
        <v>26.4</v>
      </c>
      <c r="L90" s="40">
        <v>16.4</v>
      </c>
      <c r="M90" s="40">
        <v>10.7</v>
      </c>
      <c r="N90" s="48">
        <v>26.2</v>
      </c>
    </row>
    <row r="91" spans="1:14" ht="12.75">
      <c r="A91" s="37" t="s">
        <v>326</v>
      </c>
      <c r="B91" s="40" t="s">
        <v>330</v>
      </c>
      <c r="C91" s="40" t="s">
        <v>330</v>
      </c>
      <c r="D91" s="40" t="s">
        <v>330</v>
      </c>
      <c r="E91" s="40" t="s">
        <v>330</v>
      </c>
      <c r="F91" s="40" t="s">
        <v>330</v>
      </c>
      <c r="G91" s="40" t="s">
        <v>330</v>
      </c>
      <c r="H91" s="40" t="s">
        <v>330</v>
      </c>
      <c r="I91" s="40" t="s">
        <v>330</v>
      </c>
      <c r="J91" s="40" t="s">
        <v>330</v>
      </c>
      <c r="K91" s="40" t="s">
        <v>330</v>
      </c>
      <c r="L91" s="40" t="s">
        <v>330</v>
      </c>
      <c r="M91" s="40" t="s">
        <v>330</v>
      </c>
      <c r="N91" s="48" t="s">
        <v>330</v>
      </c>
    </row>
    <row r="92" spans="1:14" ht="12.75">
      <c r="A92" s="37" t="s">
        <v>69</v>
      </c>
      <c r="B92" s="40">
        <v>12.8</v>
      </c>
      <c r="C92" s="40">
        <v>18.5</v>
      </c>
      <c r="D92" s="40">
        <v>22.5</v>
      </c>
      <c r="E92" s="40">
        <v>27.5</v>
      </c>
      <c r="F92" s="40">
        <v>35.4</v>
      </c>
      <c r="G92" s="40">
        <v>42.4</v>
      </c>
      <c r="H92" s="40">
        <v>49.8</v>
      </c>
      <c r="I92" s="40">
        <v>49.4</v>
      </c>
      <c r="J92" s="40">
        <v>39.7</v>
      </c>
      <c r="K92" s="40">
        <v>29.2</v>
      </c>
      <c r="L92" s="40">
        <v>19.8</v>
      </c>
      <c r="M92" s="40">
        <v>12.9</v>
      </c>
      <c r="N92" s="48">
        <v>30</v>
      </c>
    </row>
    <row r="93" spans="1:14" ht="12.75">
      <c r="A93" s="37" t="s">
        <v>70</v>
      </c>
      <c r="B93" s="40">
        <v>13.6</v>
      </c>
      <c r="C93" s="40">
        <v>18.6</v>
      </c>
      <c r="D93" s="40">
        <v>25.4</v>
      </c>
      <c r="E93" s="40">
        <v>31.9</v>
      </c>
      <c r="F93" s="40">
        <v>39.2</v>
      </c>
      <c r="G93" s="40">
        <v>46.9</v>
      </c>
      <c r="H93" s="40">
        <v>54.1</v>
      </c>
      <c r="I93" s="40">
        <v>52.5</v>
      </c>
      <c r="J93" s="40">
        <v>43.9</v>
      </c>
      <c r="K93" s="40">
        <v>33.8</v>
      </c>
      <c r="L93" s="40">
        <v>24</v>
      </c>
      <c r="M93" s="40">
        <v>15.1</v>
      </c>
      <c r="N93" s="48">
        <v>33.3</v>
      </c>
    </row>
    <row r="94" spans="1:14" ht="12.75">
      <c r="A94" s="37" t="s">
        <v>71</v>
      </c>
      <c r="B94" s="40">
        <v>14</v>
      </c>
      <c r="C94" s="40">
        <v>20.2</v>
      </c>
      <c r="D94" s="40">
        <v>26.2</v>
      </c>
      <c r="E94" s="40">
        <v>32.5</v>
      </c>
      <c r="F94" s="40">
        <v>39.9</v>
      </c>
      <c r="G94" s="40">
        <v>47.2</v>
      </c>
      <c r="H94" s="40">
        <v>54.2</v>
      </c>
      <c r="I94" s="40">
        <v>52.5</v>
      </c>
      <c r="J94" s="40">
        <v>44.2</v>
      </c>
      <c r="K94" s="40">
        <v>34.9</v>
      </c>
      <c r="L94" s="40">
        <v>24.2</v>
      </c>
      <c r="M94" s="40">
        <v>16.2</v>
      </c>
      <c r="N94" s="48">
        <v>33.9</v>
      </c>
    </row>
    <row r="95" spans="1:14" ht="12.75">
      <c r="A95" s="37" t="s">
        <v>72</v>
      </c>
      <c r="B95" s="40">
        <v>14.6</v>
      </c>
      <c r="C95" s="40">
        <v>19.9</v>
      </c>
      <c r="D95" s="40">
        <v>27.6</v>
      </c>
      <c r="E95" s="40">
        <v>33.4</v>
      </c>
      <c r="F95" s="40">
        <v>41.3</v>
      </c>
      <c r="G95" s="40">
        <v>49.9</v>
      </c>
      <c r="H95" s="40">
        <v>57.3</v>
      </c>
      <c r="I95" s="40">
        <v>55.3</v>
      </c>
      <c r="J95" s="40">
        <v>44.8</v>
      </c>
      <c r="K95" s="40">
        <v>33.7</v>
      </c>
      <c r="L95" s="40">
        <v>23.4</v>
      </c>
      <c r="M95" s="40">
        <v>14.8</v>
      </c>
      <c r="N95" s="48">
        <v>34.7</v>
      </c>
    </row>
    <row r="96" spans="1:14" ht="12.75">
      <c r="A96" s="37" t="s">
        <v>73</v>
      </c>
      <c r="B96" s="40">
        <v>16.6</v>
      </c>
      <c r="C96" s="40">
        <v>19.9</v>
      </c>
      <c r="D96" s="40">
        <v>24.8</v>
      </c>
      <c r="E96" s="40">
        <v>31.1</v>
      </c>
      <c r="F96" s="40">
        <v>38</v>
      </c>
      <c r="G96" s="40">
        <v>45.8</v>
      </c>
      <c r="H96" s="40">
        <v>54.4</v>
      </c>
      <c r="I96" s="40">
        <v>52.5</v>
      </c>
      <c r="J96" s="40">
        <v>43.8</v>
      </c>
      <c r="K96" s="40">
        <v>34.1</v>
      </c>
      <c r="L96" s="40">
        <v>26.2</v>
      </c>
      <c r="M96" s="40">
        <v>17.6</v>
      </c>
      <c r="N96" s="48">
        <v>33.7</v>
      </c>
    </row>
    <row r="97" spans="1:14" ht="12.75">
      <c r="A97" s="37" t="s">
        <v>74</v>
      </c>
      <c r="B97" s="40">
        <v>12.1</v>
      </c>
      <c r="C97" s="40">
        <v>16.9</v>
      </c>
      <c r="D97" s="40">
        <v>24</v>
      </c>
      <c r="E97" s="40">
        <v>29.6</v>
      </c>
      <c r="F97" s="40">
        <v>36.8</v>
      </c>
      <c r="G97" s="40">
        <v>43.9</v>
      </c>
      <c r="H97" s="40">
        <v>50.7</v>
      </c>
      <c r="I97" s="40">
        <v>49.4</v>
      </c>
      <c r="J97" s="40">
        <v>39.7</v>
      </c>
      <c r="K97" s="40">
        <v>29</v>
      </c>
      <c r="L97" s="40">
        <v>20.2</v>
      </c>
      <c r="M97" s="40">
        <v>13.2</v>
      </c>
      <c r="N97" s="48">
        <v>30.5</v>
      </c>
    </row>
    <row r="98" spans="1:14" ht="12.75">
      <c r="A98" s="37" t="s">
        <v>327</v>
      </c>
      <c r="B98" s="40" t="s">
        <v>330</v>
      </c>
      <c r="C98" s="40" t="s">
        <v>330</v>
      </c>
      <c r="D98" s="40" t="s">
        <v>330</v>
      </c>
      <c r="E98" s="40" t="s">
        <v>330</v>
      </c>
      <c r="F98" s="40" t="s">
        <v>330</v>
      </c>
      <c r="G98" s="40" t="s">
        <v>330</v>
      </c>
      <c r="H98" s="40" t="s">
        <v>330</v>
      </c>
      <c r="I98" s="40" t="s">
        <v>330</v>
      </c>
      <c r="J98" s="40" t="s">
        <v>330</v>
      </c>
      <c r="K98" s="40" t="s">
        <v>330</v>
      </c>
      <c r="L98" s="40" t="s">
        <v>330</v>
      </c>
      <c r="M98" s="40" t="s">
        <v>330</v>
      </c>
      <c r="N98" s="48" t="s">
        <v>330</v>
      </c>
    </row>
    <row r="99" spans="1:14" ht="12.75">
      <c r="A99" s="37" t="s">
        <v>234</v>
      </c>
      <c r="B99" s="40" t="s">
        <v>330</v>
      </c>
      <c r="C99" s="40" t="s">
        <v>330</v>
      </c>
      <c r="D99" s="40" t="s">
        <v>330</v>
      </c>
      <c r="E99" s="40" t="s">
        <v>330</v>
      </c>
      <c r="F99" s="40" t="s">
        <v>330</v>
      </c>
      <c r="G99" s="40" t="s">
        <v>330</v>
      </c>
      <c r="H99" s="40" t="s">
        <v>330</v>
      </c>
      <c r="I99" s="40" t="s">
        <v>330</v>
      </c>
      <c r="J99" s="40" t="s">
        <v>330</v>
      </c>
      <c r="K99" s="40" t="s">
        <v>330</v>
      </c>
      <c r="L99" s="40" t="s">
        <v>330</v>
      </c>
      <c r="M99" s="40" t="s">
        <v>330</v>
      </c>
      <c r="N99" s="48" t="s">
        <v>330</v>
      </c>
    </row>
    <row r="100" spans="1:14" ht="12.75">
      <c r="A100" s="37" t="s">
        <v>75</v>
      </c>
      <c r="B100" s="40">
        <v>18.3</v>
      </c>
      <c r="C100" s="40">
        <v>23.4</v>
      </c>
      <c r="D100" s="40">
        <v>28.6</v>
      </c>
      <c r="E100" s="40">
        <v>37.1</v>
      </c>
      <c r="F100" s="40">
        <v>44.9</v>
      </c>
      <c r="G100" s="40">
        <v>51.9</v>
      </c>
      <c r="H100" s="40">
        <v>59</v>
      </c>
      <c r="I100" s="40">
        <v>57.9</v>
      </c>
      <c r="J100" s="40">
        <v>48.7</v>
      </c>
      <c r="K100" s="40">
        <v>38.9</v>
      </c>
      <c r="L100" s="40">
        <v>27.7</v>
      </c>
      <c r="M100" s="40">
        <v>21.7</v>
      </c>
      <c r="N100" s="48">
        <v>38.2</v>
      </c>
    </row>
    <row r="101" spans="1:14" ht="12.75">
      <c r="A101" s="37" t="s">
        <v>76</v>
      </c>
      <c r="B101" s="40">
        <v>20.8</v>
      </c>
      <c r="C101" s="40">
        <v>24.1</v>
      </c>
      <c r="D101" s="40">
        <v>31.3</v>
      </c>
      <c r="E101" s="40">
        <v>37.7</v>
      </c>
      <c r="F101" s="40">
        <v>45.2</v>
      </c>
      <c r="G101" s="40">
        <v>53.1</v>
      </c>
      <c r="H101" s="40">
        <v>60.6</v>
      </c>
      <c r="I101" s="40">
        <v>58.9</v>
      </c>
      <c r="J101" s="40">
        <v>49.7</v>
      </c>
      <c r="K101" s="40">
        <v>38.7</v>
      </c>
      <c r="L101" s="40">
        <v>29.5</v>
      </c>
      <c r="M101" s="40">
        <v>21.7</v>
      </c>
      <c r="N101" s="48">
        <v>39.3</v>
      </c>
    </row>
    <row r="102" spans="1:14" ht="12.75">
      <c r="A102" s="37" t="s">
        <v>77</v>
      </c>
      <c r="B102" s="40">
        <v>11.3</v>
      </c>
      <c r="C102" s="40">
        <v>17.3</v>
      </c>
      <c r="D102" s="40">
        <v>25.6</v>
      </c>
      <c r="E102" s="40">
        <v>33.5</v>
      </c>
      <c r="F102" s="40">
        <v>42.6</v>
      </c>
      <c r="G102" s="40">
        <v>51.3</v>
      </c>
      <c r="H102" s="40">
        <v>58</v>
      </c>
      <c r="I102" s="40">
        <v>55.5</v>
      </c>
      <c r="J102" s="40">
        <v>46.8</v>
      </c>
      <c r="K102" s="40">
        <v>35.4</v>
      </c>
      <c r="L102" s="40">
        <v>23</v>
      </c>
      <c r="M102" s="40">
        <v>14</v>
      </c>
      <c r="N102" s="48">
        <v>34.5</v>
      </c>
    </row>
    <row r="103" spans="1:14" ht="12.75">
      <c r="A103" s="37" t="s">
        <v>78</v>
      </c>
      <c r="B103" s="40">
        <v>17.9</v>
      </c>
      <c r="C103" s="40">
        <v>22.7</v>
      </c>
      <c r="D103" s="40">
        <v>29.2</v>
      </c>
      <c r="E103" s="40">
        <v>36</v>
      </c>
      <c r="F103" s="40">
        <v>43.7</v>
      </c>
      <c r="G103" s="40">
        <v>51.9</v>
      </c>
      <c r="H103" s="40">
        <v>60.2</v>
      </c>
      <c r="I103" s="40">
        <v>58.8</v>
      </c>
      <c r="J103" s="40">
        <v>49.8</v>
      </c>
      <c r="K103" s="40">
        <v>38.5</v>
      </c>
      <c r="L103" s="40">
        <v>27.1</v>
      </c>
      <c r="M103" s="40">
        <v>19.9</v>
      </c>
      <c r="N103" s="48">
        <v>38</v>
      </c>
    </row>
    <row r="104" spans="1:14" ht="12.75">
      <c r="A104" s="37" t="s">
        <v>79</v>
      </c>
      <c r="B104" s="40">
        <v>17.8</v>
      </c>
      <c r="C104" s="40">
        <v>23.4</v>
      </c>
      <c r="D104" s="40">
        <v>31.3</v>
      </c>
      <c r="E104" s="40">
        <v>37.8</v>
      </c>
      <c r="F104" s="40">
        <v>47.3</v>
      </c>
      <c r="G104" s="40">
        <v>56.4</v>
      </c>
      <c r="H104" s="40">
        <v>64.2</v>
      </c>
      <c r="I104" s="40">
        <v>62</v>
      </c>
      <c r="J104" s="40">
        <v>51</v>
      </c>
      <c r="K104" s="40">
        <v>38.4</v>
      </c>
      <c r="L104" s="40">
        <v>27.8</v>
      </c>
      <c r="M104" s="40">
        <v>19.2</v>
      </c>
      <c r="N104" s="48">
        <v>39.7</v>
      </c>
    </row>
    <row r="105" spans="1:14" ht="12.75">
      <c r="A105" s="37" t="s">
        <v>80</v>
      </c>
      <c r="B105" s="40">
        <v>9.1</v>
      </c>
      <c r="C105" s="40">
        <v>12.8</v>
      </c>
      <c r="D105" s="40">
        <v>20.4</v>
      </c>
      <c r="E105" s="40">
        <v>28.2</v>
      </c>
      <c r="F105" s="40">
        <v>35.9</v>
      </c>
      <c r="G105" s="40">
        <v>43.2</v>
      </c>
      <c r="H105" s="40">
        <v>49.9</v>
      </c>
      <c r="I105" s="40">
        <v>48.4</v>
      </c>
      <c r="J105" s="40">
        <v>39.8</v>
      </c>
      <c r="K105" s="40">
        <v>30.1</v>
      </c>
      <c r="L105" s="40">
        <v>20.2</v>
      </c>
      <c r="M105" s="40">
        <v>11.8</v>
      </c>
      <c r="N105" s="48">
        <v>29.2</v>
      </c>
    </row>
    <row r="106" spans="1:14" ht="12.75">
      <c r="A106" s="37" t="s">
        <v>81</v>
      </c>
      <c r="B106" s="40">
        <v>1.5</v>
      </c>
      <c r="C106" s="40">
        <v>7.7</v>
      </c>
      <c r="D106" s="40">
        <v>21</v>
      </c>
      <c r="E106" s="40">
        <v>30.4</v>
      </c>
      <c r="F106" s="40">
        <v>38.6</v>
      </c>
      <c r="G106" s="40">
        <v>45.5</v>
      </c>
      <c r="H106" s="40">
        <v>52.2</v>
      </c>
      <c r="I106" s="40">
        <v>50.2</v>
      </c>
      <c r="J106" s="40">
        <v>41</v>
      </c>
      <c r="K106" s="40">
        <v>30.3</v>
      </c>
      <c r="L106" s="40">
        <v>18.9</v>
      </c>
      <c r="M106" s="40">
        <v>7.2</v>
      </c>
      <c r="N106" s="48">
        <v>28.7</v>
      </c>
    </row>
    <row r="107" spans="1:14" ht="12.75">
      <c r="A107" s="37" t="s">
        <v>82</v>
      </c>
      <c r="B107" s="40">
        <v>12.6</v>
      </c>
      <c r="C107" s="40">
        <v>16.3</v>
      </c>
      <c r="D107" s="40">
        <v>23.9</v>
      </c>
      <c r="E107" s="40">
        <v>28.8</v>
      </c>
      <c r="F107" s="40">
        <v>36</v>
      </c>
      <c r="G107" s="40">
        <v>43.4</v>
      </c>
      <c r="H107" s="40">
        <v>50.8</v>
      </c>
      <c r="I107" s="40">
        <v>49.4</v>
      </c>
      <c r="J107" s="40">
        <v>40.2</v>
      </c>
      <c r="K107" s="40">
        <v>29.4</v>
      </c>
      <c r="L107" s="40">
        <v>19.5</v>
      </c>
      <c r="M107" s="40">
        <v>11.7</v>
      </c>
      <c r="N107" s="48">
        <v>30.2</v>
      </c>
    </row>
    <row r="108" spans="1:14" ht="12.75">
      <c r="A108" s="37" t="s">
        <v>83</v>
      </c>
      <c r="B108" s="40">
        <v>17.3</v>
      </c>
      <c r="C108" s="40">
        <v>22.9</v>
      </c>
      <c r="D108" s="40">
        <v>29.1</v>
      </c>
      <c r="E108" s="40">
        <v>38.1</v>
      </c>
      <c r="F108" s="40">
        <v>46</v>
      </c>
      <c r="G108" s="40">
        <v>54.2</v>
      </c>
      <c r="H108" s="40">
        <v>62</v>
      </c>
      <c r="I108" s="40">
        <v>59.5</v>
      </c>
      <c r="J108" s="40">
        <v>52.3</v>
      </c>
      <c r="K108" s="40">
        <v>43.1</v>
      </c>
      <c r="L108" s="40">
        <v>30.3</v>
      </c>
      <c r="M108" s="40">
        <v>20.5</v>
      </c>
      <c r="N108" s="48">
        <v>39.6</v>
      </c>
    </row>
    <row r="109" spans="1:14" ht="12.75">
      <c r="A109" s="37" t="s">
        <v>296</v>
      </c>
      <c r="B109" s="40">
        <v>8.8</v>
      </c>
      <c r="C109" s="40">
        <v>15.7</v>
      </c>
      <c r="D109" s="40">
        <v>20.1</v>
      </c>
      <c r="E109" s="40">
        <v>29.1</v>
      </c>
      <c r="F109" s="40">
        <v>33.3</v>
      </c>
      <c r="G109" s="40">
        <v>12.5</v>
      </c>
      <c r="H109" s="40">
        <v>48.9</v>
      </c>
      <c r="I109" s="40">
        <v>45.5</v>
      </c>
      <c r="J109" s="40">
        <v>35.7</v>
      </c>
      <c r="K109" s="40">
        <v>30.8</v>
      </c>
      <c r="L109" s="40">
        <v>20.9</v>
      </c>
      <c r="M109" s="40">
        <v>14.4</v>
      </c>
      <c r="N109" s="48">
        <v>26.4</v>
      </c>
    </row>
    <row r="110" spans="1:14" ht="12.75">
      <c r="A110" s="37" t="s">
        <v>84</v>
      </c>
      <c r="B110" s="40">
        <v>23.2</v>
      </c>
      <c r="C110" s="40">
        <v>27.2</v>
      </c>
      <c r="D110" s="40">
        <v>34.2</v>
      </c>
      <c r="E110" s="40">
        <v>42</v>
      </c>
      <c r="F110" s="40">
        <v>51.1</v>
      </c>
      <c r="G110" s="40">
        <v>60.5</v>
      </c>
      <c r="H110" s="40">
        <v>69.1</v>
      </c>
      <c r="I110" s="40">
        <v>67</v>
      </c>
      <c r="J110" s="40">
        <v>56.7</v>
      </c>
      <c r="K110" s="40">
        <v>44.7</v>
      </c>
      <c r="L110" s="40">
        <v>33.1</v>
      </c>
      <c r="M110" s="40">
        <v>25.4</v>
      </c>
      <c r="N110" s="48">
        <v>44.5</v>
      </c>
    </row>
    <row r="111" spans="1:14" ht="12.75">
      <c r="A111" s="37" t="s">
        <v>85</v>
      </c>
      <c r="B111" s="40">
        <v>13.8</v>
      </c>
      <c r="C111" s="40">
        <v>19.1</v>
      </c>
      <c r="D111" s="40">
        <v>25.9</v>
      </c>
      <c r="E111" s="40">
        <v>33.8</v>
      </c>
      <c r="F111" s="40">
        <v>42.3</v>
      </c>
      <c r="G111" s="40">
        <v>49.8</v>
      </c>
      <c r="H111" s="40">
        <v>57.1</v>
      </c>
      <c r="I111" s="40">
        <v>55.2</v>
      </c>
      <c r="J111" s="40">
        <v>45.4</v>
      </c>
      <c r="K111" s="40">
        <v>35.5</v>
      </c>
      <c r="L111" s="40">
        <v>25.7</v>
      </c>
      <c r="M111" s="40">
        <v>17.4</v>
      </c>
      <c r="N111" s="48">
        <v>35.1</v>
      </c>
    </row>
    <row r="112" spans="1:14" ht="12.75">
      <c r="A112" s="37" t="s">
        <v>86</v>
      </c>
      <c r="B112" s="40">
        <v>15.3</v>
      </c>
      <c r="C112" s="40">
        <v>21</v>
      </c>
      <c r="D112" s="40">
        <v>25.8</v>
      </c>
      <c r="E112" s="40">
        <v>32</v>
      </c>
      <c r="F112" s="40">
        <v>39.9</v>
      </c>
      <c r="G112" s="40">
        <v>48.6</v>
      </c>
      <c r="H112" s="40">
        <v>56.9</v>
      </c>
      <c r="I112" s="40">
        <v>55.9</v>
      </c>
      <c r="J112" s="40">
        <v>45.1</v>
      </c>
      <c r="K112" s="40">
        <v>34.8</v>
      </c>
      <c r="L112" s="40">
        <v>24.6</v>
      </c>
      <c r="M112" s="40">
        <v>16.7</v>
      </c>
      <c r="N112" s="48">
        <v>34.7</v>
      </c>
    </row>
    <row r="113" spans="1:14" ht="12.75">
      <c r="A113" s="37" t="s">
        <v>87</v>
      </c>
      <c r="B113" s="40">
        <v>21.8</v>
      </c>
      <c r="C113" s="40">
        <v>24.5</v>
      </c>
      <c r="D113" s="40">
        <v>30.6</v>
      </c>
      <c r="E113" s="40">
        <v>39</v>
      </c>
      <c r="F113" s="40">
        <v>47.1</v>
      </c>
      <c r="G113" s="40">
        <v>55.4</v>
      </c>
      <c r="H113" s="40">
        <v>62.9</v>
      </c>
      <c r="I113" s="40">
        <v>61.8</v>
      </c>
      <c r="J113" s="40">
        <v>52.5</v>
      </c>
      <c r="K113" s="40">
        <v>42.2</v>
      </c>
      <c r="L113" s="40">
        <v>29.1</v>
      </c>
      <c r="M113" s="40">
        <v>24.2</v>
      </c>
      <c r="N113" s="48">
        <v>40.9</v>
      </c>
    </row>
    <row r="114" spans="1:14" ht="12.75">
      <c r="A114" s="37" t="s">
        <v>88</v>
      </c>
      <c r="B114" s="40">
        <v>18.1</v>
      </c>
      <c r="C114" s="40">
        <v>24.1</v>
      </c>
      <c r="D114" s="40">
        <v>30.2</v>
      </c>
      <c r="E114" s="40">
        <v>37</v>
      </c>
      <c r="F114" s="40">
        <v>45.3</v>
      </c>
      <c r="G114" s="40">
        <v>53.9</v>
      </c>
      <c r="H114" s="40">
        <v>62</v>
      </c>
      <c r="I114" s="40">
        <v>59.3</v>
      </c>
      <c r="J114" s="40">
        <v>50.6</v>
      </c>
      <c r="K114" s="40">
        <v>39.7</v>
      </c>
      <c r="L114" s="40">
        <v>30.4</v>
      </c>
      <c r="M114" s="40">
        <v>22</v>
      </c>
      <c r="N114" s="48">
        <v>39.4</v>
      </c>
    </row>
    <row r="115" spans="1:14" ht="12.75">
      <c r="A115" s="37" t="s">
        <v>89</v>
      </c>
      <c r="B115" s="40">
        <v>19.7</v>
      </c>
      <c r="C115" s="40">
        <v>27.8</v>
      </c>
      <c r="D115" s="40">
        <v>32.5</v>
      </c>
      <c r="E115" s="40">
        <v>38.6</v>
      </c>
      <c r="F115" s="40">
        <v>48.9</v>
      </c>
      <c r="G115" s="40">
        <v>57.4</v>
      </c>
      <c r="H115" s="40">
        <v>66.2</v>
      </c>
      <c r="I115" s="40">
        <v>64.8</v>
      </c>
      <c r="J115" s="40">
        <v>54.4</v>
      </c>
      <c r="K115" s="40">
        <v>43.7</v>
      </c>
      <c r="L115" s="40">
        <v>32.8</v>
      </c>
      <c r="M115" s="40">
        <v>22.2</v>
      </c>
      <c r="N115" s="48">
        <v>42.4</v>
      </c>
    </row>
    <row r="116" spans="1:14" ht="12.75">
      <c r="A116" s="37" t="s">
        <v>90</v>
      </c>
      <c r="B116" s="40">
        <v>19.6</v>
      </c>
      <c r="C116" s="40">
        <v>24.4</v>
      </c>
      <c r="D116" s="40">
        <v>30.9</v>
      </c>
      <c r="E116" s="40">
        <v>36.6</v>
      </c>
      <c r="F116" s="40">
        <v>45.2</v>
      </c>
      <c r="G116" s="40">
        <v>54.4</v>
      </c>
      <c r="H116" s="40">
        <v>63</v>
      </c>
      <c r="I116" s="40">
        <v>61.6</v>
      </c>
      <c r="J116" s="40">
        <v>51</v>
      </c>
      <c r="K116" s="40">
        <v>40.6</v>
      </c>
      <c r="L116" s="40">
        <v>29.1</v>
      </c>
      <c r="M116" s="40">
        <v>20.9</v>
      </c>
      <c r="N116" s="48">
        <v>39.8</v>
      </c>
    </row>
    <row r="117" spans="1:14" ht="12.75">
      <c r="A117" s="37" t="s">
        <v>235</v>
      </c>
      <c r="B117" s="40">
        <v>21.1</v>
      </c>
      <c r="C117" s="40">
        <v>21.6</v>
      </c>
      <c r="D117" s="40">
        <v>30</v>
      </c>
      <c r="E117" s="40">
        <v>37.2</v>
      </c>
      <c r="F117" s="40">
        <v>45.5</v>
      </c>
      <c r="G117" s="40">
        <v>54.7</v>
      </c>
      <c r="H117" s="40">
        <v>65</v>
      </c>
      <c r="I117" s="40">
        <v>62.3</v>
      </c>
      <c r="J117" s="40">
        <v>50.2</v>
      </c>
      <c r="K117" s="40">
        <v>40</v>
      </c>
      <c r="L117" s="40">
        <v>27.6</v>
      </c>
      <c r="M117" s="40">
        <v>21.6</v>
      </c>
      <c r="N117" s="48">
        <v>39.7</v>
      </c>
    </row>
    <row r="118" spans="1:14" ht="12.75">
      <c r="A118" s="37" t="s">
        <v>312</v>
      </c>
      <c r="B118" s="40">
        <v>9.1</v>
      </c>
      <c r="C118" s="40">
        <v>15.2</v>
      </c>
      <c r="D118" s="40">
        <v>25.7</v>
      </c>
      <c r="E118" s="40">
        <v>36</v>
      </c>
      <c r="F118" s="40">
        <v>45.1</v>
      </c>
      <c r="G118" s="40">
        <v>52.7</v>
      </c>
      <c r="H118" s="40">
        <v>59.9</v>
      </c>
      <c r="I118" s="40">
        <v>54.6</v>
      </c>
      <c r="J118" s="40">
        <v>47.5</v>
      </c>
      <c r="K118" s="40">
        <v>34.3</v>
      </c>
      <c r="L118" s="40">
        <v>20.5</v>
      </c>
      <c r="M118" s="40">
        <v>13.1</v>
      </c>
      <c r="N118" s="48">
        <v>34.5</v>
      </c>
    </row>
    <row r="119" spans="1:14" ht="12.75">
      <c r="A119" s="37" t="s">
        <v>91</v>
      </c>
      <c r="B119" s="40">
        <v>9.8</v>
      </c>
      <c r="C119" s="40">
        <v>18.7</v>
      </c>
      <c r="D119" s="40">
        <v>27.8</v>
      </c>
      <c r="E119" s="40">
        <v>36</v>
      </c>
      <c r="F119" s="40">
        <v>45</v>
      </c>
      <c r="G119" s="40">
        <v>52.5</v>
      </c>
      <c r="H119" s="40">
        <v>60.4</v>
      </c>
      <c r="I119" s="40">
        <v>58.2</v>
      </c>
      <c r="J119" s="40">
        <v>47.4</v>
      </c>
      <c r="K119" s="40">
        <v>35.1</v>
      </c>
      <c r="L119" s="40">
        <v>22.4</v>
      </c>
      <c r="M119" s="40">
        <v>13.3</v>
      </c>
      <c r="N119" s="48">
        <v>35.5</v>
      </c>
    </row>
    <row r="120" spans="1:14" ht="12.75">
      <c r="A120" s="37" t="s">
        <v>92</v>
      </c>
      <c r="B120" s="40">
        <v>10.2</v>
      </c>
      <c r="C120" s="40">
        <v>15.6</v>
      </c>
      <c r="D120" s="40">
        <v>22.7</v>
      </c>
      <c r="E120" s="40">
        <v>28.3</v>
      </c>
      <c r="F120" s="40">
        <v>36.2</v>
      </c>
      <c r="G120" s="40">
        <v>43.5</v>
      </c>
      <c r="H120" s="40">
        <v>50</v>
      </c>
      <c r="I120" s="40">
        <v>47.7</v>
      </c>
      <c r="J120" s="40">
        <v>39.5</v>
      </c>
      <c r="K120" s="40">
        <v>29.3</v>
      </c>
      <c r="L120" s="40">
        <v>20.4</v>
      </c>
      <c r="M120" s="40">
        <v>11.5</v>
      </c>
      <c r="N120" s="48">
        <v>29.6</v>
      </c>
    </row>
    <row r="121" spans="1:14" ht="12.75">
      <c r="A121" s="37" t="s">
        <v>236</v>
      </c>
      <c r="B121" s="40" t="s">
        <v>330</v>
      </c>
      <c r="C121" s="40" t="s">
        <v>330</v>
      </c>
      <c r="D121" s="40" t="s">
        <v>330</v>
      </c>
      <c r="E121" s="40" t="s">
        <v>330</v>
      </c>
      <c r="F121" s="40" t="s">
        <v>330</v>
      </c>
      <c r="G121" s="40" t="s">
        <v>330</v>
      </c>
      <c r="H121" s="40" t="s">
        <v>330</v>
      </c>
      <c r="I121" s="40" t="s">
        <v>330</v>
      </c>
      <c r="J121" s="40" t="s">
        <v>330</v>
      </c>
      <c r="K121" s="40" t="s">
        <v>330</v>
      </c>
      <c r="L121" s="40" t="s">
        <v>330</v>
      </c>
      <c r="M121" s="40" t="s">
        <v>330</v>
      </c>
      <c r="N121" s="48" t="s">
        <v>330</v>
      </c>
    </row>
    <row r="122" spans="1:14" ht="12.75">
      <c r="A122" s="37" t="s">
        <v>93</v>
      </c>
      <c r="B122" s="40">
        <v>11.6</v>
      </c>
      <c r="C122" s="40">
        <v>18.4</v>
      </c>
      <c r="D122" s="40">
        <v>23.9</v>
      </c>
      <c r="E122" s="40">
        <v>29.6</v>
      </c>
      <c r="F122" s="40">
        <v>37.1</v>
      </c>
      <c r="G122" s="40">
        <v>44.2</v>
      </c>
      <c r="H122" s="40">
        <v>51.3</v>
      </c>
      <c r="I122" s="40">
        <v>49.6</v>
      </c>
      <c r="J122" s="40">
        <v>40.5</v>
      </c>
      <c r="K122" s="40">
        <v>30.9</v>
      </c>
      <c r="L122" s="40">
        <v>21.5</v>
      </c>
      <c r="M122" s="40">
        <v>13.9</v>
      </c>
      <c r="N122" s="48">
        <v>31.1</v>
      </c>
    </row>
    <row r="123" spans="1:14" ht="12.75">
      <c r="A123" s="37" t="s">
        <v>95</v>
      </c>
      <c r="B123" s="40">
        <v>12</v>
      </c>
      <c r="C123" s="40">
        <v>19.5</v>
      </c>
      <c r="D123" s="40">
        <v>28.4</v>
      </c>
      <c r="E123" s="40">
        <v>36.9</v>
      </c>
      <c r="F123" s="40">
        <v>46</v>
      </c>
      <c r="G123" s="40">
        <v>54.1</v>
      </c>
      <c r="H123" s="40">
        <v>61.3</v>
      </c>
      <c r="I123" s="40">
        <v>59.3</v>
      </c>
      <c r="J123" s="40">
        <v>49.2</v>
      </c>
      <c r="K123" s="40">
        <v>36.6</v>
      </c>
      <c r="L123" s="40">
        <v>23.8</v>
      </c>
      <c r="M123" s="40">
        <v>14.9</v>
      </c>
      <c r="N123" s="48">
        <v>36.8</v>
      </c>
    </row>
    <row r="124" spans="1:14" ht="12.75">
      <c r="A124" s="37" t="s">
        <v>96</v>
      </c>
      <c r="B124" s="40">
        <v>7.8</v>
      </c>
      <c r="C124" s="40">
        <v>12.2</v>
      </c>
      <c r="D124" s="40">
        <v>19</v>
      </c>
      <c r="E124" s="40">
        <v>26.4</v>
      </c>
      <c r="F124" s="40">
        <v>34.1</v>
      </c>
      <c r="G124" s="40">
        <v>41.2</v>
      </c>
      <c r="H124" s="40">
        <v>47.8</v>
      </c>
      <c r="I124" s="40">
        <v>45.8</v>
      </c>
      <c r="J124" s="40">
        <v>38.2</v>
      </c>
      <c r="K124" s="40">
        <v>29.8</v>
      </c>
      <c r="L124" s="40">
        <v>19.1</v>
      </c>
      <c r="M124" s="40">
        <v>9.9</v>
      </c>
      <c r="N124" s="48">
        <v>27.6</v>
      </c>
    </row>
    <row r="125" spans="1:14" ht="12.75">
      <c r="A125" s="37" t="s">
        <v>94</v>
      </c>
      <c r="B125" s="40">
        <v>21.8</v>
      </c>
      <c r="C125" s="40">
        <v>25.6</v>
      </c>
      <c r="D125" s="40">
        <v>32.8</v>
      </c>
      <c r="E125" s="40">
        <v>38.4</v>
      </c>
      <c r="F125" s="40">
        <v>47.9</v>
      </c>
      <c r="G125" s="40">
        <v>57.9</v>
      </c>
      <c r="H125" s="40">
        <v>63.7</v>
      </c>
      <c r="I125" s="40">
        <v>62.4</v>
      </c>
      <c r="J125" s="40">
        <v>54.6</v>
      </c>
      <c r="K125" s="40">
        <v>43</v>
      </c>
      <c r="L125" s="40">
        <v>30.6</v>
      </c>
      <c r="M125" s="40">
        <v>22.8</v>
      </c>
      <c r="N125" s="48">
        <v>41.8</v>
      </c>
    </row>
    <row r="126" spans="1:14" ht="12.75">
      <c r="A126" s="37" t="s">
        <v>97</v>
      </c>
      <c r="B126" s="40">
        <v>5.3</v>
      </c>
      <c r="C126" s="40">
        <v>8.9</v>
      </c>
      <c r="D126" s="40">
        <v>17.5</v>
      </c>
      <c r="E126" s="40">
        <v>24.9</v>
      </c>
      <c r="F126" s="40">
        <v>31.4</v>
      </c>
      <c r="G126" s="40">
        <v>35.9</v>
      </c>
      <c r="H126" s="40">
        <v>40.5</v>
      </c>
      <c r="I126" s="40">
        <v>38.8</v>
      </c>
      <c r="J126" s="40">
        <v>31.1</v>
      </c>
      <c r="K126" s="40">
        <v>22.7</v>
      </c>
      <c r="L126" s="40">
        <v>16</v>
      </c>
      <c r="M126" s="40">
        <v>7.7</v>
      </c>
      <c r="N126" s="48">
        <v>23.4</v>
      </c>
    </row>
    <row r="127" spans="1:14" ht="12.75">
      <c r="A127" s="37" t="s">
        <v>313</v>
      </c>
      <c r="B127" s="40">
        <v>8.1</v>
      </c>
      <c r="C127" s="40">
        <v>22.5</v>
      </c>
      <c r="D127" s="40">
        <v>26.1</v>
      </c>
      <c r="E127" s="40">
        <v>34.8</v>
      </c>
      <c r="F127" s="40">
        <v>43.8</v>
      </c>
      <c r="G127" s="40">
        <v>53.8</v>
      </c>
      <c r="H127" s="40">
        <v>60.4</v>
      </c>
      <c r="I127" s="40">
        <v>58.2</v>
      </c>
      <c r="J127" s="40">
        <v>48.6</v>
      </c>
      <c r="K127" s="40">
        <v>37.8</v>
      </c>
      <c r="L127" s="40">
        <v>26</v>
      </c>
      <c r="M127" s="40">
        <v>15.5</v>
      </c>
      <c r="N127" s="48">
        <v>36.3</v>
      </c>
    </row>
    <row r="128" spans="1:14" ht="12.75">
      <c r="A128" s="37" t="s">
        <v>237</v>
      </c>
      <c r="B128" s="40" t="s">
        <v>330</v>
      </c>
      <c r="C128" s="40" t="s">
        <v>330</v>
      </c>
      <c r="D128" s="40" t="s">
        <v>330</v>
      </c>
      <c r="E128" s="40" t="s">
        <v>330</v>
      </c>
      <c r="F128" s="40" t="s">
        <v>330</v>
      </c>
      <c r="G128" s="40" t="s">
        <v>330</v>
      </c>
      <c r="H128" s="40" t="s">
        <v>330</v>
      </c>
      <c r="I128" s="40" t="s">
        <v>330</v>
      </c>
      <c r="J128" s="40" t="s">
        <v>330</v>
      </c>
      <c r="K128" s="40" t="s">
        <v>330</v>
      </c>
      <c r="L128" s="40" t="s">
        <v>330</v>
      </c>
      <c r="M128" s="40" t="s">
        <v>330</v>
      </c>
      <c r="N128" s="48" t="s">
        <v>330</v>
      </c>
    </row>
    <row r="129" spans="1:14" ht="12.75">
      <c r="A129" s="37" t="s">
        <v>98</v>
      </c>
      <c r="B129" s="40">
        <v>8.6</v>
      </c>
      <c r="C129" s="40">
        <v>12.7</v>
      </c>
      <c r="D129" s="40">
        <v>21.6</v>
      </c>
      <c r="E129" s="40">
        <v>28.8</v>
      </c>
      <c r="F129" s="40">
        <v>35.4</v>
      </c>
      <c r="G129" s="40">
        <v>40.9</v>
      </c>
      <c r="H129" s="40">
        <v>47</v>
      </c>
      <c r="I129" s="40">
        <v>45.8</v>
      </c>
      <c r="J129" s="40">
        <v>37.5</v>
      </c>
      <c r="K129" s="40">
        <v>28.9</v>
      </c>
      <c r="L129" s="40">
        <v>20.5</v>
      </c>
      <c r="M129" s="40">
        <v>12</v>
      </c>
      <c r="N129" s="48">
        <v>28.3</v>
      </c>
    </row>
    <row r="130" spans="1:14" ht="12.75">
      <c r="A130" s="37" t="s">
        <v>238</v>
      </c>
      <c r="B130" s="40" t="s">
        <v>330</v>
      </c>
      <c r="C130" s="40" t="s">
        <v>330</v>
      </c>
      <c r="D130" s="40" t="s">
        <v>330</v>
      </c>
      <c r="E130" s="40" t="s">
        <v>330</v>
      </c>
      <c r="F130" s="40" t="s">
        <v>330</v>
      </c>
      <c r="G130" s="40" t="s">
        <v>330</v>
      </c>
      <c r="H130" s="40" t="s">
        <v>330</v>
      </c>
      <c r="I130" s="40" t="s">
        <v>330</v>
      </c>
      <c r="J130" s="40" t="s">
        <v>330</v>
      </c>
      <c r="K130" s="40" t="s">
        <v>330</v>
      </c>
      <c r="L130" s="40" t="s">
        <v>330</v>
      </c>
      <c r="M130" s="40" t="s">
        <v>330</v>
      </c>
      <c r="N130" s="48" t="s">
        <v>330</v>
      </c>
    </row>
    <row r="131" spans="1:14" ht="12.75">
      <c r="A131" s="37" t="s">
        <v>239</v>
      </c>
      <c r="B131" s="91">
        <v>14.7</v>
      </c>
      <c r="C131" s="91">
        <v>20.1</v>
      </c>
      <c r="D131" s="91">
        <v>23.1</v>
      </c>
      <c r="E131" s="91">
        <v>28.3</v>
      </c>
      <c r="F131" s="91">
        <v>37.3</v>
      </c>
      <c r="G131" s="91">
        <v>44.8</v>
      </c>
      <c r="H131" s="91">
        <v>52.7</v>
      </c>
      <c r="I131" s="91">
        <v>51.2</v>
      </c>
      <c r="J131" s="91">
        <v>42.9</v>
      </c>
      <c r="K131" s="91">
        <v>35</v>
      </c>
      <c r="L131" s="91">
        <v>24.2</v>
      </c>
      <c r="M131" s="91">
        <v>14.3</v>
      </c>
      <c r="N131" s="92">
        <v>32.4</v>
      </c>
    </row>
    <row r="132" spans="1:14" ht="12.75">
      <c r="A132" s="37" t="s">
        <v>99</v>
      </c>
      <c r="B132" s="40">
        <v>13.7</v>
      </c>
      <c r="C132" s="40">
        <v>17.5</v>
      </c>
      <c r="D132" s="40">
        <v>22.8</v>
      </c>
      <c r="E132" s="40">
        <v>31.2</v>
      </c>
      <c r="F132" s="40">
        <v>39.5</v>
      </c>
      <c r="G132" s="40">
        <v>48.5</v>
      </c>
      <c r="H132" s="40">
        <v>55.6</v>
      </c>
      <c r="I132" s="40">
        <v>54.1</v>
      </c>
      <c r="J132" s="40">
        <v>46.3</v>
      </c>
      <c r="K132" s="40">
        <v>36.2</v>
      </c>
      <c r="L132" s="40">
        <v>23.8</v>
      </c>
      <c r="M132" s="40">
        <v>16.3</v>
      </c>
      <c r="N132" s="48">
        <v>33.8</v>
      </c>
    </row>
    <row r="133" spans="1:14" ht="12.75">
      <c r="A133" s="37" t="s">
        <v>219</v>
      </c>
      <c r="B133" s="40">
        <v>26.5</v>
      </c>
      <c r="C133" s="40">
        <v>29.8</v>
      </c>
      <c r="D133" s="40">
        <v>36.8</v>
      </c>
      <c r="E133" s="40">
        <v>46.2</v>
      </c>
      <c r="F133" s="40">
        <v>54.2</v>
      </c>
      <c r="G133" s="40">
        <v>62.9</v>
      </c>
      <c r="H133" s="40">
        <v>70.9</v>
      </c>
      <c r="I133" s="40">
        <v>68.2</v>
      </c>
      <c r="J133" s="40">
        <v>59.6</v>
      </c>
      <c r="K133" s="40">
        <v>48</v>
      </c>
      <c r="L133" s="40">
        <v>34.5</v>
      </c>
      <c r="M133" s="40">
        <v>28</v>
      </c>
      <c r="N133" s="48">
        <v>47.1</v>
      </c>
    </row>
    <row r="134" spans="1:14" ht="12.75">
      <c r="A134" s="37" t="s">
        <v>240</v>
      </c>
      <c r="B134" s="40">
        <v>26.2</v>
      </c>
      <c r="C134" s="40">
        <v>32.6</v>
      </c>
      <c r="D134" s="40">
        <v>38.8</v>
      </c>
      <c r="E134" s="40">
        <v>45.8</v>
      </c>
      <c r="F134" s="40">
        <v>57.3</v>
      </c>
      <c r="G134" s="40">
        <v>66.8</v>
      </c>
      <c r="H134" s="40">
        <v>74.3</v>
      </c>
      <c r="I134" s="40">
        <v>73.5</v>
      </c>
      <c r="J134" s="40">
        <v>63.9</v>
      </c>
      <c r="K134" s="40">
        <v>51.3</v>
      </c>
      <c r="L134" s="40">
        <v>38.9</v>
      </c>
      <c r="M134" s="40">
        <v>29.5</v>
      </c>
      <c r="N134" s="48">
        <v>49.9</v>
      </c>
    </row>
    <row r="135" spans="1:14" ht="12.75">
      <c r="A135" s="37" t="s">
        <v>100</v>
      </c>
      <c r="B135" s="40">
        <v>27.7</v>
      </c>
      <c r="C135" s="40">
        <v>31</v>
      </c>
      <c r="D135" s="40">
        <v>38.6</v>
      </c>
      <c r="E135" s="40">
        <v>46.8</v>
      </c>
      <c r="F135" s="40">
        <v>57.3</v>
      </c>
      <c r="G135" s="40">
        <v>67.3</v>
      </c>
      <c r="H135" s="40">
        <v>73.8</v>
      </c>
      <c r="I135" s="40">
        <v>71.7</v>
      </c>
      <c r="J135" s="40">
        <v>62.5</v>
      </c>
      <c r="K135" s="40">
        <v>49.8</v>
      </c>
      <c r="L135" s="40">
        <v>38.5</v>
      </c>
      <c r="M135" s="40">
        <v>29.1</v>
      </c>
      <c r="N135" s="48">
        <v>49.5</v>
      </c>
    </row>
    <row r="136" spans="1:14" ht="12.75">
      <c r="A136" s="37" t="s">
        <v>101</v>
      </c>
      <c r="B136" s="40">
        <v>14.4</v>
      </c>
      <c r="C136" s="40">
        <v>21.2</v>
      </c>
      <c r="D136" s="40">
        <v>26.4</v>
      </c>
      <c r="E136" s="40">
        <v>32.4</v>
      </c>
      <c r="F136" s="40">
        <v>41.1</v>
      </c>
      <c r="G136" s="40">
        <v>49.5</v>
      </c>
      <c r="H136" s="40">
        <v>57.8</v>
      </c>
      <c r="I136" s="40">
        <v>56.6</v>
      </c>
      <c r="J136" s="40">
        <v>47.4</v>
      </c>
      <c r="K136" s="40">
        <v>35.5</v>
      </c>
      <c r="L136" s="40">
        <v>25.2</v>
      </c>
      <c r="M136" s="40">
        <v>16</v>
      </c>
      <c r="N136" s="48">
        <v>35.3</v>
      </c>
    </row>
    <row r="137" spans="1:14" ht="12.75">
      <c r="A137" s="37" t="s">
        <v>102</v>
      </c>
      <c r="B137" s="40">
        <v>10</v>
      </c>
      <c r="C137" s="40">
        <v>13.4</v>
      </c>
      <c r="D137" s="40">
        <v>22.8</v>
      </c>
      <c r="E137" s="40">
        <v>30.2</v>
      </c>
      <c r="F137" s="40">
        <v>35.8</v>
      </c>
      <c r="G137" s="40">
        <v>41.2</v>
      </c>
      <c r="H137" s="40">
        <v>47.2</v>
      </c>
      <c r="I137" s="40">
        <v>46.8</v>
      </c>
      <c r="J137" s="40">
        <v>38.7</v>
      </c>
      <c r="K137" s="40">
        <v>29.2</v>
      </c>
      <c r="L137" s="40">
        <v>20.8</v>
      </c>
      <c r="M137" s="40">
        <v>12</v>
      </c>
      <c r="N137" s="48">
        <v>29</v>
      </c>
    </row>
    <row r="138" spans="1:14" ht="12.75">
      <c r="A138" s="37" t="s">
        <v>103</v>
      </c>
      <c r="B138" s="40">
        <v>10.7</v>
      </c>
      <c r="C138" s="40">
        <v>15.6</v>
      </c>
      <c r="D138" s="40">
        <v>21.3</v>
      </c>
      <c r="E138" s="40">
        <v>27.2</v>
      </c>
      <c r="F138" s="40">
        <v>33.9</v>
      </c>
      <c r="G138" s="40">
        <v>39.6</v>
      </c>
      <c r="H138" s="40">
        <v>46</v>
      </c>
      <c r="I138" s="40">
        <v>44.5</v>
      </c>
      <c r="J138" s="40">
        <v>35.4</v>
      </c>
      <c r="K138" s="40">
        <v>26.3</v>
      </c>
      <c r="L138" s="40">
        <v>18.2</v>
      </c>
      <c r="M138" s="40">
        <v>11.4</v>
      </c>
      <c r="N138" s="48">
        <v>27.5</v>
      </c>
    </row>
    <row r="139" spans="1:14" ht="12.75">
      <c r="A139" s="37" t="s">
        <v>241</v>
      </c>
      <c r="B139" s="40">
        <v>16.6</v>
      </c>
      <c r="C139" s="40">
        <v>20.3</v>
      </c>
      <c r="D139" s="40">
        <v>24.9</v>
      </c>
      <c r="E139" s="40">
        <v>31.4</v>
      </c>
      <c r="F139" s="40">
        <v>38.2</v>
      </c>
      <c r="G139" s="40">
        <v>45.2</v>
      </c>
      <c r="H139" s="40">
        <v>52.4</v>
      </c>
      <c r="I139" s="40">
        <v>52.7</v>
      </c>
      <c r="J139" s="40">
        <v>41.4</v>
      </c>
      <c r="K139" s="40">
        <v>31.9</v>
      </c>
      <c r="L139" s="40">
        <v>21.6</v>
      </c>
      <c r="M139" s="40">
        <v>17.3</v>
      </c>
      <c r="N139" s="48">
        <v>32.8</v>
      </c>
    </row>
    <row r="140" spans="1:14" ht="12.75">
      <c r="A140" s="37" t="s">
        <v>104</v>
      </c>
      <c r="B140" s="40">
        <v>2.6</v>
      </c>
      <c r="C140" s="40">
        <v>8.9</v>
      </c>
      <c r="D140" s="40">
        <v>21.6</v>
      </c>
      <c r="E140" s="40">
        <v>30.5</v>
      </c>
      <c r="F140" s="40">
        <v>39.5</v>
      </c>
      <c r="G140" s="40">
        <v>46.3</v>
      </c>
      <c r="H140" s="40">
        <v>52.5</v>
      </c>
      <c r="I140" s="40">
        <v>50</v>
      </c>
      <c r="J140" s="40">
        <v>41</v>
      </c>
      <c r="K140" s="40">
        <v>30.1</v>
      </c>
      <c r="L140" s="40">
        <v>19.2</v>
      </c>
      <c r="M140" s="40">
        <v>7.8</v>
      </c>
      <c r="N140" s="48">
        <v>29.2</v>
      </c>
    </row>
    <row r="141" spans="1:14" ht="12.75">
      <c r="A141" s="37" t="s">
        <v>105</v>
      </c>
      <c r="B141" s="40">
        <v>18</v>
      </c>
      <c r="C141" s="40">
        <v>21.8</v>
      </c>
      <c r="D141" s="40">
        <v>27.9</v>
      </c>
      <c r="E141" s="40">
        <v>34.2</v>
      </c>
      <c r="F141" s="40">
        <v>42.1</v>
      </c>
      <c r="G141" s="40">
        <v>50.3</v>
      </c>
      <c r="H141" s="40">
        <v>58.6</v>
      </c>
      <c r="I141" s="40">
        <v>57.4</v>
      </c>
      <c r="J141" s="40">
        <v>48.7</v>
      </c>
      <c r="K141" s="40">
        <v>38.1</v>
      </c>
      <c r="L141" s="40">
        <v>26.2</v>
      </c>
      <c r="M141" s="40">
        <v>18.7</v>
      </c>
      <c r="N141" s="48">
        <v>36.8</v>
      </c>
    </row>
    <row r="142" spans="1:14" ht="12.75">
      <c r="A142" s="37" t="s">
        <v>106</v>
      </c>
      <c r="B142" s="40">
        <v>12.1</v>
      </c>
      <c r="C142" s="40">
        <v>14.6</v>
      </c>
      <c r="D142" s="40">
        <v>21.5</v>
      </c>
      <c r="E142" s="40">
        <v>27.7</v>
      </c>
      <c r="F142" s="40">
        <v>35</v>
      </c>
      <c r="G142" s="40">
        <v>40.8</v>
      </c>
      <c r="H142" s="40">
        <v>47.6</v>
      </c>
      <c r="I142" s="40">
        <v>46.6</v>
      </c>
      <c r="J142" s="40">
        <v>38.7</v>
      </c>
      <c r="K142" s="40">
        <v>29.9</v>
      </c>
      <c r="L142" s="40">
        <v>20.9</v>
      </c>
      <c r="M142" s="40">
        <v>13.5</v>
      </c>
      <c r="N142" s="48">
        <v>29.1</v>
      </c>
    </row>
    <row r="143" spans="1:14" ht="12.75">
      <c r="A143" s="37" t="s">
        <v>107</v>
      </c>
      <c r="B143" s="40">
        <v>21.9</v>
      </c>
      <c r="C143" s="40">
        <v>25.6</v>
      </c>
      <c r="D143" s="40">
        <v>29.8</v>
      </c>
      <c r="E143" s="40">
        <v>35.7</v>
      </c>
      <c r="F143" s="40">
        <v>42.9</v>
      </c>
      <c r="G143" s="40">
        <v>50.4</v>
      </c>
      <c r="H143" s="40">
        <v>58</v>
      </c>
      <c r="I143" s="40">
        <v>56.6</v>
      </c>
      <c r="J143" s="40">
        <v>50.1</v>
      </c>
      <c r="K143" s="40">
        <v>39.6</v>
      </c>
      <c r="L143" s="40">
        <v>30</v>
      </c>
      <c r="M143" s="40">
        <v>23.3</v>
      </c>
      <c r="N143" s="48">
        <v>38.6</v>
      </c>
    </row>
    <row r="144" spans="1:14" ht="12.75">
      <c r="A144" s="37" t="s">
        <v>108</v>
      </c>
      <c r="B144" s="40">
        <v>18.4</v>
      </c>
      <c r="C144" s="40">
        <v>23.7</v>
      </c>
      <c r="D144" s="40">
        <v>29.9</v>
      </c>
      <c r="E144" s="40">
        <v>35.7</v>
      </c>
      <c r="F144" s="40">
        <v>44.7</v>
      </c>
      <c r="G144" s="40">
        <v>53.8</v>
      </c>
      <c r="H144" s="40">
        <v>63</v>
      </c>
      <c r="I144" s="40">
        <v>61</v>
      </c>
      <c r="J144" s="40">
        <v>51.3</v>
      </c>
      <c r="K144" s="40">
        <v>40.1</v>
      </c>
      <c r="L144" s="40">
        <v>28.6</v>
      </c>
      <c r="M144" s="40">
        <v>19.2</v>
      </c>
      <c r="N144" s="48">
        <v>39.1</v>
      </c>
    </row>
    <row r="145" spans="1:14" ht="12.75">
      <c r="A145" s="37" t="s">
        <v>109</v>
      </c>
      <c r="B145" s="40">
        <v>16.9</v>
      </c>
      <c r="C145" s="40">
        <v>19.4</v>
      </c>
      <c r="D145" s="40">
        <v>29.1</v>
      </c>
      <c r="E145" s="40">
        <v>36.6</v>
      </c>
      <c r="F145" s="40">
        <v>44.9</v>
      </c>
      <c r="G145" s="40">
        <v>54.7</v>
      </c>
      <c r="H145" s="40">
        <v>62.1</v>
      </c>
      <c r="I145" s="40">
        <v>59.5</v>
      </c>
      <c r="J145" s="40">
        <v>48</v>
      </c>
      <c r="K145" s="40">
        <v>34.4</v>
      </c>
      <c r="L145" s="40">
        <v>23.4</v>
      </c>
      <c r="M145" s="40">
        <v>14.5</v>
      </c>
      <c r="N145" s="48">
        <v>37</v>
      </c>
    </row>
    <row r="146" spans="1:14" ht="12.75">
      <c r="A146" s="37" t="s">
        <v>110</v>
      </c>
      <c r="B146" s="40">
        <v>16.5</v>
      </c>
      <c r="C146" s="40">
        <v>21.1</v>
      </c>
      <c r="D146" s="40">
        <v>26.1</v>
      </c>
      <c r="E146" s="40">
        <v>31.3</v>
      </c>
      <c r="F146" s="40">
        <v>38</v>
      </c>
      <c r="G146" s="40">
        <v>44.9</v>
      </c>
      <c r="H146" s="40">
        <v>52.5</v>
      </c>
      <c r="I146" s="40">
        <v>51.9</v>
      </c>
      <c r="J146" s="40">
        <v>43.6</v>
      </c>
      <c r="K146" s="40">
        <v>32.8</v>
      </c>
      <c r="L146" s="40">
        <v>23.3</v>
      </c>
      <c r="M146" s="40">
        <v>16.4</v>
      </c>
      <c r="N146" s="48">
        <v>33.2</v>
      </c>
    </row>
    <row r="147" spans="1:14" ht="12.75">
      <c r="A147" s="37" t="s">
        <v>111</v>
      </c>
      <c r="B147" s="40">
        <v>9.9</v>
      </c>
      <c r="C147" s="40">
        <v>13.9</v>
      </c>
      <c r="D147" s="40">
        <v>19.9</v>
      </c>
      <c r="E147" s="40">
        <v>25.4</v>
      </c>
      <c r="F147" s="40">
        <v>32.3</v>
      </c>
      <c r="G147" s="40">
        <v>39.6</v>
      </c>
      <c r="H147" s="40">
        <v>46.5</v>
      </c>
      <c r="I147" s="40">
        <v>45.1</v>
      </c>
      <c r="J147" s="40">
        <v>37.2</v>
      </c>
      <c r="K147" s="40">
        <v>27.4</v>
      </c>
      <c r="L147" s="40">
        <v>17.8</v>
      </c>
      <c r="M147" s="40">
        <v>10.9</v>
      </c>
      <c r="N147" s="48">
        <v>27.2</v>
      </c>
    </row>
    <row r="148" spans="1:14" ht="12.75">
      <c r="A148" s="37" t="s">
        <v>113</v>
      </c>
      <c r="B148" s="40">
        <v>12.7</v>
      </c>
      <c r="C148" s="40">
        <v>16.8</v>
      </c>
      <c r="D148" s="40">
        <v>23</v>
      </c>
      <c r="E148" s="40">
        <v>31.1</v>
      </c>
      <c r="F148" s="40">
        <v>39</v>
      </c>
      <c r="G148" s="40">
        <v>47.8</v>
      </c>
      <c r="H148" s="40">
        <v>54.6</v>
      </c>
      <c r="I148" s="40">
        <v>53.2</v>
      </c>
      <c r="J148" s="40">
        <v>44.6</v>
      </c>
      <c r="K148" s="40">
        <v>33.8</v>
      </c>
      <c r="L148" s="40">
        <v>23.6</v>
      </c>
      <c r="M148" s="40">
        <v>14.6</v>
      </c>
      <c r="N148" s="48">
        <v>32.9</v>
      </c>
    </row>
    <row r="149" spans="1:14" ht="12.75">
      <c r="A149" s="37" t="s">
        <v>114</v>
      </c>
      <c r="B149" s="40">
        <v>12.4</v>
      </c>
      <c r="C149" s="40">
        <v>16.7</v>
      </c>
      <c r="D149" s="40">
        <v>24.8</v>
      </c>
      <c r="E149" s="40">
        <v>30.6</v>
      </c>
      <c r="F149" s="40">
        <v>38.4</v>
      </c>
      <c r="G149" s="40">
        <v>46.6</v>
      </c>
      <c r="H149" s="40">
        <v>53.9</v>
      </c>
      <c r="I149" s="40">
        <v>53</v>
      </c>
      <c r="J149" s="40">
        <v>44.6</v>
      </c>
      <c r="K149" s="40">
        <v>33.9</v>
      </c>
      <c r="L149" s="40">
        <v>22.1</v>
      </c>
      <c r="M149" s="40">
        <v>14.4</v>
      </c>
      <c r="N149" s="48">
        <v>32.6</v>
      </c>
    </row>
    <row r="150" spans="1:14" ht="12.75">
      <c r="A150" s="37" t="s">
        <v>115</v>
      </c>
      <c r="B150" s="40">
        <v>26.4</v>
      </c>
      <c r="C150" s="40">
        <v>31.1</v>
      </c>
      <c r="D150" s="40">
        <v>36.4</v>
      </c>
      <c r="E150" s="40">
        <v>41.9</v>
      </c>
      <c r="F150" s="40">
        <v>49.4</v>
      </c>
      <c r="G150" s="40">
        <v>57.4</v>
      </c>
      <c r="H150" s="40">
        <v>64.5</v>
      </c>
      <c r="I150" s="40">
        <v>63.8</v>
      </c>
      <c r="J150" s="40">
        <v>55.5</v>
      </c>
      <c r="K150" s="40">
        <v>44.3</v>
      </c>
      <c r="L150" s="40">
        <v>32.7</v>
      </c>
      <c r="M150" s="40">
        <v>26.3</v>
      </c>
      <c r="N150" s="48">
        <v>44.1</v>
      </c>
    </row>
    <row r="151" spans="1:14" ht="12.75">
      <c r="A151" s="37" t="s">
        <v>314</v>
      </c>
      <c r="B151" s="40">
        <v>20.8</v>
      </c>
      <c r="C151" s="40">
        <v>24.6</v>
      </c>
      <c r="D151" s="40">
        <v>31.6</v>
      </c>
      <c r="E151" s="40">
        <v>38.8</v>
      </c>
      <c r="F151" s="40">
        <v>49.6</v>
      </c>
      <c r="G151" s="40">
        <v>58.3</v>
      </c>
      <c r="H151" s="40">
        <v>68.8</v>
      </c>
      <c r="I151" s="40">
        <v>66.2</v>
      </c>
      <c r="J151" s="40">
        <v>56.9</v>
      </c>
      <c r="K151" s="40">
        <v>43.1</v>
      </c>
      <c r="L151" s="40">
        <v>29.6</v>
      </c>
      <c r="M151" s="40">
        <v>21.4</v>
      </c>
      <c r="N151" s="48">
        <v>42.5</v>
      </c>
    </row>
    <row r="152" spans="1:14" ht="12.75">
      <c r="A152" s="37" t="s">
        <v>112</v>
      </c>
      <c r="B152" s="40">
        <v>10.6</v>
      </c>
      <c r="C152" s="40">
        <v>11</v>
      </c>
      <c r="D152" s="40">
        <v>18.6</v>
      </c>
      <c r="E152" s="40">
        <v>27.7</v>
      </c>
      <c r="F152" s="40">
        <v>35.3</v>
      </c>
      <c r="G152" s="40">
        <v>41.2</v>
      </c>
      <c r="H152" s="40">
        <v>47.5</v>
      </c>
      <c r="I152" s="40">
        <v>46</v>
      </c>
      <c r="J152" s="40">
        <v>38.3</v>
      </c>
      <c r="K152" s="40">
        <v>30.1</v>
      </c>
      <c r="L152" s="40">
        <v>21.7</v>
      </c>
      <c r="M152" s="40">
        <v>14.6</v>
      </c>
      <c r="N152" s="48">
        <v>28.5</v>
      </c>
    </row>
    <row r="153" spans="1:14" ht="12.75">
      <c r="A153" s="37" t="s">
        <v>336</v>
      </c>
      <c r="B153" s="40" t="s">
        <v>330</v>
      </c>
      <c r="C153" s="40" t="s">
        <v>330</v>
      </c>
      <c r="D153" s="40" t="s">
        <v>330</v>
      </c>
      <c r="E153" s="40" t="s">
        <v>330</v>
      </c>
      <c r="F153" s="40" t="s">
        <v>330</v>
      </c>
      <c r="G153" s="40" t="s">
        <v>330</v>
      </c>
      <c r="H153" s="40" t="s">
        <v>330</v>
      </c>
      <c r="I153" s="40" t="s">
        <v>330</v>
      </c>
      <c r="J153" s="40" t="s">
        <v>330</v>
      </c>
      <c r="K153" s="40" t="s">
        <v>330</v>
      </c>
      <c r="L153" s="40" t="s">
        <v>330</v>
      </c>
      <c r="M153" s="40" t="s">
        <v>330</v>
      </c>
      <c r="N153" s="48" t="s">
        <v>330</v>
      </c>
    </row>
    <row r="154" spans="1:14" ht="12.75">
      <c r="A154" s="37" t="s">
        <v>116</v>
      </c>
      <c r="B154" s="40">
        <v>14.5</v>
      </c>
      <c r="C154" s="40">
        <v>19.6</v>
      </c>
      <c r="D154" s="40">
        <v>26.1</v>
      </c>
      <c r="E154" s="40">
        <v>32.7</v>
      </c>
      <c r="F154" s="40">
        <v>40.2</v>
      </c>
      <c r="G154" s="40">
        <v>48</v>
      </c>
      <c r="H154" s="40">
        <v>55.8</v>
      </c>
      <c r="I154" s="40">
        <v>54.5</v>
      </c>
      <c r="J154" s="40">
        <v>45.5</v>
      </c>
      <c r="K154" s="40">
        <v>35</v>
      </c>
      <c r="L154" s="40">
        <v>24.8</v>
      </c>
      <c r="M154" s="40">
        <v>16.4</v>
      </c>
      <c r="N154" s="48">
        <v>34.4</v>
      </c>
    </row>
    <row r="155" spans="1:14" ht="12.75">
      <c r="A155" s="37" t="s">
        <v>117</v>
      </c>
      <c r="B155" s="40">
        <v>9.7</v>
      </c>
      <c r="C155" s="40">
        <v>14.5</v>
      </c>
      <c r="D155" s="40">
        <v>23</v>
      </c>
      <c r="E155" s="40">
        <v>31.9</v>
      </c>
      <c r="F155" s="40">
        <v>38.8</v>
      </c>
      <c r="G155" s="40">
        <v>44.2</v>
      </c>
      <c r="H155" s="40">
        <v>50</v>
      </c>
      <c r="I155" s="40">
        <v>48.1</v>
      </c>
      <c r="J155" s="40">
        <v>39.1</v>
      </c>
      <c r="K155" s="40">
        <v>31</v>
      </c>
      <c r="L155" s="40">
        <v>22.6</v>
      </c>
      <c r="M155" s="40">
        <v>15.1</v>
      </c>
      <c r="N155" s="48">
        <v>30.7</v>
      </c>
    </row>
    <row r="156" spans="1:14" ht="12.75">
      <c r="A156" s="37" t="s">
        <v>118</v>
      </c>
      <c r="B156" s="40">
        <v>12</v>
      </c>
      <c r="C156" s="40">
        <v>17.8</v>
      </c>
      <c r="D156" s="40">
        <v>24.8</v>
      </c>
      <c r="E156" s="40">
        <v>30.9</v>
      </c>
      <c r="F156" s="40">
        <v>39.4</v>
      </c>
      <c r="G156" s="40">
        <v>47.5</v>
      </c>
      <c r="H156" s="40">
        <v>55.1</v>
      </c>
      <c r="I156" s="40">
        <v>53.8</v>
      </c>
      <c r="J156" s="40">
        <v>43.7</v>
      </c>
      <c r="K156" s="40">
        <v>31.7</v>
      </c>
      <c r="L156" s="40">
        <v>20.3</v>
      </c>
      <c r="M156" s="40">
        <v>11.7</v>
      </c>
      <c r="N156" s="48">
        <v>32.4</v>
      </c>
    </row>
    <row r="157" spans="1:14" ht="12.75">
      <c r="A157" s="37" t="s">
        <v>119</v>
      </c>
      <c r="B157" s="40">
        <v>7.2</v>
      </c>
      <c r="C157" s="40">
        <v>12.2</v>
      </c>
      <c r="D157" s="40">
        <v>18.6</v>
      </c>
      <c r="E157" s="40">
        <v>25.4</v>
      </c>
      <c r="F157" s="40">
        <v>32.9</v>
      </c>
      <c r="G157" s="40">
        <v>40</v>
      </c>
      <c r="H157" s="40">
        <v>46.9</v>
      </c>
      <c r="I157" s="40">
        <v>45.2</v>
      </c>
      <c r="J157" s="40">
        <v>37</v>
      </c>
      <c r="K157" s="40">
        <v>27</v>
      </c>
      <c r="L157" s="40">
        <v>16.7</v>
      </c>
      <c r="M157" s="40">
        <v>9</v>
      </c>
      <c r="N157" s="48">
        <v>26.5</v>
      </c>
    </row>
    <row r="158" spans="1:14" ht="12.75">
      <c r="A158" s="37" t="s">
        <v>123</v>
      </c>
      <c r="B158" s="40">
        <v>11</v>
      </c>
      <c r="C158" s="40">
        <v>14.9</v>
      </c>
      <c r="D158" s="40">
        <v>25.6</v>
      </c>
      <c r="E158" s="40">
        <v>32.6</v>
      </c>
      <c r="F158" s="40">
        <v>39.4</v>
      </c>
      <c r="G158" s="40">
        <v>46.3</v>
      </c>
      <c r="H158" s="40">
        <v>51.9</v>
      </c>
      <c r="I158" s="40">
        <v>50.1</v>
      </c>
      <c r="J158" s="40">
        <v>40.6</v>
      </c>
      <c r="K158" s="40">
        <v>30.7</v>
      </c>
      <c r="L158" s="40">
        <v>22.7</v>
      </c>
      <c r="M158" s="40">
        <v>12.3</v>
      </c>
      <c r="N158" s="48">
        <v>31.5</v>
      </c>
    </row>
    <row r="159" spans="1:14" ht="12.75">
      <c r="A159" s="37" t="s">
        <v>120</v>
      </c>
      <c r="B159" s="40">
        <v>12.4</v>
      </c>
      <c r="C159" s="40">
        <v>17</v>
      </c>
      <c r="D159" s="40">
        <v>25.7</v>
      </c>
      <c r="E159" s="40">
        <v>33.1</v>
      </c>
      <c r="F159" s="40">
        <v>41.1</v>
      </c>
      <c r="G159" s="40">
        <v>47.9</v>
      </c>
      <c r="H159" s="40">
        <v>54.2</v>
      </c>
      <c r="I159" s="40">
        <v>52.7</v>
      </c>
      <c r="J159" s="40">
        <v>43.4</v>
      </c>
      <c r="K159" s="40">
        <v>33.1</v>
      </c>
      <c r="L159" s="40">
        <v>24.3</v>
      </c>
      <c r="M159" s="40">
        <v>15.1</v>
      </c>
      <c r="N159" s="48">
        <v>33.3</v>
      </c>
    </row>
    <row r="160" spans="1:14" ht="12.75">
      <c r="A160" s="37" t="s">
        <v>122</v>
      </c>
      <c r="B160" s="40">
        <v>14.7</v>
      </c>
      <c r="C160" s="40">
        <v>18.1</v>
      </c>
      <c r="D160" s="40">
        <v>24.6</v>
      </c>
      <c r="E160" s="40">
        <v>33.3</v>
      </c>
      <c r="F160" s="40">
        <v>41.1</v>
      </c>
      <c r="G160" s="40">
        <v>47.8</v>
      </c>
      <c r="H160" s="40">
        <v>54.4</v>
      </c>
      <c r="I160" s="40">
        <v>53</v>
      </c>
      <c r="J160" s="40">
        <v>43.9</v>
      </c>
      <c r="K160" s="40">
        <v>34.6</v>
      </c>
      <c r="L160" s="40">
        <v>25.8</v>
      </c>
      <c r="M160" s="40">
        <v>17.4</v>
      </c>
      <c r="N160" s="48">
        <v>34.1</v>
      </c>
    </row>
    <row r="161" spans="1:14" ht="12.75">
      <c r="A161" s="37" t="s">
        <v>121</v>
      </c>
      <c r="B161" s="40">
        <v>15.9</v>
      </c>
      <c r="C161" s="40">
        <v>20</v>
      </c>
      <c r="D161" s="40">
        <v>27.6</v>
      </c>
      <c r="E161" s="40">
        <v>36</v>
      </c>
      <c r="F161" s="40">
        <v>43.6</v>
      </c>
      <c r="G161" s="40">
        <v>51.1</v>
      </c>
      <c r="H161" s="40">
        <v>58.7</v>
      </c>
      <c r="I161" s="40">
        <v>57.5</v>
      </c>
      <c r="J161" s="40">
        <v>48.4</v>
      </c>
      <c r="K161" s="40">
        <v>38.6</v>
      </c>
      <c r="L161" s="40">
        <v>27.8</v>
      </c>
      <c r="M161" s="40">
        <v>18.7</v>
      </c>
      <c r="N161" s="48">
        <v>37</v>
      </c>
    </row>
    <row r="162" spans="1:14" ht="12.75">
      <c r="A162" s="37" t="s">
        <v>124</v>
      </c>
      <c r="B162" s="40">
        <v>20.3</v>
      </c>
      <c r="C162" s="40">
        <v>24.1</v>
      </c>
      <c r="D162" s="40">
        <v>30.4</v>
      </c>
      <c r="E162" s="40">
        <v>38.4</v>
      </c>
      <c r="F162" s="40">
        <v>46.4</v>
      </c>
      <c r="G162" s="40">
        <v>53.6</v>
      </c>
      <c r="H162" s="40">
        <v>62.6</v>
      </c>
      <c r="I162" s="40">
        <v>61.5</v>
      </c>
      <c r="J162" s="40">
        <v>53.3</v>
      </c>
      <c r="K162" s="40">
        <v>43</v>
      </c>
      <c r="L162" s="40">
        <v>30.2</v>
      </c>
      <c r="M162" s="40">
        <v>23.8</v>
      </c>
      <c r="N162" s="48">
        <v>40.6</v>
      </c>
    </row>
    <row r="163" spans="1:14" ht="12.75">
      <c r="A163" s="37" t="s">
        <v>315</v>
      </c>
      <c r="B163" s="40">
        <v>18.7</v>
      </c>
      <c r="C163" s="40">
        <v>23</v>
      </c>
      <c r="D163" s="40">
        <v>28.2</v>
      </c>
      <c r="E163" s="40">
        <v>38.4</v>
      </c>
      <c r="F163" s="40">
        <v>43.7</v>
      </c>
      <c r="G163" s="40">
        <v>51.5</v>
      </c>
      <c r="H163" s="40">
        <v>59.7</v>
      </c>
      <c r="I163" s="40">
        <v>61</v>
      </c>
      <c r="J163" s="40">
        <v>53.2</v>
      </c>
      <c r="K163" s="40">
        <v>42.8</v>
      </c>
      <c r="L163" s="40">
        <v>29.6</v>
      </c>
      <c r="M163" s="40">
        <v>21.9</v>
      </c>
      <c r="N163" s="48">
        <v>39.3</v>
      </c>
    </row>
    <row r="164" spans="1:14" ht="12.75">
      <c r="A164" s="37" t="s">
        <v>125</v>
      </c>
      <c r="B164" s="40">
        <v>11.3</v>
      </c>
      <c r="C164" s="40">
        <v>17.1</v>
      </c>
      <c r="D164" s="40">
        <v>26.6</v>
      </c>
      <c r="E164" s="40">
        <v>34.2</v>
      </c>
      <c r="F164" s="40">
        <v>41</v>
      </c>
      <c r="G164" s="40">
        <v>49.1</v>
      </c>
      <c r="H164" s="40">
        <v>57.1</v>
      </c>
      <c r="I164" s="40">
        <v>54.9</v>
      </c>
      <c r="J164" s="40">
        <v>45.4</v>
      </c>
      <c r="K164" s="40">
        <v>34.2</v>
      </c>
      <c r="L164" s="40">
        <v>23.8</v>
      </c>
      <c r="M164" s="40">
        <v>13.6</v>
      </c>
      <c r="N164" s="48">
        <v>34</v>
      </c>
    </row>
    <row r="165" spans="1:14" ht="12.75">
      <c r="A165" s="37" t="s">
        <v>126</v>
      </c>
      <c r="B165" s="40">
        <v>13.3</v>
      </c>
      <c r="C165" s="40">
        <v>18.4</v>
      </c>
      <c r="D165" s="40">
        <v>22.3</v>
      </c>
      <c r="E165" s="40">
        <v>29.9</v>
      </c>
      <c r="F165" s="40">
        <v>37.9</v>
      </c>
      <c r="G165" s="40">
        <v>45</v>
      </c>
      <c r="H165" s="40">
        <v>52.9</v>
      </c>
      <c r="I165" s="40">
        <v>52.3</v>
      </c>
      <c r="J165" s="40">
        <v>42.4</v>
      </c>
      <c r="K165" s="40">
        <v>32.4</v>
      </c>
      <c r="L165" s="40">
        <v>21.4</v>
      </c>
      <c r="M165" s="40">
        <v>15.9</v>
      </c>
      <c r="N165" s="48">
        <v>32</v>
      </c>
    </row>
    <row r="166" spans="1:14" ht="12.75">
      <c r="A166" s="37" t="s">
        <v>127</v>
      </c>
      <c r="B166" s="40">
        <v>28.5</v>
      </c>
      <c r="C166" s="40">
        <v>32.1</v>
      </c>
      <c r="D166" s="40">
        <v>37</v>
      </c>
      <c r="E166" s="40">
        <v>42</v>
      </c>
      <c r="F166" s="40">
        <v>49.1</v>
      </c>
      <c r="G166" s="40">
        <v>55.4</v>
      </c>
      <c r="H166" s="40">
        <v>61</v>
      </c>
      <c r="I166" s="40">
        <v>59.8</v>
      </c>
      <c r="J166" s="40">
        <v>52.3</v>
      </c>
      <c r="K166" s="40">
        <v>41.6</v>
      </c>
      <c r="L166" s="40">
        <v>31.4</v>
      </c>
      <c r="M166" s="40">
        <v>26</v>
      </c>
      <c r="N166" s="48">
        <v>43</v>
      </c>
    </row>
    <row r="167" spans="1:14" ht="12.75">
      <c r="A167" s="37" t="s">
        <v>128</v>
      </c>
      <c r="B167" s="40">
        <v>9.2</v>
      </c>
      <c r="C167" s="40">
        <v>13.7</v>
      </c>
      <c r="D167" s="40">
        <v>24.4</v>
      </c>
      <c r="E167" s="40">
        <v>32</v>
      </c>
      <c r="F167" s="40">
        <v>39.7</v>
      </c>
      <c r="G167" s="40">
        <v>47.6</v>
      </c>
      <c r="H167" s="40">
        <v>54.8</v>
      </c>
      <c r="I167" s="40">
        <v>53.5</v>
      </c>
      <c r="J167" s="40">
        <v>45</v>
      </c>
      <c r="K167" s="40">
        <v>34.6</v>
      </c>
      <c r="L167" s="40">
        <v>21.2</v>
      </c>
      <c r="M167" s="40">
        <v>10.9</v>
      </c>
      <c r="N167" s="48">
        <v>32.2</v>
      </c>
    </row>
    <row r="168" spans="1:14" ht="12.75">
      <c r="A168" s="37" t="s">
        <v>316</v>
      </c>
      <c r="B168" s="40">
        <v>20.4</v>
      </c>
      <c r="C168" s="40">
        <v>22.8</v>
      </c>
      <c r="D168" s="40">
        <v>27.4</v>
      </c>
      <c r="E168" s="40">
        <v>36.6</v>
      </c>
      <c r="F168" s="40">
        <v>43.7</v>
      </c>
      <c r="G168" s="40">
        <v>51.2</v>
      </c>
      <c r="H168" s="40">
        <v>60.8</v>
      </c>
      <c r="I168" s="40">
        <v>58.9</v>
      </c>
      <c r="J168" s="40">
        <v>48.8</v>
      </c>
      <c r="K168" s="40">
        <v>37.8</v>
      </c>
      <c r="L168" s="40">
        <v>25.8</v>
      </c>
      <c r="M168" s="40">
        <v>20</v>
      </c>
      <c r="N168" s="48">
        <v>37.8</v>
      </c>
    </row>
    <row r="169" spans="1:14" ht="12.75">
      <c r="A169" s="37" t="s">
        <v>129</v>
      </c>
      <c r="B169" s="40">
        <v>11.8</v>
      </c>
      <c r="C169" s="40">
        <v>15.5</v>
      </c>
      <c r="D169" s="40">
        <v>21.7</v>
      </c>
      <c r="E169" s="40">
        <v>29.7</v>
      </c>
      <c r="F169" s="40">
        <v>38.4</v>
      </c>
      <c r="G169" s="40">
        <v>46.4</v>
      </c>
      <c r="H169" s="40">
        <v>53.1</v>
      </c>
      <c r="I169" s="40">
        <v>51.3</v>
      </c>
      <c r="J169" s="40">
        <v>41.9</v>
      </c>
      <c r="K169" s="40">
        <v>32.9</v>
      </c>
      <c r="L169" s="40">
        <v>22.5</v>
      </c>
      <c r="M169" s="40">
        <v>14.8</v>
      </c>
      <c r="N169" s="48">
        <v>31.7</v>
      </c>
    </row>
    <row r="170" spans="1:14" ht="12.75">
      <c r="A170" s="37" t="s">
        <v>130</v>
      </c>
      <c r="B170" s="40">
        <v>14.7</v>
      </c>
      <c r="C170" s="40">
        <v>18.9</v>
      </c>
      <c r="D170" s="40">
        <v>25.5</v>
      </c>
      <c r="E170" s="40">
        <v>32.2</v>
      </c>
      <c r="F170" s="40">
        <v>39.6</v>
      </c>
      <c r="G170" s="40">
        <v>46.9</v>
      </c>
      <c r="H170" s="40">
        <v>54.1</v>
      </c>
      <c r="I170" s="40">
        <v>52.7</v>
      </c>
      <c r="J170" s="40">
        <v>44.4</v>
      </c>
      <c r="K170" s="40">
        <v>34.5</v>
      </c>
      <c r="L170" s="40">
        <v>24.1</v>
      </c>
      <c r="M170" s="40">
        <v>16.9</v>
      </c>
      <c r="N170" s="48">
        <v>33.7</v>
      </c>
    </row>
    <row r="171" spans="1:14" ht="12.75">
      <c r="A171" s="37" t="s">
        <v>131</v>
      </c>
      <c r="B171" s="40">
        <v>14.3</v>
      </c>
      <c r="C171" s="40">
        <v>19.5</v>
      </c>
      <c r="D171" s="40">
        <v>24.4</v>
      </c>
      <c r="E171" s="40">
        <v>30.2</v>
      </c>
      <c r="F171" s="40">
        <v>37.3</v>
      </c>
      <c r="G171" s="40">
        <v>44</v>
      </c>
      <c r="H171" s="40">
        <v>50.3</v>
      </c>
      <c r="I171" s="40">
        <v>49.3</v>
      </c>
      <c r="J171" s="40">
        <v>41.1</v>
      </c>
      <c r="K171" s="40">
        <v>31.3</v>
      </c>
      <c r="L171" s="40">
        <v>22.3</v>
      </c>
      <c r="M171" s="40">
        <v>15.4</v>
      </c>
      <c r="N171" s="48">
        <v>31.6</v>
      </c>
    </row>
    <row r="172" spans="1:14" ht="12.75">
      <c r="A172" s="37" t="s">
        <v>132</v>
      </c>
      <c r="B172" s="40">
        <v>20</v>
      </c>
      <c r="C172" s="40">
        <v>25.3</v>
      </c>
      <c r="D172" s="40">
        <v>31.3</v>
      </c>
      <c r="E172" s="40">
        <v>38.9</v>
      </c>
      <c r="F172" s="40">
        <v>48.6</v>
      </c>
      <c r="G172" s="40">
        <v>57.7</v>
      </c>
      <c r="H172" s="40">
        <v>66</v>
      </c>
      <c r="I172" s="40">
        <v>63.8</v>
      </c>
      <c r="J172" s="40">
        <v>53.7</v>
      </c>
      <c r="K172" s="40">
        <v>40.7</v>
      </c>
      <c r="L172" s="40">
        <v>29.1</v>
      </c>
      <c r="M172" s="40">
        <v>20.6</v>
      </c>
      <c r="N172" s="48">
        <v>41.3</v>
      </c>
    </row>
    <row r="173" spans="1:14" ht="12.75">
      <c r="A173" s="37" t="s">
        <v>242</v>
      </c>
      <c r="B173" s="40">
        <v>24.9</v>
      </c>
      <c r="C173" s="40">
        <v>29.5</v>
      </c>
      <c r="D173" s="40">
        <v>35.2</v>
      </c>
      <c r="E173" s="40">
        <v>42.9</v>
      </c>
      <c r="F173" s="40">
        <v>51.9</v>
      </c>
      <c r="G173" s="40">
        <v>61.7</v>
      </c>
      <c r="H173" s="40">
        <v>70.9</v>
      </c>
      <c r="I173" s="40">
        <v>70.8</v>
      </c>
      <c r="J173" s="40">
        <v>58.7</v>
      </c>
      <c r="K173" s="40">
        <v>48.1</v>
      </c>
      <c r="L173" s="40">
        <v>36.9</v>
      </c>
      <c r="M173" s="40">
        <v>27.2</v>
      </c>
      <c r="N173" s="48">
        <v>46.6</v>
      </c>
    </row>
    <row r="174" spans="1:14" ht="12.75">
      <c r="A174" s="37" t="s">
        <v>133</v>
      </c>
      <c r="B174" s="40">
        <v>18.7</v>
      </c>
      <c r="C174" s="40">
        <v>23.1</v>
      </c>
      <c r="D174" s="40">
        <v>28.8</v>
      </c>
      <c r="E174" s="40">
        <v>36.5</v>
      </c>
      <c r="F174" s="40">
        <v>44.7</v>
      </c>
      <c r="G174" s="40">
        <v>51</v>
      </c>
      <c r="H174" s="40">
        <v>59.1</v>
      </c>
      <c r="I174" s="40">
        <v>58.5</v>
      </c>
      <c r="J174" s="40">
        <v>48.3</v>
      </c>
      <c r="K174" s="40">
        <v>37.2</v>
      </c>
      <c r="L174" s="40">
        <v>27.9</v>
      </c>
      <c r="M174" s="40">
        <v>22.9</v>
      </c>
      <c r="N174" s="48">
        <v>38.1</v>
      </c>
    </row>
    <row r="175" spans="1:14" ht="12.75">
      <c r="A175" s="37" t="s">
        <v>134</v>
      </c>
      <c r="B175" s="40">
        <v>13.4</v>
      </c>
      <c r="C175" s="40">
        <v>19.6</v>
      </c>
      <c r="D175" s="40">
        <v>25.3</v>
      </c>
      <c r="E175" s="40">
        <v>31.6</v>
      </c>
      <c r="F175" s="40">
        <v>39.2</v>
      </c>
      <c r="G175" s="40">
        <v>46.9</v>
      </c>
      <c r="H175" s="40">
        <v>55.8</v>
      </c>
      <c r="I175" s="40">
        <v>54</v>
      </c>
      <c r="J175" s="40">
        <v>43.7</v>
      </c>
      <c r="K175" s="40">
        <v>32.5</v>
      </c>
      <c r="L175" s="40">
        <v>22.1</v>
      </c>
      <c r="M175" s="40">
        <v>14.8</v>
      </c>
      <c r="N175" s="48">
        <v>33.3</v>
      </c>
    </row>
    <row r="176" spans="1:14" ht="12.75">
      <c r="A176" s="37" t="s">
        <v>243</v>
      </c>
      <c r="B176" s="40" t="s">
        <v>330</v>
      </c>
      <c r="C176" s="40" t="s">
        <v>330</v>
      </c>
      <c r="D176" s="40" t="s">
        <v>330</v>
      </c>
      <c r="E176" s="40" t="s">
        <v>330</v>
      </c>
      <c r="F176" s="40" t="s">
        <v>330</v>
      </c>
      <c r="G176" s="40" t="s">
        <v>330</v>
      </c>
      <c r="H176" s="40" t="s">
        <v>330</v>
      </c>
      <c r="I176" s="40" t="s">
        <v>330</v>
      </c>
      <c r="J176" s="40" t="s">
        <v>330</v>
      </c>
      <c r="K176" s="40" t="s">
        <v>330</v>
      </c>
      <c r="L176" s="40" t="s">
        <v>330</v>
      </c>
      <c r="M176" s="40" t="s">
        <v>330</v>
      </c>
      <c r="N176" s="48" t="s">
        <v>330</v>
      </c>
    </row>
    <row r="177" spans="1:14" ht="12.75">
      <c r="A177" s="37" t="s">
        <v>135</v>
      </c>
      <c r="B177" s="40">
        <v>18</v>
      </c>
      <c r="C177" s="40">
        <v>24.6</v>
      </c>
      <c r="D177" s="40">
        <v>32.8</v>
      </c>
      <c r="E177" s="40">
        <v>40.8</v>
      </c>
      <c r="F177" s="40">
        <v>48.5</v>
      </c>
      <c r="G177" s="40">
        <v>56</v>
      </c>
      <c r="H177" s="40">
        <v>62.8</v>
      </c>
      <c r="I177" s="40">
        <v>61</v>
      </c>
      <c r="J177" s="40">
        <v>51.4</v>
      </c>
      <c r="K177" s="40">
        <v>39.5</v>
      </c>
      <c r="L177" s="40">
        <v>28.1</v>
      </c>
      <c r="M177" s="40">
        <v>20.2</v>
      </c>
      <c r="N177" s="48">
        <v>40.3</v>
      </c>
    </row>
    <row r="178" spans="1:14" ht="12.75">
      <c r="A178" s="37" t="s">
        <v>136</v>
      </c>
      <c r="B178" s="40">
        <v>14.6</v>
      </c>
      <c r="C178" s="40">
        <v>19.6</v>
      </c>
      <c r="D178" s="40">
        <v>23.8</v>
      </c>
      <c r="E178" s="40">
        <v>29.6</v>
      </c>
      <c r="F178" s="40">
        <v>37.1</v>
      </c>
      <c r="G178" s="40">
        <v>45.2</v>
      </c>
      <c r="H178" s="40">
        <v>53.2</v>
      </c>
      <c r="I178" s="40">
        <v>52</v>
      </c>
      <c r="J178" s="40">
        <v>43.1</v>
      </c>
      <c r="K178" s="40">
        <v>32.2</v>
      </c>
      <c r="L178" s="40">
        <v>22.4</v>
      </c>
      <c r="M178" s="40">
        <v>15.3</v>
      </c>
      <c r="N178" s="48">
        <v>32.4</v>
      </c>
    </row>
    <row r="179" spans="1:14" ht="12.75">
      <c r="A179" s="37" t="s">
        <v>137</v>
      </c>
      <c r="B179" s="40">
        <v>17.3</v>
      </c>
      <c r="C179" s="40">
        <v>16.5</v>
      </c>
      <c r="D179" s="40">
        <v>22</v>
      </c>
      <c r="E179" s="40">
        <v>31.1</v>
      </c>
      <c r="F179" s="40">
        <v>38.9</v>
      </c>
      <c r="G179" s="40">
        <v>47.5</v>
      </c>
      <c r="H179" s="40">
        <v>53.9</v>
      </c>
      <c r="I179" s="40">
        <v>51.5</v>
      </c>
      <c r="J179" s="40">
        <v>45.8</v>
      </c>
      <c r="K179" s="40">
        <v>36</v>
      </c>
      <c r="L179" s="40">
        <v>23</v>
      </c>
      <c r="M179" s="40">
        <v>15.3</v>
      </c>
      <c r="N179" s="48">
        <v>33.2</v>
      </c>
    </row>
    <row r="180" spans="1:14" ht="12.75">
      <c r="A180" s="37" t="s">
        <v>138</v>
      </c>
      <c r="B180" s="40">
        <v>14.2</v>
      </c>
      <c r="C180" s="40">
        <v>17.9</v>
      </c>
      <c r="D180" s="40">
        <v>23.9</v>
      </c>
      <c r="E180" s="40">
        <v>30.4</v>
      </c>
      <c r="F180" s="40">
        <v>38</v>
      </c>
      <c r="G180" s="40">
        <v>45.7</v>
      </c>
      <c r="H180" s="40">
        <v>52.8</v>
      </c>
      <c r="I180" s="40">
        <v>51.5</v>
      </c>
      <c r="J180" s="40">
        <v>43.9</v>
      </c>
      <c r="K180" s="40">
        <v>33.9</v>
      </c>
      <c r="L180" s="40">
        <v>23.2</v>
      </c>
      <c r="M180" s="40">
        <v>15.8</v>
      </c>
      <c r="N180" s="48">
        <v>32.6</v>
      </c>
    </row>
    <row r="181" spans="1:14" ht="12.75">
      <c r="A181" s="37" t="s">
        <v>317</v>
      </c>
      <c r="B181" s="40">
        <v>24.5</v>
      </c>
      <c r="C181" s="40">
        <v>32.4</v>
      </c>
      <c r="D181" s="40">
        <v>35.4</v>
      </c>
      <c r="E181" s="40">
        <v>43.1</v>
      </c>
      <c r="F181" s="40">
        <v>51.8</v>
      </c>
      <c r="G181" s="40">
        <v>63.8</v>
      </c>
      <c r="H181" s="40">
        <v>68.5</v>
      </c>
      <c r="I181" s="40">
        <v>66.5</v>
      </c>
      <c r="J181" s="40">
        <v>61.8</v>
      </c>
      <c r="K181" s="40">
        <v>48.7</v>
      </c>
      <c r="L181" s="40">
        <v>31.7</v>
      </c>
      <c r="M181" s="40">
        <v>28.9</v>
      </c>
      <c r="N181" s="48">
        <v>46.4</v>
      </c>
    </row>
    <row r="182" spans="1:14" ht="12.75">
      <c r="A182" s="37" t="s">
        <v>139</v>
      </c>
      <c r="B182" s="40">
        <v>23.8</v>
      </c>
      <c r="C182" s="40">
        <v>28.5</v>
      </c>
      <c r="D182" s="40">
        <v>35.4</v>
      </c>
      <c r="E182" s="40">
        <v>42.2</v>
      </c>
      <c r="F182" s="40">
        <v>52.6</v>
      </c>
      <c r="G182" s="40">
        <v>61.4</v>
      </c>
      <c r="H182" s="40">
        <v>67.3</v>
      </c>
      <c r="I182" s="40">
        <v>65.8</v>
      </c>
      <c r="J182" s="40">
        <v>58.2</v>
      </c>
      <c r="K182" s="40">
        <v>46.5</v>
      </c>
      <c r="L182" s="40">
        <v>34.8</v>
      </c>
      <c r="M182" s="40">
        <v>26.4</v>
      </c>
      <c r="N182" s="48">
        <v>45.2</v>
      </c>
    </row>
    <row r="183" spans="1:14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 t="s">
        <v>330</v>
      </c>
      <c r="F183" s="40" t="s">
        <v>330</v>
      </c>
      <c r="G183" s="40" t="s">
        <v>330</v>
      </c>
      <c r="H183" s="40" t="s">
        <v>330</v>
      </c>
      <c r="I183" s="40" t="s">
        <v>330</v>
      </c>
      <c r="J183" s="40" t="s">
        <v>330</v>
      </c>
      <c r="K183" s="40" t="s">
        <v>330</v>
      </c>
      <c r="L183" s="40" t="s">
        <v>330</v>
      </c>
      <c r="M183" s="40" t="s">
        <v>330</v>
      </c>
      <c r="N183" s="48" t="s">
        <v>330</v>
      </c>
    </row>
    <row r="184" spans="1:14" ht="12.75">
      <c r="A184" s="37" t="s">
        <v>140</v>
      </c>
      <c r="B184" s="40">
        <v>11.9</v>
      </c>
      <c r="C184" s="40">
        <v>15.8</v>
      </c>
      <c r="D184" s="40">
        <v>23.7</v>
      </c>
      <c r="E184" s="40">
        <v>30.5</v>
      </c>
      <c r="F184" s="40">
        <v>37.2</v>
      </c>
      <c r="G184" s="40">
        <v>43.1</v>
      </c>
      <c r="H184" s="40">
        <v>49.8</v>
      </c>
      <c r="I184" s="40">
        <v>47.9</v>
      </c>
      <c r="J184" s="40">
        <v>39.2</v>
      </c>
      <c r="K184" s="40">
        <v>30.2</v>
      </c>
      <c r="L184" s="40">
        <v>21.7</v>
      </c>
      <c r="M184" s="40">
        <v>13.9</v>
      </c>
      <c r="N184" s="48">
        <v>30.4</v>
      </c>
    </row>
    <row r="185" spans="1:14" ht="12.75">
      <c r="A185" s="37" t="s">
        <v>141</v>
      </c>
      <c r="B185" s="40">
        <v>11.5</v>
      </c>
      <c r="C185" s="40">
        <v>16.1</v>
      </c>
      <c r="D185" s="40">
        <v>23.4</v>
      </c>
      <c r="E185" s="40">
        <v>29.2</v>
      </c>
      <c r="F185" s="40">
        <v>36.5</v>
      </c>
      <c r="G185" s="40">
        <v>43</v>
      </c>
      <c r="H185" s="40">
        <v>49.9</v>
      </c>
      <c r="I185" s="40">
        <v>49</v>
      </c>
      <c r="J185" s="40">
        <v>40.7</v>
      </c>
      <c r="K185" s="40">
        <v>31.1</v>
      </c>
      <c r="L185" s="40">
        <v>21.5</v>
      </c>
      <c r="M185" s="40">
        <v>13.1</v>
      </c>
      <c r="N185" s="48">
        <v>30.4</v>
      </c>
    </row>
    <row r="186" spans="1:14" ht="12.75">
      <c r="A186" s="37" t="s">
        <v>142</v>
      </c>
      <c r="B186" s="40">
        <v>14</v>
      </c>
      <c r="C186" s="40">
        <v>16.8</v>
      </c>
      <c r="D186" s="40">
        <v>23.2</v>
      </c>
      <c r="E186" s="40">
        <v>30.7</v>
      </c>
      <c r="F186" s="40">
        <v>38.2</v>
      </c>
      <c r="G186" s="40">
        <v>44.7</v>
      </c>
      <c r="H186" s="40">
        <v>51.7</v>
      </c>
      <c r="I186" s="40">
        <v>50.5</v>
      </c>
      <c r="J186" s="40">
        <v>42.4</v>
      </c>
      <c r="K186" s="40">
        <v>33.4</v>
      </c>
      <c r="L186" s="40">
        <v>24.2</v>
      </c>
      <c r="M186" s="40">
        <v>16.3</v>
      </c>
      <c r="N186" s="48">
        <v>32.2</v>
      </c>
    </row>
    <row r="187" spans="1:14" ht="12.75">
      <c r="A187" s="37" t="s">
        <v>143</v>
      </c>
      <c r="B187" s="40">
        <v>2.2</v>
      </c>
      <c r="C187" s="40">
        <v>9.5</v>
      </c>
      <c r="D187" s="40">
        <v>22.1</v>
      </c>
      <c r="E187" s="40">
        <v>31.4</v>
      </c>
      <c r="F187" s="40">
        <v>39.9</v>
      </c>
      <c r="G187" s="40">
        <v>47.1</v>
      </c>
      <c r="H187" s="40">
        <v>54.1</v>
      </c>
      <c r="I187" s="40">
        <v>52.5</v>
      </c>
      <c r="J187" s="40">
        <v>43.7</v>
      </c>
      <c r="K187" s="40">
        <v>32.4</v>
      </c>
      <c r="L187" s="40">
        <v>19.2</v>
      </c>
      <c r="M187" s="40">
        <v>8.5</v>
      </c>
      <c r="N187" s="48">
        <v>30.2</v>
      </c>
    </row>
    <row r="188" spans="1:14" ht="12.75">
      <c r="A188" s="37" t="s">
        <v>144</v>
      </c>
      <c r="B188" s="40">
        <v>18.6</v>
      </c>
      <c r="C188" s="40">
        <v>22.8</v>
      </c>
      <c r="D188" s="40">
        <v>28.5</v>
      </c>
      <c r="E188" s="40">
        <v>34</v>
      </c>
      <c r="F188" s="40">
        <v>43.4</v>
      </c>
      <c r="G188" s="40">
        <v>52.6</v>
      </c>
      <c r="H188" s="40">
        <v>59.1</v>
      </c>
      <c r="I188" s="40">
        <v>57.4</v>
      </c>
      <c r="J188" s="40">
        <v>49.8</v>
      </c>
      <c r="K188" s="40">
        <v>38.8</v>
      </c>
      <c r="L188" s="40">
        <v>27.9</v>
      </c>
      <c r="M188" s="40">
        <v>19.6</v>
      </c>
      <c r="N188" s="48">
        <v>37.7</v>
      </c>
    </row>
    <row r="189" spans="1:14" ht="12.75">
      <c r="A189" s="37" t="s">
        <v>145</v>
      </c>
      <c r="B189" s="40">
        <v>13.6</v>
      </c>
      <c r="C189" s="40">
        <v>20</v>
      </c>
      <c r="D189" s="40">
        <v>24.4</v>
      </c>
      <c r="E189" s="40">
        <v>31.7</v>
      </c>
      <c r="F189" s="40">
        <v>41.8</v>
      </c>
      <c r="G189" s="40">
        <v>49.1</v>
      </c>
      <c r="H189" s="40">
        <v>58.3</v>
      </c>
      <c r="I189" s="40">
        <v>56.8</v>
      </c>
      <c r="J189" s="40">
        <v>46.7</v>
      </c>
      <c r="K189" s="40">
        <v>36.3</v>
      </c>
      <c r="L189" s="40">
        <v>26.8</v>
      </c>
      <c r="M189" s="40">
        <v>16.2</v>
      </c>
      <c r="N189" s="48">
        <v>35.1</v>
      </c>
    </row>
    <row r="190" spans="1:14" ht="12.75">
      <c r="A190" s="37" t="s">
        <v>146</v>
      </c>
      <c r="B190" s="40">
        <v>8</v>
      </c>
      <c r="C190" s="40">
        <v>13.1</v>
      </c>
      <c r="D190" s="40">
        <v>23.2</v>
      </c>
      <c r="E190" s="40">
        <v>30.6</v>
      </c>
      <c r="F190" s="40">
        <v>39.8</v>
      </c>
      <c r="G190" s="40">
        <v>47.7</v>
      </c>
      <c r="H190" s="40">
        <v>54.2</v>
      </c>
      <c r="I190" s="40">
        <v>52.6</v>
      </c>
      <c r="J190" s="40">
        <v>43.7</v>
      </c>
      <c r="K190" s="40">
        <v>32.9</v>
      </c>
      <c r="L190" s="40">
        <v>20.8</v>
      </c>
      <c r="M190" s="40">
        <v>10.9</v>
      </c>
      <c r="N190" s="48">
        <v>31.4</v>
      </c>
    </row>
    <row r="191" spans="1:14" ht="12.75">
      <c r="A191" s="37" t="s">
        <v>147</v>
      </c>
      <c r="B191" s="40">
        <v>17.2</v>
      </c>
      <c r="C191" s="40">
        <v>21.4</v>
      </c>
      <c r="D191" s="40">
        <v>27.5</v>
      </c>
      <c r="E191" s="40">
        <v>34.3</v>
      </c>
      <c r="F191" s="40">
        <v>42.1</v>
      </c>
      <c r="G191" s="40">
        <v>49.6</v>
      </c>
      <c r="H191" s="40">
        <v>57.9</v>
      </c>
      <c r="I191" s="40">
        <v>56.5</v>
      </c>
      <c r="J191" s="40">
        <v>47.3</v>
      </c>
      <c r="K191" s="40">
        <v>36.7</v>
      </c>
      <c r="L191" s="40">
        <v>26.6</v>
      </c>
      <c r="M191" s="40">
        <v>19.1</v>
      </c>
      <c r="N191" s="48">
        <v>36.3</v>
      </c>
    </row>
    <row r="192" spans="1:14" ht="12.75">
      <c r="A192" s="37" t="s">
        <v>148</v>
      </c>
      <c r="B192" s="40">
        <v>21.1</v>
      </c>
      <c r="C192" s="40">
        <v>24.4</v>
      </c>
      <c r="D192" s="40">
        <v>28.6</v>
      </c>
      <c r="E192" s="40">
        <v>34.4</v>
      </c>
      <c r="F192" s="40">
        <v>42.1</v>
      </c>
      <c r="G192" s="40">
        <v>50.8</v>
      </c>
      <c r="H192" s="40">
        <v>58.4</v>
      </c>
      <c r="I192" s="40">
        <v>57.1</v>
      </c>
      <c r="J192" s="40">
        <v>49.2</v>
      </c>
      <c r="K192" s="40">
        <v>38.8</v>
      </c>
      <c r="L192" s="40">
        <v>28</v>
      </c>
      <c r="M192" s="40">
        <v>21.6</v>
      </c>
      <c r="N192" s="48">
        <v>37.9</v>
      </c>
    </row>
    <row r="193" spans="1:14" ht="12.75">
      <c r="A193" s="37" t="s">
        <v>149</v>
      </c>
      <c r="B193" s="40">
        <v>6.4</v>
      </c>
      <c r="C193" s="40">
        <v>11.5</v>
      </c>
      <c r="D193" s="40">
        <v>22.4</v>
      </c>
      <c r="E193" s="40">
        <v>29.8</v>
      </c>
      <c r="F193" s="40">
        <v>38.5</v>
      </c>
      <c r="G193" s="40">
        <v>46.4</v>
      </c>
      <c r="H193" s="40">
        <v>53.6</v>
      </c>
      <c r="I193" s="40">
        <v>51.3</v>
      </c>
      <c r="J193" s="40">
        <v>42.2</v>
      </c>
      <c r="K193" s="40">
        <v>31.2</v>
      </c>
      <c r="L193" s="40">
        <v>20.1</v>
      </c>
      <c r="M193" s="40">
        <v>9.2</v>
      </c>
      <c r="N193" s="48">
        <v>30.2</v>
      </c>
    </row>
    <row r="194" spans="1:14" ht="12.75">
      <c r="A194" s="37" t="s">
        <v>150</v>
      </c>
      <c r="B194" s="40">
        <v>18.6</v>
      </c>
      <c r="C194" s="40">
        <v>23.5</v>
      </c>
      <c r="D194" s="40">
        <v>29.8</v>
      </c>
      <c r="E194" s="40">
        <v>36.4</v>
      </c>
      <c r="F194" s="40">
        <v>44.8</v>
      </c>
      <c r="G194" s="40">
        <v>53.9</v>
      </c>
      <c r="H194" s="40">
        <v>62.8</v>
      </c>
      <c r="I194" s="40">
        <v>60.9</v>
      </c>
      <c r="J194" s="40">
        <v>51.2</v>
      </c>
      <c r="K194" s="40">
        <v>39.9</v>
      </c>
      <c r="L194" s="40">
        <v>27.5</v>
      </c>
      <c r="M194" s="40">
        <v>20.2</v>
      </c>
      <c r="N194" s="48">
        <v>39.1</v>
      </c>
    </row>
    <row r="195" spans="1:14" ht="12.75">
      <c r="A195" s="37" t="s">
        <v>318</v>
      </c>
      <c r="B195" s="40">
        <v>13.3</v>
      </c>
      <c r="C195" s="40">
        <v>19.5</v>
      </c>
      <c r="D195" s="40">
        <v>27.1</v>
      </c>
      <c r="E195" s="40">
        <v>38.8</v>
      </c>
      <c r="F195" s="40">
        <v>45.4</v>
      </c>
      <c r="G195" s="40">
        <v>50.9</v>
      </c>
      <c r="H195" s="40">
        <v>60.3</v>
      </c>
      <c r="I195" s="40">
        <v>59.2</v>
      </c>
      <c r="J195" s="40">
        <v>50.9</v>
      </c>
      <c r="K195" s="40">
        <v>40.4</v>
      </c>
      <c r="L195" s="40">
        <v>29.3</v>
      </c>
      <c r="M195" s="40">
        <v>20.8</v>
      </c>
      <c r="N195" s="48">
        <v>38</v>
      </c>
    </row>
    <row r="196" spans="1:14" ht="12.75">
      <c r="A196" s="37" t="s">
        <v>151</v>
      </c>
      <c r="B196" s="40">
        <v>18.9</v>
      </c>
      <c r="C196" s="40">
        <v>23.4</v>
      </c>
      <c r="D196" s="40">
        <v>30.3</v>
      </c>
      <c r="E196" s="40">
        <v>38</v>
      </c>
      <c r="F196" s="40">
        <v>45.8</v>
      </c>
      <c r="G196" s="40">
        <v>53.4</v>
      </c>
      <c r="H196" s="40">
        <v>61.1</v>
      </c>
      <c r="I196" s="40">
        <v>59.5</v>
      </c>
      <c r="J196" s="40">
        <v>50</v>
      </c>
      <c r="K196" s="40">
        <v>39.6</v>
      </c>
      <c r="L196" s="40">
        <v>29.1</v>
      </c>
      <c r="M196" s="40">
        <v>21.5</v>
      </c>
      <c r="N196" s="48">
        <v>39.2</v>
      </c>
    </row>
    <row r="197" spans="1:14" ht="12.75">
      <c r="A197" s="37" t="s">
        <v>152</v>
      </c>
      <c r="B197" s="40">
        <v>17.5</v>
      </c>
      <c r="C197" s="40">
        <v>22.9</v>
      </c>
      <c r="D197" s="40">
        <v>29.9</v>
      </c>
      <c r="E197" s="40">
        <v>37.4</v>
      </c>
      <c r="F197" s="40">
        <v>45</v>
      </c>
      <c r="G197" s="40">
        <v>52.5</v>
      </c>
      <c r="H197" s="40">
        <v>59.7</v>
      </c>
      <c r="I197" s="40">
        <v>57.7</v>
      </c>
      <c r="J197" s="40">
        <v>48.1</v>
      </c>
      <c r="K197" s="40">
        <v>38.1</v>
      </c>
      <c r="L197" s="40">
        <v>28.1</v>
      </c>
      <c r="M197" s="40">
        <v>20.9</v>
      </c>
      <c r="N197" s="48">
        <v>38.1</v>
      </c>
    </row>
    <row r="198" spans="1:14" ht="12.75">
      <c r="A198" s="37" t="s">
        <v>153</v>
      </c>
      <c r="B198" s="40">
        <v>21.1</v>
      </c>
      <c r="C198" s="40">
        <v>24.3</v>
      </c>
      <c r="D198" s="40">
        <v>31.2</v>
      </c>
      <c r="E198" s="40">
        <v>37.6</v>
      </c>
      <c r="F198" s="40">
        <v>45</v>
      </c>
      <c r="G198" s="40">
        <v>52.5</v>
      </c>
      <c r="H198" s="40">
        <v>59.2</v>
      </c>
      <c r="I198" s="40">
        <v>58.4</v>
      </c>
      <c r="J198" s="40">
        <v>49.5</v>
      </c>
      <c r="K198" s="40">
        <v>39.6</v>
      </c>
      <c r="L198" s="40">
        <v>29.4</v>
      </c>
      <c r="M198" s="40">
        <v>21.9</v>
      </c>
      <c r="N198" s="48">
        <v>39.1</v>
      </c>
    </row>
    <row r="199" spans="1:14" ht="12.75">
      <c r="A199" s="37" t="s">
        <v>154</v>
      </c>
      <c r="B199" s="40">
        <v>17.4</v>
      </c>
      <c r="C199" s="40">
        <v>21.6</v>
      </c>
      <c r="D199" s="40">
        <v>25.5</v>
      </c>
      <c r="E199" s="40">
        <v>31.5</v>
      </c>
      <c r="F199" s="40">
        <v>39.4</v>
      </c>
      <c r="G199" s="40">
        <v>47.2</v>
      </c>
      <c r="H199" s="40">
        <v>54.4</v>
      </c>
      <c r="I199" s="40">
        <v>53.4</v>
      </c>
      <c r="J199" s="40">
        <v>45.9</v>
      </c>
      <c r="K199" s="40">
        <v>35</v>
      </c>
      <c r="L199" s="40">
        <v>24.9</v>
      </c>
      <c r="M199" s="40">
        <v>18.3</v>
      </c>
      <c r="N199" s="48">
        <v>34.5</v>
      </c>
    </row>
    <row r="200" spans="1:14" ht="12.75">
      <c r="A200" s="37" t="s">
        <v>155</v>
      </c>
      <c r="B200" s="40">
        <v>20.4</v>
      </c>
      <c r="C200" s="40">
        <v>24.6</v>
      </c>
      <c r="D200" s="40">
        <v>33.8</v>
      </c>
      <c r="E200" s="40">
        <v>40.4</v>
      </c>
      <c r="F200" s="40">
        <v>48.4</v>
      </c>
      <c r="G200" s="40">
        <v>56.7</v>
      </c>
      <c r="H200" s="40">
        <v>62.9</v>
      </c>
      <c r="I200" s="40">
        <v>61.4</v>
      </c>
      <c r="J200" s="40">
        <v>52</v>
      </c>
      <c r="K200" s="40">
        <v>40.7</v>
      </c>
      <c r="L200" s="40">
        <v>31.3</v>
      </c>
      <c r="M200" s="40">
        <v>23.2</v>
      </c>
      <c r="N200" s="48">
        <v>41.3</v>
      </c>
    </row>
    <row r="201" spans="1:14" ht="12.75">
      <c r="A201" s="37" t="s">
        <v>319</v>
      </c>
      <c r="B201" s="40">
        <v>6.8</v>
      </c>
      <c r="C201" s="40">
        <v>13</v>
      </c>
      <c r="D201" s="40">
        <v>21.4</v>
      </c>
      <c r="E201" s="40">
        <v>26.4</v>
      </c>
      <c r="F201" s="40">
        <v>36.3</v>
      </c>
      <c r="G201" s="40">
        <v>41.2</v>
      </c>
      <c r="H201" s="40">
        <v>48.6</v>
      </c>
      <c r="I201" s="40">
        <v>44.7</v>
      </c>
      <c r="J201" s="40">
        <v>37.4</v>
      </c>
      <c r="K201" s="40">
        <v>28.1</v>
      </c>
      <c r="L201" s="40">
        <v>17.6</v>
      </c>
      <c r="M201" s="40">
        <v>13.2</v>
      </c>
      <c r="N201" s="48">
        <v>27.9</v>
      </c>
    </row>
    <row r="202" spans="1:14" ht="12.75">
      <c r="A202" s="37" t="s">
        <v>156</v>
      </c>
      <c r="B202" s="40">
        <v>2.5</v>
      </c>
      <c r="C202" s="40">
        <v>9.5</v>
      </c>
      <c r="D202" s="40">
        <v>23.5</v>
      </c>
      <c r="E202" s="40">
        <v>33.4</v>
      </c>
      <c r="F202" s="40">
        <v>42.7</v>
      </c>
      <c r="G202" s="40">
        <v>50.1</v>
      </c>
      <c r="H202" s="40">
        <v>55.9</v>
      </c>
      <c r="I202" s="40">
        <v>53.9</v>
      </c>
      <c r="J202" s="40">
        <v>43.9</v>
      </c>
      <c r="K202" s="40">
        <v>32</v>
      </c>
      <c r="L202" s="40">
        <v>20.5</v>
      </c>
      <c r="M202" s="40">
        <v>7.5</v>
      </c>
      <c r="N202" s="48">
        <v>31.3</v>
      </c>
    </row>
    <row r="203" spans="1:14" ht="12.75">
      <c r="A203" s="37" t="s">
        <v>157</v>
      </c>
      <c r="B203" s="40">
        <v>7.5</v>
      </c>
      <c r="C203" s="40">
        <v>12.9</v>
      </c>
      <c r="D203" s="40">
        <v>19.2</v>
      </c>
      <c r="E203" s="40">
        <v>24.8</v>
      </c>
      <c r="F203" s="40">
        <v>31.6</v>
      </c>
      <c r="G203" s="40">
        <v>38.2</v>
      </c>
      <c r="H203" s="40">
        <v>45.5</v>
      </c>
      <c r="I203" s="40">
        <v>44.1</v>
      </c>
      <c r="J203" s="40">
        <v>35.5</v>
      </c>
      <c r="K203" s="40">
        <v>25.7</v>
      </c>
      <c r="L203" s="40">
        <v>16.6</v>
      </c>
      <c r="M203" s="40">
        <v>9.1</v>
      </c>
      <c r="N203" s="48">
        <v>25.9</v>
      </c>
    </row>
    <row r="204" spans="1:14" ht="12.75">
      <c r="A204" s="37" t="s">
        <v>298</v>
      </c>
      <c r="B204" s="40">
        <v>12.3</v>
      </c>
      <c r="C204" s="40">
        <v>17</v>
      </c>
      <c r="D204" s="40">
        <v>22.1</v>
      </c>
      <c r="E204" s="40">
        <v>30.5</v>
      </c>
      <c r="F204" s="40">
        <v>36.2</v>
      </c>
      <c r="G204" s="40">
        <v>44.1</v>
      </c>
      <c r="H204" s="40">
        <v>50.2</v>
      </c>
      <c r="I204" s="40">
        <v>50.3</v>
      </c>
      <c r="J204" s="40">
        <v>40.9</v>
      </c>
      <c r="K204" s="40">
        <v>31.5</v>
      </c>
      <c r="L204" s="40">
        <v>20.9</v>
      </c>
      <c r="M204" s="40">
        <v>13.4</v>
      </c>
      <c r="N204" s="48">
        <v>30.8</v>
      </c>
    </row>
    <row r="205" spans="1:14" ht="12.75">
      <c r="A205" s="37" t="s">
        <v>158</v>
      </c>
      <c r="B205" s="40">
        <v>11.8</v>
      </c>
      <c r="C205" s="40">
        <v>14.2</v>
      </c>
      <c r="D205" s="40">
        <v>14</v>
      </c>
      <c r="E205" s="40">
        <v>20.6</v>
      </c>
      <c r="F205" s="40">
        <v>31.6</v>
      </c>
      <c r="G205" s="40">
        <v>42.6</v>
      </c>
      <c r="H205" s="40">
        <v>51.5</v>
      </c>
      <c r="I205" s="40">
        <v>50</v>
      </c>
      <c r="J205" s="40">
        <v>39.3</v>
      </c>
      <c r="K205" s="40">
        <v>27.8</v>
      </c>
      <c r="L205" s="40">
        <v>20.1</v>
      </c>
      <c r="M205" s="40">
        <v>13.7</v>
      </c>
      <c r="N205" s="48">
        <v>28.1</v>
      </c>
    </row>
    <row r="206" spans="1:14" ht="12.75">
      <c r="A206" s="37" t="s">
        <v>159</v>
      </c>
      <c r="B206" s="40">
        <v>13.9</v>
      </c>
      <c r="C206" s="40">
        <v>18.3</v>
      </c>
      <c r="D206" s="40">
        <v>24.9</v>
      </c>
      <c r="E206" s="40">
        <v>31.9</v>
      </c>
      <c r="F206" s="40">
        <v>39.8</v>
      </c>
      <c r="G206" s="40">
        <v>47.5</v>
      </c>
      <c r="H206" s="40">
        <v>55.9</v>
      </c>
      <c r="I206" s="40">
        <v>53.6</v>
      </c>
      <c r="J206" s="40">
        <v>45.3</v>
      </c>
      <c r="K206" s="40">
        <v>35.2</v>
      </c>
      <c r="L206" s="40">
        <v>24.6</v>
      </c>
      <c r="M206" s="40">
        <v>17.1</v>
      </c>
      <c r="N206" s="48">
        <v>34</v>
      </c>
    </row>
    <row r="207" spans="1:14" ht="12.75">
      <c r="A207" s="37" t="s">
        <v>244</v>
      </c>
      <c r="B207" s="40">
        <v>14.8</v>
      </c>
      <c r="C207" s="40">
        <v>19.7</v>
      </c>
      <c r="D207" s="40">
        <v>26.1</v>
      </c>
      <c r="E207" s="40">
        <v>31.2</v>
      </c>
      <c r="F207" s="40">
        <v>39.2</v>
      </c>
      <c r="G207" s="40">
        <v>47.7</v>
      </c>
      <c r="H207" s="40">
        <v>55.5</v>
      </c>
      <c r="I207" s="40">
        <v>52.9</v>
      </c>
      <c r="J207" s="40">
        <v>43.2</v>
      </c>
      <c r="K207" s="40">
        <v>34.2</v>
      </c>
      <c r="L207" s="40">
        <v>24.4</v>
      </c>
      <c r="M207" s="40">
        <v>16.4</v>
      </c>
      <c r="N207" s="48">
        <v>33.8</v>
      </c>
    </row>
    <row r="208" spans="1:14" ht="12.75">
      <c r="A208" s="37" t="s">
        <v>160</v>
      </c>
      <c r="B208" s="40">
        <v>15.6</v>
      </c>
      <c r="C208" s="40">
        <v>19.7</v>
      </c>
      <c r="D208" s="40">
        <v>25.4</v>
      </c>
      <c r="E208" s="40">
        <v>32</v>
      </c>
      <c r="F208" s="40">
        <v>39.7</v>
      </c>
      <c r="G208" s="40">
        <v>47.7</v>
      </c>
      <c r="H208" s="40">
        <v>55</v>
      </c>
      <c r="I208" s="40">
        <v>53.7</v>
      </c>
      <c r="J208" s="40">
        <v>45</v>
      </c>
      <c r="K208" s="40">
        <v>34.2</v>
      </c>
      <c r="L208" s="40">
        <v>24.1</v>
      </c>
      <c r="M208" s="40">
        <v>17.2</v>
      </c>
      <c r="N208" s="48">
        <v>34.1</v>
      </c>
    </row>
    <row r="209" spans="1:14" ht="12.75">
      <c r="A209" s="37" t="s">
        <v>161</v>
      </c>
      <c r="B209" s="40">
        <v>13.6</v>
      </c>
      <c r="C209" s="40">
        <v>19</v>
      </c>
      <c r="D209" s="40">
        <v>25.4</v>
      </c>
      <c r="E209" s="40">
        <v>32.2</v>
      </c>
      <c r="F209" s="40">
        <v>40.5</v>
      </c>
      <c r="G209" s="40">
        <v>48.9</v>
      </c>
      <c r="H209" s="40">
        <v>56</v>
      </c>
      <c r="I209" s="40">
        <v>54.2</v>
      </c>
      <c r="J209" s="40">
        <v>44</v>
      </c>
      <c r="K209" s="40">
        <v>33.3</v>
      </c>
      <c r="L209" s="40">
        <v>23</v>
      </c>
      <c r="M209" s="40">
        <v>14.8</v>
      </c>
      <c r="N209" s="48">
        <v>33.8</v>
      </c>
    </row>
    <row r="210" spans="1:14" ht="12.75">
      <c r="A210" s="37" t="s">
        <v>245</v>
      </c>
      <c r="B210" s="40" t="s">
        <v>330</v>
      </c>
      <c r="C210" s="40" t="s">
        <v>330</v>
      </c>
      <c r="D210" s="40" t="s">
        <v>330</v>
      </c>
      <c r="E210" s="40" t="s">
        <v>330</v>
      </c>
      <c r="F210" s="40" t="s">
        <v>330</v>
      </c>
      <c r="G210" s="40" t="s">
        <v>330</v>
      </c>
      <c r="H210" s="40" t="s">
        <v>330</v>
      </c>
      <c r="I210" s="40" t="s">
        <v>330</v>
      </c>
      <c r="J210" s="40" t="s">
        <v>330</v>
      </c>
      <c r="K210" s="40" t="s">
        <v>330</v>
      </c>
      <c r="L210" s="40" t="s">
        <v>330</v>
      </c>
      <c r="M210" s="40" t="s">
        <v>330</v>
      </c>
      <c r="N210" s="48" t="s">
        <v>330</v>
      </c>
    </row>
    <row r="211" spans="1:14" ht="12.75">
      <c r="A211" s="37" t="s">
        <v>246</v>
      </c>
      <c r="B211" s="40" t="s">
        <v>330</v>
      </c>
      <c r="C211" s="40" t="s">
        <v>330</v>
      </c>
      <c r="D211" s="40" t="s">
        <v>330</v>
      </c>
      <c r="E211" s="40" t="s">
        <v>330</v>
      </c>
      <c r="F211" s="40" t="s">
        <v>330</v>
      </c>
      <c r="G211" s="40" t="s">
        <v>330</v>
      </c>
      <c r="H211" s="40" t="s">
        <v>330</v>
      </c>
      <c r="I211" s="40" t="s">
        <v>330</v>
      </c>
      <c r="J211" s="40" t="s">
        <v>330</v>
      </c>
      <c r="K211" s="40" t="s">
        <v>330</v>
      </c>
      <c r="L211" s="40" t="s">
        <v>330</v>
      </c>
      <c r="M211" s="40" t="s">
        <v>330</v>
      </c>
      <c r="N211" s="48" t="s">
        <v>330</v>
      </c>
    </row>
    <row r="212" spans="1:14" ht="12.75">
      <c r="A212" s="37" t="s">
        <v>162</v>
      </c>
      <c r="B212" s="40">
        <v>8.1</v>
      </c>
      <c r="C212" s="40">
        <v>11</v>
      </c>
      <c r="D212" s="40">
        <v>21.1</v>
      </c>
      <c r="E212" s="40">
        <v>30.5</v>
      </c>
      <c r="F212" s="40">
        <v>37.8</v>
      </c>
      <c r="G212" s="40">
        <v>43.9</v>
      </c>
      <c r="H212" s="40">
        <v>50.5</v>
      </c>
      <c r="I212" s="40">
        <v>49.2</v>
      </c>
      <c r="J212" s="40">
        <v>40.7</v>
      </c>
      <c r="K212" s="40">
        <v>31.2</v>
      </c>
      <c r="L212" s="40">
        <v>22.3</v>
      </c>
      <c r="M212" s="40">
        <v>12.8</v>
      </c>
      <c r="N212" s="48">
        <v>29.9</v>
      </c>
    </row>
    <row r="213" spans="1:14" ht="12.75">
      <c r="A213" s="37" t="s">
        <v>163</v>
      </c>
      <c r="B213" s="40">
        <v>13.4</v>
      </c>
      <c r="C213" s="40">
        <v>19.8</v>
      </c>
      <c r="D213" s="40">
        <v>22.5</v>
      </c>
      <c r="E213" s="40">
        <v>30.3</v>
      </c>
      <c r="F213" s="40">
        <v>38.9</v>
      </c>
      <c r="G213" s="40">
        <v>46.6</v>
      </c>
      <c r="H213" s="40">
        <v>54.8</v>
      </c>
      <c r="I213" s="40">
        <v>53</v>
      </c>
      <c r="J213" s="40">
        <v>43.8</v>
      </c>
      <c r="K213" s="40">
        <v>32.8</v>
      </c>
      <c r="L213" s="40">
        <v>23.1</v>
      </c>
      <c r="M213" s="40">
        <v>15.8</v>
      </c>
      <c r="N213" s="48">
        <v>32.9</v>
      </c>
    </row>
    <row r="214" spans="1:14" ht="12.75">
      <c r="A214" s="37" t="s">
        <v>247</v>
      </c>
      <c r="B214" s="40">
        <v>11.2</v>
      </c>
      <c r="C214" s="40">
        <v>10.4</v>
      </c>
      <c r="D214" s="40">
        <v>17.3</v>
      </c>
      <c r="E214" s="40">
        <v>25.6</v>
      </c>
      <c r="F214" s="40">
        <v>33.3</v>
      </c>
      <c r="G214" s="40">
        <v>39</v>
      </c>
      <c r="H214" s="40">
        <v>46.8</v>
      </c>
      <c r="I214" s="40">
        <v>44.4</v>
      </c>
      <c r="J214" s="40">
        <v>36</v>
      </c>
      <c r="K214" s="40">
        <v>29</v>
      </c>
      <c r="L214" s="40">
        <v>21.2</v>
      </c>
      <c r="M214" s="40">
        <v>12.4</v>
      </c>
      <c r="N214" s="48">
        <v>27.3</v>
      </c>
    </row>
    <row r="215" spans="1:14" ht="12.75">
      <c r="A215" s="37" t="s">
        <v>164</v>
      </c>
      <c r="B215" s="40">
        <v>19.7</v>
      </c>
      <c r="C215" s="40">
        <v>23.5</v>
      </c>
      <c r="D215" s="40">
        <v>29.8</v>
      </c>
      <c r="E215" s="40">
        <v>36.4</v>
      </c>
      <c r="F215" s="40">
        <v>43.7</v>
      </c>
      <c r="G215" s="40">
        <v>51.3</v>
      </c>
      <c r="H215" s="40">
        <v>58.9</v>
      </c>
      <c r="I215" s="40">
        <v>57.3</v>
      </c>
      <c r="J215" s="40">
        <v>48.3</v>
      </c>
      <c r="K215" s="40">
        <v>37.9</v>
      </c>
      <c r="L215" s="40">
        <v>28.5</v>
      </c>
      <c r="M215" s="40">
        <v>21.7</v>
      </c>
      <c r="N215" s="48">
        <v>38.1</v>
      </c>
    </row>
    <row r="216" spans="1:14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</row>
    <row r="217" spans="1:14" ht="12.75">
      <c r="A217" s="37" t="s">
        <v>165</v>
      </c>
      <c r="B217" s="40">
        <v>10.9</v>
      </c>
      <c r="C217" s="40">
        <v>17.4</v>
      </c>
      <c r="D217" s="40">
        <v>24.7</v>
      </c>
      <c r="E217" s="40">
        <v>33.4</v>
      </c>
      <c r="F217" s="40">
        <v>41.6</v>
      </c>
      <c r="G217" s="40">
        <v>49.1</v>
      </c>
      <c r="H217" s="40">
        <v>56.4</v>
      </c>
      <c r="I217" s="40">
        <v>54.1</v>
      </c>
      <c r="J217" s="40">
        <v>46.3</v>
      </c>
      <c r="K217" s="40">
        <v>35.7</v>
      </c>
      <c r="L217" s="40">
        <v>24.3</v>
      </c>
      <c r="M217" s="40">
        <v>14.1</v>
      </c>
      <c r="N217" s="48">
        <v>34</v>
      </c>
    </row>
    <row r="218" spans="1:14" ht="12.75">
      <c r="A218" s="37" t="s">
        <v>166</v>
      </c>
      <c r="B218" s="40">
        <v>13.4</v>
      </c>
      <c r="C218" s="40">
        <v>19.7</v>
      </c>
      <c r="D218" s="40">
        <v>27.6</v>
      </c>
      <c r="E218" s="40">
        <v>34.6</v>
      </c>
      <c r="F218" s="40">
        <v>42.9</v>
      </c>
      <c r="G218" s="40">
        <v>52.1</v>
      </c>
      <c r="H218" s="40">
        <v>58.4</v>
      </c>
      <c r="I218" s="40">
        <v>57</v>
      </c>
      <c r="J218" s="40">
        <v>48.1</v>
      </c>
      <c r="K218" s="40">
        <v>37.5</v>
      </c>
      <c r="L218" s="40">
        <v>25.7</v>
      </c>
      <c r="M218" s="40">
        <v>16.7</v>
      </c>
      <c r="N218" s="48">
        <v>36.1</v>
      </c>
    </row>
    <row r="219" spans="1:14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</row>
    <row r="220" spans="1:14" ht="12.75">
      <c r="A220" s="37" t="s">
        <v>167</v>
      </c>
      <c r="B220" s="40">
        <v>14.7</v>
      </c>
      <c r="C220" s="40">
        <v>19</v>
      </c>
      <c r="D220" s="40">
        <v>28.4</v>
      </c>
      <c r="E220" s="40">
        <v>37.4</v>
      </c>
      <c r="F220" s="40">
        <v>44.1</v>
      </c>
      <c r="G220" s="40">
        <v>49.8</v>
      </c>
      <c r="H220" s="40">
        <v>57.9</v>
      </c>
      <c r="I220" s="40">
        <v>56</v>
      </c>
      <c r="J220" s="40">
        <v>47.7</v>
      </c>
      <c r="K220" s="40">
        <v>37.6</v>
      </c>
      <c r="L220" s="40">
        <v>28.1</v>
      </c>
      <c r="M220" s="40">
        <v>19.6</v>
      </c>
      <c r="N220" s="48">
        <v>36.7</v>
      </c>
    </row>
    <row r="221" spans="1:14" ht="12.75">
      <c r="A221" s="37" t="s">
        <v>168</v>
      </c>
      <c r="B221" s="40">
        <v>21.9</v>
      </c>
      <c r="C221" s="40">
        <v>25</v>
      </c>
      <c r="D221" s="40">
        <v>33.1</v>
      </c>
      <c r="E221" s="40">
        <v>39.2</v>
      </c>
      <c r="F221" s="40">
        <v>46.5</v>
      </c>
      <c r="G221" s="40">
        <v>53.7</v>
      </c>
      <c r="H221" s="40">
        <v>60.2</v>
      </c>
      <c r="I221" s="40">
        <v>59.2</v>
      </c>
      <c r="J221" s="40">
        <v>50.4</v>
      </c>
      <c r="K221" s="40">
        <v>39.5</v>
      </c>
      <c r="L221" s="40">
        <v>30.4</v>
      </c>
      <c r="M221" s="40">
        <v>23.4</v>
      </c>
      <c r="N221" s="48">
        <v>40.2</v>
      </c>
    </row>
    <row r="222" spans="1:14" ht="12.75">
      <c r="A222" s="37" t="s">
        <v>169</v>
      </c>
      <c r="B222" s="40">
        <v>15.8</v>
      </c>
      <c r="C222" s="40">
        <v>21.2</v>
      </c>
      <c r="D222" s="40">
        <v>25.8</v>
      </c>
      <c r="E222" s="40">
        <v>32.2</v>
      </c>
      <c r="F222" s="40">
        <v>40.1</v>
      </c>
      <c r="G222" s="40">
        <v>46.9</v>
      </c>
      <c r="H222" s="40">
        <v>53.3</v>
      </c>
      <c r="I222" s="40">
        <v>52.1</v>
      </c>
      <c r="J222" s="40">
        <v>41.9</v>
      </c>
      <c r="K222" s="40">
        <v>33</v>
      </c>
      <c r="L222" s="40">
        <v>25.6</v>
      </c>
      <c r="M222" s="40">
        <v>18.8</v>
      </c>
      <c r="N222" s="48">
        <v>33.9</v>
      </c>
    </row>
    <row r="223" spans="1:14" ht="12.75">
      <c r="A223" s="37" t="s">
        <v>170</v>
      </c>
      <c r="B223" s="40">
        <v>1.4</v>
      </c>
      <c r="C223" s="40">
        <v>4.1</v>
      </c>
      <c r="D223" s="40">
        <v>14.9</v>
      </c>
      <c r="E223" s="40">
        <v>23.2</v>
      </c>
      <c r="F223" s="40">
        <v>30.2</v>
      </c>
      <c r="G223" s="40">
        <v>37.5</v>
      </c>
      <c r="H223" s="40">
        <v>42.4</v>
      </c>
      <c r="I223" s="40">
        <v>40.1</v>
      </c>
      <c r="J223" s="40">
        <v>31.6</v>
      </c>
      <c r="K223" s="40">
        <v>22.2</v>
      </c>
      <c r="L223" s="40">
        <v>13.3</v>
      </c>
      <c r="M223" s="40">
        <v>2.3</v>
      </c>
      <c r="N223" s="48">
        <v>21.9</v>
      </c>
    </row>
    <row r="224" spans="1:14" ht="12.75">
      <c r="A224" s="37" t="s">
        <v>171</v>
      </c>
      <c r="B224" s="40">
        <v>14.4</v>
      </c>
      <c r="C224" s="40">
        <v>19</v>
      </c>
      <c r="D224" s="40">
        <v>25</v>
      </c>
      <c r="E224" s="40">
        <v>30.9</v>
      </c>
      <c r="F224" s="40">
        <v>37.9</v>
      </c>
      <c r="G224" s="40">
        <v>44.9</v>
      </c>
      <c r="H224" s="40">
        <v>52</v>
      </c>
      <c r="I224" s="40">
        <v>50.5</v>
      </c>
      <c r="J224" s="40">
        <v>40.9</v>
      </c>
      <c r="K224" s="40">
        <v>31</v>
      </c>
      <c r="L224" s="40">
        <v>22</v>
      </c>
      <c r="M224" s="40">
        <v>15.6</v>
      </c>
      <c r="N224" s="48">
        <v>32</v>
      </c>
    </row>
    <row r="225" spans="1:14" ht="12.75">
      <c r="A225" s="37" t="s">
        <v>172</v>
      </c>
      <c r="B225" s="40">
        <v>14.5</v>
      </c>
      <c r="C225" s="40">
        <v>18</v>
      </c>
      <c r="D225" s="40">
        <v>25.3</v>
      </c>
      <c r="E225" s="40">
        <v>32.4</v>
      </c>
      <c r="F225" s="40">
        <v>39.6</v>
      </c>
      <c r="G225" s="40">
        <v>46.4</v>
      </c>
      <c r="H225" s="40">
        <v>53.1</v>
      </c>
      <c r="I225" s="40">
        <v>52.4</v>
      </c>
      <c r="J225" s="40">
        <v>43.8</v>
      </c>
      <c r="K225" s="40">
        <v>34.2</v>
      </c>
      <c r="L225" s="40">
        <v>25.2</v>
      </c>
      <c r="M225" s="40">
        <v>16.7</v>
      </c>
      <c r="N225" s="48">
        <v>33.5</v>
      </c>
    </row>
    <row r="226" spans="1:14" ht="12.75">
      <c r="A226" s="37" t="s">
        <v>173</v>
      </c>
      <c r="B226" s="40">
        <v>17.7</v>
      </c>
      <c r="C226" s="40">
        <v>22.6</v>
      </c>
      <c r="D226" s="40">
        <v>29.4</v>
      </c>
      <c r="E226" s="40">
        <v>36.9</v>
      </c>
      <c r="F226" s="40">
        <v>44.1</v>
      </c>
      <c r="G226" s="40">
        <v>51.6</v>
      </c>
      <c r="H226" s="40">
        <v>59.4</v>
      </c>
      <c r="I226" s="40">
        <v>57.8</v>
      </c>
      <c r="J226" s="40">
        <v>48.6</v>
      </c>
      <c r="K226" s="40">
        <v>39.1</v>
      </c>
      <c r="L226" s="40">
        <v>28.3</v>
      </c>
      <c r="M226" s="40">
        <v>20.9</v>
      </c>
      <c r="N226" s="48">
        <v>38</v>
      </c>
    </row>
    <row r="227" spans="1:14" ht="12.75">
      <c r="A227" s="37" t="s">
        <v>320</v>
      </c>
      <c r="B227" s="40">
        <v>17.3</v>
      </c>
      <c r="C227" s="40">
        <v>23.3</v>
      </c>
      <c r="D227" s="40">
        <v>28.4</v>
      </c>
      <c r="E227" s="40">
        <v>31.4</v>
      </c>
      <c r="F227" s="40">
        <v>40.8</v>
      </c>
      <c r="G227" s="40">
        <v>49</v>
      </c>
      <c r="H227" s="40">
        <v>58.9</v>
      </c>
      <c r="I227" s="40">
        <v>54.8</v>
      </c>
      <c r="J227" s="40">
        <v>46.5</v>
      </c>
      <c r="K227" s="40">
        <v>35.4</v>
      </c>
      <c r="L227" s="40">
        <v>31</v>
      </c>
      <c r="M227" s="40">
        <v>18.3</v>
      </c>
      <c r="N227" s="48">
        <v>36.3</v>
      </c>
    </row>
    <row r="228" spans="1:14" ht="12.75">
      <c r="A228" s="37" t="s">
        <v>174</v>
      </c>
      <c r="B228" s="40">
        <v>4.1</v>
      </c>
      <c r="C228" s="40">
        <v>10.5</v>
      </c>
      <c r="D228" s="40">
        <v>22.8</v>
      </c>
      <c r="E228" s="40">
        <v>31.4</v>
      </c>
      <c r="F228" s="40">
        <v>40.4</v>
      </c>
      <c r="G228" s="40">
        <v>47.6</v>
      </c>
      <c r="H228" s="40">
        <v>54</v>
      </c>
      <c r="I228" s="40">
        <v>52.2</v>
      </c>
      <c r="J228" s="40">
        <v>43</v>
      </c>
      <c r="K228" s="40">
        <v>32.2</v>
      </c>
      <c r="L228" s="40">
        <v>20.4</v>
      </c>
      <c r="M228" s="40">
        <v>9</v>
      </c>
      <c r="N228" s="48">
        <v>30.6</v>
      </c>
    </row>
    <row r="229" spans="1:14" ht="12.75">
      <c r="A229" s="37" t="s">
        <v>175</v>
      </c>
      <c r="B229" s="40">
        <v>16.3</v>
      </c>
      <c r="C229" s="40">
        <v>19.7</v>
      </c>
      <c r="D229" s="40">
        <v>26.4</v>
      </c>
      <c r="E229" s="40">
        <v>31.7</v>
      </c>
      <c r="F229" s="40">
        <v>40.5</v>
      </c>
      <c r="G229" s="40">
        <v>47.9</v>
      </c>
      <c r="H229" s="40">
        <v>56.5</v>
      </c>
      <c r="I229" s="40">
        <v>55.6</v>
      </c>
      <c r="J229" s="40">
        <v>46.5</v>
      </c>
      <c r="K229" s="40">
        <v>34.5</v>
      </c>
      <c r="L229" s="40">
        <v>23</v>
      </c>
      <c r="M229" s="40">
        <v>15.6</v>
      </c>
      <c r="N229" s="48">
        <v>34.5</v>
      </c>
    </row>
    <row r="230" spans="1:14" ht="12.75">
      <c r="A230" s="37" t="s">
        <v>178</v>
      </c>
      <c r="B230" s="40">
        <v>13.3</v>
      </c>
      <c r="C230" s="40">
        <v>18.6</v>
      </c>
      <c r="D230" s="40">
        <v>24.8</v>
      </c>
      <c r="E230" s="40">
        <v>31.2</v>
      </c>
      <c r="F230" s="40">
        <v>38.9</v>
      </c>
      <c r="G230" s="40">
        <v>46.5</v>
      </c>
      <c r="H230" s="40">
        <v>53.9</v>
      </c>
      <c r="I230" s="40">
        <v>51.9</v>
      </c>
      <c r="J230" s="40">
        <v>42.4</v>
      </c>
      <c r="K230" s="40">
        <v>31.7</v>
      </c>
      <c r="L230" s="40">
        <v>22.4</v>
      </c>
      <c r="M230" s="40">
        <v>14.6</v>
      </c>
      <c r="N230" s="48">
        <v>32.5</v>
      </c>
    </row>
    <row r="231" spans="1:14" ht="12.75">
      <c r="A231" s="37" t="s">
        <v>179</v>
      </c>
      <c r="B231" s="40">
        <v>14.3</v>
      </c>
      <c r="C231" s="40">
        <v>17.4</v>
      </c>
      <c r="D231" s="40">
        <v>23.6</v>
      </c>
      <c r="E231" s="40">
        <v>29.4</v>
      </c>
      <c r="F231" s="40">
        <v>36.8</v>
      </c>
      <c r="G231" s="40">
        <v>44.1</v>
      </c>
      <c r="H231" s="40">
        <v>51.1</v>
      </c>
      <c r="I231" s="40">
        <v>50.7</v>
      </c>
      <c r="J231" s="40">
        <v>42.3</v>
      </c>
      <c r="K231" s="40">
        <v>33.5</v>
      </c>
      <c r="L231" s="40">
        <v>22</v>
      </c>
      <c r="M231" s="40">
        <v>14.5</v>
      </c>
      <c r="N231" s="48">
        <v>31.7</v>
      </c>
    </row>
    <row r="232" spans="1:14" ht="12.75">
      <c r="A232" s="37" t="s">
        <v>182</v>
      </c>
      <c r="B232" s="40">
        <v>22.2</v>
      </c>
      <c r="C232" s="40">
        <v>27</v>
      </c>
      <c r="D232" s="40">
        <v>32.9</v>
      </c>
      <c r="E232" s="40">
        <v>41.2</v>
      </c>
      <c r="F232" s="40">
        <v>48.8</v>
      </c>
      <c r="G232" s="40">
        <v>56.1</v>
      </c>
      <c r="H232" s="40">
        <v>65.8</v>
      </c>
      <c r="I232" s="40">
        <v>63.6</v>
      </c>
      <c r="J232" s="40">
        <v>53.9</v>
      </c>
      <c r="K232" s="40">
        <v>43.9</v>
      </c>
      <c r="L232" s="40">
        <v>32</v>
      </c>
      <c r="M232" s="40">
        <v>26.1</v>
      </c>
      <c r="N232" s="48">
        <v>42.8</v>
      </c>
    </row>
    <row r="233" spans="1:14" ht="12.75">
      <c r="A233" s="37" t="s">
        <v>181</v>
      </c>
      <c r="B233" s="40">
        <v>20.2</v>
      </c>
      <c r="C233" s="40">
        <v>24.6</v>
      </c>
      <c r="D233" s="40">
        <v>31.6</v>
      </c>
      <c r="E233" s="40">
        <v>38.2</v>
      </c>
      <c r="F233" s="40">
        <v>46.3</v>
      </c>
      <c r="G233" s="40">
        <v>54.6</v>
      </c>
      <c r="H233" s="40">
        <v>62.8</v>
      </c>
      <c r="I233" s="40">
        <v>61.5</v>
      </c>
      <c r="J233" s="40">
        <v>51.4</v>
      </c>
      <c r="K233" s="40">
        <v>40.2</v>
      </c>
      <c r="L233" s="40">
        <v>29.8</v>
      </c>
      <c r="M233" s="40">
        <v>22.2</v>
      </c>
      <c r="N233" s="48">
        <v>40.3</v>
      </c>
    </row>
    <row r="234" spans="1:14" ht="12.75">
      <c r="A234" s="37" t="s">
        <v>184</v>
      </c>
      <c r="B234" s="40">
        <v>23.4</v>
      </c>
      <c r="C234" s="40">
        <v>26</v>
      </c>
      <c r="D234" s="40">
        <v>32.7</v>
      </c>
      <c r="E234" s="40">
        <v>38.4</v>
      </c>
      <c r="F234" s="40">
        <v>46.4</v>
      </c>
      <c r="G234" s="40">
        <v>54</v>
      </c>
      <c r="H234" s="40">
        <v>62</v>
      </c>
      <c r="I234" s="40">
        <v>61</v>
      </c>
      <c r="J234" s="40">
        <v>52</v>
      </c>
      <c r="K234" s="40">
        <v>41.1</v>
      </c>
      <c r="L234" s="40">
        <v>30.3</v>
      </c>
      <c r="M234" s="40">
        <v>22.9</v>
      </c>
      <c r="N234" s="48">
        <v>40.8</v>
      </c>
    </row>
    <row r="235" spans="1:14" ht="12.75">
      <c r="A235" s="37" t="s">
        <v>183</v>
      </c>
      <c r="B235" s="40">
        <v>26.7</v>
      </c>
      <c r="C235" s="40">
        <v>31</v>
      </c>
      <c r="D235" s="40">
        <v>37.9</v>
      </c>
      <c r="E235" s="40">
        <v>44.3</v>
      </c>
      <c r="F235" s="40">
        <v>51.7</v>
      </c>
      <c r="G235" s="40">
        <v>60.6</v>
      </c>
      <c r="H235" s="40">
        <v>67.4</v>
      </c>
      <c r="I235" s="40">
        <v>66.6</v>
      </c>
      <c r="J235" s="40">
        <v>57</v>
      </c>
      <c r="K235" s="40">
        <v>46.7</v>
      </c>
      <c r="L235" s="40">
        <v>35.2</v>
      </c>
      <c r="M235" s="40">
        <v>26.8</v>
      </c>
      <c r="N235" s="48">
        <v>46</v>
      </c>
    </row>
    <row r="236" spans="1:14" ht="12.75">
      <c r="A236" s="37" t="s">
        <v>180</v>
      </c>
      <c r="B236" s="40">
        <v>17.8</v>
      </c>
      <c r="C236" s="40">
        <v>23.3</v>
      </c>
      <c r="D236" s="40">
        <v>31.1</v>
      </c>
      <c r="E236" s="40">
        <v>38.8</v>
      </c>
      <c r="F236" s="40">
        <v>47.1</v>
      </c>
      <c r="G236" s="40">
        <v>56.1</v>
      </c>
      <c r="H236" s="40">
        <v>63.9</v>
      </c>
      <c r="I236" s="40">
        <v>61.6</v>
      </c>
      <c r="J236" s="40">
        <v>51.1</v>
      </c>
      <c r="K236" s="40">
        <v>39.8</v>
      </c>
      <c r="L236" s="40">
        <v>30.1</v>
      </c>
      <c r="M236" s="40">
        <v>21.6</v>
      </c>
      <c r="N236" s="48">
        <v>40.2</v>
      </c>
    </row>
    <row r="237" spans="1:14" ht="12.75">
      <c r="A237" s="37" t="s">
        <v>185</v>
      </c>
      <c r="B237" s="40">
        <v>12.2</v>
      </c>
      <c r="C237" s="40">
        <v>18.8</v>
      </c>
      <c r="D237" s="40">
        <v>27.2</v>
      </c>
      <c r="E237" s="40">
        <v>33.4</v>
      </c>
      <c r="F237" s="40">
        <v>41.9</v>
      </c>
      <c r="G237" s="40">
        <v>50</v>
      </c>
      <c r="H237" s="40">
        <v>57.8</v>
      </c>
      <c r="I237" s="40">
        <v>56.2</v>
      </c>
      <c r="J237" s="40">
        <v>44.7</v>
      </c>
      <c r="K237" s="40">
        <v>34.7</v>
      </c>
      <c r="L237" s="40">
        <v>24.6</v>
      </c>
      <c r="M237" s="40">
        <v>15</v>
      </c>
      <c r="N237" s="48">
        <v>34.7</v>
      </c>
    </row>
    <row r="238" spans="1:14" ht="12.75">
      <c r="A238" s="37" t="s">
        <v>186</v>
      </c>
      <c r="B238" s="40">
        <v>17.2</v>
      </c>
      <c r="C238" s="40">
        <v>21.1</v>
      </c>
      <c r="D238" s="40">
        <v>27.7</v>
      </c>
      <c r="E238" s="40">
        <v>34.8</v>
      </c>
      <c r="F238" s="40">
        <v>43.4</v>
      </c>
      <c r="G238" s="40">
        <v>51.5</v>
      </c>
      <c r="H238" s="40">
        <v>59.9</v>
      </c>
      <c r="I238" s="40">
        <v>58</v>
      </c>
      <c r="J238" s="40">
        <v>48.5</v>
      </c>
      <c r="K238" s="40">
        <v>37.4</v>
      </c>
      <c r="L238" s="40">
        <v>26.5</v>
      </c>
      <c r="M238" s="40">
        <v>18.8</v>
      </c>
      <c r="N238" s="48">
        <v>37.1</v>
      </c>
    </row>
    <row r="239" spans="1:14" ht="12.75">
      <c r="A239" s="37" t="s">
        <v>187</v>
      </c>
      <c r="B239" s="40">
        <v>11.4</v>
      </c>
      <c r="C239" s="40">
        <v>17.2</v>
      </c>
      <c r="D239" s="40">
        <v>24.1</v>
      </c>
      <c r="E239" s="40">
        <v>30.5</v>
      </c>
      <c r="F239" s="40">
        <v>37.5</v>
      </c>
      <c r="G239" s="40">
        <v>45.1</v>
      </c>
      <c r="H239" s="40">
        <v>54</v>
      </c>
      <c r="I239" s="40">
        <v>52.2</v>
      </c>
      <c r="J239" s="40">
        <v>41.4</v>
      </c>
      <c r="K239" s="40">
        <v>31.1</v>
      </c>
      <c r="L239" s="40">
        <v>21</v>
      </c>
      <c r="M239" s="40">
        <v>13.6</v>
      </c>
      <c r="N239" s="48">
        <v>31.6</v>
      </c>
    </row>
    <row r="240" spans="1:14" ht="12.75">
      <c r="A240" s="37" t="s">
        <v>188</v>
      </c>
      <c r="B240" s="40">
        <v>0.2</v>
      </c>
      <c r="C240" s="40">
        <v>1.1</v>
      </c>
      <c r="D240" s="40">
        <v>11.1</v>
      </c>
      <c r="E240" s="40">
        <v>19</v>
      </c>
      <c r="F240" s="40">
        <v>28.7</v>
      </c>
      <c r="G240" s="40">
        <v>34.2</v>
      </c>
      <c r="H240" s="40">
        <v>40.5</v>
      </c>
      <c r="I240" s="40">
        <v>39.1</v>
      </c>
      <c r="J240" s="40">
        <v>31.8</v>
      </c>
      <c r="K240" s="40">
        <v>23</v>
      </c>
      <c r="L240" s="40">
        <v>13.3</v>
      </c>
      <c r="M240" s="40">
        <v>2.6</v>
      </c>
      <c r="N240" s="48">
        <v>20.4</v>
      </c>
    </row>
    <row r="241" spans="1:14" ht="12.75">
      <c r="A241" s="37" t="s">
        <v>189</v>
      </c>
      <c r="B241" s="40">
        <v>-1.4</v>
      </c>
      <c r="C241" s="40">
        <v>1.6</v>
      </c>
      <c r="D241" s="40">
        <v>11.9</v>
      </c>
      <c r="E241" s="40">
        <v>21.9</v>
      </c>
      <c r="F241" s="40">
        <v>31</v>
      </c>
      <c r="G241" s="40">
        <v>38</v>
      </c>
      <c r="H241" s="40">
        <v>44.4</v>
      </c>
      <c r="I241" s="40">
        <v>42.9</v>
      </c>
      <c r="J241" s="40">
        <v>34.9</v>
      </c>
      <c r="K241" s="40">
        <v>26.1</v>
      </c>
      <c r="L241" s="40">
        <v>15.8</v>
      </c>
      <c r="M241" s="40">
        <v>3.4</v>
      </c>
      <c r="N241" s="48">
        <v>22.5</v>
      </c>
    </row>
    <row r="242" spans="1:14" ht="12.75">
      <c r="A242" s="37" t="s">
        <v>190</v>
      </c>
      <c r="B242" s="40">
        <v>11.2</v>
      </c>
      <c r="C242" s="40">
        <v>12.2</v>
      </c>
      <c r="D242" s="40">
        <v>18.1</v>
      </c>
      <c r="E242" s="40">
        <v>24.1</v>
      </c>
      <c r="F242" s="40">
        <v>31.1</v>
      </c>
      <c r="G242" s="40">
        <v>38.7</v>
      </c>
      <c r="H242" s="40">
        <v>45.8</v>
      </c>
      <c r="I242" s="40">
        <v>44.7</v>
      </c>
      <c r="J242" s="40">
        <v>36.9</v>
      </c>
      <c r="K242" s="40">
        <v>27.8</v>
      </c>
      <c r="L242" s="40">
        <v>17.4</v>
      </c>
      <c r="M242" s="40">
        <v>10.6</v>
      </c>
      <c r="N242" s="48">
        <v>26.5</v>
      </c>
    </row>
    <row r="243" spans="1:14" ht="12.75">
      <c r="A243" s="37" t="s">
        <v>321</v>
      </c>
      <c r="B243" s="40">
        <v>7.1</v>
      </c>
      <c r="C243" s="40">
        <v>14.4</v>
      </c>
      <c r="D243" s="40">
        <v>30.6</v>
      </c>
      <c r="E243" s="40">
        <v>36.1</v>
      </c>
      <c r="F243" s="40">
        <v>42.1</v>
      </c>
      <c r="G243" s="40">
        <v>52</v>
      </c>
      <c r="H243" s="40">
        <v>60.6</v>
      </c>
      <c r="I243" s="40">
        <v>56</v>
      </c>
      <c r="J243" s="40">
        <v>46</v>
      </c>
      <c r="K243" s="40">
        <v>36</v>
      </c>
      <c r="L243" s="40">
        <v>23.5</v>
      </c>
      <c r="M243" s="40">
        <v>10.7</v>
      </c>
      <c r="N243" s="48">
        <v>34.6</v>
      </c>
    </row>
    <row r="244" spans="1:14" ht="12.75">
      <c r="A244" s="37" t="s">
        <v>322</v>
      </c>
      <c r="B244" s="40">
        <v>12.3</v>
      </c>
      <c r="C244" s="40">
        <v>23.3</v>
      </c>
      <c r="D244" s="40">
        <v>33.4</v>
      </c>
      <c r="E244" s="40">
        <v>40.4</v>
      </c>
      <c r="F244" s="40">
        <v>46.4</v>
      </c>
      <c r="G244" s="40">
        <v>54.5</v>
      </c>
      <c r="H244" s="40">
        <v>61.7</v>
      </c>
      <c r="I244" s="40">
        <v>59.2</v>
      </c>
      <c r="J244" s="40">
        <v>52.7</v>
      </c>
      <c r="K244" s="40">
        <v>40.3</v>
      </c>
      <c r="L244" s="40">
        <v>28.4</v>
      </c>
      <c r="M244" s="40">
        <v>16.8</v>
      </c>
      <c r="N244" s="48">
        <v>39.1</v>
      </c>
    </row>
    <row r="245" spans="1:14" ht="12.75">
      <c r="A245" s="37" t="s">
        <v>191</v>
      </c>
      <c r="B245" s="40">
        <v>13.1</v>
      </c>
      <c r="C245" s="40">
        <v>18.6</v>
      </c>
      <c r="D245" s="40">
        <v>27.4</v>
      </c>
      <c r="E245" s="40">
        <v>32.6</v>
      </c>
      <c r="F245" s="40">
        <v>40</v>
      </c>
      <c r="G245" s="40">
        <v>48.3</v>
      </c>
      <c r="H245" s="40">
        <v>54.1</v>
      </c>
      <c r="I245" s="40">
        <v>53.8</v>
      </c>
      <c r="J245" s="40">
        <v>45.1</v>
      </c>
      <c r="K245" s="40">
        <v>33.8</v>
      </c>
      <c r="L245" s="40">
        <v>23</v>
      </c>
      <c r="M245" s="40">
        <v>13.9</v>
      </c>
      <c r="N245" s="48">
        <v>33.6</v>
      </c>
    </row>
    <row r="246" spans="1:14" ht="12.75">
      <c r="A246" s="37" t="s">
        <v>192</v>
      </c>
      <c r="B246" s="40">
        <v>8.4</v>
      </c>
      <c r="C246" s="40">
        <v>9.2</v>
      </c>
      <c r="D246" s="40">
        <v>13.4</v>
      </c>
      <c r="E246" s="40">
        <v>20.6</v>
      </c>
      <c r="F246" s="40">
        <v>29</v>
      </c>
      <c r="G246" s="40">
        <v>36.7</v>
      </c>
      <c r="H246" s="40">
        <v>44.3</v>
      </c>
      <c r="I246" s="40">
        <v>43.1</v>
      </c>
      <c r="J246" s="40">
        <v>35.7</v>
      </c>
      <c r="K246" s="40">
        <v>26.6</v>
      </c>
      <c r="L246" s="40">
        <v>15.6</v>
      </c>
      <c r="M246" s="40">
        <v>9.4</v>
      </c>
      <c r="N246" s="48">
        <v>24.3</v>
      </c>
    </row>
    <row r="247" spans="1:14" ht="12.75">
      <c r="A247" s="37" t="s">
        <v>193</v>
      </c>
      <c r="B247" s="40">
        <v>10.2</v>
      </c>
      <c r="C247" s="40">
        <v>13.1</v>
      </c>
      <c r="D247" s="40">
        <v>20.4</v>
      </c>
      <c r="E247" s="40">
        <v>27.8</v>
      </c>
      <c r="F247" s="40">
        <v>34.5</v>
      </c>
      <c r="G247" s="40">
        <v>40</v>
      </c>
      <c r="H247" s="40">
        <v>46.3</v>
      </c>
      <c r="I247" s="40">
        <v>45.5</v>
      </c>
      <c r="J247" s="40">
        <v>37.7</v>
      </c>
      <c r="K247" s="40">
        <v>29.3</v>
      </c>
      <c r="L247" s="40">
        <v>19.9</v>
      </c>
      <c r="M247" s="40">
        <v>12.8</v>
      </c>
      <c r="N247" s="48">
        <v>28.1</v>
      </c>
    </row>
    <row r="248" spans="1:14" ht="12.75">
      <c r="A248" s="37" t="s">
        <v>194</v>
      </c>
      <c r="B248" s="40">
        <v>9.2</v>
      </c>
      <c r="C248" s="40">
        <v>14.7</v>
      </c>
      <c r="D248" s="40">
        <v>21.6</v>
      </c>
      <c r="E248" s="40">
        <v>28.3</v>
      </c>
      <c r="F248" s="40">
        <v>35.8</v>
      </c>
      <c r="G248" s="40">
        <v>43</v>
      </c>
      <c r="H248" s="40">
        <v>50.5</v>
      </c>
      <c r="I248" s="40">
        <v>48.7</v>
      </c>
      <c r="J248" s="40">
        <v>39</v>
      </c>
      <c r="K248" s="40">
        <v>28.7</v>
      </c>
      <c r="L248" s="40">
        <v>20.6</v>
      </c>
      <c r="M248" s="40">
        <v>12</v>
      </c>
      <c r="N248" s="48">
        <v>29.3</v>
      </c>
    </row>
    <row r="249" spans="1:14" ht="12.75">
      <c r="A249" s="37" t="s">
        <v>323</v>
      </c>
      <c r="B249" s="40">
        <v>1.7</v>
      </c>
      <c r="C249" s="40">
        <v>-2.1</v>
      </c>
      <c r="D249" s="40">
        <v>6.3</v>
      </c>
      <c r="E249" s="40">
        <v>18.1</v>
      </c>
      <c r="F249" s="40">
        <v>27.6</v>
      </c>
      <c r="G249" s="40">
        <v>33.4</v>
      </c>
      <c r="H249" s="40">
        <v>36.7</v>
      </c>
      <c r="I249" s="40">
        <v>37.9</v>
      </c>
      <c r="J249" s="40">
        <v>26.4</v>
      </c>
      <c r="K249" s="40">
        <v>19.3</v>
      </c>
      <c r="L249" s="40">
        <v>9.2</v>
      </c>
      <c r="M249" s="40">
        <v>-5.4</v>
      </c>
      <c r="N249" s="48">
        <v>17.4</v>
      </c>
    </row>
    <row r="250" spans="1:14" ht="12.75">
      <c r="A250" s="37" t="s">
        <v>195</v>
      </c>
      <c r="B250" s="40">
        <v>3.7</v>
      </c>
      <c r="C250" s="40">
        <v>6.1</v>
      </c>
      <c r="D250" s="40">
        <v>13.8</v>
      </c>
      <c r="E250" s="40">
        <v>20.7</v>
      </c>
      <c r="F250" s="40">
        <v>28.3</v>
      </c>
      <c r="G250" s="40">
        <v>33.6</v>
      </c>
      <c r="H250" s="40">
        <v>40.6</v>
      </c>
      <c r="I250" s="40">
        <v>39.5</v>
      </c>
      <c r="J250" s="40">
        <v>32</v>
      </c>
      <c r="K250" s="40">
        <v>23.5</v>
      </c>
      <c r="L250" s="40">
        <v>13</v>
      </c>
      <c r="M250" s="40">
        <v>4.4</v>
      </c>
      <c r="N250" s="48">
        <v>21.6</v>
      </c>
    </row>
    <row r="251" spans="1:14" ht="12.75">
      <c r="A251" s="37" t="s">
        <v>196</v>
      </c>
      <c r="B251" s="40">
        <v>18.7</v>
      </c>
      <c r="C251" s="40">
        <v>21.4</v>
      </c>
      <c r="D251" s="40">
        <v>28.8</v>
      </c>
      <c r="E251" s="40">
        <v>36.3</v>
      </c>
      <c r="F251" s="40">
        <v>44.1</v>
      </c>
      <c r="G251" s="40">
        <v>51.5</v>
      </c>
      <c r="H251" s="40">
        <v>58.2</v>
      </c>
      <c r="I251" s="40">
        <v>56.3</v>
      </c>
      <c r="J251" s="40">
        <v>46.7</v>
      </c>
      <c r="K251" s="40">
        <v>36.9</v>
      </c>
      <c r="L251" s="40">
        <v>25.2</v>
      </c>
      <c r="M251" s="40">
        <v>20.9</v>
      </c>
      <c r="N251" s="48">
        <v>37.1</v>
      </c>
    </row>
    <row r="252" spans="1:14" ht="12.75">
      <c r="A252" s="37" t="s">
        <v>197</v>
      </c>
      <c r="B252" s="40">
        <v>19.8</v>
      </c>
      <c r="C252" s="40">
        <v>23.9</v>
      </c>
      <c r="D252" s="40">
        <v>30.1</v>
      </c>
      <c r="E252" s="40">
        <v>37.1</v>
      </c>
      <c r="F252" s="40">
        <v>44.9</v>
      </c>
      <c r="G252" s="40">
        <v>52</v>
      </c>
      <c r="H252" s="40">
        <v>59.5</v>
      </c>
      <c r="I252" s="40">
        <v>58.2</v>
      </c>
      <c r="J252" s="40">
        <v>49.6</v>
      </c>
      <c r="K252" s="40">
        <v>40.2</v>
      </c>
      <c r="L252" s="40">
        <v>29.6</v>
      </c>
      <c r="M252" s="40">
        <v>22.2</v>
      </c>
      <c r="N252" s="48">
        <v>38.9</v>
      </c>
    </row>
    <row r="253" spans="1:14" ht="12.75">
      <c r="A253" s="37" t="s">
        <v>177</v>
      </c>
      <c r="B253" s="40">
        <v>25.8</v>
      </c>
      <c r="C253" s="40">
        <v>30.5</v>
      </c>
      <c r="D253" s="40">
        <v>36.3</v>
      </c>
      <c r="E253" s="40">
        <v>43.1</v>
      </c>
      <c r="F253" s="40">
        <v>51.1</v>
      </c>
      <c r="G253" s="40">
        <v>59.1</v>
      </c>
      <c r="H253" s="40">
        <v>66.5</v>
      </c>
      <c r="I253" s="40">
        <v>65.2</v>
      </c>
      <c r="J253" s="40">
        <v>55.4</v>
      </c>
      <c r="K253" s="40">
        <v>43.3</v>
      </c>
      <c r="L253" s="40">
        <v>32</v>
      </c>
      <c r="M253" s="40">
        <v>25.9</v>
      </c>
      <c r="N253" s="48">
        <v>44.5</v>
      </c>
    </row>
    <row r="254" spans="1:14" ht="12.75">
      <c r="A254" s="37" t="s">
        <v>176</v>
      </c>
      <c r="B254" s="40">
        <v>26.3</v>
      </c>
      <c r="C254" s="40">
        <v>30</v>
      </c>
      <c r="D254" s="40">
        <v>36.3</v>
      </c>
      <c r="E254" s="40">
        <v>46.4</v>
      </c>
      <c r="F254" s="40">
        <v>53.1</v>
      </c>
      <c r="G254" s="40">
        <v>61.3</v>
      </c>
      <c r="H254" s="40">
        <v>70</v>
      </c>
      <c r="I254" s="40">
        <v>67</v>
      </c>
      <c r="J254" s="40">
        <v>59.8</v>
      </c>
      <c r="K254" s="40">
        <v>47.7</v>
      </c>
      <c r="L254" s="40">
        <v>35</v>
      </c>
      <c r="M254" s="40">
        <v>27.8</v>
      </c>
      <c r="N254" s="48">
        <v>46.7</v>
      </c>
    </row>
    <row r="255" spans="1:14" ht="12.75">
      <c r="A255" s="37" t="s">
        <v>324</v>
      </c>
      <c r="B255" s="40">
        <v>-2.6</v>
      </c>
      <c r="C255" s="40">
        <v>-2.8</v>
      </c>
      <c r="D255" s="40">
        <v>5.1</v>
      </c>
      <c r="E255" s="40">
        <v>18</v>
      </c>
      <c r="F255" s="40">
        <v>25.7</v>
      </c>
      <c r="G255" s="40">
        <v>30.7</v>
      </c>
      <c r="H255" s="40">
        <v>35.2</v>
      </c>
      <c r="I255" s="40">
        <v>35.6</v>
      </c>
      <c r="J255" s="40">
        <v>28.6</v>
      </c>
      <c r="K255" s="40">
        <v>21.8</v>
      </c>
      <c r="L255" s="40">
        <v>14.9</v>
      </c>
      <c r="M255" s="40">
        <v>3.3</v>
      </c>
      <c r="N255" s="48">
        <v>17.8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</row>
    <row r="258" spans="1:14" ht="12.75">
      <c r="A258" s="37" t="s">
        <v>198</v>
      </c>
      <c r="B258" s="40">
        <v>13.8</v>
      </c>
      <c r="C258" s="40">
        <v>18.7</v>
      </c>
      <c r="D258" s="40">
        <v>22.4</v>
      </c>
      <c r="E258" s="40">
        <v>30</v>
      </c>
      <c r="F258" s="40">
        <v>39.3</v>
      </c>
      <c r="G258" s="40">
        <v>48.3</v>
      </c>
      <c r="H258" s="40">
        <v>55.4</v>
      </c>
      <c r="I258" s="40">
        <v>53.5</v>
      </c>
      <c r="J258" s="40">
        <v>45.2</v>
      </c>
      <c r="K258" s="40">
        <v>34.9</v>
      </c>
      <c r="L258" s="40">
        <v>24.3</v>
      </c>
      <c r="M258" s="40">
        <v>15.7</v>
      </c>
      <c r="N258" s="48">
        <v>33.4</v>
      </c>
    </row>
    <row r="259" spans="1:14" ht="12.75">
      <c r="A259" s="37" t="s">
        <v>199</v>
      </c>
      <c r="B259" s="40">
        <v>17.5</v>
      </c>
      <c r="C259" s="40">
        <v>20.8</v>
      </c>
      <c r="D259" s="40">
        <v>28.1</v>
      </c>
      <c r="E259" s="40">
        <v>33.5</v>
      </c>
      <c r="F259" s="40">
        <v>42</v>
      </c>
      <c r="G259" s="40">
        <v>50.6</v>
      </c>
      <c r="H259" s="40">
        <v>57.7</v>
      </c>
      <c r="I259" s="40">
        <v>55.9</v>
      </c>
      <c r="J259" s="40">
        <v>47.6</v>
      </c>
      <c r="K259" s="40">
        <v>37.7</v>
      </c>
      <c r="L259" s="40">
        <v>25.9</v>
      </c>
      <c r="M259" s="40">
        <v>17.5</v>
      </c>
      <c r="N259" s="48">
        <v>36.2</v>
      </c>
    </row>
    <row r="260" spans="1:14" ht="12.75">
      <c r="A260" s="37" t="s">
        <v>251</v>
      </c>
      <c r="B260" s="40" t="s">
        <v>330</v>
      </c>
      <c r="C260" s="40" t="s">
        <v>330</v>
      </c>
      <c r="D260" s="40" t="s">
        <v>330</v>
      </c>
      <c r="E260" s="40" t="s">
        <v>330</v>
      </c>
      <c r="F260" s="40" t="s">
        <v>330</v>
      </c>
      <c r="G260" s="40" t="s">
        <v>330</v>
      </c>
      <c r="H260" s="40" t="s">
        <v>330</v>
      </c>
      <c r="I260" s="40" t="s">
        <v>330</v>
      </c>
      <c r="J260" s="40" t="s">
        <v>330</v>
      </c>
      <c r="K260" s="40" t="s">
        <v>330</v>
      </c>
      <c r="L260" s="40" t="s">
        <v>330</v>
      </c>
      <c r="M260" s="40" t="s">
        <v>330</v>
      </c>
      <c r="N260" s="48" t="s">
        <v>330</v>
      </c>
    </row>
    <row r="261" spans="1:14" ht="12.75">
      <c r="A261" s="37" t="s">
        <v>200</v>
      </c>
      <c r="B261" s="40">
        <v>12.4</v>
      </c>
      <c r="C261" s="40">
        <v>17.1</v>
      </c>
      <c r="D261" s="40">
        <v>25.3</v>
      </c>
      <c r="E261" s="40">
        <v>31.5</v>
      </c>
      <c r="F261" s="40">
        <v>39.6</v>
      </c>
      <c r="G261" s="40">
        <v>47</v>
      </c>
      <c r="H261" s="40">
        <v>54</v>
      </c>
      <c r="I261" s="40">
        <v>52.7</v>
      </c>
      <c r="J261" s="40">
        <v>42.5</v>
      </c>
      <c r="K261" s="40">
        <v>31.4</v>
      </c>
      <c r="L261" s="40">
        <v>23.1</v>
      </c>
      <c r="M261" s="40">
        <v>14.2</v>
      </c>
      <c r="N261" s="48">
        <v>32.6</v>
      </c>
    </row>
    <row r="262" spans="1:14" ht="12.75">
      <c r="A262" s="37" t="s">
        <v>325</v>
      </c>
      <c r="B262" s="40">
        <v>3.5</v>
      </c>
      <c r="C262" s="40">
        <v>9.6</v>
      </c>
      <c r="D262" s="40">
        <v>17.5</v>
      </c>
      <c r="E262" s="40">
        <v>25</v>
      </c>
      <c r="F262" s="40">
        <v>30.8</v>
      </c>
      <c r="G262" s="40">
        <v>34.6</v>
      </c>
      <c r="H262" s="40">
        <v>42.4</v>
      </c>
      <c r="I262" s="40">
        <v>37.9</v>
      </c>
      <c r="J262" s="40">
        <v>33</v>
      </c>
      <c r="K262" s="40">
        <v>22.7</v>
      </c>
      <c r="L262" s="40">
        <v>15.8</v>
      </c>
      <c r="M262" s="40">
        <v>6.1</v>
      </c>
      <c r="N262" s="48">
        <v>23.2</v>
      </c>
    </row>
    <row r="263" spans="1:14" ht="12.75">
      <c r="A263" s="37" t="s">
        <v>201</v>
      </c>
      <c r="B263" s="40">
        <v>14.6</v>
      </c>
      <c r="C263" s="40">
        <v>22.3</v>
      </c>
      <c r="D263" s="40">
        <v>29.7</v>
      </c>
      <c r="E263" s="40">
        <v>37.9</v>
      </c>
      <c r="F263" s="40">
        <v>47</v>
      </c>
      <c r="G263" s="40">
        <v>57.1</v>
      </c>
      <c r="H263" s="40">
        <v>63.9</v>
      </c>
      <c r="I263" s="40">
        <v>61.5</v>
      </c>
      <c r="J263" s="40">
        <v>52.6</v>
      </c>
      <c r="K263" s="40">
        <v>41.1</v>
      </c>
      <c r="L263" s="40">
        <v>28.2</v>
      </c>
      <c r="M263" s="40">
        <v>18.1</v>
      </c>
      <c r="N263" s="48">
        <v>39.5</v>
      </c>
    </row>
    <row r="264" spans="1:14" ht="12.75">
      <c r="A264" s="37" t="s">
        <v>202</v>
      </c>
      <c r="B264" s="40">
        <v>19.9</v>
      </c>
      <c r="C264" s="40">
        <v>23</v>
      </c>
      <c r="D264" s="40">
        <v>28</v>
      </c>
      <c r="E264" s="40">
        <v>34.7</v>
      </c>
      <c r="F264" s="40">
        <v>42.3</v>
      </c>
      <c r="G264" s="40">
        <v>49.6</v>
      </c>
      <c r="H264" s="40">
        <v>57.3</v>
      </c>
      <c r="I264" s="40">
        <v>56.2</v>
      </c>
      <c r="J264" s="40">
        <v>48.3</v>
      </c>
      <c r="K264" s="40">
        <v>38.9</v>
      </c>
      <c r="L264" s="40">
        <v>28.6</v>
      </c>
      <c r="M264" s="40">
        <v>21.6</v>
      </c>
      <c r="N264" s="48">
        <v>37.4</v>
      </c>
    </row>
    <row r="265" spans="1:14" ht="12.75">
      <c r="A265" s="37" t="s">
        <v>203</v>
      </c>
      <c r="B265" s="40">
        <v>20</v>
      </c>
      <c r="C265" s="40">
        <v>23.6</v>
      </c>
      <c r="D265" s="40">
        <v>30.1</v>
      </c>
      <c r="E265" s="40">
        <v>37.5</v>
      </c>
      <c r="F265" s="40">
        <v>45.6</v>
      </c>
      <c r="G265" s="40">
        <v>54.3</v>
      </c>
      <c r="H265" s="40">
        <v>62.2</v>
      </c>
      <c r="I265" s="40">
        <v>60.7</v>
      </c>
      <c r="J265" s="40">
        <v>51.4</v>
      </c>
      <c r="K265" s="40">
        <v>39.9</v>
      </c>
      <c r="L265" s="40">
        <v>29.2</v>
      </c>
      <c r="M265" s="40">
        <v>21.3</v>
      </c>
      <c r="N265" s="48">
        <v>39.7</v>
      </c>
    </row>
    <row r="266" spans="1:14" ht="12.75">
      <c r="A266" s="37" t="s">
        <v>204</v>
      </c>
      <c r="B266" s="40">
        <v>17.6</v>
      </c>
      <c r="C266" s="40">
        <v>21.2</v>
      </c>
      <c r="D266" s="40">
        <v>31</v>
      </c>
      <c r="E266" s="40">
        <v>37.1</v>
      </c>
      <c r="F266" s="40">
        <v>45.1</v>
      </c>
      <c r="G266" s="40">
        <v>53.2</v>
      </c>
      <c r="H266" s="40">
        <v>60.3</v>
      </c>
      <c r="I266" s="40">
        <v>59.1</v>
      </c>
      <c r="J266" s="40">
        <v>49.3</v>
      </c>
      <c r="K266" s="40">
        <v>37.6</v>
      </c>
      <c r="L266" s="40">
        <v>27.3</v>
      </c>
      <c r="M266" s="40">
        <v>18.8</v>
      </c>
      <c r="N266" s="48">
        <v>38.1</v>
      </c>
    </row>
    <row r="267" spans="1:14" ht="12.75">
      <c r="A267" s="37" t="s">
        <v>205</v>
      </c>
      <c r="B267" s="40">
        <v>12.2</v>
      </c>
      <c r="C267" s="40">
        <v>15</v>
      </c>
      <c r="D267" s="40">
        <v>25.1</v>
      </c>
      <c r="E267" s="40">
        <v>31.3</v>
      </c>
      <c r="F267" s="40">
        <v>38.4</v>
      </c>
      <c r="G267" s="40">
        <v>44.7</v>
      </c>
      <c r="H267" s="40">
        <v>49.6</v>
      </c>
      <c r="I267" s="40">
        <v>48.2</v>
      </c>
      <c r="J267" s="40">
        <v>40.1</v>
      </c>
      <c r="K267" s="40">
        <v>30.1</v>
      </c>
      <c r="L267" s="40">
        <v>21.7</v>
      </c>
      <c r="M267" s="40">
        <v>13.5</v>
      </c>
      <c r="N267" s="48">
        <v>30.8</v>
      </c>
    </row>
    <row r="268" spans="1:14" ht="12.75">
      <c r="A268" s="37" t="s">
        <v>206</v>
      </c>
      <c r="B268" s="40">
        <v>15.2</v>
      </c>
      <c r="C268" s="40">
        <v>19.1</v>
      </c>
      <c r="D268" s="40">
        <v>24.1</v>
      </c>
      <c r="E268" s="40">
        <v>29.7</v>
      </c>
      <c r="F268" s="40">
        <v>36.8</v>
      </c>
      <c r="G268" s="40">
        <v>44.5</v>
      </c>
      <c r="H268" s="40">
        <v>51.9</v>
      </c>
      <c r="I268" s="40">
        <v>49.9</v>
      </c>
      <c r="J268" s="40">
        <v>42.6</v>
      </c>
      <c r="K268" s="40">
        <v>33.7</v>
      </c>
      <c r="L268" s="40">
        <v>23.5</v>
      </c>
      <c r="M268" s="40">
        <v>16.6</v>
      </c>
      <c r="N268" s="48">
        <v>32.3</v>
      </c>
    </row>
    <row r="269" spans="1:14" ht="12.75">
      <c r="A269" s="37" t="s">
        <v>252</v>
      </c>
      <c r="B269" s="40" t="s">
        <v>330</v>
      </c>
      <c r="C269" s="40" t="s">
        <v>330</v>
      </c>
      <c r="D269" s="40" t="s">
        <v>330</v>
      </c>
      <c r="E269" s="40" t="s">
        <v>330</v>
      </c>
      <c r="F269" s="40" t="s">
        <v>330</v>
      </c>
      <c r="G269" s="40" t="s">
        <v>330</v>
      </c>
      <c r="H269" s="40" t="s">
        <v>330</v>
      </c>
      <c r="I269" s="40" t="s">
        <v>330</v>
      </c>
      <c r="J269" s="40" t="s">
        <v>330</v>
      </c>
      <c r="K269" s="40" t="s">
        <v>330</v>
      </c>
      <c r="L269" s="40" t="s">
        <v>330</v>
      </c>
      <c r="M269" s="40" t="s">
        <v>330</v>
      </c>
      <c r="N269" s="48" t="s">
        <v>330</v>
      </c>
    </row>
    <row r="270" spans="1:14" ht="12.75">
      <c r="A270" s="37" t="s">
        <v>207</v>
      </c>
      <c r="B270" s="40">
        <v>6.6</v>
      </c>
      <c r="C270" s="40">
        <v>7.9</v>
      </c>
      <c r="D270" s="40">
        <v>13.5</v>
      </c>
      <c r="E270" s="40">
        <v>20.7</v>
      </c>
      <c r="F270" s="40">
        <v>28.5</v>
      </c>
      <c r="G270" s="40">
        <v>36</v>
      </c>
      <c r="H270" s="40">
        <v>41.8</v>
      </c>
      <c r="I270" s="40">
        <v>40.9</v>
      </c>
      <c r="J270" s="40">
        <v>33.6</v>
      </c>
      <c r="K270" s="40">
        <v>25</v>
      </c>
      <c r="L270" s="40">
        <v>13.6</v>
      </c>
      <c r="M270" s="40">
        <v>7.8</v>
      </c>
      <c r="N270" s="48">
        <v>23</v>
      </c>
    </row>
    <row r="271" spans="1:14" ht="12.75">
      <c r="A271" s="37" t="s">
        <v>208</v>
      </c>
      <c r="B271" s="40">
        <v>22.9</v>
      </c>
      <c r="C271" s="40">
        <v>27.3</v>
      </c>
      <c r="D271" s="40">
        <v>32.6</v>
      </c>
      <c r="E271" s="40">
        <v>39.5</v>
      </c>
      <c r="F271" s="40">
        <v>48.4</v>
      </c>
      <c r="G271" s="40">
        <v>56.6</v>
      </c>
      <c r="H271" s="40">
        <v>65.2</v>
      </c>
      <c r="I271" s="40">
        <v>63</v>
      </c>
      <c r="J271" s="40">
        <v>54.9</v>
      </c>
      <c r="K271" s="40">
        <v>43.6</v>
      </c>
      <c r="L271" s="40">
        <v>33</v>
      </c>
      <c r="M271" s="40">
        <v>25</v>
      </c>
      <c r="N271" s="48">
        <v>42.7</v>
      </c>
    </row>
    <row r="272" spans="1:14" ht="12.75">
      <c r="A272" s="37" t="s">
        <v>253</v>
      </c>
      <c r="B272" s="40" t="s">
        <v>330</v>
      </c>
      <c r="C272" s="40" t="s">
        <v>330</v>
      </c>
      <c r="D272" s="40" t="s">
        <v>330</v>
      </c>
      <c r="E272" s="40" t="s">
        <v>330</v>
      </c>
      <c r="F272" s="40" t="s">
        <v>330</v>
      </c>
      <c r="G272" s="40" t="s">
        <v>330</v>
      </c>
      <c r="H272" s="40" t="s">
        <v>330</v>
      </c>
      <c r="I272" s="40" t="s">
        <v>330</v>
      </c>
      <c r="J272" s="40" t="s">
        <v>330</v>
      </c>
      <c r="K272" s="40" t="s">
        <v>330</v>
      </c>
      <c r="L272" s="40" t="s">
        <v>330</v>
      </c>
      <c r="M272" s="40" t="s">
        <v>330</v>
      </c>
      <c r="N272" s="48" t="s">
        <v>330</v>
      </c>
    </row>
    <row r="273" spans="1:14" ht="12.75">
      <c r="A273" s="37" t="s">
        <v>209</v>
      </c>
      <c r="B273" s="40">
        <v>15</v>
      </c>
      <c r="C273" s="40">
        <v>20.4</v>
      </c>
      <c r="D273" s="40">
        <v>27.2</v>
      </c>
      <c r="E273" s="40">
        <v>34</v>
      </c>
      <c r="F273" s="40">
        <v>41.4</v>
      </c>
      <c r="G273" s="40">
        <v>48.2</v>
      </c>
      <c r="H273" s="40">
        <v>55.6</v>
      </c>
      <c r="I273" s="40">
        <v>54.1</v>
      </c>
      <c r="J273" s="40">
        <v>44.2</v>
      </c>
      <c r="K273" s="40">
        <v>34.3</v>
      </c>
      <c r="L273" s="40">
        <v>24.9</v>
      </c>
      <c r="M273" s="40">
        <v>18.1</v>
      </c>
      <c r="N273" s="48">
        <v>34.8</v>
      </c>
    </row>
    <row r="274" spans="1:14" ht="12.75">
      <c r="A274" s="37" t="s">
        <v>210</v>
      </c>
      <c r="B274" s="40">
        <v>4.5</v>
      </c>
      <c r="C274" s="40">
        <v>10.6</v>
      </c>
      <c r="D274" s="40">
        <v>21.9</v>
      </c>
      <c r="E274" s="40">
        <v>30.3</v>
      </c>
      <c r="F274" s="40">
        <v>38.4</v>
      </c>
      <c r="G274" s="40">
        <v>45.4</v>
      </c>
      <c r="H274" s="40">
        <v>51.6</v>
      </c>
      <c r="I274" s="40">
        <v>49.9</v>
      </c>
      <c r="J274" s="40">
        <v>41.1</v>
      </c>
      <c r="K274" s="40">
        <v>31</v>
      </c>
      <c r="L274" s="40">
        <v>19.4</v>
      </c>
      <c r="M274" s="40">
        <v>9.2</v>
      </c>
      <c r="N274" s="48">
        <v>29.4</v>
      </c>
    </row>
    <row r="275" spans="1:14" ht="12.75">
      <c r="A275" s="37" t="s">
        <v>211</v>
      </c>
      <c r="B275" s="40">
        <v>13.2</v>
      </c>
      <c r="C275" s="40">
        <v>17.3</v>
      </c>
      <c r="D275" s="40">
        <v>24.2</v>
      </c>
      <c r="E275" s="40">
        <v>29.9</v>
      </c>
      <c r="F275" s="40">
        <v>37.6</v>
      </c>
      <c r="G275" s="40">
        <v>46</v>
      </c>
      <c r="H275" s="40">
        <v>53.8</v>
      </c>
      <c r="I275" s="40">
        <v>52.4</v>
      </c>
      <c r="J275" s="40">
        <v>42.7</v>
      </c>
      <c r="K275" s="40">
        <v>32.3</v>
      </c>
      <c r="L275" s="40">
        <v>22.1</v>
      </c>
      <c r="M275" s="40">
        <v>13.9</v>
      </c>
      <c r="N275" s="48">
        <v>32.1</v>
      </c>
    </row>
    <row r="276" spans="1:14" ht="12.75">
      <c r="A276" s="37" t="s">
        <v>212</v>
      </c>
      <c r="B276" s="40">
        <v>24.6</v>
      </c>
      <c r="C276" s="40">
        <v>28.3</v>
      </c>
      <c r="D276" s="40">
        <v>32.4</v>
      </c>
      <c r="E276" s="40">
        <v>38.1</v>
      </c>
      <c r="F276" s="40">
        <v>45.8</v>
      </c>
      <c r="G276" s="40">
        <v>54.1</v>
      </c>
      <c r="H276" s="40">
        <v>60</v>
      </c>
      <c r="I276" s="40">
        <v>58.6</v>
      </c>
      <c r="J276" s="40">
        <v>51.8</v>
      </c>
      <c r="K276" s="40">
        <v>42.2</v>
      </c>
      <c r="L276" s="40">
        <v>31.2</v>
      </c>
      <c r="M276" s="40">
        <v>25.2</v>
      </c>
      <c r="N276" s="48">
        <v>41</v>
      </c>
    </row>
    <row r="277" spans="1:14" ht="12.75">
      <c r="A277" s="37" t="s">
        <v>213</v>
      </c>
      <c r="B277" s="40">
        <v>14.1</v>
      </c>
      <c r="C277" s="40">
        <v>20.8</v>
      </c>
      <c r="D277" s="40">
        <v>26.1</v>
      </c>
      <c r="E277" s="40">
        <v>32.2</v>
      </c>
      <c r="F277" s="40">
        <v>40.8</v>
      </c>
      <c r="G277" s="40">
        <v>49.5</v>
      </c>
      <c r="H277" s="40">
        <v>58</v>
      </c>
      <c r="I277" s="40">
        <v>56.2</v>
      </c>
      <c r="J277" s="40">
        <v>45.8</v>
      </c>
      <c r="K277" s="40">
        <v>33.9</v>
      </c>
      <c r="L277" s="40">
        <v>23.2</v>
      </c>
      <c r="M277" s="40">
        <v>14.6</v>
      </c>
      <c r="N277" s="48">
        <v>34.6</v>
      </c>
    </row>
    <row r="278" spans="1:14" ht="12.75">
      <c r="A278" s="37" t="s">
        <v>214</v>
      </c>
      <c r="B278" s="40">
        <v>11.3</v>
      </c>
      <c r="C278" s="40">
        <v>14.4</v>
      </c>
      <c r="D278" s="40">
        <v>21.6</v>
      </c>
      <c r="E278" s="40">
        <v>28.3</v>
      </c>
      <c r="F278" s="40">
        <v>35</v>
      </c>
      <c r="G278" s="40">
        <v>40.9</v>
      </c>
      <c r="H278" s="40">
        <v>46.5</v>
      </c>
      <c r="I278" s="40">
        <v>45.2</v>
      </c>
      <c r="J278" s="40">
        <v>37</v>
      </c>
      <c r="K278" s="40">
        <v>28.4</v>
      </c>
      <c r="L278" s="40">
        <v>20.6</v>
      </c>
      <c r="M278" s="40">
        <v>13.4</v>
      </c>
      <c r="N278" s="48">
        <v>28.5</v>
      </c>
    </row>
    <row r="279" spans="1:14" ht="12.75">
      <c r="A279" s="37" t="s">
        <v>254</v>
      </c>
      <c r="B279" s="40" t="s">
        <v>330</v>
      </c>
      <c r="C279" s="40" t="s">
        <v>330</v>
      </c>
      <c r="D279" s="40" t="s">
        <v>330</v>
      </c>
      <c r="E279" s="40" t="s">
        <v>330</v>
      </c>
      <c r="F279" s="40" t="s">
        <v>330</v>
      </c>
      <c r="G279" s="40" t="s">
        <v>330</v>
      </c>
      <c r="H279" s="40" t="s">
        <v>330</v>
      </c>
      <c r="I279" s="40" t="s">
        <v>330</v>
      </c>
      <c r="J279" s="40" t="s">
        <v>330</v>
      </c>
      <c r="K279" s="40" t="s">
        <v>330</v>
      </c>
      <c r="L279" s="40" t="s">
        <v>330</v>
      </c>
      <c r="M279" s="40" t="s">
        <v>330</v>
      </c>
      <c r="N279" s="48" t="s">
        <v>330</v>
      </c>
    </row>
    <row r="280" spans="1:14" ht="12.75">
      <c r="A280" s="37" t="s">
        <v>328</v>
      </c>
      <c r="B280" s="40" t="s">
        <v>330</v>
      </c>
      <c r="C280" s="40" t="s">
        <v>330</v>
      </c>
      <c r="D280" s="40" t="s">
        <v>330</v>
      </c>
      <c r="E280" s="40" t="s">
        <v>330</v>
      </c>
      <c r="F280" s="40" t="s">
        <v>330</v>
      </c>
      <c r="G280" s="40" t="s">
        <v>330</v>
      </c>
      <c r="H280" s="40" t="s">
        <v>330</v>
      </c>
      <c r="I280" s="40" t="s">
        <v>330</v>
      </c>
      <c r="J280" s="40" t="s">
        <v>330</v>
      </c>
      <c r="K280" s="40" t="s">
        <v>330</v>
      </c>
      <c r="L280" s="40" t="s">
        <v>330</v>
      </c>
      <c r="M280" s="40" t="s">
        <v>330</v>
      </c>
      <c r="N280" s="48" t="s">
        <v>330</v>
      </c>
    </row>
    <row r="281" spans="1:14" ht="12.75">
      <c r="A281" s="37" t="s">
        <v>215</v>
      </c>
      <c r="B281" s="40">
        <v>19.1</v>
      </c>
      <c r="C281" s="40">
        <v>24.5</v>
      </c>
      <c r="D281" s="40">
        <v>32.2</v>
      </c>
      <c r="E281" s="40">
        <v>40.5</v>
      </c>
      <c r="F281" s="40">
        <v>50.2</v>
      </c>
      <c r="G281" s="40">
        <v>58.7</v>
      </c>
      <c r="H281" s="40">
        <v>67.4</v>
      </c>
      <c r="I281" s="40">
        <v>64.8</v>
      </c>
      <c r="J281" s="40">
        <v>54</v>
      </c>
      <c r="K281" s="40">
        <v>41.7</v>
      </c>
      <c r="L281" s="40">
        <v>29.1</v>
      </c>
      <c r="M281" s="40">
        <v>21.1</v>
      </c>
      <c r="N281" s="48">
        <v>42</v>
      </c>
    </row>
    <row r="282" spans="1:14" ht="12.75">
      <c r="A282" s="37" t="s">
        <v>255</v>
      </c>
      <c r="B282" s="40" t="s">
        <v>330</v>
      </c>
      <c r="C282" s="40" t="s">
        <v>330</v>
      </c>
      <c r="D282" s="40" t="s">
        <v>330</v>
      </c>
      <c r="E282" s="40" t="s">
        <v>330</v>
      </c>
      <c r="F282" s="40" t="s">
        <v>330</v>
      </c>
      <c r="G282" s="40" t="s">
        <v>330</v>
      </c>
      <c r="H282" s="40" t="s">
        <v>330</v>
      </c>
      <c r="I282" s="40" t="s">
        <v>330</v>
      </c>
      <c r="J282" s="40" t="s">
        <v>330</v>
      </c>
      <c r="K282" s="40" t="s">
        <v>330</v>
      </c>
      <c r="L282" s="40" t="s">
        <v>330</v>
      </c>
      <c r="M282" s="40" t="s">
        <v>330</v>
      </c>
      <c r="N282" s="48" t="s">
        <v>330</v>
      </c>
    </row>
    <row r="283" spans="1:14" ht="12.75">
      <c r="A283" s="37" t="s">
        <v>216</v>
      </c>
      <c r="B283" s="40">
        <v>2.5</v>
      </c>
      <c r="C283" s="40">
        <v>5.1</v>
      </c>
      <c r="D283" s="40">
        <v>15.7</v>
      </c>
      <c r="E283" s="40">
        <v>24.1</v>
      </c>
      <c r="F283" s="40">
        <v>31.6</v>
      </c>
      <c r="G283" s="40">
        <v>38.7</v>
      </c>
      <c r="H283" s="40">
        <v>43.5</v>
      </c>
      <c r="I283" s="40">
        <v>41.3</v>
      </c>
      <c r="J283" s="40">
        <v>32.5</v>
      </c>
      <c r="K283" s="40">
        <v>23.1</v>
      </c>
      <c r="L283" s="40">
        <v>14.3</v>
      </c>
      <c r="M283" s="40">
        <v>5.1</v>
      </c>
      <c r="N283" s="48">
        <v>23.1</v>
      </c>
    </row>
    <row r="284" spans="1:14" ht="12.75">
      <c r="A284" s="37" t="s">
        <v>256</v>
      </c>
      <c r="B284" s="40">
        <v>10.9</v>
      </c>
      <c r="C284" s="40">
        <v>12.1</v>
      </c>
      <c r="D284" s="40">
        <v>23.4</v>
      </c>
      <c r="E284" s="40">
        <v>34.4</v>
      </c>
      <c r="F284" s="40">
        <v>43.5</v>
      </c>
      <c r="G284" s="40">
        <v>49.5</v>
      </c>
      <c r="H284" s="40">
        <v>59.5</v>
      </c>
      <c r="I284" s="40">
        <v>56.9</v>
      </c>
      <c r="J284" s="40">
        <v>46.4</v>
      </c>
      <c r="K284" s="40">
        <v>33.8</v>
      </c>
      <c r="L284" s="40">
        <v>22.2</v>
      </c>
      <c r="M284" s="40">
        <v>10.8</v>
      </c>
      <c r="N284" s="48">
        <v>33.6</v>
      </c>
    </row>
    <row r="285" spans="1:14" ht="12.75">
      <c r="A285" s="50" t="s">
        <v>217</v>
      </c>
      <c r="B285" s="51">
        <v>28.9</v>
      </c>
      <c r="C285" s="51">
        <v>32.6</v>
      </c>
      <c r="D285" s="51">
        <v>37</v>
      </c>
      <c r="E285" s="51">
        <v>43.6</v>
      </c>
      <c r="F285" s="51">
        <v>52.2</v>
      </c>
      <c r="G285" s="51">
        <v>61.3</v>
      </c>
      <c r="H285" s="51">
        <v>68.5</v>
      </c>
      <c r="I285" s="51">
        <v>67.2</v>
      </c>
      <c r="J285" s="51">
        <v>60.3</v>
      </c>
      <c r="K285" s="51">
        <v>49.3</v>
      </c>
      <c r="L285" s="51">
        <v>36.9</v>
      </c>
      <c r="M285" s="51">
        <v>30</v>
      </c>
      <c r="N285" s="52">
        <v>47.3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&amp;C&amp;"Arial,Bold"Monthly Average Minimum Temperatures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X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277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28.8</v>
      </c>
      <c r="C3" s="40">
        <v>30.68</v>
      </c>
      <c r="D3" s="40">
        <v>38.51</v>
      </c>
      <c r="E3" s="40">
        <v>48.38</v>
      </c>
      <c r="F3" s="40">
        <v>55.9</v>
      </c>
      <c r="G3" s="40">
        <v>64.74</v>
      </c>
      <c r="H3" s="40">
        <v>73.22</v>
      </c>
      <c r="I3" s="40">
        <v>71.71</v>
      </c>
      <c r="J3" s="40">
        <v>62.44</v>
      </c>
      <c r="K3" s="40">
        <v>53.57</v>
      </c>
      <c r="L3" s="40">
        <v>40.65</v>
      </c>
      <c r="M3" s="40">
        <v>30.72</v>
      </c>
      <c r="N3" s="48">
        <v>49.66</v>
      </c>
    </row>
    <row r="4" spans="1:14" ht="12.75">
      <c r="A4" s="37" t="s">
        <v>3</v>
      </c>
      <c r="B4" s="40">
        <v>24.9</v>
      </c>
      <c r="C4" s="40">
        <v>30.1</v>
      </c>
      <c r="D4" s="40">
        <v>37.3</v>
      </c>
      <c r="E4" s="40">
        <v>45.5</v>
      </c>
      <c r="F4" s="40">
        <v>54.9</v>
      </c>
      <c r="G4" s="40">
        <v>63.6</v>
      </c>
      <c r="H4" s="40">
        <v>71</v>
      </c>
      <c r="I4" s="40">
        <v>68.5</v>
      </c>
      <c r="J4" s="40">
        <v>59.4</v>
      </c>
      <c r="K4" s="40">
        <v>47.9</v>
      </c>
      <c r="L4" s="40">
        <v>35.5</v>
      </c>
      <c r="M4" s="40">
        <v>26.2</v>
      </c>
      <c r="N4" s="48">
        <v>47.1</v>
      </c>
    </row>
    <row r="5" spans="1:14" ht="12.75">
      <c r="A5" s="37" t="s">
        <v>4</v>
      </c>
      <c r="B5" s="40">
        <v>28.9</v>
      </c>
      <c r="C5" s="40">
        <v>32.9</v>
      </c>
      <c r="D5" s="40">
        <v>41.3</v>
      </c>
      <c r="E5" s="40">
        <v>48.7</v>
      </c>
      <c r="F5" s="40">
        <v>56.7</v>
      </c>
      <c r="G5" s="40">
        <v>65.8</v>
      </c>
      <c r="H5" s="40">
        <v>73.3</v>
      </c>
      <c r="I5" s="40">
        <v>71.5</v>
      </c>
      <c r="J5" s="40">
        <v>62.8</v>
      </c>
      <c r="K5" s="40">
        <v>51</v>
      </c>
      <c r="L5" s="40">
        <v>38.5</v>
      </c>
      <c r="M5" s="40">
        <v>30.3</v>
      </c>
      <c r="N5" s="48">
        <v>50.1</v>
      </c>
    </row>
    <row r="6" spans="1:14" ht="12.75">
      <c r="A6" s="37" t="s">
        <v>5</v>
      </c>
      <c r="B6" s="40">
        <v>21.6</v>
      </c>
      <c r="C6" s="40">
        <v>22.9</v>
      </c>
      <c r="D6" s="40">
        <v>25.9</v>
      </c>
      <c r="E6" s="40">
        <v>32.5</v>
      </c>
      <c r="F6" s="40">
        <v>42.5</v>
      </c>
      <c r="G6" s="40">
        <v>52.3</v>
      </c>
      <c r="H6" s="40">
        <v>60.3</v>
      </c>
      <c r="I6" s="40">
        <v>59.3</v>
      </c>
      <c r="J6" s="40">
        <v>50.5</v>
      </c>
      <c r="K6" s="40">
        <v>39.9</v>
      </c>
      <c r="L6" s="40">
        <v>28</v>
      </c>
      <c r="M6" s="40">
        <v>22.8</v>
      </c>
      <c r="N6" s="48">
        <v>38.2</v>
      </c>
    </row>
    <row r="7" spans="1:14" ht="12.75">
      <c r="A7" s="37" t="s">
        <v>6</v>
      </c>
      <c r="B7" s="40">
        <v>19.4</v>
      </c>
      <c r="C7" s="40">
        <v>24.2</v>
      </c>
      <c r="D7" s="40">
        <v>34</v>
      </c>
      <c r="E7" s="40">
        <v>43</v>
      </c>
      <c r="F7" s="40">
        <v>52.2</v>
      </c>
      <c r="G7" s="40">
        <v>60.8</v>
      </c>
      <c r="H7" s="40">
        <v>67.8</v>
      </c>
      <c r="I7" s="40">
        <v>66</v>
      </c>
      <c r="J7" s="40">
        <v>57.4</v>
      </c>
      <c r="K7" s="40">
        <v>46</v>
      </c>
      <c r="L7" s="40">
        <v>32.2</v>
      </c>
      <c r="M7" s="40">
        <v>21.7</v>
      </c>
      <c r="N7" s="48">
        <v>43.7</v>
      </c>
    </row>
    <row r="8" spans="1:14" ht="12.75">
      <c r="A8" s="37" t="s">
        <v>7</v>
      </c>
      <c r="B8" s="40">
        <v>27.3</v>
      </c>
      <c r="C8" s="40">
        <v>29.8</v>
      </c>
      <c r="D8" s="40">
        <v>34.8</v>
      </c>
      <c r="E8" s="40">
        <v>42.8</v>
      </c>
      <c r="F8" s="40">
        <v>51</v>
      </c>
      <c r="G8" s="40">
        <v>59.3</v>
      </c>
      <c r="H8" s="40">
        <v>66.2</v>
      </c>
      <c r="I8" s="40">
        <v>64.7</v>
      </c>
      <c r="J8" s="40">
        <v>57.9</v>
      </c>
      <c r="K8" s="40">
        <v>48</v>
      </c>
      <c r="L8" s="40">
        <v>36.4</v>
      </c>
      <c r="M8" s="40">
        <v>29.3</v>
      </c>
      <c r="N8" s="48">
        <v>45.6</v>
      </c>
    </row>
    <row r="9" spans="1:14" ht="12.75">
      <c r="A9" s="37" t="s">
        <v>294</v>
      </c>
      <c r="B9" s="40">
        <v>27.8</v>
      </c>
      <c r="C9" s="40">
        <v>30.6</v>
      </c>
      <c r="D9" s="40">
        <v>34.6</v>
      </c>
      <c r="E9" s="40">
        <v>45.2</v>
      </c>
      <c r="F9" s="40">
        <v>52.3</v>
      </c>
      <c r="G9" s="40">
        <v>61.6</v>
      </c>
      <c r="H9" s="40">
        <v>69.7</v>
      </c>
      <c r="I9" s="40">
        <v>67.8</v>
      </c>
      <c r="J9" s="40">
        <v>62.4</v>
      </c>
      <c r="K9" s="40">
        <v>48.9</v>
      </c>
      <c r="L9" s="40">
        <v>36.1</v>
      </c>
      <c r="M9" s="40">
        <v>28.7</v>
      </c>
      <c r="N9" s="48">
        <v>47.1</v>
      </c>
    </row>
    <row r="10" spans="1:14" ht="12.75">
      <c r="A10" s="37" t="s">
        <v>8</v>
      </c>
      <c r="B10" s="40">
        <v>29.8</v>
      </c>
      <c r="C10" s="40">
        <v>38.6</v>
      </c>
      <c r="D10" s="40">
        <v>47</v>
      </c>
      <c r="E10" s="40">
        <v>54.5</v>
      </c>
      <c r="F10" s="40">
        <v>64.3</v>
      </c>
      <c r="G10" s="40">
        <v>73.6</v>
      </c>
      <c r="H10" s="40">
        <v>79.9</v>
      </c>
      <c r="I10" s="40">
        <v>78.6</v>
      </c>
      <c r="J10" s="40">
        <v>68.9</v>
      </c>
      <c r="K10" s="40">
        <v>55.9</v>
      </c>
      <c r="L10" s="40">
        <v>42.7</v>
      </c>
      <c r="M10" s="40">
        <v>32.1</v>
      </c>
      <c r="N10" s="48">
        <v>55.5</v>
      </c>
    </row>
    <row r="11" spans="1:14" ht="12.75">
      <c r="A11" s="37" t="s">
        <v>9</v>
      </c>
      <c r="B11" s="40">
        <v>23.9</v>
      </c>
      <c r="C11" s="40">
        <v>29.4</v>
      </c>
      <c r="D11" s="40">
        <v>36.8</v>
      </c>
      <c r="E11" s="40">
        <v>43.1</v>
      </c>
      <c r="F11" s="40">
        <v>51.8</v>
      </c>
      <c r="G11" s="40">
        <v>59.8</v>
      </c>
      <c r="H11" s="40">
        <v>66</v>
      </c>
      <c r="I11" s="40">
        <v>64.8</v>
      </c>
      <c r="J11" s="40">
        <v>56.4</v>
      </c>
      <c r="K11" s="40">
        <v>45.5</v>
      </c>
      <c r="L11" s="40">
        <v>33.7</v>
      </c>
      <c r="M11" s="40">
        <v>25.4</v>
      </c>
      <c r="N11" s="48">
        <v>44.7</v>
      </c>
    </row>
    <row r="12" spans="1:14" ht="12.75">
      <c r="A12" s="37" t="s">
        <v>10</v>
      </c>
      <c r="B12" s="40">
        <v>28.6</v>
      </c>
      <c r="C12" s="40">
        <v>33.8</v>
      </c>
      <c r="D12" s="40">
        <v>40.8</v>
      </c>
      <c r="E12" s="40">
        <v>48.8</v>
      </c>
      <c r="F12" s="40">
        <v>59.2</v>
      </c>
      <c r="G12" s="40">
        <v>68.3</v>
      </c>
      <c r="H12" s="40">
        <v>78.4</v>
      </c>
      <c r="I12" s="40">
        <v>76.3</v>
      </c>
      <c r="J12" s="40">
        <v>64.9</v>
      </c>
      <c r="K12" s="40">
        <v>53.1</v>
      </c>
      <c r="L12" s="40">
        <v>39.4</v>
      </c>
      <c r="M12" s="40">
        <v>30</v>
      </c>
      <c r="N12" s="48">
        <v>51.8</v>
      </c>
    </row>
    <row r="13" spans="1:14" ht="12.75">
      <c r="A13" s="37" t="s">
        <v>220</v>
      </c>
      <c r="B13" s="40">
        <v>26.38</v>
      </c>
      <c r="C13" s="40">
        <v>30.97</v>
      </c>
      <c r="D13" s="40">
        <v>36.05</v>
      </c>
      <c r="E13" s="40">
        <v>40.27</v>
      </c>
      <c r="F13" s="40">
        <v>51.47</v>
      </c>
      <c r="G13" s="40">
        <v>58.97</v>
      </c>
      <c r="H13" s="40">
        <v>66.26</v>
      </c>
      <c r="I13" s="40">
        <v>64.55</v>
      </c>
      <c r="J13" s="40">
        <v>55.86</v>
      </c>
      <c r="K13" s="40">
        <v>45.76</v>
      </c>
      <c r="L13" s="40">
        <v>34.37</v>
      </c>
      <c r="M13" s="40">
        <v>24.59</v>
      </c>
      <c r="N13" s="48">
        <v>44.9</v>
      </c>
    </row>
    <row r="14" spans="1:14" ht="12.75">
      <c r="A14" s="37" t="s">
        <v>11</v>
      </c>
      <c r="B14" s="40">
        <v>31.6</v>
      </c>
      <c r="C14" s="40">
        <v>38.7</v>
      </c>
      <c r="D14" s="40">
        <v>48.8</v>
      </c>
      <c r="E14" s="40">
        <v>56.5</v>
      </c>
      <c r="F14" s="40">
        <v>66.3</v>
      </c>
      <c r="G14" s="40">
        <v>76.7</v>
      </c>
      <c r="H14" s="40">
        <v>83</v>
      </c>
      <c r="I14" s="40">
        <v>81.1</v>
      </c>
      <c r="J14" s="40">
        <v>71.3</v>
      </c>
      <c r="K14" s="40">
        <v>57.6</v>
      </c>
      <c r="L14" s="40">
        <v>43.5</v>
      </c>
      <c r="M14" s="40">
        <v>33.3</v>
      </c>
      <c r="N14" s="48">
        <v>57.4</v>
      </c>
    </row>
    <row r="15" spans="1:14" ht="12.75">
      <c r="A15" s="37" t="s">
        <v>221</v>
      </c>
      <c r="B15" s="40" t="s">
        <v>330</v>
      </c>
      <c r="C15" s="40" t="s">
        <v>330</v>
      </c>
      <c r="D15" s="40" t="s">
        <v>330</v>
      </c>
      <c r="E15" s="40" t="s">
        <v>330</v>
      </c>
      <c r="F15" s="40" t="s">
        <v>330</v>
      </c>
      <c r="G15" s="40" t="s">
        <v>330</v>
      </c>
      <c r="H15" s="40" t="s">
        <v>330</v>
      </c>
      <c r="I15" s="40" t="s">
        <v>330</v>
      </c>
      <c r="J15" s="40" t="s">
        <v>330</v>
      </c>
      <c r="K15" s="40" t="s">
        <v>330</v>
      </c>
      <c r="L15" s="40" t="s">
        <v>330</v>
      </c>
      <c r="M15" s="40" t="s">
        <v>330</v>
      </c>
      <c r="N15" s="48" t="s">
        <v>330</v>
      </c>
    </row>
    <row r="16" spans="1:14" ht="12.75">
      <c r="A16" s="37" t="s">
        <v>222</v>
      </c>
      <c r="B16" s="40">
        <v>26.5</v>
      </c>
      <c r="C16" s="40">
        <v>30.4</v>
      </c>
      <c r="D16" s="40">
        <v>37.1</v>
      </c>
      <c r="E16" s="40">
        <v>47.4</v>
      </c>
      <c r="F16" s="40">
        <v>56.1</v>
      </c>
      <c r="G16" s="40">
        <v>65.2</v>
      </c>
      <c r="H16" s="40">
        <v>74.5</v>
      </c>
      <c r="I16" s="40">
        <v>73.6</v>
      </c>
      <c r="J16" s="40">
        <v>63.9</v>
      </c>
      <c r="K16" s="40">
        <v>50.9</v>
      </c>
      <c r="L16" s="40">
        <v>37.4</v>
      </c>
      <c r="M16" s="40">
        <v>29.7</v>
      </c>
      <c r="N16" s="48">
        <v>49.4</v>
      </c>
    </row>
    <row r="17" spans="1:14" ht="12.75">
      <c r="A17" s="37" t="s">
        <v>329</v>
      </c>
      <c r="B17" s="40">
        <v>24.23</v>
      </c>
      <c r="C17" s="40">
        <v>24.88</v>
      </c>
      <c r="D17" s="40">
        <v>33.51</v>
      </c>
      <c r="E17" s="40">
        <v>43.37</v>
      </c>
      <c r="F17" s="40">
        <v>52.21</v>
      </c>
      <c r="G17" s="40">
        <v>58.8</v>
      </c>
      <c r="H17" s="40">
        <v>67.69</v>
      </c>
      <c r="I17" s="40">
        <v>66.74</v>
      </c>
      <c r="J17" s="40">
        <v>57.68</v>
      </c>
      <c r="K17" s="40">
        <v>46.33</v>
      </c>
      <c r="L17" s="40">
        <v>34.27</v>
      </c>
      <c r="M17" s="40">
        <v>24.89</v>
      </c>
      <c r="N17" s="48">
        <v>44.45</v>
      </c>
    </row>
    <row r="18" spans="1:14" ht="12.75">
      <c r="A18" s="37" t="s">
        <v>12</v>
      </c>
      <c r="B18" s="40">
        <v>26.1</v>
      </c>
      <c r="C18" s="40">
        <v>31.3</v>
      </c>
      <c r="D18" s="40">
        <v>41.7</v>
      </c>
      <c r="E18" s="40">
        <v>50</v>
      </c>
      <c r="F18" s="40">
        <v>59.6</v>
      </c>
      <c r="G18" s="40">
        <v>70.2</v>
      </c>
      <c r="H18" s="40">
        <v>77.3</v>
      </c>
      <c r="I18" s="40">
        <v>75.4</v>
      </c>
      <c r="J18" s="40">
        <v>64.4</v>
      </c>
      <c r="K18" s="40">
        <v>52.4</v>
      </c>
      <c r="L18" s="40">
        <v>38.7</v>
      </c>
      <c r="M18" s="40">
        <v>29.1</v>
      </c>
      <c r="N18" s="48">
        <v>51.3</v>
      </c>
    </row>
    <row r="19" spans="1:14" ht="12.75">
      <c r="A19" s="37" t="s">
        <v>13</v>
      </c>
      <c r="B19" s="40">
        <v>24.4</v>
      </c>
      <c r="C19" s="40">
        <v>29.5</v>
      </c>
      <c r="D19" s="40">
        <v>39.7</v>
      </c>
      <c r="E19" s="40">
        <v>49.3</v>
      </c>
      <c r="F19" s="40">
        <v>59.2</v>
      </c>
      <c r="G19" s="40">
        <v>67.7</v>
      </c>
      <c r="H19" s="40">
        <v>75.5</v>
      </c>
      <c r="I19" s="40">
        <v>73.3</v>
      </c>
      <c r="J19" s="40">
        <v>63.9</v>
      </c>
      <c r="K19" s="40">
        <v>52</v>
      </c>
      <c r="L19" s="40">
        <v>38.8</v>
      </c>
      <c r="M19" s="40">
        <v>28.7</v>
      </c>
      <c r="N19" s="48">
        <v>50.2</v>
      </c>
    </row>
    <row r="20" spans="1:14" ht="12.75">
      <c r="A20" s="37" t="s">
        <v>14</v>
      </c>
      <c r="B20" s="40">
        <v>27.5</v>
      </c>
      <c r="C20" s="40">
        <v>31.6</v>
      </c>
      <c r="D20" s="40">
        <v>37.7</v>
      </c>
      <c r="E20" s="40">
        <v>45.4</v>
      </c>
      <c r="F20" s="40">
        <v>53.5</v>
      </c>
      <c r="G20" s="40">
        <v>62</v>
      </c>
      <c r="H20" s="40">
        <v>69.1</v>
      </c>
      <c r="I20" s="40">
        <v>67.4</v>
      </c>
      <c r="J20" s="40">
        <v>59.2</v>
      </c>
      <c r="K20" s="40">
        <v>48.5</v>
      </c>
      <c r="L20" s="40">
        <v>37</v>
      </c>
      <c r="M20" s="40">
        <v>29.3</v>
      </c>
      <c r="N20" s="48">
        <v>47.4</v>
      </c>
    </row>
    <row r="21" spans="1:14" ht="12.75">
      <c r="A21" s="37" t="s">
        <v>15</v>
      </c>
      <c r="B21" s="40">
        <v>29.6</v>
      </c>
      <c r="C21" s="40">
        <v>30.1</v>
      </c>
      <c r="D21" s="40">
        <v>37</v>
      </c>
      <c r="E21" s="40">
        <v>42.1</v>
      </c>
      <c r="F21" s="40">
        <v>52.8</v>
      </c>
      <c r="G21" s="40">
        <v>61.4</v>
      </c>
      <c r="H21" s="40">
        <v>67.8</v>
      </c>
      <c r="I21" s="40">
        <v>66</v>
      </c>
      <c r="J21" s="40">
        <v>58.8</v>
      </c>
      <c r="K21" s="40">
        <v>47.7</v>
      </c>
      <c r="L21" s="40">
        <v>37.1</v>
      </c>
      <c r="M21" s="40">
        <v>28.5</v>
      </c>
      <c r="N21" s="48">
        <v>46.6</v>
      </c>
    </row>
    <row r="22" spans="1:14" ht="12.75">
      <c r="A22" s="37" t="s">
        <v>16</v>
      </c>
      <c r="B22" s="40">
        <v>35.7</v>
      </c>
      <c r="C22" s="40">
        <v>41.4</v>
      </c>
      <c r="D22" s="40">
        <v>50.4</v>
      </c>
      <c r="E22" s="40">
        <v>58.9</v>
      </c>
      <c r="F22" s="40">
        <v>67.4</v>
      </c>
      <c r="G22" s="40">
        <v>77.3</v>
      </c>
      <c r="H22" s="40">
        <v>82.8</v>
      </c>
      <c r="I22" s="40">
        <v>80.5</v>
      </c>
      <c r="J22" s="40">
        <v>71.9</v>
      </c>
      <c r="K22" s="40">
        <v>59.5</v>
      </c>
      <c r="L22" s="40">
        <v>45.3</v>
      </c>
      <c r="M22" s="40">
        <v>35.1</v>
      </c>
      <c r="N22" s="48">
        <v>58.8</v>
      </c>
    </row>
    <row r="23" spans="1:14" ht="12.75">
      <c r="A23" s="37" t="s">
        <v>17</v>
      </c>
      <c r="B23" s="40">
        <v>27.6</v>
      </c>
      <c r="C23" s="40">
        <v>30.6</v>
      </c>
      <c r="D23" s="40">
        <v>35.8</v>
      </c>
      <c r="E23" s="40">
        <v>44</v>
      </c>
      <c r="F23" s="40">
        <v>54.5</v>
      </c>
      <c r="G23" s="40">
        <v>63.2</v>
      </c>
      <c r="H23" s="40">
        <v>72</v>
      </c>
      <c r="I23" s="40">
        <v>70</v>
      </c>
      <c r="J23" s="40">
        <v>61.7</v>
      </c>
      <c r="K23" s="40">
        <v>50.3</v>
      </c>
      <c r="L23" s="40">
        <v>37.4</v>
      </c>
      <c r="M23" s="40">
        <v>29.3</v>
      </c>
      <c r="N23" s="48">
        <v>48</v>
      </c>
    </row>
    <row r="24" spans="1:14" ht="12.75">
      <c r="A24" s="37" t="s">
        <v>18</v>
      </c>
      <c r="B24" s="40">
        <v>27</v>
      </c>
      <c r="C24" s="40">
        <v>31.9</v>
      </c>
      <c r="D24" s="40">
        <v>37.5</v>
      </c>
      <c r="E24" s="40">
        <v>45.9</v>
      </c>
      <c r="F24" s="40">
        <v>54.9</v>
      </c>
      <c r="G24" s="40">
        <v>66</v>
      </c>
      <c r="H24" s="40">
        <v>74.9</v>
      </c>
      <c r="I24" s="40">
        <v>72.6</v>
      </c>
      <c r="J24" s="40">
        <v>64.4</v>
      </c>
      <c r="K24" s="40">
        <v>50.8</v>
      </c>
      <c r="L24" s="40">
        <v>38</v>
      </c>
      <c r="M24" s="40">
        <v>30.6</v>
      </c>
      <c r="N24" s="48">
        <v>49.6</v>
      </c>
    </row>
    <row r="25" spans="1:14" ht="12.75">
      <c r="A25" s="37" t="s">
        <v>19</v>
      </c>
      <c r="B25" s="40">
        <v>20.4</v>
      </c>
      <c r="C25" s="40">
        <v>25.7</v>
      </c>
      <c r="D25" s="40">
        <v>34</v>
      </c>
      <c r="E25" s="40">
        <v>41.7</v>
      </c>
      <c r="F25" s="40">
        <v>50.5</v>
      </c>
      <c r="G25" s="40">
        <v>58.5</v>
      </c>
      <c r="H25" s="40">
        <v>65.6</v>
      </c>
      <c r="I25" s="40">
        <v>63.9</v>
      </c>
      <c r="J25" s="40">
        <v>54.7</v>
      </c>
      <c r="K25" s="40">
        <v>45.4</v>
      </c>
      <c r="L25" s="40">
        <v>33.6</v>
      </c>
      <c r="M25" s="40">
        <v>21.9</v>
      </c>
      <c r="N25" s="48">
        <v>43</v>
      </c>
    </row>
    <row r="26" spans="1:14" ht="12.75">
      <c r="A26" s="37" t="s">
        <v>310</v>
      </c>
      <c r="B26" s="40">
        <v>26.8</v>
      </c>
      <c r="C26" s="40">
        <v>29.4</v>
      </c>
      <c r="D26" s="40">
        <v>36.2</v>
      </c>
      <c r="E26" s="40">
        <v>44.7</v>
      </c>
      <c r="F26" s="40">
        <v>50.9</v>
      </c>
      <c r="G26" s="40">
        <v>59.8</v>
      </c>
      <c r="H26" s="40">
        <v>66.3</v>
      </c>
      <c r="I26" s="40">
        <v>66.1</v>
      </c>
      <c r="J26" s="40">
        <v>58.4</v>
      </c>
      <c r="K26" s="40">
        <v>44.3</v>
      </c>
      <c r="L26" s="40">
        <v>33.5</v>
      </c>
      <c r="M26" s="40">
        <v>27.3</v>
      </c>
      <c r="N26" s="48">
        <v>45.3</v>
      </c>
    </row>
    <row r="27" spans="1:14" ht="12.75">
      <c r="A27" s="37" t="s">
        <v>20</v>
      </c>
      <c r="B27" s="40">
        <v>28</v>
      </c>
      <c r="C27" s="40">
        <v>33.6</v>
      </c>
      <c r="D27" s="40">
        <v>41.1</v>
      </c>
      <c r="E27" s="40">
        <v>48.4</v>
      </c>
      <c r="F27" s="40">
        <v>56.9</v>
      </c>
      <c r="G27" s="40">
        <v>65.6</v>
      </c>
      <c r="H27" s="40">
        <v>73.1</v>
      </c>
      <c r="I27" s="40">
        <v>71.2</v>
      </c>
      <c r="J27" s="40">
        <v>61.9</v>
      </c>
      <c r="K27" s="40">
        <v>50.2</v>
      </c>
      <c r="L27" s="40">
        <v>37.6</v>
      </c>
      <c r="M27" s="40">
        <v>28.7</v>
      </c>
      <c r="N27" s="48">
        <v>49.7</v>
      </c>
    </row>
    <row r="28" spans="1:14" ht="12.75">
      <c r="A28" s="37" t="s">
        <v>21</v>
      </c>
      <c r="B28" s="40">
        <v>28</v>
      </c>
      <c r="C28" s="40">
        <v>33.5</v>
      </c>
      <c r="D28" s="40">
        <v>40.2</v>
      </c>
      <c r="E28" s="40">
        <v>48.2</v>
      </c>
      <c r="F28" s="40">
        <v>57.2</v>
      </c>
      <c r="G28" s="40">
        <v>67</v>
      </c>
      <c r="H28" s="40">
        <v>73.2</v>
      </c>
      <c r="I28" s="40">
        <v>71.2</v>
      </c>
      <c r="J28" s="40">
        <v>63.2</v>
      </c>
      <c r="K28" s="40">
        <v>52</v>
      </c>
      <c r="L28" s="40">
        <v>39</v>
      </c>
      <c r="M28" s="40">
        <v>30.2</v>
      </c>
      <c r="N28" s="48">
        <v>50.2</v>
      </c>
    </row>
    <row r="29" spans="1:14" ht="12.75">
      <c r="A29" s="37" t="s">
        <v>22</v>
      </c>
      <c r="B29" s="40">
        <v>20.8</v>
      </c>
      <c r="C29" s="40">
        <v>21.2</v>
      </c>
      <c r="D29" s="40">
        <v>24.6</v>
      </c>
      <c r="E29" s="40">
        <v>29.7</v>
      </c>
      <c r="F29" s="40">
        <v>38.8</v>
      </c>
      <c r="G29" s="40">
        <v>49.2</v>
      </c>
      <c r="H29" s="40">
        <v>55.8</v>
      </c>
      <c r="I29" s="40">
        <v>54.2</v>
      </c>
      <c r="J29" s="40">
        <v>47.2</v>
      </c>
      <c r="K29" s="40">
        <v>37.9</v>
      </c>
      <c r="L29" s="40">
        <v>27</v>
      </c>
      <c r="M29" s="40">
        <v>21.4</v>
      </c>
      <c r="N29" s="48">
        <v>35.6</v>
      </c>
    </row>
    <row r="30" spans="1:14" ht="12.75">
      <c r="A30" s="37" t="s">
        <v>23</v>
      </c>
      <c r="B30" s="40">
        <v>30.4</v>
      </c>
      <c r="C30" s="40">
        <v>37.7</v>
      </c>
      <c r="D30" s="40">
        <v>45.9</v>
      </c>
      <c r="E30" s="40">
        <v>54.5</v>
      </c>
      <c r="F30" s="40">
        <v>63.5</v>
      </c>
      <c r="G30" s="40">
        <v>72.4</v>
      </c>
      <c r="H30" s="40">
        <v>79</v>
      </c>
      <c r="I30" s="40">
        <v>76.9</v>
      </c>
      <c r="J30" s="40">
        <v>67.9</v>
      </c>
      <c r="K30" s="40">
        <v>55</v>
      </c>
      <c r="L30" s="40">
        <v>41</v>
      </c>
      <c r="M30" s="40">
        <v>31.7</v>
      </c>
      <c r="N30" s="48">
        <v>54.6</v>
      </c>
    </row>
    <row r="31" spans="1:14" ht="12.75">
      <c r="A31" s="37" t="s">
        <v>24</v>
      </c>
      <c r="B31" s="40">
        <v>18.8</v>
      </c>
      <c r="C31" s="40">
        <v>25.3</v>
      </c>
      <c r="D31" s="40">
        <v>37.5</v>
      </c>
      <c r="E31" s="40">
        <v>48.6</v>
      </c>
      <c r="F31" s="40">
        <v>57.9</v>
      </c>
      <c r="G31" s="40">
        <v>67.8</v>
      </c>
      <c r="H31" s="40">
        <v>74.6</v>
      </c>
      <c r="I31" s="40">
        <v>72.2</v>
      </c>
      <c r="J31" s="40">
        <v>63.8</v>
      </c>
      <c r="K31" s="40">
        <v>51</v>
      </c>
      <c r="L31" s="40">
        <v>35.9</v>
      </c>
      <c r="M31" s="40">
        <v>23.7</v>
      </c>
      <c r="N31" s="48">
        <v>48.1</v>
      </c>
    </row>
    <row r="32" spans="1:14" ht="12.75">
      <c r="A32" s="37" t="s">
        <v>223</v>
      </c>
      <c r="B32" s="40">
        <v>21.1</v>
      </c>
      <c r="C32" s="40">
        <v>29.8</v>
      </c>
      <c r="D32" s="40">
        <v>35.8</v>
      </c>
      <c r="E32" s="40">
        <v>48.3</v>
      </c>
      <c r="F32" s="40">
        <v>59.2</v>
      </c>
      <c r="G32" s="40">
        <v>67.9</v>
      </c>
      <c r="H32" s="40">
        <v>76.5</v>
      </c>
      <c r="I32" s="40">
        <v>72.6</v>
      </c>
      <c r="J32" s="40">
        <v>63</v>
      </c>
      <c r="K32" s="40">
        <v>54.5</v>
      </c>
      <c r="L32" s="40">
        <v>38.3</v>
      </c>
      <c r="M32" s="40">
        <v>24.9</v>
      </c>
      <c r="N32" s="48">
        <v>49.3</v>
      </c>
    </row>
    <row r="33" spans="1:14" ht="12.75">
      <c r="A33" s="37" t="s">
        <v>224</v>
      </c>
      <c r="B33" s="40" t="s">
        <v>330</v>
      </c>
      <c r="C33" s="40" t="s">
        <v>330</v>
      </c>
      <c r="D33" s="40" t="s">
        <v>330</v>
      </c>
      <c r="E33" s="40" t="s">
        <v>330</v>
      </c>
      <c r="F33" s="40" t="s">
        <v>330</v>
      </c>
      <c r="G33" s="40" t="s">
        <v>330</v>
      </c>
      <c r="H33" s="40" t="s">
        <v>330</v>
      </c>
      <c r="I33" s="40" t="s">
        <v>330</v>
      </c>
      <c r="J33" s="40" t="s">
        <v>330</v>
      </c>
      <c r="K33" s="40" t="s">
        <v>330</v>
      </c>
      <c r="L33" s="40" t="s">
        <v>330</v>
      </c>
      <c r="M33" s="40" t="s">
        <v>330</v>
      </c>
      <c r="N33" s="48" t="s">
        <v>330</v>
      </c>
    </row>
    <row r="34" spans="1:14" ht="12.75">
      <c r="A34" s="37" t="s">
        <v>26</v>
      </c>
      <c r="B34" s="40">
        <v>28.3</v>
      </c>
      <c r="C34" s="40">
        <v>32.4</v>
      </c>
      <c r="D34" s="40">
        <v>39</v>
      </c>
      <c r="E34" s="40">
        <v>46.2</v>
      </c>
      <c r="F34" s="40">
        <v>55.3</v>
      </c>
      <c r="G34" s="40">
        <v>65.1</v>
      </c>
      <c r="H34" s="40">
        <v>71.5</v>
      </c>
      <c r="I34" s="40">
        <v>69.3</v>
      </c>
      <c r="J34" s="40">
        <v>61.7</v>
      </c>
      <c r="K34" s="40">
        <v>51.2</v>
      </c>
      <c r="L34" s="40">
        <v>37.9</v>
      </c>
      <c r="M34" s="40">
        <v>29.8</v>
      </c>
      <c r="N34" s="48">
        <v>49</v>
      </c>
    </row>
    <row r="35" spans="1:14" ht="12.75">
      <c r="A35" s="37" t="s">
        <v>25</v>
      </c>
      <c r="B35" s="40">
        <v>29.5</v>
      </c>
      <c r="C35" s="40">
        <v>33.2</v>
      </c>
      <c r="D35" s="40">
        <v>42.8</v>
      </c>
      <c r="E35" s="40">
        <v>49.8</v>
      </c>
      <c r="F35" s="40">
        <v>58.7</v>
      </c>
      <c r="G35" s="40">
        <v>68.1</v>
      </c>
      <c r="H35" s="40">
        <v>76.4</v>
      </c>
      <c r="I35" s="40">
        <v>75.1</v>
      </c>
      <c r="J35" s="40">
        <v>64.6</v>
      </c>
      <c r="K35" s="40">
        <v>52.6</v>
      </c>
      <c r="L35" s="40">
        <v>39.5</v>
      </c>
      <c r="M35" s="40">
        <v>30.7</v>
      </c>
      <c r="N35" s="48">
        <v>51.8</v>
      </c>
    </row>
    <row r="36" spans="1:14" ht="12.75">
      <c r="A36" s="37" t="s">
        <v>27</v>
      </c>
      <c r="B36" s="40">
        <v>19.5</v>
      </c>
      <c r="C36" s="40">
        <v>20.8</v>
      </c>
      <c r="D36" s="40">
        <v>26.1</v>
      </c>
      <c r="E36" s="40">
        <v>31.1</v>
      </c>
      <c r="F36" s="40">
        <v>40.1</v>
      </c>
      <c r="G36" s="40">
        <v>49.7</v>
      </c>
      <c r="H36" s="40">
        <v>55.7</v>
      </c>
      <c r="I36" s="40">
        <v>55.2</v>
      </c>
      <c r="J36" s="40">
        <v>47.1</v>
      </c>
      <c r="K36" s="40">
        <v>35.9</v>
      </c>
      <c r="L36" s="40">
        <v>24.4</v>
      </c>
      <c r="M36" s="40">
        <v>18.7</v>
      </c>
      <c r="N36" s="48">
        <v>35.4</v>
      </c>
    </row>
    <row r="37" spans="1:14" ht="12.75">
      <c r="A37" s="37" t="s">
        <v>28</v>
      </c>
      <c r="B37" s="40">
        <v>27.4</v>
      </c>
      <c r="C37" s="40">
        <v>32.8</v>
      </c>
      <c r="D37" s="40">
        <v>40</v>
      </c>
      <c r="E37" s="40">
        <v>49.2</v>
      </c>
      <c r="F37" s="40">
        <v>59.6</v>
      </c>
      <c r="G37" s="40">
        <v>67.9</v>
      </c>
      <c r="H37" s="40">
        <v>77.4</v>
      </c>
      <c r="I37" s="40">
        <v>74.9</v>
      </c>
      <c r="J37" s="40">
        <v>64.5</v>
      </c>
      <c r="K37" s="40">
        <v>52.8</v>
      </c>
      <c r="L37" s="40">
        <v>39.8</v>
      </c>
      <c r="M37" s="40">
        <v>29.9</v>
      </c>
      <c r="N37" s="48">
        <v>51.3</v>
      </c>
    </row>
    <row r="38" spans="1:14" ht="12.75">
      <c r="A38" s="37" t="s">
        <v>29</v>
      </c>
      <c r="B38" s="40">
        <v>26.3</v>
      </c>
      <c r="C38" s="40">
        <v>31.6</v>
      </c>
      <c r="D38" s="40">
        <v>41.7</v>
      </c>
      <c r="E38" s="40">
        <v>48.9</v>
      </c>
      <c r="F38" s="40">
        <v>57.3</v>
      </c>
      <c r="G38" s="40">
        <v>66.3</v>
      </c>
      <c r="H38" s="40">
        <v>73.7</v>
      </c>
      <c r="I38" s="40">
        <v>71.9</v>
      </c>
      <c r="J38" s="40">
        <v>63</v>
      </c>
      <c r="K38" s="40">
        <v>50.9</v>
      </c>
      <c r="L38" s="40">
        <v>37.6</v>
      </c>
      <c r="M38" s="40">
        <v>28.4</v>
      </c>
      <c r="N38" s="48">
        <v>49.8</v>
      </c>
    </row>
    <row r="39" spans="1:14" ht="12.75">
      <c r="A39" s="37" t="s">
        <v>30</v>
      </c>
      <c r="B39" s="40">
        <v>19.6</v>
      </c>
      <c r="C39" s="40">
        <v>23.2</v>
      </c>
      <c r="D39" s="40">
        <v>28.8</v>
      </c>
      <c r="E39" s="40">
        <v>37.4</v>
      </c>
      <c r="F39" s="40">
        <v>46.2</v>
      </c>
      <c r="G39" s="40">
        <v>54.8</v>
      </c>
      <c r="H39" s="40">
        <v>62</v>
      </c>
      <c r="I39" s="40">
        <v>60</v>
      </c>
      <c r="J39" s="40">
        <v>52.8</v>
      </c>
      <c r="K39" s="40">
        <v>42.9</v>
      </c>
      <c r="L39" s="40">
        <v>30.4</v>
      </c>
      <c r="M39" s="40">
        <v>22</v>
      </c>
      <c r="N39" s="48">
        <v>40</v>
      </c>
    </row>
    <row r="40" spans="1:14" ht="12.75">
      <c r="A40" s="37" t="s">
        <v>31</v>
      </c>
      <c r="B40" s="40">
        <v>22.7</v>
      </c>
      <c r="C40" s="40">
        <v>25.2</v>
      </c>
      <c r="D40" s="40">
        <v>31.1</v>
      </c>
      <c r="E40" s="40">
        <v>38.3</v>
      </c>
      <c r="F40" s="40">
        <v>47.3</v>
      </c>
      <c r="G40" s="40">
        <v>56.5</v>
      </c>
      <c r="H40" s="40">
        <v>63</v>
      </c>
      <c r="I40" s="40">
        <v>60.9</v>
      </c>
      <c r="J40" s="40">
        <v>53.2</v>
      </c>
      <c r="K40" s="40">
        <v>43</v>
      </c>
      <c r="L40" s="40">
        <v>31</v>
      </c>
      <c r="M40" s="40">
        <v>23.6</v>
      </c>
      <c r="N40" s="48">
        <v>41.3</v>
      </c>
    </row>
    <row r="41" spans="1:14" ht="12.75">
      <c r="A41" s="37" t="s">
        <v>332</v>
      </c>
      <c r="B41" s="40">
        <v>21.2</v>
      </c>
      <c r="C41" s="40">
        <v>23.7</v>
      </c>
      <c r="D41" s="40">
        <v>29.3</v>
      </c>
      <c r="E41" s="40">
        <v>38.9</v>
      </c>
      <c r="F41" s="40">
        <v>46.5</v>
      </c>
      <c r="G41" s="40">
        <v>55.9</v>
      </c>
      <c r="H41" s="40">
        <v>62.8</v>
      </c>
      <c r="I41" s="40">
        <v>60.8</v>
      </c>
      <c r="J41" s="40">
        <v>54.3</v>
      </c>
      <c r="K41" s="40">
        <v>43.3</v>
      </c>
      <c r="L41" s="40">
        <v>31</v>
      </c>
      <c r="M41" s="40">
        <v>24.5</v>
      </c>
      <c r="N41" s="48">
        <v>41</v>
      </c>
    </row>
    <row r="42" spans="1:14" ht="12.75">
      <c r="A42" s="37" t="s">
        <v>333</v>
      </c>
      <c r="B42" s="11">
        <v>19</v>
      </c>
      <c r="C42" s="16">
        <v>22.8</v>
      </c>
      <c r="D42" s="16">
        <v>29.6</v>
      </c>
      <c r="E42" s="16">
        <v>35.6</v>
      </c>
      <c r="F42" s="16">
        <v>45.2</v>
      </c>
      <c r="G42" s="16">
        <v>55.2</v>
      </c>
      <c r="H42" s="16">
        <v>61</v>
      </c>
      <c r="I42" s="16">
        <v>58.3</v>
      </c>
      <c r="J42" s="16">
        <v>50.9</v>
      </c>
      <c r="K42" s="16">
        <v>40.5</v>
      </c>
      <c r="L42" s="16">
        <v>29.2</v>
      </c>
      <c r="M42" s="16">
        <v>20.8</v>
      </c>
      <c r="N42" s="94">
        <v>39</v>
      </c>
    </row>
    <row r="43" spans="1:14" ht="12.75">
      <c r="A43" s="37" t="s">
        <v>32</v>
      </c>
      <c r="B43" s="40">
        <v>35.4</v>
      </c>
      <c r="C43" s="40">
        <v>41.3</v>
      </c>
      <c r="D43" s="40">
        <v>49.8</v>
      </c>
      <c r="E43" s="40">
        <v>57.4</v>
      </c>
      <c r="F43" s="40">
        <v>68.2</v>
      </c>
      <c r="G43" s="40">
        <v>78.6</v>
      </c>
      <c r="H43" s="40">
        <v>85</v>
      </c>
      <c r="I43" s="40">
        <v>82.3</v>
      </c>
      <c r="J43" s="40">
        <v>73.4</v>
      </c>
      <c r="K43" s="40">
        <v>60.2</v>
      </c>
      <c r="L43" s="40">
        <v>46.6</v>
      </c>
      <c r="M43" s="40">
        <v>36.6</v>
      </c>
      <c r="N43" s="48">
        <v>59.6</v>
      </c>
    </row>
    <row r="44" spans="1:14" ht="12.75">
      <c r="A44" s="37" t="s">
        <v>33</v>
      </c>
      <c r="B44" s="40">
        <v>27.1</v>
      </c>
      <c r="C44" s="40">
        <v>32.9</v>
      </c>
      <c r="D44" s="40">
        <v>41.5</v>
      </c>
      <c r="E44" s="40">
        <v>48.8</v>
      </c>
      <c r="F44" s="40">
        <v>57.6</v>
      </c>
      <c r="G44" s="40">
        <v>66.1</v>
      </c>
      <c r="H44" s="40">
        <v>73.7</v>
      </c>
      <c r="I44" s="40">
        <v>72.1</v>
      </c>
      <c r="J44" s="40">
        <v>62</v>
      </c>
      <c r="K44" s="40">
        <v>50</v>
      </c>
      <c r="L44" s="40">
        <v>37.5</v>
      </c>
      <c r="M44" s="40">
        <v>28</v>
      </c>
      <c r="N44" s="48">
        <v>49.8</v>
      </c>
    </row>
    <row r="45" spans="1:14" ht="12.75">
      <c r="A45" s="37" t="s">
        <v>34</v>
      </c>
      <c r="B45" s="40">
        <v>27.6</v>
      </c>
      <c r="C45" s="40">
        <v>33.7</v>
      </c>
      <c r="D45" s="40">
        <v>40.7</v>
      </c>
      <c r="E45" s="40">
        <v>47.1</v>
      </c>
      <c r="F45" s="40">
        <v>57</v>
      </c>
      <c r="G45" s="40">
        <v>67.2</v>
      </c>
      <c r="H45" s="40">
        <v>75.3</v>
      </c>
      <c r="I45" s="40">
        <v>74.2</v>
      </c>
      <c r="J45" s="40">
        <v>63.7</v>
      </c>
      <c r="K45" s="40">
        <v>50.4</v>
      </c>
      <c r="L45" s="40">
        <v>38.4</v>
      </c>
      <c r="M45" s="40">
        <v>29.4</v>
      </c>
      <c r="N45" s="48">
        <v>50.4</v>
      </c>
    </row>
    <row r="46" spans="1:14" ht="12.75">
      <c r="A46" s="37" t="s">
        <v>35</v>
      </c>
      <c r="B46" s="40">
        <v>28.6</v>
      </c>
      <c r="C46" s="40">
        <v>34.7</v>
      </c>
      <c r="D46" s="40">
        <v>43</v>
      </c>
      <c r="E46" s="40">
        <v>50.6</v>
      </c>
      <c r="F46" s="40">
        <v>61.1</v>
      </c>
      <c r="G46" s="40">
        <v>71.9</v>
      </c>
      <c r="H46" s="40">
        <v>78</v>
      </c>
      <c r="I46" s="40">
        <v>75.8</v>
      </c>
      <c r="J46" s="40">
        <v>66.7</v>
      </c>
      <c r="K46" s="40">
        <v>53.9</v>
      </c>
      <c r="L46" s="40">
        <v>39.7</v>
      </c>
      <c r="M46" s="40">
        <v>29.8</v>
      </c>
      <c r="N46" s="48">
        <v>52.8</v>
      </c>
    </row>
    <row r="47" spans="1:14" ht="12.75">
      <c r="A47" s="37" t="s">
        <v>36</v>
      </c>
      <c r="B47" s="40">
        <v>28.5</v>
      </c>
      <c r="C47" s="40">
        <v>35.8</v>
      </c>
      <c r="D47" s="40">
        <v>44.6</v>
      </c>
      <c r="E47" s="40">
        <v>52</v>
      </c>
      <c r="F47" s="40">
        <v>62.1</v>
      </c>
      <c r="G47" s="40">
        <v>72.2</v>
      </c>
      <c r="H47" s="40">
        <v>78.5</v>
      </c>
      <c r="I47" s="40">
        <v>76.5</v>
      </c>
      <c r="J47" s="40">
        <v>66.9</v>
      </c>
      <c r="K47" s="40">
        <v>53.9</v>
      </c>
      <c r="L47" s="40">
        <v>40.5</v>
      </c>
      <c r="M47" s="40">
        <v>30.2</v>
      </c>
      <c r="N47" s="48">
        <v>53.5</v>
      </c>
    </row>
    <row r="48" spans="1:14" ht="12.75">
      <c r="A48" s="37" t="s">
        <v>37</v>
      </c>
      <c r="B48" s="40">
        <v>30</v>
      </c>
      <c r="C48" s="40">
        <v>36.2</v>
      </c>
      <c r="D48" s="40">
        <v>45.1</v>
      </c>
      <c r="E48" s="40">
        <v>52.4</v>
      </c>
      <c r="F48" s="40">
        <v>62</v>
      </c>
      <c r="G48" s="40">
        <v>72</v>
      </c>
      <c r="H48" s="40">
        <v>77.9</v>
      </c>
      <c r="I48" s="40">
        <v>75.6</v>
      </c>
      <c r="J48" s="40">
        <v>67.4</v>
      </c>
      <c r="K48" s="40">
        <v>55.4</v>
      </c>
      <c r="L48" s="40">
        <v>40.8</v>
      </c>
      <c r="M48" s="40">
        <v>31.3</v>
      </c>
      <c r="N48" s="48">
        <v>53.9</v>
      </c>
    </row>
    <row r="49" spans="1:14" ht="12.75">
      <c r="A49" s="37" t="s">
        <v>38</v>
      </c>
      <c r="B49" s="40">
        <v>29.6</v>
      </c>
      <c r="C49" s="40">
        <v>36.4</v>
      </c>
      <c r="D49" s="40">
        <v>45.8</v>
      </c>
      <c r="E49" s="40">
        <v>53.8</v>
      </c>
      <c r="F49" s="40">
        <v>63.3</v>
      </c>
      <c r="G49" s="40">
        <v>73.3</v>
      </c>
      <c r="H49" s="40">
        <v>79.1</v>
      </c>
      <c r="I49" s="40">
        <v>76.5</v>
      </c>
      <c r="J49" s="40">
        <v>67.3</v>
      </c>
      <c r="K49" s="40">
        <v>55.1</v>
      </c>
      <c r="L49" s="40">
        <v>41.2</v>
      </c>
      <c r="M49" s="40">
        <v>31.1</v>
      </c>
      <c r="N49" s="48">
        <v>54.4</v>
      </c>
    </row>
    <row r="50" spans="1:14" ht="12.75">
      <c r="A50" s="37" t="s">
        <v>334</v>
      </c>
      <c r="B50" s="40">
        <v>21.6</v>
      </c>
      <c r="C50" s="40">
        <v>28.8</v>
      </c>
      <c r="D50" s="40">
        <v>38.5</v>
      </c>
      <c r="E50" s="40">
        <v>46.7</v>
      </c>
      <c r="F50" s="40">
        <v>55.8</v>
      </c>
      <c r="G50" s="40">
        <v>64.9</v>
      </c>
      <c r="H50" s="40">
        <v>71.2</v>
      </c>
      <c r="I50" s="40">
        <v>68.9</v>
      </c>
      <c r="J50" s="40">
        <v>60.3</v>
      </c>
      <c r="K50" s="40">
        <v>48.9</v>
      </c>
      <c r="L50" s="40">
        <v>35</v>
      </c>
      <c r="M50" s="40">
        <v>25.1</v>
      </c>
      <c r="N50" s="48">
        <v>47.1</v>
      </c>
    </row>
    <row r="51" spans="1:14" ht="12.75">
      <c r="A51" s="37" t="s">
        <v>225</v>
      </c>
      <c r="B51" s="40" t="s">
        <v>330</v>
      </c>
      <c r="C51" s="40" t="s">
        <v>330</v>
      </c>
      <c r="D51" s="40" t="s">
        <v>330</v>
      </c>
      <c r="E51" s="40" t="s">
        <v>330</v>
      </c>
      <c r="F51" s="40" t="s">
        <v>330</v>
      </c>
      <c r="G51" s="40" t="s">
        <v>330</v>
      </c>
      <c r="H51" s="40" t="s">
        <v>330</v>
      </c>
      <c r="I51" s="40" t="s">
        <v>330</v>
      </c>
      <c r="J51" s="40" t="s">
        <v>330</v>
      </c>
      <c r="K51" s="40" t="s">
        <v>330</v>
      </c>
      <c r="L51" s="40" t="s">
        <v>330</v>
      </c>
      <c r="M51" s="40" t="s">
        <v>330</v>
      </c>
      <c r="N51" s="48" t="s">
        <v>330</v>
      </c>
    </row>
    <row r="52" spans="1:24" ht="12.75">
      <c r="A52" s="37" t="s">
        <v>226</v>
      </c>
      <c r="B52" s="91">
        <v>25.33</v>
      </c>
      <c r="C52" s="91">
        <v>31.9</v>
      </c>
      <c r="D52" s="91">
        <v>39.9</v>
      </c>
      <c r="E52" s="91">
        <v>48.68</v>
      </c>
      <c r="F52" s="91">
        <v>59.48</v>
      </c>
      <c r="G52" s="91">
        <v>68.55</v>
      </c>
      <c r="H52" s="91">
        <v>75.35</v>
      </c>
      <c r="I52" s="91">
        <v>73.12</v>
      </c>
      <c r="J52" s="91">
        <v>63.69</v>
      </c>
      <c r="K52" s="91">
        <v>50.72</v>
      </c>
      <c r="L52" s="91">
        <v>38.85</v>
      </c>
      <c r="M52" s="91">
        <v>28.14</v>
      </c>
      <c r="N52" s="91">
        <v>50.99</v>
      </c>
      <c r="O52" s="93"/>
      <c r="P52" s="49"/>
      <c r="Q52" s="93"/>
      <c r="R52" s="49"/>
      <c r="S52" s="93"/>
      <c r="T52" s="49"/>
      <c r="U52" s="93"/>
      <c r="V52" s="49"/>
      <c r="W52" s="93"/>
      <c r="X52" s="49"/>
    </row>
    <row r="53" spans="1:14" ht="12.75">
      <c r="A53" s="37" t="s">
        <v>295</v>
      </c>
      <c r="B53" s="40"/>
      <c r="C53" s="40" t="s">
        <v>330</v>
      </c>
      <c r="D53" s="40" t="s">
        <v>330</v>
      </c>
      <c r="E53" s="40" t="s">
        <v>330</v>
      </c>
      <c r="F53" s="40" t="s">
        <v>330</v>
      </c>
      <c r="G53" s="40" t="s">
        <v>330</v>
      </c>
      <c r="H53" s="40" t="s">
        <v>330</v>
      </c>
      <c r="I53" s="40" t="s">
        <v>330</v>
      </c>
      <c r="J53" s="40" t="s">
        <v>330</v>
      </c>
      <c r="K53" s="40" t="s">
        <v>330</v>
      </c>
      <c r="L53" s="40" t="s">
        <v>330</v>
      </c>
      <c r="M53" s="40" t="s">
        <v>330</v>
      </c>
      <c r="N53" s="48" t="s">
        <v>330</v>
      </c>
    </row>
    <row r="54" spans="1:14" ht="12.75">
      <c r="A54" s="37" t="s">
        <v>39</v>
      </c>
      <c r="B54" s="40">
        <v>30.7</v>
      </c>
      <c r="C54" s="40">
        <v>33.3</v>
      </c>
      <c r="D54" s="40">
        <v>40.1</v>
      </c>
      <c r="E54" s="40">
        <v>47</v>
      </c>
      <c r="F54" s="40">
        <v>55.3</v>
      </c>
      <c r="G54" s="40">
        <v>63.9</v>
      </c>
      <c r="H54" s="40">
        <v>70.3</v>
      </c>
      <c r="I54" s="40">
        <v>69.1</v>
      </c>
      <c r="J54" s="40">
        <v>61.6</v>
      </c>
      <c r="K54" s="40">
        <v>51.5</v>
      </c>
      <c r="L54" s="40">
        <v>38.7</v>
      </c>
      <c r="M54" s="40">
        <v>30.4</v>
      </c>
      <c r="N54" s="48">
        <v>49.3</v>
      </c>
    </row>
    <row r="55" spans="1:14" ht="12.75">
      <c r="A55" s="37" t="s">
        <v>40</v>
      </c>
      <c r="B55" s="40">
        <v>29.8</v>
      </c>
      <c r="C55" s="40">
        <v>34.1</v>
      </c>
      <c r="D55" s="40">
        <v>40.3</v>
      </c>
      <c r="E55" s="40">
        <v>47.6</v>
      </c>
      <c r="F55" s="40">
        <v>56.6</v>
      </c>
      <c r="G55" s="40">
        <v>66.5</v>
      </c>
      <c r="H55" s="40">
        <v>73.9</v>
      </c>
      <c r="I55" s="40">
        <v>72</v>
      </c>
      <c r="J55" s="40">
        <v>63.5</v>
      </c>
      <c r="K55" s="40">
        <v>51.6</v>
      </c>
      <c r="L55" s="40">
        <v>38.9</v>
      </c>
      <c r="M55" s="40">
        <v>30.7</v>
      </c>
      <c r="N55" s="48">
        <v>50.5</v>
      </c>
    </row>
    <row r="56" spans="1:14" ht="12.75">
      <c r="A56" s="37" t="s">
        <v>41</v>
      </c>
      <c r="B56" s="40">
        <v>28.8</v>
      </c>
      <c r="C56" s="40">
        <v>33</v>
      </c>
      <c r="D56" s="40">
        <v>40</v>
      </c>
      <c r="E56" s="40">
        <v>48.7</v>
      </c>
      <c r="F56" s="40">
        <v>57</v>
      </c>
      <c r="G56" s="40">
        <v>66.5</v>
      </c>
      <c r="H56" s="40">
        <v>73.5</v>
      </c>
      <c r="I56" s="40">
        <v>71.7</v>
      </c>
      <c r="J56" s="40">
        <v>64.1</v>
      </c>
      <c r="K56" s="40">
        <v>52.2</v>
      </c>
      <c r="L56" s="40">
        <v>38.9</v>
      </c>
      <c r="M56" s="40">
        <v>32.2</v>
      </c>
      <c r="N56" s="48">
        <v>50.5</v>
      </c>
    </row>
    <row r="57" spans="1:14" ht="12.75">
      <c r="A57" s="37" t="s">
        <v>42</v>
      </c>
      <c r="B57" s="40">
        <v>31.1</v>
      </c>
      <c r="C57" s="40">
        <v>35.6</v>
      </c>
      <c r="D57" s="40">
        <v>39.2</v>
      </c>
      <c r="E57" s="40">
        <v>46.6</v>
      </c>
      <c r="F57" s="40">
        <v>56.5</v>
      </c>
      <c r="G57" s="40">
        <v>66.7</v>
      </c>
      <c r="H57" s="40">
        <v>74.3</v>
      </c>
      <c r="I57" s="40">
        <v>72</v>
      </c>
      <c r="J57" s="40">
        <v>64.3</v>
      </c>
      <c r="K57" s="40">
        <v>53.3</v>
      </c>
      <c r="L57" s="40">
        <v>41.1</v>
      </c>
      <c r="M57" s="40">
        <v>32.6</v>
      </c>
      <c r="N57" s="48">
        <v>51.1</v>
      </c>
    </row>
    <row r="58" spans="1:14" ht="12.75">
      <c r="A58" s="37" t="s">
        <v>43</v>
      </c>
      <c r="B58" s="40">
        <v>25.8</v>
      </c>
      <c r="C58" s="40">
        <v>29.6</v>
      </c>
      <c r="D58" s="40">
        <v>36.3</v>
      </c>
      <c r="E58" s="40">
        <v>44.4</v>
      </c>
      <c r="F58" s="40">
        <v>53.9</v>
      </c>
      <c r="G58" s="40">
        <v>64</v>
      </c>
      <c r="H58" s="40">
        <v>70.2</v>
      </c>
      <c r="I58" s="40">
        <v>67.9</v>
      </c>
      <c r="J58" s="40">
        <v>59.9</v>
      </c>
      <c r="K58" s="40">
        <v>48.7</v>
      </c>
      <c r="L58" s="40">
        <v>35.9</v>
      </c>
      <c r="M58" s="40">
        <v>27.7</v>
      </c>
      <c r="N58" s="48">
        <v>47</v>
      </c>
    </row>
    <row r="59" spans="1:14" ht="12.75">
      <c r="A59" s="37" t="s">
        <v>44</v>
      </c>
      <c r="B59" s="40">
        <v>32.5</v>
      </c>
      <c r="C59" s="40">
        <v>38.3</v>
      </c>
      <c r="D59" s="40">
        <v>46.1</v>
      </c>
      <c r="E59" s="40">
        <v>54.7</v>
      </c>
      <c r="F59" s="40">
        <v>63.1</v>
      </c>
      <c r="G59" s="40">
        <v>74.7</v>
      </c>
      <c r="H59" s="40">
        <v>80.9</v>
      </c>
      <c r="I59" s="40">
        <v>78.4</v>
      </c>
      <c r="J59" s="40">
        <v>68.2</v>
      </c>
      <c r="K59" s="40">
        <v>56.7</v>
      </c>
      <c r="L59" s="40">
        <v>43</v>
      </c>
      <c r="M59" s="40">
        <v>34.1</v>
      </c>
      <c r="N59" s="48">
        <v>55.9</v>
      </c>
    </row>
    <row r="60" spans="1:14" ht="12.75">
      <c r="A60" s="37" t="s">
        <v>45</v>
      </c>
      <c r="B60" s="40">
        <v>27.8</v>
      </c>
      <c r="C60" s="40">
        <v>32.1</v>
      </c>
      <c r="D60" s="40">
        <v>38.1</v>
      </c>
      <c r="E60" s="40">
        <v>44.9</v>
      </c>
      <c r="F60" s="40">
        <v>54.1</v>
      </c>
      <c r="G60" s="40">
        <v>63.3</v>
      </c>
      <c r="H60" s="40">
        <v>70.3</v>
      </c>
      <c r="I60" s="40">
        <v>68.1</v>
      </c>
      <c r="J60" s="40">
        <v>59.6</v>
      </c>
      <c r="K60" s="40">
        <v>48.5</v>
      </c>
      <c r="L60" s="40">
        <v>36.8</v>
      </c>
      <c r="M60" s="40">
        <v>28.7</v>
      </c>
      <c r="N60" s="48">
        <v>47.7</v>
      </c>
    </row>
    <row r="61" spans="1:14" ht="12.75">
      <c r="A61" s="37" t="s">
        <v>46</v>
      </c>
      <c r="B61" s="40">
        <v>23</v>
      </c>
      <c r="C61" s="40">
        <v>31.7</v>
      </c>
      <c r="D61" s="40">
        <v>40.1</v>
      </c>
      <c r="E61" s="40">
        <v>51.1</v>
      </c>
      <c r="F61" s="40">
        <v>61.9</v>
      </c>
      <c r="G61" s="40">
        <v>71.8</v>
      </c>
      <c r="H61" s="40">
        <v>79.7</v>
      </c>
      <c r="I61" s="40">
        <v>76.3</v>
      </c>
      <c r="J61" s="40">
        <v>66.4</v>
      </c>
      <c r="K61" s="40">
        <v>53.9</v>
      </c>
      <c r="L61" s="40">
        <v>38</v>
      </c>
      <c r="M61" s="40">
        <v>26.4</v>
      </c>
      <c r="N61" s="48">
        <v>51.7</v>
      </c>
    </row>
    <row r="62" spans="1:14" ht="12.75">
      <c r="A62" s="37" t="s">
        <v>227</v>
      </c>
      <c r="B62" s="40">
        <v>29.3</v>
      </c>
      <c r="C62" s="40">
        <v>30.78</v>
      </c>
      <c r="D62" s="40">
        <v>40.33</v>
      </c>
      <c r="E62" s="40">
        <v>47.17</v>
      </c>
      <c r="F62" s="40">
        <v>56.05</v>
      </c>
      <c r="G62" s="40">
        <v>64.42</v>
      </c>
      <c r="H62" s="40">
        <v>74.06</v>
      </c>
      <c r="I62" s="40">
        <v>71.09</v>
      </c>
      <c r="J62" s="40">
        <v>61.73</v>
      </c>
      <c r="K62" s="40">
        <v>50.62</v>
      </c>
      <c r="L62" s="40">
        <v>36.52</v>
      </c>
      <c r="M62" s="40">
        <v>30.1</v>
      </c>
      <c r="N62" s="48">
        <v>48.9</v>
      </c>
    </row>
    <row r="63" spans="1:14" ht="12.75">
      <c r="A63" s="37" t="s">
        <v>47</v>
      </c>
      <c r="B63" s="40">
        <v>18.9</v>
      </c>
      <c r="C63" s="40">
        <v>21.1</v>
      </c>
      <c r="D63" s="40">
        <v>25.5</v>
      </c>
      <c r="E63" s="40">
        <v>34.8</v>
      </c>
      <c r="F63" s="40">
        <v>43</v>
      </c>
      <c r="G63" s="40">
        <v>52.1</v>
      </c>
      <c r="H63" s="40">
        <v>59.3</v>
      </c>
      <c r="I63" s="40">
        <v>57.4</v>
      </c>
      <c r="J63" s="40">
        <v>50.3</v>
      </c>
      <c r="K63" s="40">
        <v>41.7</v>
      </c>
      <c r="L63" s="40">
        <v>29.3</v>
      </c>
      <c r="M63" s="40">
        <v>21.6</v>
      </c>
      <c r="N63" s="48">
        <v>37.9</v>
      </c>
    </row>
    <row r="64" spans="1:14" ht="12.75">
      <c r="A64" s="37" t="s">
        <v>48</v>
      </c>
      <c r="B64" s="40">
        <v>25.8</v>
      </c>
      <c r="C64" s="40">
        <v>32.6</v>
      </c>
      <c r="D64" s="40">
        <v>39.6</v>
      </c>
      <c r="E64" s="40">
        <v>46.9</v>
      </c>
      <c r="F64" s="40">
        <v>57.1</v>
      </c>
      <c r="G64" s="40">
        <v>66.9</v>
      </c>
      <c r="H64" s="40">
        <v>75.6</v>
      </c>
      <c r="I64" s="40">
        <v>73</v>
      </c>
      <c r="J64" s="40">
        <v>62.8</v>
      </c>
      <c r="K64" s="40">
        <v>50.3</v>
      </c>
      <c r="L64" s="40">
        <v>37.7</v>
      </c>
      <c r="M64" s="40">
        <v>27.3</v>
      </c>
      <c r="N64" s="48">
        <v>49.6</v>
      </c>
    </row>
    <row r="65" spans="1:14" ht="12.75">
      <c r="A65" s="37" t="s">
        <v>49</v>
      </c>
      <c r="B65" s="40">
        <v>24.5</v>
      </c>
      <c r="C65" s="40">
        <v>28.2</v>
      </c>
      <c r="D65" s="40">
        <v>36.7</v>
      </c>
      <c r="E65" s="40">
        <v>44.1</v>
      </c>
      <c r="F65" s="40">
        <v>52.3</v>
      </c>
      <c r="G65" s="40">
        <v>59.8</v>
      </c>
      <c r="H65" s="40">
        <v>66.3</v>
      </c>
      <c r="I65" s="40">
        <v>64.8</v>
      </c>
      <c r="J65" s="40">
        <v>56.7</v>
      </c>
      <c r="K65" s="40">
        <v>46.9</v>
      </c>
      <c r="L65" s="40">
        <v>34.8</v>
      </c>
      <c r="M65" s="40">
        <v>26.4</v>
      </c>
      <c r="N65" s="48">
        <v>45.1</v>
      </c>
    </row>
    <row r="66" spans="1:14" ht="12.75">
      <c r="A66" s="37" t="s">
        <v>50</v>
      </c>
      <c r="B66" s="40">
        <v>22.7</v>
      </c>
      <c r="C66" s="40">
        <v>24.4</v>
      </c>
      <c r="D66" s="40">
        <v>31.8</v>
      </c>
      <c r="E66" s="40">
        <v>40.5</v>
      </c>
      <c r="F66" s="40">
        <v>48.5</v>
      </c>
      <c r="G66" s="40">
        <v>56.5</v>
      </c>
      <c r="H66" s="40">
        <v>63.8</v>
      </c>
      <c r="I66" s="40">
        <v>62</v>
      </c>
      <c r="J66" s="40">
        <v>54.1</v>
      </c>
      <c r="K66" s="40">
        <v>43.8</v>
      </c>
      <c r="L66" s="40">
        <v>31.4</v>
      </c>
      <c r="M66" s="40">
        <v>24.2</v>
      </c>
      <c r="N66" s="48">
        <v>42</v>
      </c>
    </row>
    <row r="67" spans="1:14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</row>
    <row r="68" spans="1:14" ht="12.75">
      <c r="A68" s="37" t="s">
        <v>51</v>
      </c>
      <c r="B68" s="40">
        <v>24.6</v>
      </c>
      <c r="C68" s="40">
        <v>30.1</v>
      </c>
      <c r="D68" s="40">
        <v>39</v>
      </c>
      <c r="E68" s="40">
        <v>48.1</v>
      </c>
      <c r="F68" s="40">
        <v>57</v>
      </c>
      <c r="G68" s="40">
        <v>65.8</v>
      </c>
      <c r="H68" s="40">
        <v>74.1</v>
      </c>
      <c r="I68" s="40">
        <v>72.4</v>
      </c>
      <c r="J68" s="40">
        <v>62.1</v>
      </c>
      <c r="K68" s="40">
        <v>50.2</v>
      </c>
      <c r="L68" s="40">
        <v>37.2</v>
      </c>
      <c r="M68" s="40">
        <v>27.6</v>
      </c>
      <c r="N68" s="48">
        <v>49</v>
      </c>
    </row>
    <row r="69" spans="1:14" ht="12.75">
      <c r="A69" s="37" t="s">
        <v>52</v>
      </c>
      <c r="B69" s="40">
        <v>30.8</v>
      </c>
      <c r="C69" s="40">
        <v>35.9</v>
      </c>
      <c r="D69" s="40">
        <v>43.2</v>
      </c>
      <c r="E69" s="40">
        <v>50.9</v>
      </c>
      <c r="F69" s="40">
        <v>60.4</v>
      </c>
      <c r="G69" s="40">
        <v>70.1</v>
      </c>
      <c r="H69" s="40">
        <v>79</v>
      </c>
      <c r="I69" s="40">
        <v>77.3</v>
      </c>
      <c r="J69" s="40">
        <v>67.7</v>
      </c>
      <c r="K69" s="40">
        <v>55.2</v>
      </c>
      <c r="L69" s="40">
        <v>41.1</v>
      </c>
      <c r="M69" s="40">
        <v>32</v>
      </c>
      <c r="N69" s="48">
        <v>53.6</v>
      </c>
    </row>
    <row r="70" spans="1:14" ht="12.75">
      <c r="A70" s="37" t="s">
        <v>53</v>
      </c>
      <c r="B70" s="40">
        <v>27.4</v>
      </c>
      <c r="C70" s="40">
        <v>30.7</v>
      </c>
      <c r="D70" s="40">
        <v>35.9</v>
      </c>
      <c r="E70" s="40">
        <v>43.8</v>
      </c>
      <c r="F70" s="40">
        <v>53.8</v>
      </c>
      <c r="G70" s="40">
        <v>63.1</v>
      </c>
      <c r="H70" s="40">
        <v>72.1</v>
      </c>
      <c r="I70" s="40">
        <v>70</v>
      </c>
      <c r="J70" s="40">
        <v>61.3</v>
      </c>
      <c r="K70" s="40">
        <v>49.5</v>
      </c>
      <c r="L70" s="40">
        <v>36.9</v>
      </c>
      <c r="M70" s="40">
        <v>28.9</v>
      </c>
      <c r="N70" s="48">
        <v>47.8</v>
      </c>
    </row>
    <row r="71" spans="1:14" ht="12.75">
      <c r="A71" s="37" t="s">
        <v>335</v>
      </c>
      <c r="B71" s="40">
        <v>25.3</v>
      </c>
      <c r="C71" s="40">
        <v>30</v>
      </c>
      <c r="D71" s="40">
        <v>41.8</v>
      </c>
      <c r="E71" s="40">
        <v>50.3</v>
      </c>
      <c r="F71" s="40">
        <v>58.5</v>
      </c>
      <c r="G71" s="40">
        <v>67.4</v>
      </c>
      <c r="H71" s="40">
        <v>75.6</v>
      </c>
      <c r="I71" s="40">
        <v>74.4</v>
      </c>
      <c r="J71" s="40">
        <v>63.9</v>
      </c>
      <c r="K71" s="40">
        <v>51.6</v>
      </c>
      <c r="L71" s="40">
        <v>38</v>
      </c>
      <c r="M71" s="40">
        <v>26.8</v>
      </c>
      <c r="N71" s="48">
        <v>50.3</v>
      </c>
    </row>
    <row r="72" spans="1:14" ht="12.75">
      <c r="A72" s="37" t="s">
        <v>54</v>
      </c>
      <c r="B72" s="40">
        <v>20.8</v>
      </c>
      <c r="C72" s="40">
        <v>24.2</v>
      </c>
      <c r="D72" s="40">
        <v>33.5</v>
      </c>
      <c r="E72" s="40">
        <v>42.7</v>
      </c>
      <c r="F72" s="40">
        <v>51.3</v>
      </c>
      <c r="G72" s="40">
        <v>59.2</v>
      </c>
      <c r="H72" s="40">
        <v>66.7</v>
      </c>
      <c r="I72" s="40">
        <v>65.2</v>
      </c>
      <c r="J72" s="40">
        <v>56.6</v>
      </c>
      <c r="K72" s="40">
        <v>46.2</v>
      </c>
      <c r="L72" s="40">
        <v>34.1</v>
      </c>
      <c r="M72" s="40">
        <v>25</v>
      </c>
      <c r="N72" s="48">
        <v>43.8</v>
      </c>
    </row>
    <row r="73" spans="1:14" ht="12.75">
      <c r="A73" s="37" t="s">
        <v>55</v>
      </c>
      <c r="B73" s="40">
        <v>26</v>
      </c>
      <c r="C73" s="40">
        <v>32.2</v>
      </c>
      <c r="D73" s="40">
        <v>40.5</v>
      </c>
      <c r="E73" s="40">
        <v>48.6</v>
      </c>
      <c r="F73" s="40">
        <v>58</v>
      </c>
      <c r="G73" s="40">
        <v>67.1</v>
      </c>
      <c r="H73" s="40">
        <v>75.6</v>
      </c>
      <c r="I73" s="40">
        <v>73.6</v>
      </c>
      <c r="J73" s="40">
        <v>63.5</v>
      </c>
      <c r="K73" s="40">
        <v>51.2</v>
      </c>
      <c r="L73" s="40">
        <v>37</v>
      </c>
      <c r="M73" s="40">
        <v>27.9</v>
      </c>
      <c r="N73" s="48">
        <v>50.1</v>
      </c>
    </row>
    <row r="74" spans="1:14" ht="12.75">
      <c r="A74" s="37" t="s">
        <v>56</v>
      </c>
      <c r="B74" s="40">
        <v>25.8</v>
      </c>
      <c r="C74" s="40">
        <v>32.1</v>
      </c>
      <c r="D74" s="40">
        <v>40.5</v>
      </c>
      <c r="E74" s="40">
        <v>48.3</v>
      </c>
      <c r="F74" s="40">
        <v>57</v>
      </c>
      <c r="G74" s="40">
        <v>66</v>
      </c>
      <c r="H74" s="40">
        <v>74</v>
      </c>
      <c r="I74" s="40">
        <v>72</v>
      </c>
      <c r="J74" s="40">
        <v>62</v>
      </c>
      <c r="K74" s="40">
        <v>50</v>
      </c>
      <c r="L74" s="40">
        <v>37.1</v>
      </c>
      <c r="M74" s="40">
        <v>27.3</v>
      </c>
      <c r="N74" s="48">
        <v>49.3</v>
      </c>
    </row>
    <row r="75" spans="1:14" ht="12.75">
      <c r="A75" s="37" t="s">
        <v>57</v>
      </c>
      <c r="B75" s="40">
        <v>26.6</v>
      </c>
      <c r="C75" s="40">
        <v>32.9</v>
      </c>
      <c r="D75" s="40">
        <v>38.6</v>
      </c>
      <c r="E75" s="40">
        <v>46.4</v>
      </c>
      <c r="F75" s="40">
        <v>55.8</v>
      </c>
      <c r="G75" s="40">
        <v>65.7</v>
      </c>
      <c r="H75" s="40">
        <v>73.7</v>
      </c>
      <c r="I75" s="40">
        <v>71.3</v>
      </c>
      <c r="J75" s="40">
        <v>62.2</v>
      </c>
      <c r="K75" s="40">
        <v>50.2</v>
      </c>
      <c r="L75" s="40">
        <v>37</v>
      </c>
      <c r="M75" s="40">
        <v>28.1</v>
      </c>
      <c r="N75" s="48">
        <v>49</v>
      </c>
    </row>
    <row r="76" spans="1:14" ht="12.75">
      <c r="A76" s="37" t="s">
        <v>58</v>
      </c>
      <c r="B76" s="40">
        <v>26.9</v>
      </c>
      <c r="C76" s="40">
        <v>35.2</v>
      </c>
      <c r="D76" s="40">
        <v>45.8</v>
      </c>
      <c r="E76" s="40">
        <v>53.8</v>
      </c>
      <c r="F76" s="40">
        <v>63.4</v>
      </c>
      <c r="G76" s="40">
        <v>73</v>
      </c>
      <c r="H76" s="40">
        <v>79.7</v>
      </c>
      <c r="I76" s="40">
        <v>77.6</v>
      </c>
      <c r="J76" s="40">
        <v>67.3</v>
      </c>
      <c r="K76" s="40">
        <v>54</v>
      </c>
      <c r="L76" s="40">
        <v>40</v>
      </c>
      <c r="M76" s="40">
        <v>29.9</v>
      </c>
      <c r="N76" s="48">
        <v>53.9</v>
      </c>
    </row>
    <row r="77" spans="1:14" ht="12.75">
      <c r="A77" s="37" t="s">
        <v>229</v>
      </c>
      <c r="B77" s="40" t="s">
        <v>330</v>
      </c>
      <c r="C77" s="40" t="s">
        <v>330</v>
      </c>
      <c r="D77" s="40" t="s">
        <v>330</v>
      </c>
      <c r="E77" s="40" t="s">
        <v>330</v>
      </c>
      <c r="F77" s="40" t="s">
        <v>330</v>
      </c>
      <c r="G77" s="40" t="s">
        <v>330</v>
      </c>
      <c r="H77" s="40" t="s">
        <v>330</v>
      </c>
      <c r="I77" s="40" t="s">
        <v>330</v>
      </c>
      <c r="J77" s="40" t="s">
        <v>330</v>
      </c>
      <c r="K77" s="40" t="s">
        <v>330</v>
      </c>
      <c r="L77" s="40" t="s">
        <v>330</v>
      </c>
      <c r="M77" s="40" t="s">
        <v>330</v>
      </c>
      <c r="N77" s="48" t="s">
        <v>330</v>
      </c>
    </row>
    <row r="78" spans="1:14" ht="12.75">
      <c r="A78" s="37" t="s">
        <v>59</v>
      </c>
      <c r="B78" s="40">
        <v>17.6</v>
      </c>
      <c r="C78" s="40">
        <v>25.2</v>
      </c>
      <c r="D78" s="40">
        <v>39</v>
      </c>
      <c r="E78" s="40">
        <v>49.1</v>
      </c>
      <c r="F78" s="40">
        <v>58.9</v>
      </c>
      <c r="G78" s="40">
        <v>68.1</v>
      </c>
      <c r="H78" s="40">
        <v>75</v>
      </c>
      <c r="I78" s="40">
        <v>72.7</v>
      </c>
      <c r="J78" s="40">
        <v>62.9</v>
      </c>
      <c r="K78" s="40">
        <v>49.7</v>
      </c>
      <c r="L78" s="40">
        <v>35.3</v>
      </c>
      <c r="M78" s="40">
        <v>22.5</v>
      </c>
      <c r="N78" s="48">
        <v>48</v>
      </c>
    </row>
    <row r="79" spans="1:14" ht="12.75">
      <c r="A79" s="37" t="s">
        <v>311</v>
      </c>
      <c r="B79" s="40">
        <v>30.4</v>
      </c>
      <c r="C79" s="40">
        <v>32.6</v>
      </c>
      <c r="D79" s="40">
        <v>38.7</v>
      </c>
      <c r="E79" s="40">
        <v>46.4</v>
      </c>
      <c r="F79" s="40">
        <v>57.2</v>
      </c>
      <c r="G79" s="40">
        <v>65.3</v>
      </c>
      <c r="H79" s="40">
        <v>76.3</v>
      </c>
      <c r="I79" s="40">
        <v>70.6</v>
      </c>
      <c r="J79" s="40">
        <v>62.4</v>
      </c>
      <c r="K79" s="40">
        <v>52</v>
      </c>
      <c r="L79" s="40">
        <v>43.2</v>
      </c>
      <c r="M79" s="40">
        <v>29.8</v>
      </c>
      <c r="N79" s="48">
        <v>50.4</v>
      </c>
    </row>
    <row r="80" spans="1:14" ht="12.75">
      <c r="A80" s="37" t="s">
        <v>60</v>
      </c>
      <c r="B80" s="40">
        <v>32.1</v>
      </c>
      <c r="C80" s="40">
        <v>36.1</v>
      </c>
      <c r="D80" s="40">
        <v>45.6</v>
      </c>
      <c r="E80" s="40">
        <v>52.2</v>
      </c>
      <c r="F80" s="40">
        <v>61.4</v>
      </c>
      <c r="G80" s="40">
        <v>71.4</v>
      </c>
      <c r="H80" s="40">
        <v>77.9</v>
      </c>
      <c r="I80" s="40">
        <v>76.8</v>
      </c>
      <c r="J80" s="40">
        <v>67</v>
      </c>
      <c r="K80" s="40">
        <v>54.7</v>
      </c>
      <c r="L80" s="40">
        <v>41.1</v>
      </c>
      <c r="M80" s="40">
        <v>31.6</v>
      </c>
      <c r="N80" s="48">
        <v>54</v>
      </c>
    </row>
    <row r="81" spans="1:14" ht="12.75">
      <c r="A81" s="37" t="s">
        <v>62</v>
      </c>
      <c r="B81" s="40">
        <v>17.8</v>
      </c>
      <c r="C81" s="40">
        <v>24.5</v>
      </c>
      <c r="D81" s="40">
        <v>36.4</v>
      </c>
      <c r="E81" s="40">
        <v>46.2</v>
      </c>
      <c r="F81" s="40">
        <v>55</v>
      </c>
      <c r="G81" s="40">
        <v>63</v>
      </c>
      <c r="H81" s="40">
        <v>69.8</v>
      </c>
      <c r="I81" s="40">
        <v>67.8</v>
      </c>
      <c r="J81" s="40">
        <v>59</v>
      </c>
      <c r="K81" s="40">
        <v>47.3</v>
      </c>
      <c r="L81" s="40">
        <v>33.1</v>
      </c>
      <c r="M81" s="40">
        <v>21.3</v>
      </c>
      <c r="N81" s="48">
        <v>45.1</v>
      </c>
    </row>
    <row r="82" spans="1:14" ht="12.75">
      <c r="A82" s="37" t="s">
        <v>61</v>
      </c>
      <c r="B82" s="40">
        <v>18.3</v>
      </c>
      <c r="C82" s="40">
        <v>23.4</v>
      </c>
      <c r="D82" s="40">
        <v>33.6</v>
      </c>
      <c r="E82" s="40">
        <v>44.7</v>
      </c>
      <c r="F82" s="40">
        <v>53.6</v>
      </c>
      <c r="G82" s="40">
        <v>64.9</v>
      </c>
      <c r="H82" s="40">
        <v>72</v>
      </c>
      <c r="I82" s="40">
        <v>68.3</v>
      </c>
      <c r="J82" s="40">
        <v>61.1</v>
      </c>
      <c r="K82" s="40">
        <v>48.7</v>
      </c>
      <c r="L82" s="40">
        <v>32.3</v>
      </c>
      <c r="M82" s="40">
        <v>22.4</v>
      </c>
      <c r="N82" s="48">
        <v>45.3</v>
      </c>
    </row>
    <row r="83" spans="1:14" ht="12.75">
      <c r="A83" s="37" t="s">
        <v>63</v>
      </c>
      <c r="B83" s="40">
        <v>27.1</v>
      </c>
      <c r="C83" s="40">
        <v>33.8</v>
      </c>
      <c r="D83" s="40">
        <v>41.3</v>
      </c>
      <c r="E83" s="40">
        <v>49.3</v>
      </c>
      <c r="F83" s="40">
        <v>59</v>
      </c>
      <c r="G83" s="40">
        <v>69.1</v>
      </c>
      <c r="H83" s="40">
        <v>78</v>
      </c>
      <c r="I83" s="40">
        <v>75.6</v>
      </c>
      <c r="J83" s="40">
        <v>64.6</v>
      </c>
      <c r="K83" s="40">
        <v>51.5</v>
      </c>
      <c r="L83" s="40">
        <v>38.1</v>
      </c>
      <c r="M83" s="40">
        <v>28.6</v>
      </c>
      <c r="N83" s="48">
        <v>51.3</v>
      </c>
    </row>
    <row r="84" spans="1:14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</row>
    <row r="85" spans="1:14" ht="12.75">
      <c r="A85" s="37" t="s">
        <v>64</v>
      </c>
      <c r="B85" s="40">
        <v>22.6</v>
      </c>
      <c r="C85" s="40">
        <v>26.7</v>
      </c>
      <c r="D85" s="40">
        <v>35.4</v>
      </c>
      <c r="E85" s="40">
        <v>43.8</v>
      </c>
      <c r="F85" s="40">
        <v>52.5</v>
      </c>
      <c r="G85" s="40">
        <v>60.5</v>
      </c>
      <c r="H85" s="40">
        <v>68.3</v>
      </c>
      <c r="I85" s="40">
        <v>66.8</v>
      </c>
      <c r="J85" s="40">
        <v>57.9</v>
      </c>
      <c r="K85" s="40">
        <v>47.2</v>
      </c>
      <c r="L85" s="40">
        <v>34.2</v>
      </c>
      <c r="M85" s="40">
        <v>25.1</v>
      </c>
      <c r="N85" s="48">
        <v>45.1</v>
      </c>
    </row>
    <row r="86" spans="1:14" ht="12.75">
      <c r="A86" s="37" t="s">
        <v>65</v>
      </c>
      <c r="B86" s="40">
        <v>26.4</v>
      </c>
      <c r="C86" s="40">
        <v>32.2</v>
      </c>
      <c r="D86" s="40">
        <v>40.2</v>
      </c>
      <c r="E86" s="40">
        <v>49.1</v>
      </c>
      <c r="F86" s="40">
        <v>57.5</v>
      </c>
      <c r="G86" s="40">
        <v>66.9</v>
      </c>
      <c r="H86" s="40">
        <v>75.1</v>
      </c>
      <c r="I86" s="40">
        <v>73.2</v>
      </c>
      <c r="J86" s="40">
        <v>63.8</v>
      </c>
      <c r="K86" s="40">
        <v>51.6</v>
      </c>
      <c r="L86" s="40">
        <v>38</v>
      </c>
      <c r="M86" s="40">
        <v>29.1</v>
      </c>
      <c r="N86" s="48">
        <v>50.3</v>
      </c>
    </row>
    <row r="87" spans="1:14" ht="12.75">
      <c r="A87" s="37" t="s">
        <v>66</v>
      </c>
      <c r="B87" s="40">
        <v>14.5</v>
      </c>
      <c r="C87" s="40">
        <v>16.9</v>
      </c>
      <c r="D87" s="40">
        <v>23.4</v>
      </c>
      <c r="E87" s="40">
        <v>31.2</v>
      </c>
      <c r="F87" s="40">
        <v>41.7</v>
      </c>
      <c r="G87" s="40">
        <v>50.9</v>
      </c>
      <c r="H87" s="40">
        <v>57</v>
      </c>
      <c r="I87" s="40">
        <v>55.5</v>
      </c>
      <c r="J87" s="40">
        <v>47.5</v>
      </c>
      <c r="K87" s="40">
        <v>36.7</v>
      </c>
      <c r="L87" s="40">
        <v>24.6</v>
      </c>
      <c r="M87" s="40">
        <v>15</v>
      </c>
      <c r="N87" s="48">
        <v>34.6</v>
      </c>
    </row>
    <row r="88" spans="1:14" ht="12.75">
      <c r="A88" s="37" t="s">
        <v>231</v>
      </c>
      <c r="B88" s="40" t="s">
        <v>330</v>
      </c>
      <c r="C88" s="40" t="s">
        <v>330</v>
      </c>
      <c r="D88" s="40" t="s">
        <v>330</v>
      </c>
      <c r="E88" s="40" t="s">
        <v>330</v>
      </c>
      <c r="F88" s="40" t="s">
        <v>330</v>
      </c>
      <c r="G88" s="40" t="s">
        <v>330</v>
      </c>
      <c r="H88" s="40" t="s">
        <v>330</v>
      </c>
      <c r="I88" s="40" t="s">
        <v>330</v>
      </c>
      <c r="J88" s="40" t="s">
        <v>330</v>
      </c>
      <c r="K88" s="40" t="s">
        <v>330</v>
      </c>
      <c r="L88" s="40" t="s">
        <v>330</v>
      </c>
      <c r="M88" s="40" t="s">
        <v>330</v>
      </c>
      <c r="N88" s="48" t="s">
        <v>330</v>
      </c>
    </row>
    <row r="89" spans="1:14" ht="12.75">
      <c r="A89" s="37" t="s">
        <v>67</v>
      </c>
      <c r="B89" s="40">
        <v>24.1</v>
      </c>
      <c r="C89" s="40">
        <v>29.1</v>
      </c>
      <c r="D89" s="40">
        <v>36.4</v>
      </c>
      <c r="E89" s="40">
        <v>44.6</v>
      </c>
      <c r="F89" s="40">
        <v>53.3</v>
      </c>
      <c r="G89" s="40">
        <v>61.5</v>
      </c>
      <c r="H89" s="40">
        <v>67.9</v>
      </c>
      <c r="I89" s="40">
        <v>66</v>
      </c>
      <c r="J89" s="40">
        <v>58.2</v>
      </c>
      <c r="K89" s="40">
        <v>47.9</v>
      </c>
      <c r="L89" s="40">
        <v>35.9</v>
      </c>
      <c r="M89" s="40">
        <v>26.6</v>
      </c>
      <c r="N89" s="48">
        <v>46</v>
      </c>
    </row>
    <row r="90" spans="1:14" ht="12.75">
      <c r="A90" s="37" t="s">
        <v>68</v>
      </c>
      <c r="B90" s="40">
        <v>23.1</v>
      </c>
      <c r="C90" s="40">
        <v>23.1</v>
      </c>
      <c r="D90" s="40">
        <v>28.9</v>
      </c>
      <c r="E90" s="40">
        <v>36.7</v>
      </c>
      <c r="F90" s="40">
        <v>45.8</v>
      </c>
      <c r="G90" s="40">
        <v>55.9</v>
      </c>
      <c r="H90" s="40">
        <v>62.3</v>
      </c>
      <c r="I90" s="40">
        <v>60.7</v>
      </c>
      <c r="J90" s="40">
        <v>53.2</v>
      </c>
      <c r="K90" s="40">
        <v>40</v>
      </c>
      <c r="L90" s="40">
        <v>28.6</v>
      </c>
      <c r="M90" s="40">
        <v>23.3</v>
      </c>
      <c r="N90" s="48">
        <v>40.1</v>
      </c>
    </row>
    <row r="91" spans="1:14" ht="12.75">
      <c r="A91" s="37" t="s">
        <v>326</v>
      </c>
      <c r="B91" s="40" t="s">
        <v>330</v>
      </c>
      <c r="C91" s="40" t="s">
        <v>330</v>
      </c>
      <c r="D91" s="40" t="s">
        <v>330</v>
      </c>
      <c r="E91" s="40" t="s">
        <v>330</v>
      </c>
      <c r="F91" s="40" t="s">
        <v>330</v>
      </c>
      <c r="G91" s="40" t="s">
        <v>330</v>
      </c>
      <c r="H91" s="40" t="s">
        <v>330</v>
      </c>
      <c r="I91" s="40" t="s">
        <v>330</v>
      </c>
      <c r="J91" s="40" t="s">
        <v>330</v>
      </c>
      <c r="K91" s="40" t="s">
        <v>330</v>
      </c>
      <c r="L91" s="40" t="s">
        <v>330</v>
      </c>
      <c r="M91" s="40" t="s">
        <v>330</v>
      </c>
      <c r="N91" s="48" t="s">
        <v>330</v>
      </c>
    </row>
    <row r="92" spans="1:14" ht="12.75">
      <c r="A92" s="37" t="s">
        <v>69</v>
      </c>
      <c r="B92" s="40">
        <v>27.6</v>
      </c>
      <c r="C92" s="40">
        <v>32.9</v>
      </c>
      <c r="D92" s="40">
        <v>39.2</v>
      </c>
      <c r="E92" s="40">
        <v>45.7</v>
      </c>
      <c r="F92" s="40">
        <v>54.8</v>
      </c>
      <c r="G92" s="40">
        <v>63.2</v>
      </c>
      <c r="H92" s="40">
        <v>70.2</v>
      </c>
      <c r="I92" s="40">
        <v>68.7</v>
      </c>
      <c r="J92" s="40">
        <v>59.9</v>
      </c>
      <c r="K92" s="40">
        <v>49</v>
      </c>
      <c r="L92" s="40">
        <v>36.5</v>
      </c>
      <c r="M92" s="40">
        <v>28.1</v>
      </c>
      <c r="N92" s="48">
        <v>48</v>
      </c>
    </row>
    <row r="93" spans="1:14" ht="12.75">
      <c r="A93" s="37" t="s">
        <v>70</v>
      </c>
      <c r="B93" s="40">
        <v>24.7</v>
      </c>
      <c r="C93" s="40">
        <v>30</v>
      </c>
      <c r="D93" s="40">
        <v>37.9</v>
      </c>
      <c r="E93" s="40">
        <v>45.6</v>
      </c>
      <c r="F93" s="40">
        <v>54.6</v>
      </c>
      <c r="G93" s="40">
        <v>64.1</v>
      </c>
      <c r="H93" s="40">
        <v>71.8</v>
      </c>
      <c r="I93" s="40">
        <v>69.8</v>
      </c>
      <c r="J93" s="40">
        <v>60.8</v>
      </c>
      <c r="K93" s="40">
        <v>49.7</v>
      </c>
      <c r="L93" s="40">
        <v>36.5</v>
      </c>
      <c r="M93" s="40">
        <v>26.3</v>
      </c>
      <c r="N93" s="48">
        <v>47.6</v>
      </c>
    </row>
    <row r="94" spans="1:14" ht="12.75">
      <c r="A94" s="37" t="s">
        <v>71</v>
      </c>
      <c r="B94" s="40">
        <v>27.3</v>
      </c>
      <c r="C94" s="40">
        <v>32.9</v>
      </c>
      <c r="D94" s="40">
        <v>40.4</v>
      </c>
      <c r="E94" s="40">
        <v>47.9</v>
      </c>
      <c r="F94" s="40">
        <v>56.4</v>
      </c>
      <c r="G94" s="40">
        <v>65.5</v>
      </c>
      <c r="H94" s="40">
        <v>71.4</v>
      </c>
      <c r="I94" s="40">
        <v>69.1</v>
      </c>
      <c r="J94" s="40">
        <v>61.4</v>
      </c>
      <c r="K94" s="40">
        <v>50.9</v>
      </c>
      <c r="L94" s="40">
        <v>38.4</v>
      </c>
      <c r="M94" s="40">
        <v>29.1</v>
      </c>
      <c r="N94" s="48">
        <v>49.2</v>
      </c>
    </row>
    <row r="95" spans="1:14" ht="12.75">
      <c r="A95" s="37" t="s">
        <v>72</v>
      </c>
      <c r="B95" s="40">
        <v>28.4</v>
      </c>
      <c r="C95" s="40">
        <v>34</v>
      </c>
      <c r="D95" s="40">
        <v>42.4</v>
      </c>
      <c r="E95" s="40">
        <v>49</v>
      </c>
      <c r="F95" s="40">
        <v>58.3</v>
      </c>
      <c r="G95" s="40">
        <v>67.7</v>
      </c>
      <c r="H95" s="40">
        <v>75.2</v>
      </c>
      <c r="I95" s="40">
        <v>73.1</v>
      </c>
      <c r="J95" s="40">
        <v>63</v>
      </c>
      <c r="K95" s="40">
        <v>51</v>
      </c>
      <c r="L95" s="40">
        <v>38.1</v>
      </c>
      <c r="M95" s="40">
        <v>28.7</v>
      </c>
      <c r="N95" s="48">
        <v>50.8</v>
      </c>
    </row>
    <row r="96" spans="1:14" ht="12.75">
      <c r="A96" s="37" t="s">
        <v>73</v>
      </c>
      <c r="B96" s="40">
        <v>26.5</v>
      </c>
      <c r="C96" s="40">
        <v>30.4</v>
      </c>
      <c r="D96" s="40">
        <v>35.6</v>
      </c>
      <c r="E96" s="40">
        <v>42.8</v>
      </c>
      <c r="F96" s="40">
        <v>52.3</v>
      </c>
      <c r="G96" s="40">
        <v>61.2</v>
      </c>
      <c r="H96" s="40">
        <v>70.1</v>
      </c>
      <c r="I96" s="40">
        <v>68.1</v>
      </c>
      <c r="J96" s="40">
        <v>59.1</v>
      </c>
      <c r="K96" s="40">
        <v>48.1</v>
      </c>
      <c r="L96" s="40">
        <v>36.5</v>
      </c>
      <c r="M96" s="40">
        <v>27.7</v>
      </c>
      <c r="N96" s="48">
        <v>46.5</v>
      </c>
    </row>
    <row r="97" spans="1:14" ht="12.75">
      <c r="A97" s="37" t="s">
        <v>74</v>
      </c>
      <c r="B97" s="40">
        <v>25.2</v>
      </c>
      <c r="C97" s="40">
        <v>30.2</v>
      </c>
      <c r="D97" s="40">
        <v>38.6</v>
      </c>
      <c r="E97" s="40">
        <v>45.9</v>
      </c>
      <c r="F97" s="40">
        <v>54.3</v>
      </c>
      <c r="G97" s="40">
        <v>62.8</v>
      </c>
      <c r="H97" s="40">
        <v>70</v>
      </c>
      <c r="I97" s="40">
        <v>68.6</v>
      </c>
      <c r="J97" s="40">
        <v>59.5</v>
      </c>
      <c r="K97" s="40">
        <v>47.9</v>
      </c>
      <c r="L97" s="40">
        <v>35.4</v>
      </c>
      <c r="M97" s="40">
        <v>26.5</v>
      </c>
      <c r="N97" s="48">
        <v>47.1</v>
      </c>
    </row>
    <row r="98" spans="1:14" ht="12.75">
      <c r="A98" s="37" t="s">
        <v>327</v>
      </c>
      <c r="B98" s="40" t="s">
        <v>330</v>
      </c>
      <c r="C98" s="40" t="s">
        <v>330</v>
      </c>
      <c r="D98" s="40" t="s">
        <v>330</v>
      </c>
      <c r="E98" s="40" t="s">
        <v>330</v>
      </c>
      <c r="F98" s="40" t="s">
        <v>330</v>
      </c>
      <c r="G98" s="40" t="s">
        <v>330</v>
      </c>
      <c r="H98" s="40" t="s">
        <v>330</v>
      </c>
      <c r="I98" s="40" t="s">
        <v>330</v>
      </c>
      <c r="J98" s="40" t="s">
        <v>330</v>
      </c>
      <c r="K98" s="40" t="s">
        <v>330</v>
      </c>
      <c r="L98" s="40" t="s">
        <v>330</v>
      </c>
      <c r="M98" s="40" t="s">
        <v>330</v>
      </c>
      <c r="N98" s="48" t="s">
        <v>330</v>
      </c>
    </row>
    <row r="99" spans="1:14" ht="12.75">
      <c r="A99" s="37" t="s">
        <v>234</v>
      </c>
      <c r="B99" s="40" t="s">
        <v>330</v>
      </c>
      <c r="C99" s="40" t="s">
        <v>330</v>
      </c>
      <c r="D99" s="40" t="s">
        <v>330</v>
      </c>
      <c r="E99" s="40" t="s">
        <v>330</v>
      </c>
      <c r="F99" s="40" t="s">
        <v>330</v>
      </c>
      <c r="G99" s="40" t="s">
        <v>330</v>
      </c>
      <c r="H99" s="40" t="s">
        <v>330</v>
      </c>
      <c r="I99" s="40" t="s">
        <v>330</v>
      </c>
      <c r="J99" s="40" t="s">
        <v>330</v>
      </c>
      <c r="K99" s="40" t="s">
        <v>330</v>
      </c>
      <c r="L99" s="40" t="s">
        <v>330</v>
      </c>
      <c r="M99" s="40" t="s">
        <v>330</v>
      </c>
      <c r="N99" s="48" t="s">
        <v>330</v>
      </c>
    </row>
    <row r="100" spans="1:14" ht="12.75">
      <c r="A100" s="37" t="s">
        <v>75</v>
      </c>
      <c r="B100" s="40">
        <v>28.5</v>
      </c>
      <c r="C100" s="40">
        <v>34</v>
      </c>
      <c r="D100" s="40">
        <v>40.5</v>
      </c>
      <c r="E100" s="40">
        <v>50.3</v>
      </c>
      <c r="F100" s="40">
        <v>59.2</v>
      </c>
      <c r="G100" s="40">
        <v>67.5</v>
      </c>
      <c r="H100" s="40">
        <v>75.7</v>
      </c>
      <c r="I100" s="40">
        <v>74.5</v>
      </c>
      <c r="J100" s="40">
        <v>65.5</v>
      </c>
      <c r="K100" s="40">
        <v>54</v>
      </c>
      <c r="L100" s="40">
        <v>39.8</v>
      </c>
      <c r="M100" s="40">
        <v>31.2</v>
      </c>
      <c r="N100" s="48">
        <v>51.7</v>
      </c>
    </row>
    <row r="101" spans="1:14" ht="12.75">
      <c r="A101" s="37" t="s">
        <v>76</v>
      </c>
      <c r="B101" s="40">
        <v>29.6</v>
      </c>
      <c r="C101" s="40">
        <v>34.2</v>
      </c>
      <c r="D101" s="40">
        <v>42.6</v>
      </c>
      <c r="E101" s="40">
        <v>50.1</v>
      </c>
      <c r="F101" s="40">
        <v>58.9</v>
      </c>
      <c r="G101" s="40">
        <v>68.1</v>
      </c>
      <c r="H101" s="40">
        <v>76.3</v>
      </c>
      <c r="I101" s="40">
        <v>74.5</v>
      </c>
      <c r="J101" s="40">
        <v>64.8</v>
      </c>
      <c r="K101" s="40">
        <v>52.4</v>
      </c>
      <c r="L101" s="40">
        <v>39.8</v>
      </c>
      <c r="M101" s="40">
        <v>30.3</v>
      </c>
      <c r="N101" s="48">
        <v>51.8</v>
      </c>
    </row>
    <row r="102" spans="1:14" ht="12.75">
      <c r="A102" s="37" t="s">
        <v>77</v>
      </c>
      <c r="B102" s="40">
        <v>23.7</v>
      </c>
      <c r="C102" s="40">
        <v>29.5</v>
      </c>
      <c r="D102" s="40">
        <v>38.5</v>
      </c>
      <c r="E102" s="40">
        <v>47.2</v>
      </c>
      <c r="F102" s="40">
        <v>56.8</v>
      </c>
      <c r="G102" s="40">
        <v>66.2</v>
      </c>
      <c r="H102" s="40">
        <v>72.8</v>
      </c>
      <c r="I102" s="40">
        <v>70.4</v>
      </c>
      <c r="J102" s="40">
        <v>62.1</v>
      </c>
      <c r="K102" s="40">
        <v>50.6</v>
      </c>
      <c r="L102" s="40">
        <v>36.3</v>
      </c>
      <c r="M102" s="40">
        <v>26.2</v>
      </c>
      <c r="N102" s="48">
        <v>48.3</v>
      </c>
    </row>
    <row r="103" spans="1:14" ht="12.75">
      <c r="A103" s="37" t="s">
        <v>78</v>
      </c>
      <c r="B103" s="40">
        <v>28.8</v>
      </c>
      <c r="C103" s="40">
        <v>34.2</v>
      </c>
      <c r="D103" s="40">
        <v>42</v>
      </c>
      <c r="E103" s="40">
        <v>49.8</v>
      </c>
      <c r="F103" s="40">
        <v>58.7</v>
      </c>
      <c r="G103" s="40">
        <v>68</v>
      </c>
      <c r="H103" s="40">
        <v>76.1</v>
      </c>
      <c r="I103" s="40">
        <v>74.3</v>
      </c>
      <c r="J103" s="40">
        <v>65.4</v>
      </c>
      <c r="K103" s="40">
        <v>53.4</v>
      </c>
      <c r="L103" s="40">
        <v>39.5</v>
      </c>
      <c r="M103" s="40">
        <v>30.6</v>
      </c>
      <c r="N103" s="48">
        <v>51.7</v>
      </c>
    </row>
    <row r="104" spans="1:14" ht="12.75">
      <c r="A104" s="37" t="s">
        <v>79</v>
      </c>
      <c r="B104" s="40">
        <v>28.6</v>
      </c>
      <c r="C104" s="40">
        <v>34.7</v>
      </c>
      <c r="D104" s="40">
        <v>43.6</v>
      </c>
      <c r="E104" s="40">
        <v>51.1</v>
      </c>
      <c r="F104" s="40">
        <v>61</v>
      </c>
      <c r="G104" s="40">
        <v>71.1</v>
      </c>
      <c r="H104" s="40">
        <v>79.7</v>
      </c>
      <c r="I104" s="40">
        <v>77.4</v>
      </c>
      <c r="J104" s="40">
        <v>66.4</v>
      </c>
      <c r="K104" s="40">
        <v>53.1</v>
      </c>
      <c r="L104" s="40">
        <v>39.7</v>
      </c>
      <c r="M104" s="40">
        <v>29.6</v>
      </c>
      <c r="N104" s="48">
        <v>53</v>
      </c>
    </row>
    <row r="105" spans="1:14" ht="12.75">
      <c r="A105" s="37" t="s">
        <v>80</v>
      </c>
      <c r="B105" s="40">
        <v>22.2</v>
      </c>
      <c r="C105" s="40">
        <v>26.2</v>
      </c>
      <c r="D105" s="40">
        <v>33.8</v>
      </c>
      <c r="E105" s="40">
        <v>42.5</v>
      </c>
      <c r="F105" s="40">
        <v>51.8</v>
      </c>
      <c r="G105" s="40">
        <v>60.6</v>
      </c>
      <c r="H105" s="40">
        <v>67.9</v>
      </c>
      <c r="I105" s="40">
        <v>66.1</v>
      </c>
      <c r="J105" s="40">
        <v>57</v>
      </c>
      <c r="K105" s="40">
        <v>46</v>
      </c>
      <c r="L105" s="40">
        <v>32.6</v>
      </c>
      <c r="M105" s="40">
        <v>24.1</v>
      </c>
      <c r="N105" s="48">
        <v>44.2</v>
      </c>
    </row>
    <row r="106" spans="1:14" ht="12.75">
      <c r="A106" s="37" t="s">
        <v>81</v>
      </c>
      <c r="B106" s="40">
        <v>14.9</v>
      </c>
      <c r="C106" s="40">
        <v>21.7</v>
      </c>
      <c r="D106" s="40">
        <v>35.7</v>
      </c>
      <c r="E106" s="40">
        <v>46.7</v>
      </c>
      <c r="F106" s="40">
        <v>55.8</v>
      </c>
      <c r="G106" s="40">
        <v>64.3</v>
      </c>
      <c r="H106" s="40">
        <v>71.3</v>
      </c>
      <c r="I106" s="40">
        <v>69.1</v>
      </c>
      <c r="J106" s="40">
        <v>59.8</v>
      </c>
      <c r="K106" s="40">
        <v>47.5</v>
      </c>
      <c r="L106" s="40">
        <v>33.2</v>
      </c>
      <c r="M106" s="40">
        <v>19.9</v>
      </c>
      <c r="N106" s="48">
        <v>45</v>
      </c>
    </row>
    <row r="107" spans="1:14" ht="12.75">
      <c r="A107" s="37" t="s">
        <v>82</v>
      </c>
      <c r="B107" s="40">
        <v>28.2</v>
      </c>
      <c r="C107" s="40">
        <v>31.6</v>
      </c>
      <c r="D107" s="40">
        <v>40.2</v>
      </c>
      <c r="E107" s="40">
        <v>46</v>
      </c>
      <c r="F107" s="40">
        <v>54.6</v>
      </c>
      <c r="G107" s="40">
        <v>63.6</v>
      </c>
      <c r="H107" s="40">
        <v>71.4</v>
      </c>
      <c r="I107" s="40">
        <v>69.4</v>
      </c>
      <c r="J107" s="40">
        <v>60.7</v>
      </c>
      <c r="K107" s="40">
        <v>48.5</v>
      </c>
      <c r="L107" s="40">
        <v>35.4</v>
      </c>
      <c r="M107" s="40">
        <v>27.2</v>
      </c>
      <c r="N107" s="48">
        <v>48.1</v>
      </c>
    </row>
    <row r="108" spans="1:14" ht="12.75">
      <c r="A108" s="37" t="s">
        <v>83</v>
      </c>
      <c r="B108" s="40">
        <v>29</v>
      </c>
      <c r="C108" s="40">
        <v>35</v>
      </c>
      <c r="D108" s="40">
        <v>42.4</v>
      </c>
      <c r="E108" s="40">
        <v>52.2</v>
      </c>
      <c r="F108" s="40">
        <v>60.9</v>
      </c>
      <c r="G108" s="40">
        <v>70.1</v>
      </c>
      <c r="H108" s="40">
        <v>76.6</v>
      </c>
      <c r="I108" s="40">
        <v>73.8</v>
      </c>
      <c r="J108" s="40">
        <v>66.5</v>
      </c>
      <c r="K108" s="40">
        <v>56</v>
      </c>
      <c r="L108" s="40">
        <v>42.2</v>
      </c>
      <c r="M108" s="40">
        <v>31.6</v>
      </c>
      <c r="N108" s="48">
        <v>53</v>
      </c>
    </row>
    <row r="109" spans="1:14" ht="12.75">
      <c r="A109" s="37" t="s">
        <v>296</v>
      </c>
      <c r="B109" s="40">
        <v>21.21</v>
      </c>
      <c r="C109" s="40">
        <v>30.31</v>
      </c>
      <c r="D109" s="40">
        <v>32.5</v>
      </c>
      <c r="E109" s="40">
        <v>42.52</v>
      </c>
      <c r="F109" s="40">
        <v>55.69</v>
      </c>
      <c r="G109" s="40" t="s">
        <v>330</v>
      </c>
      <c r="H109" s="40">
        <v>72.53</v>
      </c>
      <c r="I109" s="40">
        <v>65.84</v>
      </c>
      <c r="J109" s="40">
        <v>54.42</v>
      </c>
      <c r="K109" s="40">
        <v>50.44</v>
      </c>
      <c r="L109" s="40">
        <v>35.62</v>
      </c>
      <c r="M109" s="40">
        <v>28.28</v>
      </c>
      <c r="N109" s="48" t="s">
        <v>330</v>
      </c>
    </row>
    <row r="110" spans="1:14" ht="12.75">
      <c r="A110" s="37" t="s">
        <v>84</v>
      </c>
      <c r="B110" s="40">
        <v>30.2</v>
      </c>
      <c r="C110" s="40">
        <v>34.6</v>
      </c>
      <c r="D110" s="40">
        <v>42.6</v>
      </c>
      <c r="E110" s="40">
        <v>51.2</v>
      </c>
      <c r="F110" s="40">
        <v>61.2</v>
      </c>
      <c r="G110" s="40">
        <v>71.1</v>
      </c>
      <c r="H110" s="40">
        <v>80.2</v>
      </c>
      <c r="I110" s="40">
        <v>78.1</v>
      </c>
      <c r="J110" s="40">
        <v>67.3</v>
      </c>
      <c r="K110" s="40">
        <v>54.6</v>
      </c>
      <c r="L110" s="40">
        <v>40.8</v>
      </c>
      <c r="M110" s="40">
        <v>32.4</v>
      </c>
      <c r="N110" s="48">
        <v>53.7</v>
      </c>
    </row>
    <row r="111" spans="1:14" ht="12.75">
      <c r="A111" s="37" t="s">
        <v>85</v>
      </c>
      <c r="B111" s="40">
        <v>23.2</v>
      </c>
      <c r="C111" s="40">
        <v>29.1</v>
      </c>
      <c r="D111" s="40">
        <v>36.8</v>
      </c>
      <c r="E111" s="40">
        <v>46.1</v>
      </c>
      <c r="F111" s="40">
        <v>55.7</v>
      </c>
      <c r="G111" s="40">
        <v>64.5</v>
      </c>
      <c r="H111" s="40">
        <v>73.4</v>
      </c>
      <c r="I111" s="40">
        <v>71.1</v>
      </c>
      <c r="J111" s="40">
        <v>61.3</v>
      </c>
      <c r="K111" s="40">
        <v>50.1</v>
      </c>
      <c r="L111" s="40">
        <v>36.7</v>
      </c>
      <c r="M111" s="40">
        <v>26.7</v>
      </c>
      <c r="N111" s="48">
        <v>47.9</v>
      </c>
    </row>
    <row r="112" spans="1:14" ht="12.75">
      <c r="A112" s="37" t="s">
        <v>86</v>
      </c>
      <c r="B112" s="40">
        <v>28.6</v>
      </c>
      <c r="C112" s="40">
        <v>34.5</v>
      </c>
      <c r="D112" s="40">
        <v>40.5</v>
      </c>
      <c r="E112" s="40">
        <v>48.2</v>
      </c>
      <c r="F112" s="40">
        <v>57.1</v>
      </c>
      <c r="G112" s="40">
        <v>66.8</v>
      </c>
      <c r="H112" s="40">
        <v>74.9</v>
      </c>
      <c r="I112" s="40">
        <v>73</v>
      </c>
      <c r="J112" s="40">
        <v>62.9</v>
      </c>
      <c r="K112" s="40">
        <v>51.2</v>
      </c>
      <c r="L112" s="40">
        <v>38.8</v>
      </c>
      <c r="M112" s="40">
        <v>30.1</v>
      </c>
      <c r="N112" s="48">
        <v>50.6</v>
      </c>
    </row>
    <row r="113" spans="1:14" ht="12.75">
      <c r="A113" s="37" t="s">
        <v>87</v>
      </c>
      <c r="B113" s="40">
        <v>30</v>
      </c>
      <c r="C113" s="40">
        <v>33</v>
      </c>
      <c r="D113" s="40">
        <v>40.2</v>
      </c>
      <c r="E113" s="40">
        <v>49.3</v>
      </c>
      <c r="F113" s="40">
        <v>58.8</v>
      </c>
      <c r="G113" s="40">
        <v>68.6</v>
      </c>
      <c r="H113" s="40">
        <v>76.9</v>
      </c>
      <c r="I113" s="40">
        <v>75</v>
      </c>
      <c r="J113" s="40">
        <v>66</v>
      </c>
      <c r="K113" s="40">
        <v>54.1</v>
      </c>
      <c r="L113" s="40">
        <v>39</v>
      </c>
      <c r="M113" s="40">
        <v>31.9</v>
      </c>
      <c r="N113" s="48">
        <v>51.9</v>
      </c>
    </row>
    <row r="114" spans="1:14" ht="12.75">
      <c r="A114" s="37" t="s">
        <v>88</v>
      </c>
      <c r="B114" s="40">
        <v>27.1</v>
      </c>
      <c r="C114" s="40">
        <v>34</v>
      </c>
      <c r="D114" s="40">
        <v>41.4</v>
      </c>
      <c r="E114" s="40">
        <v>49.4</v>
      </c>
      <c r="F114" s="40">
        <v>59.2</v>
      </c>
      <c r="G114" s="40">
        <v>68.8</v>
      </c>
      <c r="H114" s="40">
        <v>77.5</v>
      </c>
      <c r="I114" s="40">
        <v>74.7</v>
      </c>
      <c r="J114" s="40">
        <v>65.6</v>
      </c>
      <c r="K114" s="40">
        <v>53.2</v>
      </c>
      <c r="L114" s="40">
        <v>40.5</v>
      </c>
      <c r="M114" s="40">
        <v>30.3</v>
      </c>
      <c r="N114" s="48">
        <v>51.8</v>
      </c>
    </row>
    <row r="115" spans="1:14" ht="12.75">
      <c r="A115" s="37" t="s">
        <v>89</v>
      </c>
      <c r="B115" s="40">
        <v>31.4</v>
      </c>
      <c r="C115" s="40">
        <v>40.3</v>
      </c>
      <c r="D115" s="40">
        <v>46.8</v>
      </c>
      <c r="E115" s="40">
        <v>53.9</v>
      </c>
      <c r="F115" s="40">
        <v>65.8</v>
      </c>
      <c r="G115" s="40">
        <v>74.6</v>
      </c>
      <c r="H115" s="40">
        <v>82.4</v>
      </c>
      <c r="I115" s="40">
        <v>80</v>
      </c>
      <c r="J115" s="40">
        <v>70.4</v>
      </c>
      <c r="K115" s="40">
        <v>58.4</v>
      </c>
      <c r="L115" s="40">
        <v>45.1</v>
      </c>
      <c r="M115" s="40">
        <v>33</v>
      </c>
      <c r="N115" s="48">
        <v>56.8</v>
      </c>
    </row>
    <row r="116" spans="1:14" ht="12.75">
      <c r="A116" s="37" t="s">
        <v>90</v>
      </c>
      <c r="B116" s="40">
        <v>29</v>
      </c>
      <c r="C116" s="40">
        <v>34</v>
      </c>
      <c r="D116" s="40">
        <v>41.7</v>
      </c>
      <c r="E116" s="40">
        <v>48.8</v>
      </c>
      <c r="F116" s="40">
        <v>58.2</v>
      </c>
      <c r="G116" s="40">
        <v>68.7</v>
      </c>
      <c r="H116" s="40">
        <v>77.5</v>
      </c>
      <c r="I116" s="40">
        <v>75.4</v>
      </c>
      <c r="J116" s="40">
        <v>64.5</v>
      </c>
      <c r="K116" s="40">
        <v>52.2</v>
      </c>
      <c r="L116" s="40">
        <v>38.7</v>
      </c>
      <c r="M116" s="40">
        <v>29.9</v>
      </c>
      <c r="N116" s="48">
        <v>51.5</v>
      </c>
    </row>
    <row r="117" spans="1:14" ht="12.75">
      <c r="A117" s="37" t="s">
        <v>235</v>
      </c>
      <c r="B117" s="40">
        <v>29.47</v>
      </c>
      <c r="C117" s="40">
        <v>31.2</v>
      </c>
      <c r="D117" s="40">
        <v>41.44</v>
      </c>
      <c r="E117" s="40">
        <v>49.55</v>
      </c>
      <c r="F117" s="40">
        <v>59.17</v>
      </c>
      <c r="G117" s="40">
        <v>69.08</v>
      </c>
      <c r="H117" s="40">
        <v>79.61</v>
      </c>
      <c r="I117" s="40">
        <v>76.38</v>
      </c>
      <c r="J117" s="40">
        <v>64.51</v>
      </c>
      <c r="K117" s="40">
        <v>52.91</v>
      </c>
      <c r="L117" s="40">
        <v>37.9</v>
      </c>
      <c r="M117" s="40">
        <v>30.76</v>
      </c>
      <c r="N117" s="48">
        <v>51.28</v>
      </c>
    </row>
    <row r="118" spans="1:14" ht="12.75">
      <c r="A118" s="37" t="s">
        <v>312</v>
      </c>
      <c r="B118" s="40">
        <v>22.4</v>
      </c>
      <c r="C118" s="40">
        <v>30.2</v>
      </c>
      <c r="D118" s="40">
        <v>42.1</v>
      </c>
      <c r="E118" s="40">
        <v>54.2</v>
      </c>
      <c r="F118" s="40">
        <v>63.1</v>
      </c>
      <c r="G118" s="40">
        <v>71.4</v>
      </c>
      <c r="H118" s="40">
        <v>79.9</v>
      </c>
      <c r="I118" s="40">
        <v>75.9</v>
      </c>
      <c r="J118" s="40">
        <v>68.5</v>
      </c>
      <c r="K118" s="40">
        <v>52.8</v>
      </c>
      <c r="L118" s="40">
        <v>36.4</v>
      </c>
      <c r="M118" s="40">
        <v>27.1</v>
      </c>
      <c r="N118" s="48">
        <v>52</v>
      </c>
    </row>
    <row r="119" spans="1:14" ht="12.75">
      <c r="A119" s="37" t="s">
        <v>91</v>
      </c>
      <c r="B119" s="40">
        <v>24</v>
      </c>
      <c r="C119" s="40">
        <v>33.6</v>
      </c>
      <c r="D119" s="40">
        <v>44</v>
      </c>
      <c r="E119" s="40">
        <v>53.3</v>
      </c>
      <c r="F119" s="40">
        <v>62.9</v>
      </c>
      <c r="G119" s="40">
        <v>72</v>
      </c>
      <c r="H119" s="40">
        <v>79</v>
      </c>
      <c r="I119" s="40">
        <v>76.5</v>
      </c>
      <c r="J119" s="40">
        <v>66.5</v>
      </c>
      <c r="K119" s="40">
        <v>53.3</v>
      </c>
      <c r="L119" s="40">
        <v>38.7</v>
      </c>
      <c r="M119" s="40">
        <v>27.2</v>
      </c>
      <c r="N119" s="48">
        <v>52.6</v>
      </c>
    </row>
    <row r="120" spans="1:14" ht="12.75">
      <c r="A120" s="37" t="s">
        <v>92</v>
      </c>
      <c r="B120" s="40">
        <v>22.9</v>
      </c>
      <c r="C120" s="40">
        <v>27.8</v>
      </c>
      <c r="D120" s="40">
        <v>35.4</v>
      </c>
      <c r="E120" s="40">
        <v>42.9</v>
      </c>
      <c r="F120" s="40">
        <v>52</v>
      </c>
      <c r="G120" s="40">
        <v>60.3</v>
      </c>
      <c r="H120" s="40">
        <v>69</v>
      </c>
      <c r="I120" s="40">
        <v>67</v>
      </c>
      <c r="J120" s="40">
        <v>58</v>
      </c>
      <c r="K120" s="40">
        <v>46.4</v>
      </c>
      <c r="L120" s="40">
        <v>33.6</v>
      </c>
      <c r="M120" s="40">
        <v>23.9</v>
      </c>
      <c r="N120" s="48">
        <v>44.9</v>
      </c>
    </row>
    <row r="121" spans="1:14" ht="12.75">
      <c r="A121" s="37" t="s">
        <v>236</v>
      </c>
      <c r="B121" s="40" t="s">
        <v>330</v>
      </c>
      <c r="C121" s="40" t="s">
        <v>330</v>
      </c>
      <c r="D121" s="40" t="s">
        <v>330</v>
      </c>
      <c r="E121" s="40" t="s">
        <v>330</v>
      </c>
      <c r="F121" s="40" t="s">
        <v>330</v>
      </c>
      <c r="G121" s="40" t="s">
        <v>330</v>
      </c>
      <c r="H121" s="40" t="s">
        <v>330</v>
      </c>
      <c r="I121" s="40" t="s">
        <v>330</v>
      </c>
      <c r="J121" s="40" t="s">
        <v>330</v>
      </c>
      <c r="K121" s="40" t="s">
        <v>330</v>
      </c>
      <c r="L121" s="40" t="s">
        <v>330</v>
      </c>
      <c r="M121" s="40" t="s">
        <v>330</v>
      </c>
      <c r="N121" s="48" t="s">
        <v>330</v>
      </c>
    </row>
    <row r="122" spans="1:14" ht="12.75">
      <c r="A122" s="37" t="s">
        <v>93</v>
      </c>
      <c r="B122" s="40">
        <v>25.1</v>
      </c>
      <c r="C122" s="40">
        <v>32.2</v>
      </c>
      <c r="D122" s="40">
        <v>39</v>
      </c>
      <c r="E122" s="40">
        <v>46.4</v>
      </c>
      <c r="F122" s="40">
        <v>55.4</v>
      </c>
      <c r="G122" s="40">
        <v>64.6</v>
      </c>
      <c r="H122" s="40">
        <v>71.5</v>
      </c>
      <c r="I122" s="40">
        <v>69.5</v>
      </c>
      <c r="J122" s="40">
        <v>60.5</v>
      </c>
      <c r="K122" s="40">
        <v>49.6</v>
      </c>
      <c r="L122" s="40">
        <v>36.7</v>
      </c>
      <c r="M122" s="40">
        <v>27.5</v>
      </c>
      <c r="N122" s="48">
        <v>48.2</v>
      </c>
    </row>
    <row r="123" spans="1:14" ht="12.75">
      <c r="A123" s="37" t="s">
        <v>95</v>
      </c>
      <c r="B123" s="40">
        <v>26.5</v>
      </c>
      <c r="C123" s="40">
        <v>34.5</v>
      </c>
      <c r="D123" s="40">
        <v>44.4</v>
      </c>
      <c r="E123" s="40">
        <v>53.6</v>
      </c>
      <c r="F123" s="40">
        <v>63.6</v>
      </c>
      <c r="G123" s="40">
        <v>73.3</v>
      </c>
      <c r="H123" s="40">
        <v>79.9</v>
      </c>
      <c r="I123" s="40">
        <v>77.2</v>
      </c>
      <c r="J123" s="40">
        <v>67.6</v>
      </c>
      <c r="K123" s="40">
        <v>54.2</v>
      </c>
      <c r="L123" s="40">
        <v>39.2</v>
      </c>
      <c r="M123" s="40">
        <v>28.9</v>
      </c>
      <c r="N123" s="48">
        <v>53.6</v>
      </c>
    </row>
    <row r="124" spans="1:14" ht="12.75">
      <c r="A124" s="37" t="s">
        <v>96</v>
      </c>
      <c r="B124" s="40">
        <v>21</v>
      </c>
      <c r="C124" s="40">
        <v>25.3</v>
      </c>
      <c r="D124" s="40">
        <v>31.9</v>
      </c>
      <c r="E124" s="40">
        <v>40.3</v>
      </c>
      <c r="F124" s="40">
        <v>49.7</v>
      </c>
      <c r="G124" s="40">
        <v>58.3</v>
      </c>
      <c r="H124" s="40">
        <v>65.2</v>
      </c>
      <c r="I124" s="40">
        <v>62.9</v>
      </c>
      <c r="J124" s="40">
        <v>55.1</v>
      </c>
      <c r="K124" s="40">
        <v>45.5</v>
      </c>
      <c r="L124" s="40">
        <v>32.1</v>
      </c>
      <c r="M124" s="40">
        <v>23</v>
      </c>
      <c r="N124" s="48">
        <v>42.5</v>
      </c>
    </row>
    <row r="125" spans="1:14" ht="12.75">
      <c r="A125" s="37" t="s">
        <v>94</v>
      </c>
      <c r="B125" s="40">
        <v>29.8</v>
      </c>
      <c r="C125" s="40">
        <v>34</v>
      </c>
      <c r="D125" s="40">
        <v>42</v>
      </c>
      <c r="E125" s="40">
        <v>48.9</v>
      </c>
      <c r="F125" s="40">
        <v>59</v>
      </c>
      <c r="G125" s="40">
        <v>69.5</v>
      </c>
      <c r="H125" s="40">
        <v>75.5</v>
      </c>
      <c r="I125" s="40">
        <v>73.6</v>
      </c>
      <c r="J125" s="40">
        <v>65.2</v>
      </c>
      <c r="K125" s="40">
        <v>52.8</v>
      </c>
      <c r="L125" s="40">
        <v>38.9</v>
      </c>
      <c r="M125" s="40">
        <v>30.4</v>
      </c>
      <c r="N125" s="48">
        <v>51.6</v>
      </c>
    </row>
    <row r="126" spans="1:14" ht="12.75">
      <c r="A126" s="37" t="s">
        <v>97</v>
      </c>
      <c r="B126" s="40">
        <v>20.7</v>
      </c>
      <c r="C126" s="40">
        <v>24.3</v>
      </c>
      <c r="D126" s="40">
        <v>31.3</v>
      </c>
      <c r="E126" s="40">
        <v>40.2</v>
      </c>
      <c r="F126" s="40">
        <v>48.6</v>
      </c>
      <c r="G126" s="40">
        <v>56</v>
      </c>
      <c r="H126" s="40">
        <v>62.7</v>
      </c>
      <c r="I126" s="40">
        <v>61.5</v>
      </c>
      <c r="J126" s="40">
        <v>53</v>
      </c>
      <c r="K126" s="40">
        <v>43.6</v>
      </c>
      <c r="L126" s="40">
        <v>31.7</v>
      </c>
      <c r="M126" s="40">
        <v>22</v>
      </c>
      <c r="N126" s="48">
        <v>41.3</v>
      </c>
    </row>
    <row r="127" spans="1:14" ht="12.75">
      <c r="A127" s="37" t="s">
        <v>313</v>
      </c>
      <c r="B127" s="40">
        <v>20.3</v>
      </c>
      <c r="C127" s="40">
        <v>34.1</v>
      </c>
      <c r="D127" s="40">
        <v>39.8</v>
      </c>
      <c r="E127" s="40">
        <v>50.9</v>
      </c>
      <c r="F127" s="40">
        <v>61</v>
      </c>
      <c r="G127" s="40">
        <v>71.7</v>
      </c>
      <c r="H127" s="40">
        <v>77.9</v>
      </c>
      <c r="I127" s="40">
        <v>75.5</v>
      </c>
      <c r="J127" s="40">
        <v>64.3</v>
      </c>
      <c r="K127" s="40">
        <v>52.3</v>
      </c>
      <c r="L127" s="40">
        <v>39</v>
      </c>
      <c r="M127" s="40">
        <v>26.9</v>
      </c>
      <c r="N127" s="48">
        <v>51.1</v>
      </c>
    </row>
    <row r="128" spans="1:14" ht="12.75">
      <c r="A128" s="37" t="s">
        <v>237</v>
      </c>
      <c r="B128" s="40" t="s">
        <v>330</v>
      </c>
      <c r="C128" s="40" t="s">
        <v>330</v>
      </c>
      <c r="D128" s="40" t="s">
        <v>330</v>
      </c>
      <c r="E128" s="40" t="s">
        <v>330</v>
      </c>
      <c r="F128" s="40" t="s">
        <v>330</v>
      </c>
      <c r="G128" s="40" t="s">
        <v>330</v>
      </c>
      <c r="H128" s="40" t="s">
        <v>330</v>
      </c>
      <c r="I128" s="40" t="s">
        <v>330</v>
      </c>
      <c r="J128" s="40" t="s">
        <v>330</v>
      </c>
      <c r="K128" s="40" t="s">
        <v>330</v>
      </c>
      <c r="L128" s="40" t="s">
        <v>330</v>
      </c>
      <c r="M128" s="40" t="s">
        <v>330</v>
      </c>
      <c r="N128" s="48" t="s">
        <v>330</v>
      </c>
    </row>
    <row r="129" spans="1:14" ht="12.75">
      <c r="A129" s="37" t="s">
        <v>98</v>
      </c>
      <c r="B129" s="40">
        <v>21.6</v>
      </c>
      <c r="C129" s="40">
        <v>26</v>
      </c>
      <c r="D129" s="40">
        <v>35</v>
      </c>
      <c r="E129" s="40">
        <v>44.2</v>
      </c>
      <c r="F129" s="40">
        <v>52.5</v>
      </c>
      <c r="G129" s="40">
        <v>60.1</v>
      </c>
      <c r="H129" s="40">
        <v>67.2</v>
      </c>
      <c r="I129" s="40">
        <v>65.8</v>
      </c>
      <c r="J129" s="40">
        <v>57.3</v>
      </c>
      <c r="K129" s="40">
        <v>47.2</v>
      </c>
      <c r="L129" s="40">
        <v>34.9</v>
      </c>
      <c r="M129" s="40">
        <v>24.5</v>
      </c>
      <c r="N129" s="48">
        <v>44.7</v>
      </c>
    </row>
    <row r="130" spans="1:14" ht="12.75">
      <c r="A130" s="37" t="s">
        <v>238</v>
      </c>
      <c r="B130" s="40" t="s">
        <v>330</v>
      </c>
      <c r="C130" s="40" t="s">
        <v>330</v>
      </c>
      <c r="D130" s="40" t="s">
        <v>330</v>
      </c>
      <c r="E130" s="40" t="s">
        <v>330</v>
      </c>
      <c r="F130" s="40" t="s">
        <v>330</v>
      </c>
      <c r="G130" s="40" t="s">
        <v>330</v>
      </c>
      <c r="H130" s="40" t="s">
        <v>330</v>
      </c>
      <c r="I130" s="40" t="s">
        <v>330</v>
      </c>
      <c r="J130" s="40" t="s">
        <v>330</v>
      </c>
      <c r="K130" s="40" t="s">
        <v>330</v>
      </c>
      <c r="L130" s="40" t="s">
        <v>330</v>
      </c>
      <c r="M130" s="40" t="s">
        <v>330</v>
      </c>
      <c r="N130" s="48" t="s">
        <v>330</v>
      </c>
    </row>
    <row r="131" spans="1:14" ht="12.75">
      <c r="A131" s="37" t="s">
        <v>239</v>
      </c>
      <c r="B131" s="40">
        <v>29.4</v>
      </c>
      <c r="C131" s="40">
        <v>33.64</v>
      </c>
      <c r="D131" s="40">
        <v>37.57</v>
      </c>
      <c r="E131" s="40">
        <v>44.71</v>
      </c>
      <c r="F131" s="40">
        <v>54.55</v>
      </c>
      <c r="G131" s="40">
        <v>62.93</v>
      </c>
      <c r="H131" s="40">
        <v>70.42</v>
      </c>
      <c r="I131" s="40">
        <v>68.11</v>
      </c>
      <c r="J131" s="40">
        <v>60.36</v>
      </c>
      <c r="K131" s="40">
        <v>53.11</v>
      </c>
      <c r="L131" s="40">
        <v>39.4</v>
      </c>
      <c r="M131" s="40">
        <v>28.2</v>
      </c>
      <c r="N131" s="48">
        <v>49.08</v>
      </c>
    </row>
    <row r="132" spans="1:14" ht="12.75">
      <c r="A132" s="37" t="s">
        <v>99</v>
      </c>
      <c r="B132" s="40">
        <v>23.2</v>
      </c>
      <c r="C132" s="40">
        <v>27.2</v>
      </c>
      <c r="D132" s="40">
        <v>33.4</v>
      </c>
      <c r="E132" s="40">
        <v>42.9</v>
      </c>
      <c r="F132" s="40">
        <v>52</v>
      </c>
      <c r="G132" s="40">
        <v>61.6</v>
      </c>
      <c r="H132" s="40">
        <v>68.5</v>
      </c>
      <c r="I132" s="40">
        <v>66.4</v>
      </c>
      <c r="J132" s="40">
        <v>58.6</v>
      </c>
      <c r="K132" s="40">
        <v>47.5</v>
      </c>
      <c r="L132" s="40">
        <v>33.5</v>
      </c>
      <c r="M132" s="40">
        <v>25.5</v>
      </c>
      <c r="N132" s="48">
        <v>45</v>
      </c>
    </row>
    <row r="133" spans="1:14" ht="12.75">
      <c r="A133" s="37" t="s">
        <v>219</v>
      </c>
      <c r="B133" s="40">
        <v>37.87</v>
      </c>
      <c r="C133" s="40">
        <v>42.23</v>
      </c>
      <c r="D133" s="40">
        <v>50.53</v>
      </c>
      <c r="E133" s="40">
        <v>61.07</v>
      </c>
      <c r="F133" s="40">
        <v>69.29</v>
      </c>
      <c r="G133" s="40">
        <v>78.95</v>
      </c>
      <c r="H133" s="40">
        <v>85.48</v>
      </c>
      <c r="I133" s="40">
        <v>83.05</v>
      </c>
      <c r="J133" s="40">
        <v>75.29</v>
      </c>
      <c r="K133" s="40">
        <v>62.99</v>
      </c>
      <c r="L133" s="40">
        <v>47.55</v>
      </c>
      <c r="M133" s="40">
        <v>38.34</v>
      </c>
      <c r="N133" s="48">
        <v>61.23</v>
      </c>
    </row>
    <row r="134" spans="1:14" ht="12.75">
      <c r="A134" s="37" t="s">
        <v>240</v>
      </c>
      <c r="B134" s="40">
        <v>35.05</v>
      </c>
      <c r="C134" s="40">
        <v>42.88</v>
      </c>
      <c r="D134" s="40">
        <v>49.97</v>
      </c>
      <c r="E134" s="40">
        <v>57.93</v>
      </c>
      <c r="F134" s="40">
        <v>69.12</v>
      </c>
      <c r="G134" s="40">
        <v>79.65</v>
      </c>
      <c r="H134" s="40">
        <v>86.33</v>
      </c>
      <c r="I134" s="40">
        <v>84.88</v>
      </c>
      <c r="J134" s="40">
        <v>75.54</v>
      </c>
      <c r="K134" s="40">
        <v>62.07</v>
      </c>
      <c r="L134" s="40">
        <v>48.2</v>
      </c>
      <c r="M134" s="40">
        <v>38.47</v>
      </c>
      <c r="N134" s="48">
        <v>60.88</v>
      </c>
    </row>
    <row r="135" spans="1:14" ht="12.75">
      <c r="A135" s="37" t="s">
        <v>100</v>
      </c>
      <c r="B135" s="40">
        <v>37.1</v>
      </c>
      <c r="C135" s="40">
        <v>41</v>
      </c>
      <c r="D135" s="40">
        <v>50</v>
      </c>
      <c r="E135" s="40">
        <v>58.8</v>
      </c>
      <c r="F135" s="40">
        <v>69.5</v>
      </c>
      <c r="G135" s="40">
        <v>80.4</v>
      </c>
      <c r="H135" s="40">
        <v>86.5</v>
      </c>
      <c r="I135" s="40">
        <v>83.9</v>
      </c>
      <c r="J135" s="40">
        <v>74.9</v>
      </c>
      <c r="K135" s="40">
        <v>61.4</v>
      </c>
      <c r="L135" s="40">
        <v>48.2</v>
      </c>
      <c r="M135" s="40">
        <v>37.8</v>
      </c>
      <c r="N135" s="48">
        <v>60.8</v>
      </c>
    </row>
    <row r="136" spans="1:14" ht="12.75">
      <c r="A136" s="37" t="s">
        <v>101</v>
      </c>
      <c r="B136" s="40">
        <v>27.9</v>
      </c>
      <c r="C136" s="40">
        <v>34.9</v>
      </c>
      <c r="D136" s="40">
        <v>42.3</v>
      </c>
      <c r="E136" s="40">
        <v>50</v>
      </c>
      <c r="F136" s="40">
        <v>59.5</v>
      </c>
      <c r="G136" s="40">
        <v>69.5</v>
      </c>
      <c r="H136" s="40">
        <v>76.2</v>
      </c>
      <c r="I136" s="40">
        <v>74.1</v>
      </c>
      <c r="J136" s="40">
        <v>65.2</v>
      </c>
      <c r="K136" s="40">
        <v>52.7</v>
      </c>
      <c r="L136" s="40">
        <v>39.7</v>
      </c>
      <c r="M136" s="40">
        <v>29.2</v>
      </c>
      <c r="N136" s="48">
        <v>51.8</v>
      </c>
    </row>
    <row r="137" spans="1:14" ht="12.75">
      <c r="A137" s="37" t="s">
        <v>102</v>
      </c>
      <c r="B137" s="40">
        <v>22.2</v>
      </c>
      <c r="C137" s="40">
        <v>26.8</v>
      </c>
      <c r="D137" s="40">
        <v>36.4</v>
      </c>
      <c r="E137" s="40">
        <v>45.3</v>
      </c>
      <c r="F137" s="40">
        <v>52.5</v>
      </c>
      <c r="G137" s="40">
        <v>60.7</v>
      </c>
      <c r="H137" s="40">
        <v>67.6</v>
      </c>
      <c r="I137" s="40">
        <v>67</v>
      </c>
      <c r="J137" s="40">
        <v>58</v>
      </c>
      <c r="K137" s="40">
        <v>46.6</v>
      </c>
      <c r="L137" s="40">
        <v>33.6</v>
      </c>
      <c r="M137" s="40">
        <v>24</v>
      </c>
      <c r="N137" s="48">
        <v>45.1</v>
      </c>
    </row>
    <row r="138" spans="1:14" ht="12.75">
      <c r="A138" s="37" t="s">
        <v>103</v>
      </c>
      <c r="B138" s="40">
        <v>26.7</v>
      </c>
      <c r="C138" s="40">
        <v>31.1</v>
      </c>
      <c r="D138" s="40">
        <v>38.1</v>
      </c>
      <c r="E138" s="40">
        <v>44.9</v>
      </c>
      <c r="F138" s="40">
        <v>53</v>
      </c>
      <c r="G138" s="40">
        <v>60.8</v>
      </c>
      <c r="H138" s="40">
        <v>68.9</v>
      </c>
      <c r="I138" s="40">
        <v>67.6</v>
      </c>
      <c r="J138" s="40">
        <v>58.1</v>
      </c>
      <c r="K138" s="40">
        <v>47.4</v>
      </c>
      <c r="L138" s="40">
        <v>35.7</v>
      </c>
      <c r="M138" s="40">
        <v>27.1</v>
      </c>
      <c r="N138" s="48">
        <v>46.6</v>
      </c>
    </row>
    <row r="139" spans="1:14" ht="12.75">
      <c r="A139" s="37" t="s">
        <v>241</v>
      </c>
      <c r="B139" s="40">
        <v>29.2</v>
      </c>
      <c r="C139" s="40">
        <v>33.3</v>
      </c>
      <c r="D139" s="40">
        <v>38.9</v>
      </c>
      <c r="E139" s="40">
        <v>47.8</v>
      </c>
      <c r="F139" s="40">
        <v>56.9</v>
      </c>
      <c r="G139" s="40">
        <v>65.5</v>
      </c>
      <c r="H139" s="40">
        <v>73.5</v>
      </c>
      <c r="I139" s="40">
        <v>72.9</v>
      </c>
      <c r="J139" s="40">
        <v>63.5</v>
      </c>
      <c r="K139" s="40">
        <v>51.6</v>
      </c>
      <c r="L139" s="40">
        <v>36.9</v>
      </c>
      <c r="M139" s="40">
        <v>30.2</v>
      </c>
      <c r="N139" s="48">
        <v>50</v>
      </c>
    </row>
    <row r="140" spans="1:14" ht="12.75">
      <c r="A140" s="37" t="s">
        <v>104</v>
      </c>
      <c r="B140" s="40">
        <v>16.2</v>
      </c>
      <c r="C140" s="40">
        <v>23.4</v>
      </c>
      <c r="D140" s="40">
        <v>37.1</v>
      </c>
      <c r="E140" s="40">
        <v>47.7</v>
      </c>
      <c r="F140" s="40">
        <v>57.3</v>
      </c>
      <c r="G140" s="40">
        <v>65.6</v>
      </c>
      <c r="H140" s="40">
        <v>72.3</v>
      </c>
      <c r="I140" s="40">
        <v>69.8</v>
      </c>
      <c r="J140" s="40">
        <v>60.6</v>
      </c>
      <c r="K140" s="40">
        <v>48.4</v>
      </c>
      <c r="L140" s="40">
        <v>33.8</v>
      </c>
      <c r="M140" s="40">
        <v>20.8</v>
      </c>
      <c r="N140" s="48">
        <v>46.1</v>
      </c>
    </row>
    <row r="141" spans="1:14" ht="12.75">
      <c r="A141" s="37" t="s">
        <v>105</v>
      </c>
      <c r="B141" s="40">
        <v>28.6</v>
      </c>
      <c r="C141" s="40">
        <v>32.7</v>
      </c>
      <c r="D141" s="40">
        <v>39.5</v>
      </c>
      <c r="E141" s="40">
        <v>47</v>
      </c>
      <c r="F141" s="40">
        <v>56</v>
      </c>
      <c r="G141" s="40">
        <v>66</v>
      </c>
      <c r="H141" s="40">
        <v>74.5</v>
      </c>
      <c r="I141" s="40">
        <v>72.7</v>
      </c>
      <c r="J141" s="40">
        <v>63.2</v>
      </c>
      <c r="K141" s="40">
        <v>51.1</v>
      </c>
      <c r="L141" s="40">
        <v>37.2</v>
      </c>
      <c r="M141" s="40">
        <v>29.2</v>
      </c>
      <c r="N141" s="48">
        <v>49.8</v>
      </c>
    </row>
    <row r="142" spans="1:14" ht="12.75">
      <c r="A142" s="37" t="s">
        <v>106</v>
      </c>
      <c r="B142" s="40">
        <v>24</v>
      </c>
      <c r="C142" s="40">
        <v>27.1</v>
      </c>
      <c r="D142" s="40">
        <v>33.9</v>
      </c>
      <c r="E142" s="40">
        <v>41.4</v>
      </c>
      <c r="F142" s="40">
        <v>50.5</v>
      </c>
      <c r="G142" s="40">
        <v>58.4</v>
      </c>
      <c r="H142" s="40">
        <v>66.2</v>
      </c>
      <c r="I142" s="40">
        <v>64.9</v>
      </c>
      <c r="J142" s="40">
        <v>56.5</v>
      </c>
      <c r="K142" s="40">
        <v>46</v>
      </c>
      <c r="L142" s="40">
        <v>33.2</v>
      </c>
      <c r="M142" s="40">
        <v>25.5</v>
      </c>
      <c r="N142" s="48">
        <v>44</v>
      </c>
    </row>
    <row r="143" spans="1:14" ht="12.75">
      <c r="A143" s="37" t="s">
        <v>107</v>
      </c>
      <c r="B143" s="40">
        <v>34.5</v>
      </c>
      <c r="C143" s="40">
        <v>38.8</v>
      </c>
      <c r="D143" s="40">
        <v>44.5</v>
      </c>
      <c r="E143" s="40">
        <v>51.7</v>
      </c>
      <c r="F143" s="40">
        <v>60.2</v>
      </c>
      <c r="G143" s="40">
        <v>68.9</v>
      </c>
      <c r="H143" s="40">
        <v>75.3</v>
      </c>
      <c r="I143" s="40">
        <v>73.1</v>
      </c>
      <c r="J143" s="40">
        <v>67</v>
      </c>
      <c r="K143" s="40">
        <v>55.9</v>
      </c>
      <c r="L143" s="40">
        <v>44.2</v>
      </c>
      <c r="M143" s="40">
        <v>35.9</v>
      </c>
      <c r="N143" s="48">
        <v>54.2</v>
      </c>
    </row>
    <row r="144" spans="1:14" ht="12.75">
      <c r="A144" s="37" t="s">
        <v>108</v>
      </c>
      <c r="B144" s="40">
        <v>29.4</v>
      </c>
      <c r="C144" s="40">
        <v>35.4</v>
      </c>
      <c r="D144" s="40">
        <v>42.7</v>
      </c>
      <c r="E144" s="40">
        <v>49.3</v>
      </c>
      <c r="F144" s="40">
        <v>59.1</v>
      </c>
      <c r="G144" s="40">
        <v>69.1</v>
      </c>
      <c r="H144" s="40">
        <v>77.8</v>
      </c>
      <c r="I144" s="40">
        <v>75.7</v>
      </c>
      <c r="J144" s="40">
        <v>66.3</v>
      </c>
      <c r="K144" s="40">
        <v>54</v>
      </c>
      <c r="L144" s="40">
        <v>40.5</v>
      </c>
      <c r="M144" s="40">
        <v>30.2</v>
      </c>
      <c r="N144" s="48">
        <v>52.5</v>
      </c>
    </row>
    <row r="145" spans="1:14" ht="12.75">
      <c r="A145" s="37" t="s">
        <v>109</v>
      </c>
      <c r="B145" s="40">
        <v>26.7</v>
      </c>
      <c r="C145" s="40">
        <v>30.3</v>
      </c>
      <c r="D145" s="40">
        <v>41.6</v>
      </c>
      <c r="E145" s="40">
        <v>49.1</v>
      </c>
      <c r="F145" s="40">
        <v>58.6</v>
      </c>
      <c r="G145" s="40">
        <v>69.1</v>
      </c>
      <c r="H145" s="40">
        <v>77.5</v>
      </c>
      <c r="I145" s="40">
        <v>75.2</v>
      </c>
      <c r="J145" s="40">
        <v>64</v>
      </c>
      <c r="K145" s="40">
        <v>49.4</v>
      </c>
      <c r="L145" s="40">
        <v>34.9</v>
      </c>
      <c r="M145" s="40">
        <v>25.5</v>
      </c>
      <c r="N145" s="48">
        <v>50.2</v>
      </c>
    </row>
    <row r="146" spans="1:14" ht="12.75">
      <c r="A146" s="37" t="s">
        <v>110</v>
      </c>
      <c r="B146" s="40">
        <v>31</v>
      </c>
      <c r="C146" s="40">
        <v>35.2</v>
      </c>
      <c r="D146" s="40">
        <v>41.6</v>
      </c>
      <c r="E146" s="40">
        <v>48.4</v>
      </c>
      <c r="F146" s="40">
        <v>56.4</v>
      </c>
      <c r="G146" s="40">
        <v>65.4</v>
      </c>
      <c r="H146" s="40">
        <v>71.7</v>
      </c>
      <c r="I146" s="40">
        <v>69.9</v>
      </c>
      <c r="J146" s="40">
        <v>62.2</v>
      </c>
      <c r="K146" s="40">
        <v>50.8</v>
      </c>
      <c r="L146" s="40">
        <v>38.5</v>
      </c>
      <c r="M146" s="40">
        <v>31.2</v>
      </c>
      <c r="N146" s="48">
        <v>50.2</v>
      </c>
    </row>
    <row r="147" spans="1:14" ht="12.75">
      <c r="A147" s="37" t="s">
        <v>111</v>
      </c>
      <c r="B147" s="40">
        <v>24.6</v>
      </c>
      <c r="C147" s="40">
        <v>28</v>
      </c>
      <c r="D147" s="40">
        <v>34.3</v>
      </c>
      <c r="E147" s="40">
        <v>41.6</v>
      </c>
      <c r="F147" s="40">
        <v>49.9</v>
      </c>
      <c r="G147" s="40">
        <v>59</v>
      </c>
      <c r="H147" s="40">
        <v>65.6</v>
      </c>
      <c r="I147" s="40">
        <v>63.7</v>
      </c>
      <c r="J147" s="40">
        <v>56.2</v>
      </c>
      <c r="K147" s="40">
        <v>45.5</v>
      </c>
      <c r="L147" s="40">
        <v>33.5</v>
      </c>
      <c r="M147" s="40">
        <v>25.8</v>
      </c>
      <c r="N147" s="48">
        <v>44</v>
      </c>
    </row>
    <row r="148" spans="1:14" ht="12.75">
      <c r="A148" s="37" t="s">
        <v>113</v>
      </c>
      <c r="B148" s="40">
        <v>24.3</v>
      </c>
      <c r="C148" s="40">
        <v>28.1</v>
      </c>
      <c r="D148" s="40">
        <v>35</v>
      </c>
      <c r="E148" s="40">
        <v>44.4</v>
      </c>
      <c r="F148" s="40">
        <v>53.2</v>
      </c>
      <c r="G148" s="40">
        <v>62.6</v>
      </c>
      <c r="H148" s="40">
        <v>69</v>
      </c>
      <c r="I148" s="40">
        <v>67.2</v>
      </c>
      <c r="J148" s="40">
        <v>59.2</v>
      </c>
      <c r="K148" s="40">
        <v>48.1</v>
      </c>
      <c r="L148" s="40">
        <v>35.9</v>
      </c>
      <c r="M148" s="40">
        <v>25.8</v>
      </c>
      <c r="N148" s="48">
        <v>46.1</v>
      </c>
    </row>
    <row r="149" spans="1:14" ht="12.75">
      <c r="A149" s="37" t="s">
        <v>114</v>
      </c>
      <c r="B149" s="40">
        <v>24.5</v>
      </c>
      <c r="C149" s="40">
        <v>28.6</v>
      </c>
      <c r="D149" s="40">
        <v>37.4</v>
      </c>
      <c r="E149" s="40">
        <v>44.7</v>
      </c>
      <c r="F149" s="40">
        <v>53.5</v>
      </c>
      <c r="G149" s="40">
        <v>63.4</v>
      </c>
      <c r="H149" s="40">
        <v>70.2</v>
      </c>
      <c r="I149" s="40">
        <v>68.6</v>
      </c>
      <c r="J149" s="40">
        <v>60.1</v>
      </c>
      <c r="K149" s="40">
        <v>48.7</v>
      </c>
      <c r="L149" s="40">
        <v>34.9</v>
      </c>
      <c r="M149" s="40">
        <v>26.4</v>
      </c>
      <c r="N149" s="48">
        <v>46.8</v>
      </c>
    </row>
    <row r="150" spans="1:14" ht="12.75">
      <c r="A150" s="37" t="s">
        <v>115</v>
      </c>
      <c r="B150" s="40">
        <v>39.8</v>
      </c>
      <c r="C150" s="40">
        <v>45</v>
      </c>
      <c r="D150" s="40">
        <v>51.1</v>
      </c>
      <c r="E150" s="40">
        <v>57.9</v>
      </c>
      <c r="F150" s="40">
        <v>66.5</v>
      </c>
      <c r="G150" s="40">
        <v>75.7</v>
      </c>
      <c r="H150" s="40">
        <v>81.6</v>
      </c>
      <c r="I150" s="40">
        <v>80.1</v>
      </c>
      <c r="J150" s="40">
        <v>72.5</v>
      </c>
      <c r="K150" s="40">
        <v>61.1</v>
      </c>
      <c r="L150" s="40">
        <v>47.9</v>
      </c>
      <c r="M150" s="40">
        <v>40</v>
      </c>
      <c r="N150" s="48">
        <v>59.9</v>
      </c>
    </row>
    <row r="151" spans="1:14" ht="12.75">
      <c r="A151" s="37" t="s">
        <v>314</v>
      </c>
      <c r="B151" s="40">
        <v>28.58</v>
      </c>
      <c r="C151" s="40">
        <v>32.63</v>
      </c>
      <c r="D151" s="40">
        <v>41.39</v>
      </c>
      <c r="E151" s="40">
        <v>49.18</v>
      </c>
      <c r="F151" s="40">
        <v>60.28</v>
      </c>
      <c r="G151" s="40">
        <v>69.8</v>
      </c>
      <c r="H151" s="40">
        <v>80.18</v>
      </c>
      <c r="I151" s="40">
        <v>76.96</v>
      </c>
      <c r="J151" s="40">
        <v>68.44</v>
      </c>
      <c r="K151" s="40">
        <v>53.78</v>
      </c>
      <c r="L151" s="40">
        <v>38.9</v>
      </c>
      <c r="M151" s="40">
        <v>28.91</v>
      </c>
      <c r="N151" s="48">
        <v>52.92</v>
      </c>
    </row>
    <row r="152" spans="1:14" ht="12.75">
      <c r="A152" s="37" t="s">
        <v>112</v>
      </c>
      <c r="B152" s="40">
        <v>21.2</v>
      </c>
      <c r="C152" s="40">
        <v>22.7</v>
      </c>
      <c r="D152" s="40">
        <v>30.3</v>
      </c>
      <c r="E152" s="40">
        <v>40.8</v>
      </c>
      <c r="F152" s="40">
        <v>50.2</v>
      </c>
      <c r="G152" s="40">
        <v>57.8</v>
      </c>
      <c r="H152" s="40">
        <v>65.4</v>
      </c>
      <c r="I152" s="40">
        <v>63.7</v>
      </c>
      <c r="J152" s="40">
        <v>55.1</v>
      </c>
      <c r="K152" s="40">
        <v>44.7</v>
      </c>
      <c r="L152" s="40">
        <v>32.6</v>
      </c>
      <c r="M152" s="40">
        <v>24.5</v>
      </c>
      <c r="N152" s="48">
        <v>42.4</v>
      </c>
    </row>
    <row r="153" spans="1:14" ht="12.75">
      <c r="A153" s="37" t="s">
        <v>336</v>
      </c>
      <c r="B153" s="40" t="s">
        <v>330</v>
      </c>
      <c r="C153" s="40" t="s">
        <v>330</v>
      </c>
      <c r="D153" s="40" t="s">
        <v>330</v>
      </c>
      <c r="E153" s="40" t="s">
        <v>330</v>
      </c>
      <c r="F153" s="40" t="s">
        <v>330</v>
      </c>
      <c r="G153" s="40" t="s">
        <v>330</v>
      </c>
      <c r="H153" s="40" t="s">
        <v>330</v>
      </c>
      <c r="I153" s="40" t="s">
        <v>330</v>
      </c>
      <c r="J153" s="40" t="s">
        <v>330</v>
      </c>
      <c r="K153" s="40" t="s">
        <v>330</v>
      </c>
      <c r="L153" s="40" t="s">
        <v>330</v>
      </c>
      <c r="M153" s="40" t="s">
        <v>330</v>
      </c>
      <c r="N153" s="48" t="s">
        <v>330</v>
      </c>
    </row>
    <row r="154" spans="1:14" ht="12.75">
      <c r="A154" s="37" t="s">
        <v>116</v>
      </c>
      <c r="B154" s="40">
        <v>26</v>
      </c>
      <c r="C154" s="40">
        <v>31.2</v>
      </c>
      <c r="D154" s="40">
        <v>39.1</v>
      </c>
      <c r="E154" s="40">
        <v>47.3</v>
      </c>
      <c r="F154" s="40">
        <v>55.7</v>
      </c>
      <c r="G154" s="40">
        <v>64.8</v>
      </c>
      <c r="H154" s="40">
        <v>72.6</v>
      </c>
      <c r="I154" s="40">
        <v>71</v>
      </c>
      <c r="J154" s="40">
        <v>62.1</v>
      </c>
      <c r="K154" s="40">
        <v>50.4</v>
      </c>
      <c r="L154" s="40">
        <v>37.8</v>
      </c>
      <c r="M154" s="40">
        <v>27.7</v>
      </c>
      <c r="N154" s="48">
        <v>48.8</v>
      </c>
    </row>
    <row r="155" spans="1:14" ht="12.75">
      <c r="A155" s="37" t="s">
        <v>117</v>
      </c>
      <c r="B155" s="40">
        <v>20.6</v>
      </c>
      <c r="C155" s="40">
        <v>26</v>
      </c>
      <c r="D155" s="40">
        <v>34.7</v>
      </c>
      <c r="E155" s="40">
        <v>45.2</v>
      </c>
      <c r="F155" s="40">
        <v>54.2</v>
      </c>
      <c r="G155" s="40">
        <v>61.3</v>
      </c>
      <c r="H155" s="40">
        <v>69.6</v>
      </c>
      <c r="I155" s="40">
        <v>67.8</v>
      </c>
      <c r="J155" s="40">
        <v>58</v>
      </c>
      <c r="K155" s="40">
        <v>47.4</v>
      </c>
      <c r="L155" s="40">
        <v>34.5</v>
      </c>
      <c r="M155" s="40">
        <v>25</v>
      </c>
      <c r="N155" s="48">
        <v>45.3</v>
      </c>
    </row>
    <row r="156" spans="1:14" ht="12.75">
      <c r="A156" s="37" t="s">
        <v>118</v>
      </c>
      <c r="B156" s="40">
        <v>25.8</v>
      </c>
      <c r="C156" s="40">
        <v>31.1</v>
      </c>
      <c r="D156" s="40">
        <v>39.2</v>
      </c>
      <c r="E156" s="40">
        <v>46.6</v>
      </c>
      <c r="F156" s="40">
        <v>56.1</v>
      </c>
      <c r="G156" s="40">
        <v>66.2</v>
      </c>
      <c r="H156" s="40">
        <v>73.8</v>
      </c>
      <c r="I156" s="40">
        <v>72.4</v>
      </c>
      <c r="J156" s="40">
        <v>62</v>
      </c>
      <c r="K156" s="40">
        <v>49.3</v>
      </c>
      <c r="L156" s="40">
        <v>35.1</v>
      </c>
      <c r="M156" s="40">
        <v>25.7</v>
      </c>
      <c r="N156" s="48">
        <v>48.6</v>
      </c>
    </row>
    <row r="157" spans="1:14" ht="12.75">
      <c r="A157" s="37" t="s">
        <v>119</v>
      </c>
      <c r="B157" s="40">
        <v>23.1</v>
      </c>
      <c r="C157" s="40">
        <v>27.6</v>
      </c>
      <c r="D157" s="40">
        <v>33.9</v>
      </c>
      <c r="E157" s="40">
        <v>41.9</v>
      </c>
      <c r="F157" s="40">
        <v>50</v>
      </c>
      <c r="G157" s="40">
        <v>58.6</v>
      </c>
      <c r="H157" s="40">
        <v>64.7</v>
      </c>
      <c r="I157" s="40">
        <v>62.5</v>
      </c>
      <c r="J157" s="40">
        <v>55.3</v>
      </c>
      <c r="K157" s="40">
        <v>45.2</v>
      </c>
      <c r="L157" s="40">
        <v>32.9</v>
      </c>
      <c r="M157" s="40">
        <v>24.8</v>
      </c>
      <c r="N157" s="48">
        <v>43.4</v>
      </c>
    </row>
    <row r="158" spans="1:14" ht="12.75">
      <c r="A158" s="37" t="s">
        <v>123</v>
      </c>
      <c r="B158" s="40">
        <v>21.7</v>
      </c>
      <c r="C158" s="40">
        <v>26.5</v>
      </c>
      <c r="D158" s="40">
        <v>37.2</v>
      </c>
      <c r="E158" s="40">
        <v>45.4</v>
      </c>
      <c r="F158" s="40">
        <v>53.6</v>
      </c>
      <c r="G158" s="40">
        <v>62.3</v>
      </c>
      <c r="H158" s="40">
        <v>69.8</v>
      </c>
      <c r="I158" s="40">
        <v>68.4</v>
      </c>
      <c r="J158" s="40">
        <v>58.2</v>
      </c>
      <c r="K158" s="40">
        <v>46.7</v>
      </c>
      <c r="L158" s="40">
        <v>34.2</v>
      </c>
      <c r="M158" s="40">
        <v>23.4</v>
      </c>
      <c r="N158" s="48">
        <v>45.6</v>
      </c>
    </row>
    <row r="159" spans="1:14" ht="12.75">
      <c r="A159" s="37" t="s">
        <v>120</v>
      </c>
      <c r="B159" s="40">
        <v>21.9</v>
      </c>
      <c r="C159" s="40">
        <v>27.1</v>
      </c>
      <c r="D159" s="40">
        <v>37.1</v>
      </c>
      <c r="E159" s="40">
        <v>46</v>
      </c>
      <c r="F159" s="40">
        <v>55.2</v>
      </c>
      <c r="G159" s="40">
        <v>63.6</v>
      </c>
      <c r="H159" s="40">
        <v>71.7</v>
      </c>
      <c r="I159" s="40">
        <v>70.1</v>
      </c>
      <c r="J159" s="40">
        <v>60.1</v>
      </c>
      <c r="K159" s="40">
        <v>48.4</v>
      </c>
      <c r="L159" s="40">
        <v>35.2</v>
      </c>
      <c r="M159" s="40">
        <v>24.7</v>
      </c>
      <c r="N159" s="48">
        <v>46.8</v>
      </c>
    </row>
    <row r="160" spans="1:14" ht="12.75">
      <c r="A160" s="37" t="s">
        <v>122</v>
      </c>
      <c r="B160" s="40">
        <v>24.1</v>
      </c>
      <c r="C160" s="40">
        <v>28.5</v>
      </c>
      <c r="D160" s="40">
        <v>36.2</v>
      </c>
      <c r="E160" s="40">
        <v>46</v>
      </c>
      <c r="F160" s="40">
        <v>55.6</v>
      </c>
      <c r="G160" s="40">
        <v>63.6</v>
      </c>
      <c r="H160" s="40">
        <v>71.5</v>
      </c>
      <c r="I160" s="40">
        <v>69.7</v>
      </c>
      <c r="J160" s="40">
        <v>60.6</v>
      </c>
      <c r="K160" s="40">
        <v>49.7</v>
      </c>
      <c r="L160" s="40">
        <v>36.5</v>
      </c>
      <c r="M160" s="40">
        <v>26.5</v>
      </c>
      <c r="N160" s="48">
        <v>47.4</v>
      </c>
    </row>
    <row r="161" spans="1:14" ht="12.75">
      <c r="A161" s="37" t="s">
        <v>121</v>
      </c>
      <c r="B161" s="40">
        <v>24.1</v>
      </c>
      <c r="C161" s="40">
        <v>28.6</v>
      </c>
      <c r="D161" s="40">
        <v>37.2</v>
      </c>
      <c r="E161" s="40">
        <v>47</v>
      </c>
      <c r="F161" s="40">
        <v>55.6</v>
      </c>
      <c r="G161" s="40">
        <v>64.3</v>
      </c>
      <c r="H161" s="40">
        <v>72.9</v>
      </c>
      <c r="I161" s="40">
        <v>71.6</v>
      </c>
      <c r="J161" s="40">
        <v>61.8</v>
      </c>
      <c r="K161" s="40">
        <v>50.2</v>
      </c>
      <c r="L161" s="40">
        <v>36.7</v>
      </c>
      <c r="M161" s="40">
        <v>26.5</v>
      </c>
      <c r="N161" s="48">
        <v>48</v>
      </c>
    </row>
    <row r="162" spans="1:14" ht="12.75">
      <c r="A162" s="37" t="s">
        <v>124</v>
      </c>
      <c r="B162" s="40">
        <v>29.2</v>
      </c>
      <c r="C162" s="40">
        <v>34.1</v>
      </c>
      <c r="D162" s="40">
        <v>41.1</v>
      </c>
      <c r="E162" s="40">
        <v>50.7</v>
      </c>
      <c r="F162" s="40">
        <v>59.4</v>
      </c>
      <c r="G162" s="40">
        <v>67.2</v>
      </c>
      <c r="H162" s="40">
        <v>76.5</v>
      </c>
      <c r="I162" s="40">
        <v>75.3</v>
      </c>
      <c r="J162" s="40">
        <v>67</v>
      </c>
      <c r="K162" s="40">
        <v>55.1</v>
      </c>
      <c r="L162" s="40">
        <v>40</v>
      </c>
      <c r="M162" s="40">
        <v>32.1</v>
      </c>
      <c r="N162" s="48">
        <v>52.3</v>
      </c>
    </row>
    <row r="163" spans="1:14" ht="12.75">
      <c r="A163" s="37" t="s">
        <v>315</v>
      </c>
      <c r="B163" s="40">
        <v>28.3</v>
      </c>
      <c r="C163" s="40">
        <v>33.4</v>
      </c>
      <c r="D163" s="40">
        <v>39.2</v>
      </c>
      <c r="E163" s="40">
        <v>50.9</v>
      </c>
      <c r="F163" s="40">
        <v>55.8</v>
      </c>
      <c r="G163" s="40">
        <v>65</v>
      </c>
      <c r="H163" s="40">
        <v>73.3</v>
      </c>
      <c r="I163" s="40">
        <v>73.9</v>
      </c>
      <c r="J163" s="40">
        <v>67.1</v>
      </c>
      <c r="K163" s="40">
        <v>55</v>
      </c>
      <c r="L163" s="40">
        <v>39.5</v>
      </c>
      <c r="M163" s="40">
        <v>30.2</v>
      </c>
      <c r="N163" s="48">
        <v>51</v>
      </c>
    </row>
    <row r="164" spans="1:14" ht="12.75">
      <c r="A164" s="37" t="s">
        <v>125</v>
      </c>
      <c r="B164" s="40">
        <v>22.6</v>
      </c>
      <c r="C164" s="40">
        <v>28.3</v>
      </c>
      <c r="D164" s="40">
        <v>38.6</v>
      </c>
      <c r="E164" s="40">
        <v>49.2</v>
      </c>
      <c r="F164" s="40">
        <v>56.5</v>
      </c>
      <c r="G164" s="40">
        <v>66</v>
      </c>
      <c r="H164" s="40">
        <v>74.7</v>
      </c>
      <c r="I164" s="40">
        <v>72.6</v>
      </c>
      <c r="J164" s="40">
        <v>62.4</v>
      </c>
      <c r="K164" s="40">
        <v>49.4</v>
      </c>
      <c r="L164" s="40">
        <v>35.8</v>
      </c>
      <c r="M164" s="40">
        <v>24.1</v>
      </c>
      <c r="N164" s="48">
        <v>48.3</v>
      </c>
    </row>
    <row r="165" spans="1:14" ht="12.75">
      <c r="A165" s="37" t="s">
        <v>126</v>
      </c>
      <c r="B165" s="40">
        <v>27.8</v>
      </c>
      <c r="C165" s="40">
        <v>32.4</v>
      </c>
      <c r="D165" s="40">
        <v>38.5</v>
      </c>
      <c r="E165" s="40">
        <v>47.9</v>
      </c>
      <c r="F165" s="40">
        <v>56.5</v>
      </c>
      <c r="G165" s="40">
        <v>65.4</v>
      </c>
      <c r="H165" s="40">
        <v>73</v>
      </c>
      <c r="I165" s="40">
        <v>71.2</v>
      </c>
      <c r="J165" s="40">
        <v>62.6</v>
      </c>
      <c r="K165" s="40">
        <v>51.7</v>
      </c>
      <c r="L165" s="40">
        <v>37.8</v>
      </c>
      <c r="M165" s="40">
        <v>30.1</v>
      </c>
      <c r="N165" s="48">
        <v>49.6</v>
      </c>
    </row>
    <row r="166" spans="1:14" ht="12.75">
      <c r="A166" s="37" t="s">
        <v>127</v>
      </c>
      <c r="B166" s="40">
        <v>43.1</v>
      </c>
      <c r="C166" s="40">
        <v>46.5</v>
      </c>
      <c r="D166" s="40">
        <v>53</v>
      </c>
      <c r="E166" s="40">
        <v>59.5</v>
      </c>
      <c r="F166" s="40">
        <v>68</v>
      </c>
      <c r="G166" s="40">
        <v>75.2</v>
      </c>
      <c r="H166" s="40">
        <v>81.4</v>
      </c>
      <c r="I166" s="40">
        <v>80</v>
      </c>
      <c r="J166" s="40">
        <v>72.8</v>
      </c>
      <c r="K166" s="40">
        <v>61.1</v>
      </c>
      <c r="L166" s="40">
        <v>48.7</v>
      </c>
      <c r="M166" s="40">
        <v>41.6</v>
      </c>
      <c r="N166" s="48">
        <v>60.9</v>
      </c>
    </row>
    <row r="167" spans="1:14" ht="12.75">
      <c r="A167" s="37" t="s">
        <v>128</v>
      </c>
      <c r="B167" s="40">
        <v>21.2</v>
      </c>
      <c r="C167" s="40">
        <v>25.6</v>
      </c>
      <c r="D167" s="40">
        <v>36.8</v>
      </c>
      <c r="E167" s="40">
        <v>45.2</v>
      </c>
      <c r="F167" s="40">
        <v>53.7</v>
      </c>
      <c r="G167" s="40">
        <v>62.6</v>
      </c>
      <c r="H167" s="40">
        <v>69.8</v>
      </c>
      <c r="I167" s="40">
        <v>68.2</v>
      </c>
      <c r="J167" s="40">
        <v>59</v>
      </c>
      <c r="K167" s="40">
        <v>47.4</v>
      </c>
      <c r="L167" s="40">
        <v>32.2</v>
      </c>
      <c r="M167" s="40">
        <v>22</v>
      </c>
      <c r="N167" s="48">
        <v>45.3</v>
      </c>
    </row>
    <row r="168" spans="1:14" ht="12.75">
      <c r="A168" s="37" t="s">
        <v>316</v>
      </c>
      <c r="B168" s="40">
        <v>30.2</v>
      </c>
      <c r="C168" s="40">
        <v>33.2</v>
      </c>
      <c r="D168" s="40">
        <v>40.2</v>
      </c>
      <c r="E168" s="40">
        <v>49.7</v>
      </c>
      <c r="F168" s="40">
        <v>57.9</v>
      </c>
      <c r="G168" s="40">
        <v>66.4</v>
      </c>
      <c r="H168" s="40">
        <v>76.2</v>
      </c>
      <c r="I168" s="40">
        <v>74.2</v>
      </c>
      <c r="J168" s="40">
        <v>65.7</v>
      </c>
      <c r="K168" s="40">
        <v>52.8</v>
      </c>
      <c r="L168" s="40">
        <v>38.2</v>
      </c>
      <c r="M168" s="40">
        <v>30.2</v>
      </c>
      <c r="N168" s="48">
        <v>51.2</v>
      </c>
    </row>
    <row r="169" spans="1:14" ht="12.75">
      <c r="A169" s="37" t="s">
        <v>129</v>
      </c>
      <c r="B169" s="40">
        <v>23.7</v>
      </c>
      <c r="C169" s="40">
        <v>27.3</v>
      </c>
      <c r="D169" s="40">
        <v>33.6</v>
      </c>
      <c r="E169" s="40">
        <v>42.9</v>
      </c>
      <c r="F169" s="40">
        <v>52.7</v>
      </c>
      <c r="G169" s="40">
        <v>61.9</v>
      </c>
      <c r="H169" s="40">
        <v>68.9</v>
      </c>
      <c r="I169" s="40">
        <v>66.8</v>
      </c>
      <c r="J169" s="40">
        <v>57.6</v>
      </c>
      <c r="K169" s="40">
        <v>47.6</v>
      </c>
      <c r="L169" s="40">
        <v>34.2</v>
      </c>
      <c r="M169" s="40">
        <v>26.5</v>
      </c>
      <c r="N169" s="48">
        <v>45.3</v>
      </c>
    </row>
    <row r="170" spans="1:14" ht="12.75">
      <c r="A170" s="37" t="s">
        <v>130</v>
      </c>
      <c r="B170" s="40">
        <v>25.8</v>
      </c>
      <c r="C170" s="40">
        <v>30.3</v>
      </c>
      <c r="D170" s="40">
        <v>38.3</v>
      </c>
      <c r="E170" s="40">
        <v>46.3</v>
      </c>
      <c r="F170" s="40">
        <v>54.7</v>
      </c>
      <c r="G170" s="40">
        <v>63.2</v>
      </c>
      <c r="H170" s="40">
        <v>70.3</v>
      </c>
      <c r="I170" s="40">
        <v>68.6</v>
      </c>
      <c r="J170" s="40">
        <v>60.4</v>
      </c>
      <c r="K170" s="40">
        <v>49.7</v>
      </c>
      <c r="L170" s="40">
        <v>36.6</v>
      </c>
      <c r="M170" s="40">
        <v>27.9</v>
      </c>
      <c r="N170" s="48">
        <v>47.7</v>
      </c>
    </row>
    <row r="171" spans="1:14" ht="12.75">
      <c r="A171" s="37" t="s">
        <v>131</v>
      </c>
      <c r="B171" s="40">
        <v>28.2</v>
      </c>
      <c r="C171" s="40">
        <v>33.1</v>
      </c>
      <c r="D171" s="40">
        <v>39.3</v>
      </c>
      <c r="E171" s="40">
        <v>46.3</v>
      </c>
      <c r="F171" s="40">
        <v>54.9</v>
      </c>
      <c r="G171" s="40">
        <v>63.6</v>
      </c>
      <c r="H171" s="40">
        <v>69.7</v>
      </c>
      <c r="I171" s="40">
        <v>68</v>
      </c>
      <c r="J171" s="40">
        <v>60</v>
      </c>
      <c r="K171" s="40">
        <v>49.4</v>
      </c>
      <c r="L171" s="40">
        <v>37.4</v>
      </c>
      <c r="M171" s="40">
        <v>29.4</v>
      </c>
      <c r="N171" s="48">
        <v>48.3</v>
      </c>
    </row>
    <row r="172" spans="1:14" ht="12.75">
      <c r="A172" s="37" t="s">
        <v>132</v>
      </c>
      <c r="B172" s="40">
        <v>32.5</v>
      </c>
      <c r="C172" s="40">
        <v>39.1</v>
      </c>
      <c r="D172" s="40">
        <v>46.6</v>
      </c>
      <c r="E172" s="40">
        <v>55</v>
      </c>
      <c r="F172" s="40">
        <v>65.2</v>
      </c>
      <c r="G172" s="40">
        <v>75.4</v>
      </c>
      <c r="H172" s="40">
        <v>82.1</v>
      </c>
      <c r="I172" s="40">
        <v>79.5</v>
      </c>
      <c r="J172" s="40">
        <v>70.5</v>
      </c>
      <c r="K172" s="40">
        <v>57.5</v>
      </c>
      <c r="L172" s="40">
        <v>43.4</v>
      </c>
      <c r="M172" s="40">
        <v>33.3</v>
      </c>
      <c r="N172" s="48">
        <v>56.7</v>
      </c>
    </row>
    <row r="173" spans="1:14" ht="12.75">
      <c r="A173" s="37" t="s">
        <v>242</v>
      </c>
      <c r="B173" s="40">
        <v>29.66</v>
      </c>
      <c r="C173" s="40">
        <v>34.71</v>
      </c>
      <c r="D173" s="40">
        <v>41.32</v>
      </c>
      <c r="E173" s="40">
        <v>49.7</v>
      </c>
      <c r="F173" s="40">
        <v>59.22</v>
      </c>
      <c r="G173" s="40">
        <v>69.37</v>
      </c>
      <c r="H173" s="40">
        <v>78.33</v>
      </c>
      <c r="I173" s="40">
        <v>77.8</v>
      </c>
      <c r="J173" s="40">
        <v>65.52</v>
      </c>
      <c r="K173" s="40">
        <v>53.84</v>
      </c>
      <c r="L173" s="40">
        <v>41.76</v>
      </c>
      <c r="M173" s="40">
        <v>31.75</v>
      </c>
      <c r="N173" s="48">
        <v>52.72</v>
      </c>
    </row>
    <row r="174" spans="1:14" ht="12.75">
      <c r="A174" s="37" t="s">
        <v>133</v>
      </c>
      <c r="B174" s="40">
        <v>28.6</v>
      </c>
      <c r="C174" s="40">
        <v>33.4</v>
      </c>
      <c r="D174" s="40">
        <v>40</v>
      </c>
      <c r="E174" s="40">
        <v>49.6</v>
      </c>
      <c r="F174" s="40">
        <v>58.7</v>
      </c>
      <c r="G174" s="40">
        <v>66.8</v>
      </c>
      <c r="H174" s="40">
        <v>75.5</v>
      </c>
      <c r="I174" s="40">
        <v>74.5</v>
      </c>
      <c r="J174" s="40">
        <v>65.4</v>
      </c>
      <c r="K174" s="40">
        <v>52.5</v>
      </c>
      <c r="L174" s="40">
        <v>39.8</v>
      </c>
      <c r="M174" s="40">
        <v>31.5</v>
      </c>
      <c r="N174" s="48">
        <v>51.4</v>
      </c>
    </row>
    <row r="175" spans="1:14" ht="12.75">
      <c r="A175" s="37" t="s">
        <v>134</v>
      </c>
      <c r="B175" s="40">
        <v>26.2</v>
      </c>
      <c r="C175" s="40">
        <v>32.6</v>
      </c>
      <c r="D175" s="40">
        <v>40</v>
      </c>
      <c r="E175" s="40">
        <v>47.7</v>
      </c>
      <c r="F175" s="40">
        <v>56.5</v>
      </c>
      <c r="G175" s="40">
        <v>65.7</v>
      </c>
      <c r="H175" s="40">
        <v>73.9</v>
      </c>
      <c r="I175" s="40">
        <v>71.9</v>
      </c>
      <c r="J175" s="40">
        <v>62.2</v>
      </c>
      <c r="K175" s="40">
        <v>50.1</v>
      </c>
      <c r="L175" s="40">
        <v>37.2</v>
      </c>
      <c r="M175" s="40">
        <v>28</v>
      </c>
      <c r="N175" s="48">
        <v>49.3</v>
      </c>
    </row>
    <row r="176" spans="1:14" ht="12.75">
      <c r="A176" s="37" t="s">
        <v>243</v>
      </c>
      <c r="B176" s="40" t="s">
        <v>330</v>
      </c>
      <c r="C176" s="40" t="s">
        <v>330</v>
      </c>
      <c r="D176" s="40" t="s">
        <v>330</v>
      </c>
      <c r="E176" s="40" t="s">
        <v>330</v>
      </c>
      <c r="F176" s="40" t="s">
        <v>330</v>
      </c>
      <c r="G176" s="40" t="s">
        <v>330</v>
      </c>
      <c r="H176" s="40" t="s">
        <v>330</v>
      </c>
      <c r="I176" s="40" t="s">
        <v>330</v>
      </c>
      <c r="J176" s="40" t="s">
        <v>330</v>
      </c>
      <c r="K176" s="40" t="s">
        <v>330</v>
      </c>
      <c r="L176" s="40" t="s">
        <v>330</v>
      </c>
      <c r="M176" s="40" t="s">
        <v>330</v>
      </c>
      <c r="N176" s="48" t="s">
        <v>330</v>
      </c>
    </row>
    <row r="177" spans="1:14" ht="12.75">
      <c r="A177" s="37" t="s">
        <v>135</v>
      </c>
      <c r="B177" s="40">
        <v>30.1</v>
      </c>
      <c r="C177" s="40">
        <v>37.7</v>
      </c>
      <c r="D177" s="40">
        <v>47.5</v>
      </c>
      <c r="E177" s="40">
        <v>56.4</v>
      </c>
      <c r="F177" s="40">
        <v>65.3</v>
      </c>
      <c r="G177" s="40">
        <v>74.2</v>
      </c>
      <c r="H177" s="40">
        <v>80.4</v>
      </c>
      <c r="I177" s="40">
        <v>78.1</v>
      </c>
      <c r="J177" s="40">
        <v>69</v>
      </c>
      <c r="K177" s="40">
        <v>56.4</v>
      </c>
      <c r="L177" s="40">
        <v>42.5</v>
      </c>
      <c r="M177" s="40">
        <v>32.3</v>
      </c>
      <c r="N177" s="48">
        <v>55.8</v>
      </c>
    </row>
    <row r="178" spans="1:14" ht="12.75">
      <c r="A178" s="37" t="s">
        <v>136</v>
      </c>
      <c r="B178" s="40">
        <v>28.5</v>
      </c>
      <c r="C178" s="40">
        <v>33.5</v>
      </c>
      <c r="D178" s="40">
        <v>39.8</v>
      </c>
      <c r="E178" s="40">
        <v>47.2</v>
      </c>
      <c r="F178" s="40">
        <v>55.6</v>
      </c>
      <c r="G178" s="40">
        <v>65.2</v>
      </c>
      <c r="H178" s="40">
        <v>72.3</v>
      </c>
      <c r="I178" s="40">
        <v>70.5</v>
      </c>
      <c r="J178" s="40">
        <v>62.2</v>
      </c>
      <c r="K178" s="40">
        <v>51</v>
      </c>
      <c r="L178" s="40">
        <v>38.2</v>
      </c>
      <c r="M178" s="40">
        <v>29.5</v>
      </c>
      <c r="N178" s="48">
        <v>49.4</v>
      </c>
    </row>
    <row r="179" spans="1:14" ht="12.75">
      <c r="A179" s="37" t="s">
        <v>137</v>
      </c>
      <c r="B179" s="40">
        <v>27.9</v>
      </c>
      <c r="C179" s="40">
        <v>27.6</v>
      </c>
      <c r="D179" s="40">
        <v>34.1</v>
      </c>
      <c r="E179" s="40">
        <v>45</v>
      </c>
      <c r="F179" s="40">
        <v>54</v>
      </c>
      <c r="G179" s="40">
        <v>64.4</v>
      </c>
      <c r="H179" s="40">
        <v>70.8</v>
      </c>
      <c r="I179" s="40">
        <v>67.5</v>
      </c>
      <c r="J179" s="40">
        <v>62.4</v>
      </c>
      <c r="K179" s="40">
        <v>50.9</v>
      </c>
      <c r="L179" s="40">
        <v>35.2</v>
      </c>
      <c r="M179" s="40">
        <v>26.1</v>
      </c>
      <c r="N179" s="48">
        <v>47.2</v>
      </c>
    </row>
    <row r="180" spans="1:14" ht="12.75">
      <c r="A180" s="37" t="s">
        <v>138</v>
      </c>
      <c r="B180" s="40">
        <v>24.9</v>
      </c>
      <c r="C180" s="40">
        <v>29</v>
      </c>
      <c r="D180" s="40">
        <v>36</v>
      </c>
      <c r="E180" s="40">
        <v>44.3</v>
      </c>
      <c r="F180" s="40">
        <v>53</v>
      </c>
      <c r="G180" s="40">
        <v>62.2</v>
      </c>
      <c r="H180" s="40">
        <v>68.5</v>
      </c>
      <c r="I180" s="40">
        <v>66.5</v>
      </c>
      <c r="J180" s="40">
        <v>59</v>
      </c>
      <c r="K180" s="40">
        <v>48.1</v>
      </c>
      <c r="L180" s="40">
        <v>35.2</v>
      </c>
      <c r="M180" s="40">
        <v>26.8</v>
      </c>
      <c r="N180" s="48">
        <v>46.1</v>
      </c>
    </row>
    <row r="181" spans="1:14" ht="12.75">
      <c r="A181" s="37" t="s">
        <v>317</v>
      </c>
      <c r="B181" s="40">
        <v>32</v>
      </c>
      <c r="C181" s="40">
        <v>40.5</v>
      </c>
      <c r="D181" s="40">
        <v>45.4</v>
      </c>
      <c r="E181" s="40">
        <v>54.3</v>
      </c>
      <c r="F181" s="40">
        <v>64.1</v>
      </c>
      <c r="G181" s="40">
        <v>77.4</v>
      </c>
      <c r="H181" s="40">
        <v>80.7</v>
      </c>
      <c r="I181" s="40">
        <v>77.9</v>
      </c>
      <c r="J181" s="40">
        <v>73.2</v>
      </c>
      <c r="K181" s="40">
        <v>58.3</v>
      </c>
      <c r="L181" s="40">
        <v>40.1</v>
      </c>
      <c r="M181" s="40">
        <v>37.2</v>
      </c>
      <c r="N181" s="48">
        <v>56.8</v>
      </c>
    </row>
    <row r="182" spans="1:14" ht="12.75">
      <c r="A182" s="37" t="s">
        <v>139</v>
      </c>
      <c r="B182" s="40">
        <v>32.5</v>
      </c>
      <c r="C182" s="40">
        <v>38.2</v>
      </c>
      <c r="D182" s="40">
        <v>46.2</v>
      </c>
      <c r="E182" s="40">
        <v>54.1</v>
      </c>
      <c r="F182" s="40">
        <v>64.6</v>
      </c>
      <c r="G182" s="40">
        <v>74.2</v>
      </c>
      <c r="H182" s="40">
        <v>79.8</v>
      </c>
      <c r="I182" s="40">
        <v>77.7</v>
      </c>
      <c r="J182" s="40">
        <v>69.9</v>
      </c>
      <c r="K182" s="40">
        <v>57.8</v>
      </c>
      <c r="L182" s="40">
        <v>44.4</v>
      </c>
      <c r="M182" s="40">
        <v>34.7</v>
      </c>
      <c r="N182" s="48">
        <v>56.2</v>
      </c>
    </row>
    <row r="183" spans="1:14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 t="s">
        <v>330</v>
      </c>
      <c r="F183" s="40" t="s">
        <v>330</v>
      </c>
      <c r="G183" s="40" t="s">
        <v>330</v>
      </c>
      <c r="H183" s="40" t="s">
        <v>330</v>
      </c>
      <c r="I183" s="40" t="s">
        <v>330</v>
      </c>
      <c r="J183" s="40" t="s">
        <v>330</v>
      </c>
      <c r="K183" s="40" t="s">
        <v>330</v>
      </c>
      <c r="L183" s="40" t="s">
        <v>330</v>
      </c>
      <c r="M183" s="40" t="s">
        <v>330</v>
      </c>
      <c r="N183" s="48" t="s">
        <v>330</v>
      </c>
    </row>
    <row r="184" spans="1:14" ht="12.75">
      <c r="A184" s="37" t="s">
        <v>140</v>
      </c>
      <c r="B184" s="40">
        <v>23.7</v>
      </c>
      <c r="C184" s="40">
        <v>28.3</v>
      </c>
      <c r="D184" s="40">
        <v>36.9</v>
      </c>
      <c r="E184" s="40">
        <v>45.4</v>
      </c>
      <c r="F184" s="40">
        <v>53.9</v>
      </c>
      <c r="G184" s="40">
        <v>62.1</v>
      </c>
      <c r="H184" s="40">
        <v>69.6</v>
      </c>
      <c r="I184" s="40">
        <v>67.7</v>
      </c>
      <c r="J184" s="40">
        <v>58.7</v>
      </c>
      <c r="K184" s="40">
        <v>48</v>
      </c>
      <c r="L184" s="40">
        <v>34.8</v>
      </c>
      <c r="M184" s="40">
        <v>25.7</v>
      </c>
      <c r="N184" s="48">
        <v>46.2</v>
      </c>
    </row>
    <row r="185" spans="1:14" ht="12.75">
      <c r="A185" s="37" t="s">
        <v>141</v>
      </c>
      <c r="B185" s="40">
        <v>24</v>
      </c>
      <c r="C185" s="40">
        <v>28.9</v>
      </c>
      <c r="D185" s="40">
        <v>37.6</v>
      </c>
      <c r="E185" s="40">
        <v>45.2</v>
      </c>
      <c r="F185" s="40">
        <v>53.9</v>
      </c>
      <c r="G185" s="40">
        <v>62.4</v>
      </c>
      <c r="H185" s="40">
        <v>69.6</v>
      </c>
      <c r="I185" s="40">
        <v>67.9</v>
      </c>
      <c r="J185" s="40">
        <v>59.8</v>
      </c>
      <c r="K185" s="40">
        <v>48.8</v>
      </c>
      <c r="L185" s="40">
        <v>35.6</v>
      </c>
      <c r="M185" s="40">
        <v>25.7</v>
      </c>
      <c r="N185" s="48">
        <v>46.6</v>
      </c>
    </row>
    <row r="186" spans="1:14" ht="12.75">
      <c r="A186" s="37" t="s">
        <v>142</v>
      </c>
      <c r="B186" s="40">
        <v>25.9</v>
      </c>
      <c r="C186" s="40">
        <v>29.5</v>
      </c>
      <c r="D186" s="40">
        <v>36.3</v>
      </c>
      <c r="E186" s="40">
        <v>44.7</v>
      </c>
      <c r="F186" s="40">
        <v>53.5</v>
      </c>
      <c r="G186" s="40">
        <v>61.9</v>
      </c>
      <c r="H186" s="40">
        <v>69.9</v>
      </c>
      <c r="I186" s="40">
        <v>68.3</v>
      </c>
      <c r="J186" s="40">
        <v>59.5</v>
      </c>
      <c r="K186" s="40">
        <v>48.7</v>
      </c>
      <c r="L186" s="40">
        <v>36.4</v>
      </c>
      <c r="M186" s="40">
        <v>27.6</v>
      </c>
      <c r="N186" s="48">
        <v>46.8</v>
      </c>
    </row>
    <row r="187" spans="1:14" ht="12.75">
      <c r="A187" s="37" t="s">
        <v>143</v>
      </c>
      <c r="B187" s="40">
        <v>16</v>
      </c>
      <c r="C187" s="40">
        <v>23.5</v>
      </c>
      <c r="D187" s="40">
        <v>37</v>
      </c>
      <c r="E187" s="40">
        <v>47.7</v>
      </c>
      <c r="F187" s="40">
        <v>56.7</v>
      </c>
      <c r="G187" s="40">
        <v>65</v>
      </c>
      <c r="H187" s="40">
        <v>72</v>
      </c>
      <c r="I187" s="40">
        <v>70.2</v>
      </c>
      <c r="J187" s="40">
        <v>61.4</v>
      </c>
      <c r="K187" s="40">
        <v>49</v>
      </c>
      <c r="L187" s="40">
        <v>33.2</v>
      </c>
      <c r="M187" s="40">
        <v>21.2</v>
      </c>
      <c r="N187" s="48">
        <v>46.1</v>
      </c>
    </row>
    <row r="188" spans="1:14" ht="12.75">
      <c r="A188" s="37" t="s">
        <v>144</v>
      </c>
      <c r="B188" s="40">
        <v>29.3</v>
      </c>
      <c r="C188" s="40">
        <v>33.8</v>
      </c>
      <c r="D188" s="40">
        <v>40.2</v>
      </c>
      <c r="E188" s="40">
        <v>47.7</v>
      </c>
      <c r="F188" s="40">
        <v>57.9</v>
      </c>
      <c r="G188" s="40">
        <v>68.2</v>
      </c>
      <c r="H188" s="40">
        <v>74.2</v>
      </c>
      <c r="I188" s="40">
        <v>71.8</v>
      </c>
      <c r="J188" s="40">
        <v>63.6</v>
      </c>
      <c r="K188" s="40">
        <v>51.7</v>
      </c>
      <c r="L188" s="40">
        <v>38.8</v>
      </c>
      <c r="M188" s="40">
        <v>30.1</v>
      </c>
      <c r="N188" s="48">
        <v>50.6</v>
      </c>
    </row>
    <row r="189" spans="1:14" ht="12.75">
      <c r="A189" s="37" t="s">
        <v>145</v>
      </c>
      <c r="B189" s="40">
        <v>26.6</v>
      </c>
      <c r="C189" s="40">
        <v>33.3</v>
      </c>
      <c r="D189" s="40">
        <v>38.4</v>
      </c>
      <c r="E189" s="40">
        <v>46.7</v>
      </c>
      <c r="F189" s="40">
        <v>56.7</v>
      </c>
      <c r="G189" s="40">
        <v>65.6</v>
      </c>
      <c r="H189" s="40">
        <v>73.8</v>
      </c>
      <c r="I189" s="40">
        <v>71.9</v>
      </c>
      <c r="J189" s="40">
        <v>62.2</v>
      </c>
      <c r="K189" s="40">
        <v>51.2</v>
      </c>
      <c r="L189" s="40">
        <v>40</v>
      </c>
      <c r="M189" s="40">
        <v>29.1</v>
      </c>
      <c r="N189" s="48">
        <v>49.6</v>
      </c>
    </row>
    <row r="190" spans="1:14" ht="12.75">
      <c r="A190" s="37" t="s">
        <v>146</v>
      </c>
      <c r="B190" s="40">
        <v>19.5</v>
      </c>
      <c r="C190" s="40">
        <v>25.3</v>
      </c>
      <c r="D190" s="40">
        <v>36</v>
      </c>
      <c r="E190" s="40">
        <v>44.9</v>
      </c>
      <c r="F190" s="40">
        <v>54.3</v>
      </c>
      <c r="G190" s="40">
        <v>63.1</v>
      </c>
      <c r="H190" s="40">
        <v>69.5</v>
      </c>
      <c r="I190" s="40">
        <v>67.5</v>
      </c>
      <c r="J190" s="40">
        <v>58.7</v>
      </c>
      <c r="K190" s="40">
        <v>47</v>
      </c>
      <c r="L190" s="40">
        <v>32.4</v>
      </c>
      <c r="M190" s="40">
        <v>22</v>
      </c>
      <c r="N190" s="48">
        <v>45</v>
      </c>
    </row>
    <row r="191" spans="1:14" ht="12.75">
      <c r="A191" s="37" t="s">
        <v>147</v>
      </c>
      <c r="B191" s="40">
        <v>28.7</v>
      </c>
      <c r="C191" s="40">
        <v>33.2</v>
      </c>
      <c r="D191" s="40">
        <v>40.7</v>
      </c>
      <c r="E191" s="40">
        <v>48.7</v>
      </c>
      <c r="F191" s="40">
        <v>57.6</v>
      </c>
      <c r="G191" s="40">
        <v>66.8</v>
      </c>
      <c r="H191" s="40">
        <v>75.4</v>
      </c>
      <c r="I191" s="40">
        <v>73.6</v>
      </c>
      <c r="J191" s="40">
        <v>64.5</v>
      </c>
      <c r="K191" s="40">
        <v>52.7</v>
      </c>
      <c r="L191" s="40">
        <v>39.4</v>
      </c>
      <c r="M191" s="40">
        <v>30.4</v>
      </c>
      <c r="N191" s="48">
        <v>51</v>
      </c>
    </row>
    <row r="192" spans="1:14" ht="12.75">
      <c r="A192" s="37" t="s">
        <v>148</v>
      </c>
      <c r="B192" s="40">
        <v>33</v>
      </c>
      <c r="C192" s="40">
        <v>36.6</v>
      </c>
      <c r="D192" s="40">
        <v>41.8</v>
      </c>
      <c r="E192" s="40">
        <v>48.7</v>
      </c>
      <c r="F192" s="40">
        <v>57.4</v>
      </c>
      <c r="G192" s="40">
        <v>67</v>
      </c>
      <c r="H192" s="40">
        <v>73.7</v>
      </c>
      <c r="I192" s="40">
        <v>71.9</v>
      </c>
      <c r="J192" s="40">
        <v>64.4</v>
      </c>
      <c r="K192" s="40">
        <v>53.7</v>
      </c>
      <c r="L192" s="40">
        <v>41.3</v>
      </c>
      <c r="M192" s="40">
        <v>33.6</v>
      </c>
      <c r="N192" s="48">
        <v>51.9</v>
      </c>
    </row>
    <row r="193" spans="1:14" ht="12.75">
      <c r="A193" s="37" t="s">
        <v>149</v>
      </c>
      <c r="B193" s="40">
        <v>20.8</v>
      </c>
      <c r="C193" s="40">
        <v>26.9</v>
      </c>
      <c r="D193" s="40">
        <v>37</v>
      </c>
      <c r="E193" s="40">
        <v>45.6</v>
      </c>
      <c r="F193" s="40">
        <v>55.2</v>
      </c>
      <c r="G193" s="40">
        <v>63.8</v>
      </c>
      <c r="H193" s="40">
        <v>70.6</v>
      </c>
      <c r="I193" s="40">
        <v>68.4</v>
      </c>
      <c r="J193" s="40">
        <v>59.7</v>
      </c>
      <c r="K193" s="40">
        <v>48.2</v>
      </c>
      <c r="L193" s="40">
        <v>34.8</v>
      </c>
      <c r="M193" s="40">
        <v>22.9</v>
      </c>
      <c r="N193" s="48">
        <v>46.2</v>
      </c>
    </row>
    <row r="194" spans="1:14" ht="12.75">
      <c r="A194" s="37" t="s">
        <v>150</v>
      </c>
      <c r="B194" s="40">
        <v>29</v>
      </c>
      <c r="C194" s="40">
        <v>34.6</v>
      </c>
      <c r="D194" s="40">
        <v>42.1</v>
      </c>
      <c r="E194" s="40">
        <v>50</v>
      </c>
      <c r="F194" s="40">
        <v>59.4</v>
      </c>
      <c r="G194" s="40">
        <v>69.5</v>
      </c>
      <c r="H194" s="40">
        <v>78.5</v>
      </c>
      <c r="I194" s="40">
        <v>76.3</v>
      </c>
      <c r="J194" s="40">
        <v>66.8</v>
      </c>
      <c r="K194" s="40">
        <v>54.6</v>
      </c>
      <c r="L194" s="40">
        <v>39.6</v>
      </c>
      <c r="M194" s="40">
        <v>30.6</v>
      </c>
      <c r="N194" s="48">
        <v>52.6</v>
      </c>
    </row>
    <row r="195" spans="1:14" ht="12.75">
      <c r="A195" s="37" t="s">
        <v>318</v>
      </c>
      <c r="B195" s="40">
        <v>22.6</v>
      </c>
      <c r="C195" s="40">
        <v>29.8</v>
      </c>
      <c r="D195" s="40">
        <v>36.9</v>
      </c>
      <c r="E195" s="40">
        <v>50.7</v>
      </c>
      <c r="F195" s="40">
        <v>57.2</v>
      </c>
      <c r="G195" s="40">
        <v>65.1</v>
      </c>
      <c r="H195" s="40">
        <v>75.1</v>
      </c>
      <c r="I195" s="40">
        <v>74</v>
      </c>
      <c r="J195" s="40">
        <v>65.2</v>
      </c>
      <c r="K195" s="40">
        <v>52.2</v>
      </c>
      <c r="L195" s="40">
        <v>39.2</v>
      </c>
      <c r="M195" s="40">
        <v>28.5</v>
      </c>
      <c r="N195" s="48">
        <v>49.7</v>
      </c>
    </row>
    <row r="196" spans="1:14" ht="12.75">
      <c r="A196" s="37" t="s">
        <v>151</v>
      </c>
      <c r="B196" s="40">
        <v>27.9</v>
      </c>
      <c r="C196" s="40">
        <v>33</v>
      </c>
      <c r="D196" s="40">
        <v>41</v>
      </c>
      <c r="E196" s="40">
        <v>50</v>
      </c>
      <c r="F196" s="40">
        <v>58.7</v>
      </c>
      <c r="G196" s="40">
        <v>67.6</v>
      </c>
      <c r="H196" s="40">
        <v>76</v>
      </c>
      <c r="I196" s="40">
        <v>74.1</v>
      </c>
      <c r="J196" s="40">
        <v>64.2</v>
      </c>
      <c r="K196" s="40">
        <v>52.7</v>
      </c>
      <c r="L196" s="40">
        <v>39.4</v>
      </c>
      <c r="M196" s="40">
        <v>30.1</v>
      </c>
      <c r="N196" s="48">
        <v>51.2</v>
      </c>
    </row>
    <row r="197" spans="1:14" ht="12.75">
      <c r="A197" s="37" t="s">
        <v>152</v>
      </c>
      <c r="B197" s="40">
        <v>26.9</v>
      </c>
      <c r="C197" s="40">
        <v>32.8</v>
      </c>
      <c r="D197" s="40">
        <v>41.1</v>
      </c>
      <c r="E197" s="40">
        <v>49.9</v>
      </c>
      <c r="F197" s="40">
        <v>58.8</v>
      </c>
      <c r="G197" s="40">
        <v>67.4</v>
      </c>
      <c r="H197" s="40">
        <v>75.8</v>
      </c>
      <c r="I197" s="40">
        <v>73.8</v>
      </c>
      <c r="J197" s="40">
        <v>63.8</v>
      </c>
      <c r="K197" s="40">
        <v>52.4</v>
      </c>
      <c r="L197" s="40">
        <v>38.8</v>
      </c>
      <c r="M197" s="40">
        <v>30</v>
      </c>
      <c r="N197" s="48">
        <v>51</v>
      </c>
    </row>
    <row r="198" spans="1:14" ht="12.75">
      <c r="A198" s="37" t="s">
        <v>153</v>
      </c>
      <c r="B198" s="40">
        <v>30.5</v>
      </c>
      <c r="C198" s="40">
        <v>34.6</v>
      </c>
      <c r="D198" s="40">
        <v>42.9</v>
      </c>
      <c r="E198" s="40">
        <v>50.5</v>
      </c>
      <c r="F198" s="40">
        <v>58.9</v>
      </c>
      <c r="G198" s="40">
        <v>68.3</v>
      </c>
      <c r="H198" s="40">
        <v>75.4</v>
      </c>
      <c r="I198" s="40">
        <v>74.3</v>
      </c>
      <c r="J198" s="40">
        <v>64.9</v>
      </c>
      <c r="K198" s="40">
        <v>53.3</v>
      </c>
      <c r="L198" s="40">
        <v>40.1</v>
      </c>
      <c r="M198" s="40">
        <v>31.1</v>
      </c>
      <c r="N198" s="48">
        <v>52.1</v>
      </c>
    </row>
    <row r="199" spans="1:14" ht="12.75">
      <c r="A199" s="37" t="s">
        <v>154</v>
      </c>
      <c r="B199" s="40">
        <v>32.6</v>
      </c>
      <c r="C199" s="40">
        <v>36.5</v>
      </c>
      <c r="D199" s="40">
        <v>41.4</v>
      </c>
      <c r="E199" s="40">
        <v>48.5</v>
      </c>
      <c r="F199" s="40">
        <v>57.3</v>
      </c>
      <c r="G199" s="40">
        <v>66.5</v>
      </c>
      <c r="H199" s="40">
        <v>72.9</v>
      </c>
      <c r="I199" s="40">
        <v>71.3</v>
      </c>
      <c r="J199" s="40">
        <v>64</v>
      </c>
      <c r="K199" s="40">
        <v>53.1</v>
      </c>
      <c r="L199" s="40">
        <v>41.1</v>
      </c>
      <c r="M199" s="40">
        <v>33.7</v>
      </c>
      <c r="N199" s="48">
        <v>51.6</v>
      </c>
    </row>
    <row r="200" spans="1:14" ht="12.75">
      <c r="A200" s="37" t="s">
        <v>155</v>
      </c>
      <c r="B200" s="40">
        <v>28.4</v>
      </c>
      <c r="C200" s="40">
        <v>33.4</v>
      </c>
      <c r="D200" s="40">
        <v>44.2</v>
      </c>
      <c r="E200" s="40">
        <v>52.3</v>
      </c>
      <c r="F200" s="40">
        <v>61.2</v>
      </c>
      <c r="G200" s="40">
        <v>70.6</v>
      </c>
      <c r="H200" s="40">
        <v>77</v>
      </c>
      <c r="I200" s="40">
        <v>75.4</v>
      </c>
      <c r="J200" s="40">
        <v>65.3</v>
      </c>
      <c r="K200" s="40">
        <v>53</v>
      </c>
      <c r="L200" s="40">
        <v>40</v>
      </c>
      <c r="M200" s="40">
        <v>30.4</v>
      </c>
      <c r="N200" s="48">
        <v>52.6</v>
      </c>
    </row>
    <row r="201" spans="1:14" ht="12.75">
      <c r="A201" s="37" t="s">
        <v>319</v>
      </c>
      <c r="B201" s="40">
        <v>23.3</v>
      </c>
      <c r="C201" s="40">
        <v>30.1</v>
      </c>
      <c r="D201" s="40">
        <v>36.8</v>
      </c>
      <c r="E201" s="40">
        <v>43.5</v>
      </c>
      <c r="F201" s="40">
        <v>52.8</v>
      </c>
      <c r="G201" s="40">
        <v>61.7</v>
      </c>
      <c r="H201" s="40">
        <v>68.3</v>
      </c>
      <c r="I201" s="40">
        <v>64</v>
      </c>
      <c r="J201" s="40">
        <v>57.4</v>
      </c>
      <c r="K201" s="40">
        <v>48</v>
      </c>
      <c r="L201" s="40">
        <v>34.8</v>
      </c>
      <c r="M201" s="40">
        <v>31</v>
      </c>
      <c r="N201" s="48">
        <v>46</v>
      </c>
    </row>
    <row r="202" spans="1:14" ht="12.75">
      <c r="A202" s="37" t="s">
        <v>156</v>
      </c>
      <c r="B202" s="40">
        <v>15.8</v>
      </c>
      <c r="C202" s="40">
        <v>23.6</v>
      </c>
      <c r="D202" s="40">
        <v>38.9</v>
      </c>
      <c r="E202" s="40">
        <v>49.7</v>
      </c>
      <c r="F202" s="40">
        <v>60.1</v>
      </c>
      <c r="G202" s="40">
        <v>68.8</v>
      </c>
      <c r="H202" s="40">
        <v>75.3</v>
      </c>
      <c r="I202" s="40">
        <v>72.8</v>
      </c>
      <c r="J202" s="40">
        <v>62.5</v>
      </c>
      <c r="K202" s="40">
        <v>49.8</v>
      </c>
      <c r="L202" s="40">
        <v>34</v>
      </c>
      <c r="M202" s="40">
        <v>20.3</v>
      </c>
      <c r="N202" s="48">
        <v>47.6</v>
      </c>
    </row>
    <row r="203" spans="1:14" ht="12.75">
      <c r="A203" s="37" t="s">
        <v>157</v>
      </c>
      <c r="B203" s="40">
        <v>23.4</v>
      </c>
      <c r="C203" s="40">
        <v>28.1</v>
      </c>
      <c r="D203" s="40">
        <v>34.9</v>
      </c>
      <c r="E203" s="40">
        <v>42.5</v>
      </c>
      <c r="F203" s="40">
        <v>50.6</v>
      </c>
      <c r="G203" s="40">
        <v>58.8</v>
      </c>
      <c r="H203" s="40">
        <v>65</v>
      </c>
      <c r="I203" s="40">
        <v>63.1</v>
      </c>
      <c r="J203" s="40">
        <v>55.6</v>
      </c>
      <c r="K203" s="40">
        <v>45.4</v>
      </c>
      <c r="L203" s="40">
        <v>33.9</v>
      </c>
      <c r="M203" s="40">
        <v>25</v>
      </c>
      <c r="N203" s="48">
        <v>43.8</v>
      </c>
    </row>
    <row r="204" spans="1:14" ht="12.75">
      <c r="A204" s="37" t="s">
        <v>298</v>
      </c>
      <c r="B204" s="40">
        <v>22.63</v>
      </c>
      <c r="C204" s="40">
        <v>27.04</v>
      </c>
      <c r="D204" s="40">
        <v>32.62</v>
      </c>
      <c r="E204" s="40">
        <v>42.84</v>
      </c>
      <c r="F204" s="40">
        <v>49.69</v>
      </c>
      <c r="G204" s="40">
        <v>59.33</v>
      </c>
      <c r="H204" s="40">
        <v>66.07</v>
      </c>
      <c r="I204" s="40">
        <v>65.22</v>
      </c>
      <c r="J204" s="40">
        <v>55.92</v>
      </c>
      <c r="K204" s="40">
        <v>45.69</v>
      </c>
      <c r="L204" s="40">
        <v>31.85</v>
      </c>
      <c r="M204" s="40">
        <v>23.13</v>
      </c>
      <c r="N204" s="48">
        <v>44.44</v>
      </c>
    </row>
    <row r="205" spans="1:14" ht="12.75">
      <c r="A205" s="37" t="s">
        <v>158</v>
      </c>
      <c r="B205" s="40">
        <v>18</v>
      </c>
      <c r="C205" s="40">
        <v>20.9</v>
      </c>
      <c r="D205" s="40">
        <v>22.2</v>
      </c>
      <c r="E205" s="40">
        <v>29.5</v>
      </c>
      <c r="F205" s="40">
        <v>41</v>
      </c>
      <c r="G205" s="40">
        <v>51.9</v>
      </c>
      <c r="H205" s="40">
        <v>60.4</v>
      </c>
      <c r="I205" s="40">
        <v>58.9</v>
      </c>
      <c r="J205" s="40">
        <v>48.3</v>
      </c>
      <c r="K205" s="40">
        <v>34.9</v>
      </c>
      <c r="L205" s="40">
        <v>25.9</v>
      </c>
      <c r="M205" s="40">
        <v>19.9</v>
      </c>
      <c r="N205" s="48">
        <v>36</v>
      </c>
    </row>
    <row r="206" spans="1:14" ht="12.75">
      <c r="A206" s="37" t="s">
        <v>159</v>
      </c>
      <c r="B206" s="40">
        <v>23.8</v>
      </c>
      <c r="C206" s="40">
        <v>28.4</v>
      </c>
      <c r="D206" s="40">
        <v>35.5</v>
      </c>
      <c r="E206" s="40">
        <v>44</v>
      </c>
      <c r="F206" s="40">
        <v>52.8</v>
      </c>
      <c r="G206" s="40">
        <v>61.6</v>
      </c>
      <c r="H206" s="40">
        <v>71.1</v>
      </c>
      <c r="I206" s="40">
        <v>68.7</v>
      </c>
      <c r="J206" s="40">
        <v>60.2</v>
      </c>
      <c r="K206" s="40">
        <v>48.5</v>
      </c>
      <c r="L206" s="40">
        <v>35.4</v>
      </c>
      <c r="M206" s="40">
        <v>26.8</v>
      </c>
      <c r="N206" s="48">
        <v>46.4</v>
      </c>
    </row>
    <row r="207" spans="1:14" ht="12.75">
      <c r="A207" s="37" t="s">
        <v>244</v>
      </c>
      <c r="B207" s="40">
        <v>24.72</v>
      </c>
      <c r="C207" s="40">
        <v>30.19</v>
      </c>
      <c r="D207" s="40">
        <v>36.95</v>
      </c>
      <c r="E207" s="40">
        <v>43.58</v>
      </c>
      <c r="F207" s="40">
        <v>52.86</v>
      </c>
      <c r="G207" s="40">
        <v>63.02</v>
      </c>
      <c r="H207" s="40">
        <v>71.85</v>
      </c>
      <c r="I207" s="40">
        <v>68.93</v>
      </c>
      <c r="J207" s="40">
        <v>58.07</v>
      </c>
      <c r="K207" s="40">
        <v>48.15</v>
      </c>
      <c r="L207" s="40">
        <v>35.18</v>
      </c>
      <c r="M207" s="40">
        <v>26.6</v>
      </c>
      <c r="N207" s="48">
        <v>46.84</v>
      </c>
    </row>
    <row r="208" spans="1:14" ht="12.75">
      <c r="A208" s="37" t="s">
        <v>160</v>
      </c>
      <c r="B208" s="40">
        <v>28.8</v>
      </c>
      <c r="C208" s="40">
        <v>32.8</v>
      </c>
      <c r="D208" s="40">
        <v>39.1</v>
      </c>
      <c r="E208" s="40">
        <v>46.9</v>
      </c>
      <c r="F208" s="40">
        <v>55.3</v>
      </c>
      <c r="G208" s="40">
        <v>64.7</v>
      </c>
      <c r="H208" s="40">
        <v>71.2</v>
      </c>
      <c r="I208" s="40">
        <v>69.6</v>
      </c>
      <c r="J208" s="40">
        <v>61.6</v>
      </c>
      <c r="K208" s="40">
        <v>50.4</v>
      </c>
      <c r="L208" s="40">
        <v>38.7</v>
      </c>
      <c r="M208" s="40">
        <v>30.3</v>
      </c>
      <c r="N208" s="48">
        <v>49.1</v>
      </c>
    </row>
    <row r="209" spans="1:14" ht="12.75">
      <c r="A209" s="37" t="s">
        <v>161</v>
      </c>
      <c r="B209" s="40">
        <v>27.2</v>
      </c>
      <c r="C209" s="40">
        <v>32.9</v>
      </c>
      <c r="D209" s="40">
        <v>40.7</v>
      </c>
      <c r="E209" s="40">
        <v>48.2</v>
      </c>
      <c r="F209" s="40">
        <v>57.7</v>
      </c>
      <c r="G209" s="40">
        <v>67.3</v>
      </c>
      <c r="H209" s="40">
        <v>75.2</v>
      </c>
      <c r="I209" s="40">
        <v>73.2</v>
      </c>
      <c r="J209" s="40">
        <v>63.1</v>
      </c>
      <c r="K209" s="40">
        <v>50.9</v>
      </c>
      <c r="L209" s="40">
        <v>37.7</v>
      </c>
      <c r="M209" s="40">
        <v>28.2</v>
      </c>
      <c r="N209" s="48">
        <v>50.2</v>
      </c>
    </row>
    <row r="210" spans="1:14" ht="12.75">
      <c r="A210" s="37" t="s">
        <v>245</v>
      </c>
      <c r="B210" s="40" t="s">
        <v>330</v>
      </c>
      <c r="C210" s="40" t="s">
        <v>330</v>
      </c>
      <c r="D210" s="40" t="s">
        <v>330</v>
      </c>
      <c r="E210" s="40" t="s">
        <v>330</v>
      </c>
      <c r="F210" s="40" t="s">
        <v>330</v>
      </c>
      <c r="G210" s="40" t="s">
        <v>330</v>
      </c>
      <c r="H210" s="40" t="s">
        <v>330</v>
      </c>
      <c r="I210" s="40" t="s">
        <v>330</v>
      </c>
      <c r="J210" s="40" t="s">
        <v>330</v>
      </c>
      <c r="K210" s="40" t="s">
        <v>330</v>
      </c>
      <c r="L210" s="40" t="s">
        <v>330</v>
      </c>
      <c r="M210" s="40" t="s">
        <v>330</v>
      </c>
      <c r="N210" s="48" t="s">
        <v>330</v>
      </c>
    </row>
    <row r="211" spans="1:14" ht="12.75">
      <c r="A211" s="37" t="s">
        <v>246</v>
      </c>
      <c r="B211" s="40" t="s">
        <v>330</v>
      </c>
      <c r="C211" s="40" t="s">
        <v>330</v>
      </c>
      <c r="D211" s="40" t="s">
        <v>330</v>
      </c>
      <c r="E211" s="40" t="s">
        <v>330</v>
      </c>
      <c r="F211" s="40" t="s">
        <v>330</v>
      </c>
      <c r="G211" s="40" t="s">
        <v>330</v>
      </c>
      <c r="H211" s="40" t="s">
        <v>330</v>
      </c>
      <c r="I211" s="40" t="s">
        <v>330</v>
      </c>
      <c r="J211" s="40" t="s">
        <v>330</v>
      </c>
      <c r="K211" s="40" t="s">
        <v>330</v>
      </c>
      <c r="L211" s="40" t="s">
        <v>330</v>
      </c>
      <c r="M211" s="40" t="s">
        <v>330</v>
      </c>
      <c r="N211" s="48" t="s">
        <v>330</v>
      </c>
    </row>
    <row r="212" spans="1:14" ht="12.75">
      <c r="A212" s="37" t="s">
        <v>162</v>
      </c>
      <c r="B212" s="40">
        <v>19.5</v>
      </c>
      <c r="C212" s="40">
        <v>23.4</v>
      </c>
      <c r="D212" s="40">
        <v>33.4</v>
      </c>
      <c r="E212" s="40">
        <v>43.6</v>
      </c>
      <c r="F212" s="40">
        <v>52.5</v>
      </c>
      <c r="G212" s="40">
        <v>60.6</v>
      </c>
      <c r="H212" s="40">
        <v>68.6</v>
      </c>
      <c r="I212" s="40">
        <v>67.1</v>
      </c>
      <c r="J212" s="40">
        <v>57.8</v>
      </c>
      <c r="K212" s="40">
        <v>46.5</v>
      </c>
      <c r="L212" s="40">
        <v>33.3</v>
      </c>
      <c r="M212" s="40">
        <v>22.9</v>
      </c>
      <c r="N212" s="48">
        <v>44.1</v>
      </c>
    </row>
    <row r="213" spans="1:14" ht="12.75">
      <c r="A213" s="37" t="s">
        <v>163</v>
      </c>
      <c r="B213" s="40">
        <v>27.2</v>
      </c>
      <c r="C213" s="40">
        <v>32.8</v>
      </c>
      <c r="D213" s="40">
        <v>37.2</v>
      </c>
      <c r="E213" s="40">
        <v>45.6</v>
      </c>
      <c r="F213" s="40">
        <v>55</v>
      </c>
      <c r="G213" s="40">
        <v>64</v>
      </c>
      <c r="H213" s="40">
        <v>71.9</v>
      </c>
      <c r="I213" s="40">
        <v>69.5</v>
      </c>
      <c r="J213" s="40">
        <v>61.9</v>
      </c>
      <c r="K213" s="40">
        <v>51.4</v>
      </c>
      <c r="L213" s="40">
        <v>38.6</v>
      </c>
      <c r="M213" s="40">
        <v>29.9</v>
      </c>
      <c r="N213" s="48">
        <v>48.8</v>
      </c>
    </row>
    <row r="214" spans="1:14" ht="12.75">
      <c r="A214" s="37" t="s">
        <v>247</v>
      </c>
      <c r="B214" s="40">
        <v>23.47</v>
      </c>
      <c r="C214" s="40">
        <v>24.15</v>
      </c>
      <c r="D214" s="40">
        <v>31.44</v>
      </c>
      <c r="E214" s="40">
        <v>40.24</v>
      </c>
      <c r="F214" s="40">
        <v>49.01</v>
      </c>
      <c r="G214" s="40">
        <v>55.73</v>
      </c>
      <c r="H214" s="40">
        <v>65.01</v>
      </c>
      <c r="I214" s="40">
        <v>62.37</v>
      </c>
      <c r="J214" s="40">
        <v>53.27</v>
      </c>
      <c r="K214" s="40">
        <v>47.07</v>
      </c>
      <c r="L214" s="40">
        <v>34.21</v>
      </c>
      <c r="M214" s="40">
        <v>24.03</v>
      </c>
      <c r="N214" s="48">
        <v>42.44</v>
      </c>
    </row>
    <row r="215" spans="1:14" ht="12.75">
      <c r="A215" s="37" t="s">
        <v>164</v>
      </c>
      <c r="B215" s="40">
        <v>29.2</v>
      </c>
      <c r="C215" s="40">
        <v>34.2</v>
      </c>
      <c r="D215" s="40">
        <v>41.7</v>
      </c>
      <c r="E215" s="40">
        <v>49.6</v>
      </c>
      <c r="F215" s="40">
        <v>58.2</v>
      </c>
      <c r="G215" s="40">
        <v>66.9</v>
      </c>
      <c r="H215" s="40">
        <v>74.8</v>
      </c>
      <c r="I215" s="40">
        <v>72.9</v>
      </c>
      <c r="J215" s="40">
        <v>63.9</v>
      </c>
      <c r="K215" s="40">
        <v>52.4</v>
      </c>
      <c r="L215" s="40">
        <v>39.6</v>
      </c>
      <c r="M215" s="40">
        <v>31</v>
      </c>
      <c r="N215" s="48">
        <v>51.2</v>
      </c>
    </row>
    <row r="216" spans="1:14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</row>
    <row r="217" spans="1:14" ht="12.75">
      <c r="A217" s="37" t="s">
        <v>165</v>
      </c>
      <c r="B217" s="40">
        <v>23.8</v>
      </c>
      <c r="C217" s="40">
        <v>30.1</v>
      </c>
      <c r="D217" s="40">
        <v>38.2</v>
      </c>
      <c r="E217" s="40">
        <v>48.7</v>
      </c>
      <c r="F217" s="40">
        <v>57.5</v>
      </c>
      <c r="G217" s="40">
        <v>66.2</v>
      </c>
      <c r="H217" s="40">
        <v>73.7</v>
      </c>
      <c r="I217" s="40">
        <v>71</v>
      </c>
      <c r="J217" s="40">
        <v>63.2</v>
      </c>
      <c r="K217" s="40">
        <v>52.2</v>
      </c>
      <c r="L217" s="40">
        <v>37.9</v>
      </c>
      <c r="M217" s="40">
        <v>26.9</v>
      </c>
      <c r="N217" s="48">
        <v>49.1</v>
      </c>
    </row>
    <row r="218" spans="1:14" ht="12.75">
      <c r="A218" s="37" t="s">
        <v>166</v>
      </c>
      <c r="B218" s="40">
        <v>25.1</v>
      </c>
      <c r="C218" s="40">
        <v>31.2</v>
      </c>
      <c r="D218" s="40">
        <v>40.1</v>
      </c>
      <c r="E218" s="40">
        <v>48.9</v>
      </c>
      <c r="F218" s="40">
        <v>57.7</v>
      </c>
      <c r="G218" s="40">
        <v>68.1</v>
      </c>
      <c r="H218" s="40">
        <v>74.2</v>
      </c>
      <c r="I218" s="40">
        <v>72.7</v>
      </c>
      <c r="J218" s="40">
        <v>63.9</v>
      </c>
      <c r="K218" s="40">
        <v>51</v>
      </c>
      <c r="L218" s="40">
        <v>37.3</v>
      </c>
      <c r="M218" s="40">
        <v>28.4</v>
      </c>
      <c r="N218" s="48">
        <v>49.9</v>
      </c>
    </row>
    <row r="219" spans="1:14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</row>
    <row r="220" spans="1:14" ht="12.75">
      <c r="A220" s="37" t="s">
        <v>167</v>
      </c>
      <c r="B220" s="40">
        <v>25</v>
      </c>
      <c r="C220" s="40">
        <v>30.2</v>
      </c>
      <c r="D220" s="40">
        <v>38.9</v>
      </c>
      <c r="E220" s="40">
        <v>49.9</v>
      </c>
      <c r="F220" s="40">
        <v>56.5</v>
      </c>
      <c r="G220" s="40">
        <v>64.9</v>
      </c>
      <c r="H220" s="40">
        <v>73.4</v>
      </c>
      <c r="I220" s="40">
        <v>72.2</v>
      </c>
      <c r="J220" s="40">
        <v>64.3</v>
      </c>
      <c r="K220" s="40">
        <v>52.3</v>
      </c>
      <c r="L220" s="40">
        <v>38.9</v>
      </c>
      <c r="M220" s="40">
        <v>28.3</v>
      </c>
      <c r="N220" s="48">
        <v>49.6</v>
      </c>
    </row>
    <row r="221" spans="1:14" ht="12.75">
      <c r="A221" s="37" t="s">
        <v>168</v>
      </c>
      <c r="B221" s="40">
        <v>31</v>
      </c>
      <c r="C221" s="40">
        <v>35.4</v>
      </c>
      <c r="D221" s="40">
        <v>45</v>
      </c>
      <c r="E221" s="40">
        <v>52.2</v>
      </c>
      <c r="F221" s="40">
        <v>60.8</v>
      </c>
      <c r="G221" s="40">
        <v>69.8</v>
      </c>
      <c r="H221" s="40">
        <v>76.9</v>
      </c>
      <c r="I221" s="40">
        <v>75.6</v>
      </c>
      <c r="J221" s="40">
        <v>66.1</v>
      </c>
      <c r="K221" s="40">
        <v>53.7</v>
      </c>
      <c r="L221" s="40">
        <v>40.9</v>
      </c>
      <c r="M221" s="40">
        <v>32.1</v>
      </c>
      <c r="N221" s="48">
        <v>53.3</v>
      </c>
    </row>
    <row r="222" spans="1:14" ht="12.75">
      <c r="A222" s="37" t="s">
        <v>169</v>
      </c>
      <c r="B222" s="40">
        <v>27.5</v>
      </c>
      <c r="C222" s="40">
        <v>33</v>
      </c>
      <c r="D222" s="40">
        <v>39.5</v>
      </c>
      <c r="E222" s="40">
        <v>47.8</v>
      </c>
      <c r="F222" s="40">
        <v>57.4</v>
      </c>
      <c r="G222" s="40">
        <v>64.9</v>
      </c>
      <c r="H222" s="40">
        <v>72.5</v>
      </c>
      <c r="I222" s="40">
        <v>70.7</v>
      </c>
      <c r="J222" s="40">
        <v>61.2</v>
      </c>
      <c r="K222" s="40">
        <v>50.2</v>
      </c>
      <c r="L222" s="40">
        <v>38.4</v>
      </c>
      <c r="M222" s="40">
        <v>29.3</v>
      </c>
      <c r="N222" s="48">
        <v>49.4</v>
      </c>
    </row>
    <row r="223" spans="1:14" ht="12.75">
      <c r="A223" s="37" t="s">
        <v>170</v>
      </c>
      <c r="B223" s="40">
        <v>14.4</v>
      </c>
      <c r="C223" s="40">
        <v>17.7</v>
      </c>
      <c r="D223" s="40">
        <v>28.3</v>
      </c>
      <c r="E223" s="40">
        <v>38.5</v>
      </c>
      <c r="F223" s="40">
        <v>46.9</v>
      </c>
      <c r="G223" s="40">
        <v>55.5</v>
      </c>
      <c r="H223" s="40">
        <v>61.8</v>
      </c>
      <c r="I223" s="40">
        <v>60.2</v>
      </c>
      <c r="J223" s="40">
        <v>50.6</v>
      </c>
      <c r="K223" s="40">
        <v>40.1</v>
      </c>
      <c r="L223" s="40">
        <v>26.5</v>
      </c>
      <c r="M223" s="40">
        <v>15</v>
      </c>
      <c r="N223" s="48">
        <v>38</v>
      </c>
    </row>
    <row r="224" spans="1:14" ht="12.75">
      <c r="A224" s="37" t="s">
        <v>171</v>
      </c>
      <c r="B224" s="40">
        <v>28</v>
      </c>
      <c r="C224" s="40">
        <v>32.9</v>
      </c>
      <c r="D224" s="40">
        <v>40.4</v>
      </c>
      <c r="E224" s="40">
        <v>47.6</v>
      </c>
      <c r="F224" s="40">
        <v>55.6</v>
      </c>
      <c r="G224" s="40">
        <v>64.2</v>
      </c>
      <c r="H224" s="40">
        <v>71</v>
      </c>
      <c r="I224" s="40">
        <v>69.2</v>
      </c>
      <c r="J224" s="40">
        <v>60.5</v>
      </c>
      <c r="K224" s="40">
        <v>49.8</v>
      </c>
      <c r="L224" s="40">
        <v>38.1</v>
      </c>
      <c r="M224" s="40">
        <v>29.5</v>
      </c>
      <c r="N224" s="48">
        <v>48.9</v>
      </c>
    </row>
    <row r="225" spans="1:14" ht="12.75">
      <c r="A225" s="37" t="s">
        <v>172</v>
      </c>
      <c r="B225" s="40">
        <v>23.7</v>
      </c>
      <c r="C225" s="40">
        <v>28.2</v>
      </c>
      <c r="D225" s="40">
        <v>37.1</v>
      </c>
      <c r="E225" s="40">
        <v>46</v>
      </c>
      <c r="F225" s="40">
        <v>54.8</v>
      </c>
      <c r="G225" s="40">
        <v>63.3</v>
      </c>
      <c r="H225" s="40">
        <v>71.8</v>
      </c>
      <c r="I225" s="40">
        <v>70.6</v>
      </c>
      <c r="J225" s="40">
        <v>61</v>
      </c>
      <c r="K225" s="40">
        <v>49.1</v>
      </c>
      <c r="L225" s="40">
        <v>35.9</v>
      </c>
      <c r="M225" s="40">
        <v>25.6</v>
      </c>
      <c r="N225" s="48">
        <v>47.3</v>
      </c>
    </row>
    <row r="226" spans="1:14" ht="12.75">
      <c r="A226" s="37" t="s">
        <v>173</v>
      </c>
      <c r="B226" s="40">
        <v>26.8</v>
      </c>
      <c r="C226" s="40">
        <v>32.1</v>
      </c>
      <c r="D226" s="40">
        <v>40.1</v>
      </c>
      <c r="E226" s="40">
        <v>49.2</v>
      </c>
      <c r="F226" s="40">
        <v>57.6</v>
      </c>
      <c r="G226" s="40">
        <v>66.4</v>
      </c>
      <c r="H226" s="40">
        <v>74.9</v>
      </c>
      <c r="I226" s="40">
        <v>72.9</v>
      </c>
      <c r="J226" s="40">
        <v>63.2</v>
      </c>
      <c r="K226" s="40">
        <v>52</v>
      </c>
      <c r="L226" s="40">
        <v>38.6</v>
      </c>
      <c r="M226" s="40">
        <v>29.6</v>
      </c>
      <c r="N226" s="48">
        <v>50.3</v>
      </c>
    </row>
    <row r="227" spans="1:14" ht="12.75">
      <c r="A227" s="37" t="s">
        <v>320</v>
      </c>
      <c r="B227" s="40">
        <v>27.6</v>
      </c>
      <c r="C227" s="40">
        <v>33.5</v>
      </c>
      <c r="D227" s="40">
        <v>42.2</v>
      </c>
      <c r="E227" s="40">
        <v>45.3</v>
      </c>
      <c r="F227" s="40">
        <v>56.1</v>
      </c>
      <c r="G227" s="40">
        <v>65.2</v>
      </c>
      <c r="H227" s="40">
        <v>75.4</v>
      </c>
      <c r="I227" s="40">
        <v>71.7</v>
      </c>
      <c r="J227" s="40">
        <v>63.6</v>
      </c>
      <c r="K227" s="40">
        <v>51.6</v>
      </c>
      <c r="L227" s="40">
        <v>43</v>
      </c>
      <c r="M227" s="40">
        <v>27.8</v>
      </c>
      <c r="N227" s="48">
        <v>50.2</v>
      </c>
    </row>
    <row r="228" spans="1:14" ht="12.75">
      <c r="A228" s="37" t="s">
        <v>174</v>
      </c>
      <c r="B228" s="40">
        <v>17</v>
      </c>
      <c r="C228" s="40">
        <v>24.2</v>
      </c>
      <c r="D228" s="40">
        <v>37.7</v>
      </c>
      <c r="E228" s="40">
        <v>48</v>
      </c>
      <c r="F228" s="40">
        <v>57.6</v>
      </c>
      <c r="G228" s="40">
        <v>66.1</v>
      </c>
      <c r="H228" s="40">
        <v>72.8</v>
      </c>
      <c r="I228" s="40">
        <v>70.7</v>
      </c>
      <c r="J228" s="40">
        <v>61.4</v>
      </c>
      <c r="K228" s="40">
        <v>49.3</v>
      </c>
      <c r="L228" s="40">
        <v>34.1</v>
      </c>
      <c r="M228" s="40">
        <v>21.4</v>
      </c>
      <c r="N228" s="48">
        <v>46.7</v>
      </c>
    </row>
    <row r="229" spans="1:14" ht="12.75">
      <c r="A229" s="37" t="s">
        <v>175</v>
      </c>
      <c r="B229" s="40">
        <v>26.3</v>
      </c>
      <c r="C229" s="40">
        <v>30.2</v>
      </c>
      <c r="D229" s="40">
        <v>37.9</v>
      </c>
      <c r="E229" s="40">
        <v>43.7</v>
      </c>
      <c r="F229" s="40">
        <v>53.2</v>
      </c>
      <c r="G229" s="40">
        <v>61.5</v>
      </c>
      <c r="H229" s="40">
        <v>71.3</v>
      </c>
      <c r="I229" s="40">
        <v>70.5</v>
      </c>
      <c r="J229" s="40">
        <v>60.9</v>
      </c>
      <c r="K229" s="40">
        <v>48.1</v>
      </c>
      <c r="L229" s="40">
        <v>34.1</v>
      </c>
      <c r="M229" s="40">
        <v>25.8</v>
      </c>
      <c r="N229" s="48">
        <v>47</v>
      </c>
    </row>
    <row r="230" spans="1:14" ht="12.75">
      <c r="A230" s="37" t="s">
        <v>178</v>
      </c>
      <c r="B230" s="40">
        <v>26.8</v>
      </c>
      <c r="C230" s="40">
        <v>32.3</v>
      </c>
      <c r="D230" s="40">
        <v>39.9</v>
      </c>
      <c r="E230" s="40">
        <v>47.9</v>
      </c>
      <c r="F230" s="40">
        <v>56.6</v>
      </c>
      <c r="G230" s="40">
        <v>65.8</v>
      </c>
      <c r="H230" s="40">
        <v>72.9</v>
      </c>
      <c r="I230" s="40">
        <v>70.8</v>
      </c>
      <c r="J230" s="40">
        <v>61.9</v>
      </c>
      <c r="K230" s="40">
        <v>50.4</v>
      </c>
      <c r="L230" s="40">
        <v>37.5</v>
      </c>
      <c r="M230" s="40">
        <v>28.2</v>
      </c>
      <c r="N230" s="48">
        <v>49.2</v>
      </c>
    </row>
    <row r="231" spans="1:14" ht="12.75">
      <c r="A231" s="37" t="s">
        <v>179</v>
      </c>
      <c r="B231" s="40">
        <v>23.1</v>
      </c>
      <c r="C231" s="40">
        <v>26.2</v>
      </c>
      <c r="D231" s="40">
        <v>33.4</v>
      </c>
      <c r="E231" s="40">
        <v>40.1</v>
      </c>
      <c r="F231" s="40">
        <v>48.9</v>
      </c>
      <c r="G231" s="40">
        <v>57.9</v>
      </c>
      <c r="H231" s="40">
        <v>64.8</v>
      </c>
      <c r="I231" s="40">
        <v>63.4</v>
      </c>
      <c r="J231" s="40">
        <v>55</v>
      </c>
      <c r="K231" s="40">
        <v>45</v>
      </c>
      <c r="L231" s="40">
        <v>30.9</v>
      </c>
      <c r="M231" s="40">
        <v>23.4</v>
      </c>
      <c r="N231" s="48">
        <v>42.7</v>
      </c>
    </row>
    <row r="232" spans="1:14" ht="12.75">
      <c r="A232" s="37" t="s">
        <v>182</v>
      </c>
      <c r="B232" s="40">
        <v>29.4</v>
      </c>
      <c r="C232" s="40">
        <v>34.7</v>
      </c>
      <c r="D232" s="40">
        <v>41.9</v>
      </c>
      <c r="E232" s="40">
        <v>51.5</v>
      </c>
      <c r="F232" s="40">
        <v>60</v>
      </c>
      <c r="G232" s="40">
        <v>68.4</v>
      </c>
      <c r="H232" s="40">
        <v>78.5</v>
      </c>
      <c r="I232" s="40">
        <v>76.2</v>
      </c>
      <c r="J232" s="40">
        <v>66.5</v>
      </c>
      <c r="K232" s="40">
        <v>54.9</v>
      </c>
      <c r="L232" s="40">
        <v>40.6</v>
      </c>
      <c r="M232" s="40">
        <v>33.1</v>
      </c>
      <c r="N232" s="48">
        <v>53</v>
      </c>
    </row>
    <row r="233" spans="1:14" ht="12.75">
      <c r="A233" s="37" t="s">
        <v>181</v>
      </c>
      <c r="B233" s="40">
        <v>28.8</v>
      </c>
      <c r="C233" s="40">
        <v>34</v>
      </c>
      <c r="D233" s="40">
        <v>42.1</v>
      </c>
      <c r="E233" s="40">
        <v>49.9</v>
      </c>
      <c r="F233" s="40">
        <v>59.2</v>
      </c>
      <c r="G233" s="40">
        <v>68.8</v>
      </c>
      <c r="H233" s="40">
        <v>77.7</v>
      </c>
      <c r="I233" s="40">
        <v>75.9</v>
      </c>
      <c r="J233" s="40">
        <v>65.5</v>
      </c>
      <c r="K233" s="40">
        <v>53</v>
      </c>
      <c r="L233" s="40">
        <v>39.8</v>
      </c>
      <c r="M233" s="40">
        <v>30.4</v>
      </c>
      <c r="N233" s="48">
        <v>52.1</v>
      </c>
    </row>
    <row r="234" spans="1:14" ht="12.75">
      <c r="A234" s="37" t="s">
        <v>184</v>
      </c>
      <c r="B234" s="40">
        <v>32.2</v>
      </c>
      <c r="C234" s="40">
        <v>35.7</v>
      </c>
      <c r="D234" s="40">
        <v>44</v>
      </c>
      <c r="E234" s="40">
        <v>50.4</v>
      </c>
      <c r="F234" s="40">
        <v>59.8</v>
      </c>
      <c r="G234" s="40">
        <v>68.2</v>
      </c>
      <c r="H234" s="40">
        <v>76.7</v>
      </c>
      <c r="I234" s="40">
        <v>75.3</v>
      </c>
      <c r="J234" s="40">
        <v>65.8</v>
      </c>
      <c r="K234" s="40">
        <v>53.6</v>
      </c>
      <c r="L234" s="40">
        <v>40.5</v>
      </c>
      <c r="M234" s="40">
        <v>31.9</v>
      </c>
      <c r="N234" s="48">
        <v>52.9</v>
      </c>
    </row>
    <row r="235" spans="1:14" ht="12.75">
      <c r="A235" s="37" t="s">
        <v>183</v>
      </c>
      <c r="B235" s="40">
        <v>33.5</v>
      </c>
      <c r="C235" s="40">
        <v>38.1</v>
      </c>
      <c r="D235" s="40">
        <v>46.6</v>
      </c>
      <c r="E235" s="40">
        <v>53.6</v>
      </c>
      <c r="F235" s="40">
        <v>61.8</v>
      </c>
      <c r="G235" s="40">
        <v>71.5</v>
      </c>
      <c r="H235" s="40">
        <v>78.7</v>
      </c>
      <c r="I235" s="40">
        <v>77.8</v>
      </c>
      <c r="J235" s="40">
        <v>67.6</v>
      </c>
      <c r="K235" s="40">
        <v>56.2</v>
      </c>
      <c r="L235" s="40">
        <v>43.3</v>
      </c>
      <c r="M235" s="40">
        <v>33.4</v>
      </c>
      <c r="N235" s="48">
        <v>55.2</v>
      </c>
    </row>
    <row r="236" spans="1:14" ht="12.75">
      <c r="A236" s="37" t="s">
        <v>180</v>
      </c>
      <c r="B236" s="40">
        <v>25.9</v>
      </c>
      <c r="C236" s="40">
        <v>31.6</v>
      </c>
      <c r="D236" s="40">
        <v>40</v>
      </c>
      <c r="E236" s="40">
        <v>48.6</v>
      </c>
      <c r="F236" s="40">
        <v>57.8</v>
      </c>
      <c r="G236" s="40">
        <v>68</v>
      </c>
      <c r="H236" s="40">
        <v>76.8</v>
      </c>
      <c r="I236" s="40">
        <v>74.5</v>
      </c>
      <c r="J236" s="40">
        <v>64.1</v>
      </c>
      <c r="K236" s="40">
        <v>50.9</v>
      </c>
      <c r="L236" s="40">
        <v>39.4</v>
      </c>
      <c r="M236" s="40">
        <v>29.4</v>
      </c>
      <c r="N236" s="48">
        <v>50.6</v>
      </c>
    </row>
    <row r="237" spans="1:14" ht="12.75">
      <c r="A237" s="37" t="s">
        <v>185</v>
      </c>
      <c r="B237" s="40">
        <v>26.1</v>
      </c>
      <c r="C237" s="40">
        <v>31.6</v>
      </c>
      <c r="D237" s="40">
        <v>41.1</v>
      </c>
      <c r="E237" s="40">
        <v>48.6</v>
      </c>
      <c r="F237" s="40">
        <v>58.9</v>
      </c>
      <c r="G237" s="40">
        <v>67.9</v>
      </c>
      <c r="H237" s="40">
        <v>74.7</v>
      </c>
      <c r="I237" s="40">
        <v>72.5</v>
      </c>
      <c r="J237" s="40">
        <v>62.7</v>
      </c>
      <c r="K237" s="40">
        <v>51.5</v>
      </c>
      <c r="L237" s="40">
        <v>38.9</v>
      </c>
      <c r="M237" s="40">
        <v>27.6</v>
      </c>
      <c r="N237" s="48">
        <v>50.2</v>
      </c>
    </row>
    <row r="238" spans="1:14" ht="12.75">
      <c r="A238" s="37" t="s">
        <v>186</v>
      </c>
      <c r="B238" s="40">
        <v>28.2</v>
      </c>
      <c r="C238" s="40">
        <v>32.5</v>
      </c>
      <c r="D238" s="40">
        <v>40</v>
      </c>
      <c r="E238" s="40">
        <v>47.9</v>
      </c>
      <c r="F238" s="40">
        <v>57.4</v>
      </c>
      <c r="G238" s="40">
        <v>66.7</v>
      </c>
      <c r="H238" s="40">
        <v>75.2</v>
      </c>
      <c r="I238" s="40">
        <v>73.3</v>
      </c>
      <c r="J238" s="40">
        <v>63.9</v>
      </c>
      <c r="K238" s="40">
        <v>51.8</v>
      </c>
      <c r="L238" s="40">
        <v>38.2</v>
      </c>
      <c r="M238" s="40">
        <v>29.3</v>
      </c>
      <c r="N238" s="48">
        <v>50.3</v>
      </c>
    </row>
    <row r="239" spans="1:14" ht="12.75">
      <c r="A239" s="37" t="s">
        <v>187</v>
      </c>
      <c r="B239" s="40">
        <v>25</v>
      </c>
      <c r="C239" s="40">
        <v>30.6</v>
      </c>
      <c r="D239" s="40">
        <v>38.6</v>
      </c>
      <c r="E239" s="40">
        <v>46.7</v>
      </c>
      <c r="F239" s="40">
        <v>55.4</v>
      </c>
      <c r="G239" s="40">
        <v>63.9</v>
      </c>
      <c r="H239" s="40">
        <v>72.1</v>
      </c>
      <c r="I239" s="40">
        <v>70</v>
      </c>
      <c r="J239" s="40">
        <v>60.5</v>
      </c>
      <c r="K239" s="40">
        <v>49.2</v>
      </c>
      <c r="L239" s="40">
        <v>36</v>
      </c>
      <c r="M239" s="40">
        <v>27.1</v>
      </c>
      <c r="N239" s="48">
        <v>47.9</v>
      </c>
    </row>
    <row r="240" spans="1:14" ht="12.75">
      <c r="A240" s="37" t="s">
        <v>188</v>
      </c>
      <c r="B240" s="40">
        <v>15.9</v>
      </c>
      <c r="C240" s="40">
        <v>18.2</v>
      </c>
      <c r="D240" s="40">
        <v>25.4</v>
      </c>
      <c r="E240" s="40">
        <v>33.2</v>
      </c>
      <c r="F240" s="40">
        <v>44.2</v>
      </c>
      <c r="G240" s="40">
        <v>52.2</v>
      </c>
      <c r="H240" s="40">
        <v>58.6</v>
      </c>
      <c r="I240" s="40">
        <v>57.3</v>
      </c>
      <c r="J240" s="40">
        <v>49.8</v>
      </c>
      <c r="K240" s="40">
        <v>39.4</v>
      </c>
      <c r="L240" s="40">
        <v>27.6</v>
      </c>
      <c r="M240" s="40">
        <v>18</v>
      </c>
      <c r="N240" s="48">
        <v>36.7</v>
      </c>
    </row>
    <row r="241" spans="1:14" ht="12.75">
      <c r="A241" s="37" t="s">
        <v>189</v>
      </c>
      <c r="B241" s="40">
        <v>13</v>
      </c>
      <c r="C241" s="40">
        <v>16.8</v>
      </c>
      <c r="D241" s="40">
        <v>25</v>
      </c>
      <c r="E241" s="40">
        <v>35</v>
      </c>
      <c r="F241" s="40">
        <v>45.2</v>
      </c>
      <c r="G241" s="40">
        <v>54.1</v>
      </c>
      <c r="H241" s="40">
        <v>61</v>
      </c>
      <c r="I241" s="40">
        <v>59.1</v>
      </c>
      <c r="J241" s="40">
        <v>51</v>
      </c>
      <c r="K241" s="40">
        <v>41.1</v>
      </c>
      <c r="L241" s="40">
        <v>27.8</v>
      </c>
      <c r="M241" s="40">
        <v>16.8</v>
      </c>
      <c r="N241" s="48">
        <v>37.2</v>
      </c>
    </row>
    <row r="242" spans="1:14" ht="12.75">
      <c r="A242" s="37" t="s">
        <v>190</v>
      </c>
      <c r="B242" s="40">
        <v>22.1</v>
      </c>
      <c r="C242" s="40">
        <v>23</v>
      </c>
      <c r="D242" s="40">
        <v>29.1</v>
      </c>
      <c r="E242" s="40">
        <v>35.8</v>
      </c>
      <c r="F242" s="40">
        <v>44.1</v>
      </c>
      <c r="G242" s="40">
        <v>53.5</v>
      </c>
      <c r="H242" s="40">
        <v>60.6</v>
      </c>
      <c r="I242" s="40">
        <v>59.2</v>
      </c>
      <c r="J242" s="40">
        <v>50.8</v>
      </c>
      <c r="K242" s="40">
        <v>40.2</v>
      </c>
      <c r="L242" s="40">
        <v>28.1</v>
      </c>
      <c r="M242" s="40">
        <v>21.6</v>
      </c>
      <c r="N242" s="48">
        <v>39</v>
      </c>
    </row>
    <row r="243" spans="1:14" ht="12.75">
      <c r="A243" s="37" t="s">
        <v>321</v>
      </c>
      <c r="B243" s="40">
        <v>21.3</v>
      </c>
      <c r="C243" s="40">
        <v>28.6</v>
      </c>
      <c r="D243" s="40">
        <v>43.7</v>
      </c>
      <c r="E243" s="40">
        <v>51.8</v>
      </c>
      <c r="F243" s="40">
        <v>58.1</v>
      </c>
      <c r="G243" s="40">
        <v>69.4</v>
      </c>
      <c r="H243" s="40">
        <v>77.9</v>
      </c>
      <c r="I243" s="40">
        <v>73.5</v>
      </c>
      <c r="J243" s="40">
        <v>63.9</v>
      </c>
      <c r="K243" s="40">
        <v>52.8</v>
      </c>
      <c r="L243" s="40">
        <v>36.5</v>
      </c>
      <c r="M243" s="40">
        <v>23.4</v>
      </c>
      <c r="N243" s="48">
        <v>50.1</v>
      </c>
    </row>
    <row r="244" spans="1:14" ht="12.75">
      <c r="A244" s="37" t="s">
        <v>322</v>
      </c>
      <c r="B244" s="40">
        <v>23.6</v>
      </c>
      <c r="C244" s="40">
        <v>34.2</v>
      </c>
      <c r="D244" s="40">
        <v>44.8</v>
      </c>
      <c r="E244" s="40">
        <v>54</v>
      </c>
      <c r="F244" s="40">
        <v>60</v>
      </c>
      <c r="G244" s="40">
        <v>69.2</v>
      </c>
      <c r="H244" s="40">
        <v>75.9</v>
      </c>
      <c r="I244" s="40">
        <v>72.9</v>
      </c>
      <c r="J244" s="40">
        <v>66.6</v>
      </c>
      <c r="K244" s="40">
        <v>54.7</v>
      </c>
      <c r="L244" s="40">
        <v>40.8</v>
      </c>
      <c r="M244" s="40">
        <v>27.4</v>
      </c>
      <c r="N244" s="48">
        <v>52</v>
      </c>
    </row>
    <row r="245" spans="1:14" ht="12.75">
      <c r="A245" s="37" t="s">
        <v>191</v>
      </c>
      <c r="B245" s="40">
        <v>25.5</v>
      </c>
      <c r="C245" s="40">
        <v>31.3</v>
      </c>
      <c r="D245" s="40">
        <v>40.7</v>
      </c>
      <c r="E245" s="40">
        <v>47.8</v>
      </c>
      <c r="F245" s="40">
        <v>56.2</v>
      </c>
      <c r="G245" s="40">
        <v>66.1</v>
      </c>
      <c r="H245" s="40">
        <v>72.5</v>
      </c>
      <c r="I245" s="40">
        <v>71.3</v>
      </c>
      <c r="J245" s="40">
        <v>62.2</v>
      </c>
      <c r="K245" s="40">
        <v>49.6</v>
      </c>
      <c r="L245" s="40">
        <v>35.9</v>
      </c>
      <c r="M245" s="40">
        <v>26.2</v>
      </c>
      <c r="N245" s="48">
        <v>48.8</v>
      </c>
    </row>
    <row r="246" spans="1:14" ht="12.75">
      <c r="A246" s="37" t="s">
        <v>192</v>
      </c>
      <c r="B246" s="40">
        <v>19.6</v>
      </c>
      <c r="C246" s="40">
        <v>21</v>
      </c>
      <c r="D246" s="40">
        <v>25.1</v>
      </c>
      <c r="E246" s="40">
        <v>32.3</v>
      </c>
      <c r="F246" s="40">
        <v>41</v>
      </c>
      <c r="G246" s="40">
        <v>50.2</v>
      </c>
      <c r="H246" s="40">
        <v>58.2</v>
      </c>
      <c r="I246" s="40">
        <v>56.8</v>
      </c>
      <c r="J246" s="40">
        <v>49</v>
      </c>
      <c r="K246" s="40">
        <v>38.8</v>
      </c>
      <c r="L246" s="40">
        <v>26.7</v>
      </c>
      <c r="M246" s="40">
        <v>20.6</v>
      </c>
      <c r="N246" s="48">
        <v>36.6</v>
      </c>
    </row>
    <row r="247" spans="1:14" ht="12.75">
      <c r="A247" s="37" t="s">
        <v>193</v>
      </c>
      <c r="B247" s="40">
        <v>22.2</v>
      </c>
      <c r="C247" s="40">
        <v>25.8</v>
      </c>
      <c r="D247" s="40">
        <v>33.4</v>
      </c>
      <c r="E247" s="40">
        <v>42.4</v>
      </c>
      <c r="F247" s="40">
        <v>50.9</v>
      </c>
      <c r="G247" s="40">
        <v>58.4</v>
      </c>
      <c r="H247" s="40">
        <v>65.5</v>
      </c>
      <c r="I247" s="40">
        <v>64.1</v>
      </c>
      <c r="J247" s="40">
        <v>55.9</v>
      </c>
      <c r="K247" s="40">
        <v>45.9</v>
      </c>
      <c r="L247" s="40">
        <v>32.9</v>
      </c>
      <c r="M247" s="40">
        <v>24.5</v>
      </c>
      <c r="N247" s="48">
        <v>43.5</v>
      </c>
    </row>
    <row r="248" spans="1:14" ht="12.75">
      <c r="A248" s="37" t="s">
        <v>194</v>
      </c>
      <c r="B248" s="40">
        <v>21.1</v>
      </c>
      <c r="C248" s="40">
        <v>27.1</v>
      </c>
      <c r="D248" s="40">
        <v>34.7</v>
      </c>
      <c r="E248" s="40">
        <v>43.7</v>
      </c>
      <c r="F248" s="40">
        <v>52.5</v>
      </c>
      <c r="G248" s="40">
        <v>61.5</v>
      </c>
      <c r="H248" s="40">
        <v>70.4</v>
      </c>
      <c r="I248" s="40">
        <v>68.5</v>
      </c>
      <c r="J248" s="40">
        <v>58.5</v>
      </c>
      <c r="K248" s="40">
        <v>46.8</v>
      </c>
      <c r="L248" s="40">
        <v>34.2</v>
      </c>
      <c r="M248" s="40">
        <v>24.1</v>
      </c>
      <c r="N248" s="48">
        <v>45.3</v>
      </c>
    </row>
    <row r="249" spans="1:14" ht="12.75">
      <c r="A249" s="37" t="s">
        <v>323</v>
      </c>
      <c r="B249" s="40">
        <v>14.4</v>
      </c>
      <c r="C249" s="40">
        <v>13.8</v>
      </c>
      <c r="D249" s="40">
        <v>20.8</v>
      </c>
      <c r="E249" s="40">
        <v>31</v>
      </c>
      <c r="F249" s="40">
        <v>44.2</v>
      </c>
      <c r="G249" s="40">
        <v>50.7</v>
      </c>
      <c r="H249" s="40">
        <v>56.8</v>
      </c>
      <c r="I249" s="40">
        <v>57.7</v>
      </c>
      <c r="J249" s="40">
        <v>46.3</v>
      </c>
      <c r="K249" s="40">
        <v>34.6</v>
      </c>
      <c r="L249" s="40">
        <v>23.2</v>
      </c>
      <c r="M249" s="40">
        <v>10.1</v>
      </c>
      <c r="N249" s="48">
        <v>33.6</v>
      </c>
    </row>
    <row r="250" spans="1:14" ht="12.75">
      <c r="A250" s="37" t="s">
        <v>195</v>
      </c>
      <c r="B250" s="40">
        <v>16.3</v>
      </c>
      <c r="C250" s="40">
        <v>19.9</v>
      </c>
      <c r="D250" s="40">
        <v>27.4</v>
      </c>
      <c r="E250" s="40">
        <v>36.4</v>
      </c>
      <c r="F250" s="40">
        <v>45.1</v>
      </c>
      <c r="G250" s="40">
        <v>53.3</v>
      </c>
      <c r="H250" s="40">
        <v>60.4</v>
      </c>
      <c r="I250" s="40">
        <v>58.9</v>
      </c>
      <c r="J250" s="40">
        <v>51.7</v>
      </c>
      <c r="K250" s="40">
        <v>41.4</v>
      </c>
      <c r="L250" s="40">
        <v>27.2</v>
      </c>
      <c r="M250" s="40">
        <v>17.1</v>
      </c>
      <c r="N250" s="48">
        <v>37.9</v>
      </c>
    </row>
    <row r="251" spans="1:14" ht="12.75">
      <c r="A251" s="37" t="s">
        <v>196</v>
      </c>
      <c r="B251" s="40">
        <v>30.1</v>
      </c>
      <c r="C251" s="40">
        <v>32.9</v>
      </c>
      <c r="D251" s="40">
        <v>40.9</v>
      </c>
      <c r="E251" s="40">
        <v>50</v>
      </c>
      <c r="F251" s="40">
        <v>58.9</v>
      </c>
      <c r="G251" s="40">
        <v>68.1</v>
      </c>
      <c r="H251" s="40">
        <v>75.5</v>
      </c>
      <c r="I251" s="40">
        <v>73.6</v>
      </c>
      <c r="J251" s="40">
        <v>64</v>
      </c>
      <c r="K251" s="40">
        <v>53.5</v>
      </c>
      <c r="L251" s="40">
        <v>38.1</v>
      </c>
      <c r="M251" s="40">
        <v>31.4</v>
      </c>
      <c r="N251" s="48">
        <v>51.4</v>
      </c>
    </row>
    <row r="252" spans="1:14" ht="12.75">
      <c r="A252" s="37" t="s">
        <v>197</v>
      </c>
      <c r="B252" s="40">
        <v>28.7</v>
      </c>
      <c r="C252" s="40">
        <v>33.8</v>
      </c>
      <c r="D252" s="40">
        <v>41.9</v>
      </c>
      <c r="E252" s="40">
        <v>50.5</v>
      </c>
      <c r="F252" s="40">
        <v>59.5</v>
      </c>
      <c r="G252" s="40">
        <v>68.5</v>
      </c>
      <c r="H252" s="40">
        <v>76.4</v>
      </c>
      <c r="I252" s="40">
        <v>74.3</v>
      </c>
      <c r="J252" s="40">
        <v>65.4</v>
      </c>
      <c r="K252" s="40">
        <v>53.8</v>
      </c>
      <c r="L252" s="40">
        <v>39.9</v>
      </c>
      <c r="M252" s="40">
        <v>30.9</v>
      </c>
      <c r="N252" s="48">
        <v>52</v>
      </c>
    </row>
    <row r="253" spans="1:14" ht="12.75">
      <c r="A253" s="37" t="s">
        <v>177</v>
      </c>
      <c r="B253" s="40">
        <v>39.7</v>
      </c>
      <c r="C253" s="40">
        <v>45.2</v>
      </c>
      <c r="D253" s="40">
        <v>52.1</v>
      </c>
      <c r="E253" s="40">
        <v>59.9</v>
      </c>
      <c r="F253" s="40">
        <v>68.6</v>
      </c>
      <c r="G253" s="40">
        <v>77.7</v>
      </c>
      <c r="H253" s="40">
        <v>84.1</v>
      </c>
      <c r="I253" s="40">
        <v>82.4</v>
      </c>
      <c r="J253" s="40">
        <v>74</v>
      </c>
      <c r="K253" s="40">
        <v>61.6</v>
      </c>
      <c r="L253" s="40">
        <v>48.4</v>
      </c>
      <c r="M253" s="40">
        <v>40</v>
      </c>
      <c r="N253" s="48">
        <v>61.1</v>
      </c>
    </row>
    <row r="254" spans="1:14" ht="12.75">
      <c r="A254" s="37" t="s">
        <v>176</v>
      </c>
      <c r="B254" s="40">
        <v>37.9</v>
      </c>
      <c r="C254" s="40">
        <v>43.8</v>
      </c>
      <c r="D254" s="40">
        <v>50</v>
      </c>
      <c r="E254" s="40">
        <v>61.6</v>
      </c>
      <c r="F254" s="40">
        <v>68.7</v>
      </c>
      <c r="G254" s="40">
        <v>77.9</v>
      </c>
      <c r="H254" s="40">
        <v>85.7</v>
      </c>
      <c r="I254" s="40">
        <v>83.1</v>
      </c>
      <c r="J254" s="40">
        <v>76.7</v>
      </c>
      <c r="K254" s="40">
        <v>63.9</v>
      </c>
      <c r="L254" s="40">
        <v>49.4</v>
      </c>
      <c r="M254" s="40">
        <v>39.3</v>
      </c>
      <c r="N254" s="48">
        <v>61.5</v>
      </c>
    </row>
    <row r="255" spans="1:14" ht="12.75">
      <c r="A255" s="37" t="s">
        <v>324</v>
      </c>
      <c r="B255" s="40">
        <v>13.2</v>
      </c>
      <c r="C255" s="40">
        <v>15</v>
      </c>
      <c r="D255" s="40">
        <v>21.1</v>
      </c>
      <c r="E255" s="40">
        <v>32.1</v>
      </c>
      <c r="F255" s="40">
        <v>42.4</v>
      </c>
      <c r="G255" s="40">
        <v>49.7</v>
      </c>
      <c r="H255" s="40">
        <v>57.1</v>
      </c>
      <c r="I255" s="40">
        <v>57</v>
      </c>
      <c r="J255" s="40">
        <v>50.1</v>
      </c>
      <c r="K255" s="40">
        <v>42.3</v>
      </c>
      <c r="L255" s="40">
        <v>30.6</v>
      </c>
      <c r="M255" s="40">
        <v>19.3</v>
      </c>
      <c r="N255" s="48">
        <v>35.8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</row>
    <row r="258" spans="1:14" ht="12.75">
      <c r="A258" s="37" t="s">
        <v>198</v>
      </c>
      <c r="B258" s="40">
        <v>23.8</v>
      </c>
      <c r="C258" s="40">
        <v>29.3</v>
      </c>
      <c r="D258" s="40">
        <v>33.6</v>
      </c>
      <c r="E258" s="40">
        <v>42.4</v>
      </c>
      <c r="F258" s="40">
        <v>52.1</v>
      </c>
      <c r="G258" s="40">
        <v>62.7</v>
      </c>
      <c r="H258" s="40">
        <v>69.8</v>
      </c>
      <c r="I258" s="40">
        <v>67.9</v>
      </c>
      <c r="J258" s="40">
        <v>58.8</v>
      </c>
      <c r="K258" s="40">
        <v>47.3</v>
      </c>
      <c r="L258" s="40">
        <v>35.1</v>
      </c>
      <c r="M258" s="40">
        <v>25.6</v>
      </c>
      <c r="N258" s="48">
        <v>45.7</v>
      </c>
    </row>
    <row r="259" spans="1:14" ht="12.75">
      <c r="A259" s="37" t="s">
        <v>199</v>
      </c>
      <c r="B259" s="40">
        <v>27</v>
      </c>
      <c r="C259" s="40">
        <v>30.7</v>
      </c>
      <c r="D259" s="40">
        <v>39.8</v>
      </c>
      <c r="E259" s="40">
        <v>45.9</v>
      </c>
      <c r="F259" s="40">
        <v>55.7</v>
      </c>
      <c r="G259" s="40">
        <v>65.4</v>
      </c>
      <c r="H259" s="40">
        <v>72.6</v>
      </c>
      <c r="I259" s="40">
        <v>69.8</v>
      </c>
      <c r="J259" s="40">
        <v>61.2</v>
      </c>
      <c r="K259" s="40">
        <v>49.8</v>
      </c>
      <c r="L259" s="40">
        <v>36</v>
      </c>
      <c r="M259" s="40">
        <v>27</v>
      </c>
      <c r="N259" s="48">
        <v>48.4</v>
      </c>
    </row>
    <row r="260" spans="1:14" ht="12.75">
      <c r="A260" s="37" t="s">
        <v>251</v>
      </c>
      <c r="B260" s="40" t="s">
        <v>330</v>
      </c>
      <c r="C260" s="40" t="s">
        <v>330</v>
      </c>
      <c r="D260" s="40" t="s">
        <v>330</v>
      </c>
      <c r="E260" s="40" t="s">
        <v>330</v>
      </c>
      <c r="F260" s="40" t="s">
        <v>330</v>
      </c>
      <c r="G260" s="40" t="s">
        <v>330</v>
      </c>
      <c r="H260" s="40" t="s">
        <v>330</v>
      </c>
      <c r="I260" s="40" t="s">
        <v>330</v>
      </c>
      <c r="J260" s="40" t="s">
        <v>330</v>
      </c>
      <c r="K260" s="40" t="s">
        <v>330</v>
      </c>
      <c r="L260" s="40" t="s">
        <v>330</v>
      </c>
      <c r="M260" s="40" t="s">
        <v>330</v>
      </c>
      <c r="N260" s="48" t="s">
        <v>330</v>
      </c>
    </row>
    <row r="261" spans="1:14" ht="12.75">
      <c r="A261" s="37" t="s">
        <v>200</v>
      </c>
      <c r="B261" s="40">
        <v>22.9</v>
      </c>
      <c r="C261" s="40">
        <v>28.6</v>
      </c>
      <c r="D261" s="40">
        <v>37.7</v>
      </c>
      <c r="E261" s="40">
        <v>45.8</v>
      </c>
      <c r="F261" s="40">
        <v>55.3</v>
      </c>
      <c r="G261" s="40">
        <v>64.3</v>
      </c>
      <c r="H261" s="40">
        <v>72.9</v>
      </c>
      <c r="I261" s="40">
        <v>71.4</v>
      </c>
      <c r="J261" s="40">
        <v>60.8</v>
      </c>
      <c r="K261" s="40">
        <v>48.1</v>
      </c>
      <c r="L261" s="40">
        <v>35.2</v>
      </c>
      <c r="M261" s="40">
        <v>24.7</v>
      </c>
      <c r="N261" s="48">
        <v>47.3</v>
      </c>
    </row>
    <row r="262" spans="1:14" ht="12.75">
      <c r="A262" s="37" t="s">
        <v>325</v>
      </c>
      <c r="B262" s="40">
        <v>19.6</v>
      </c>
      <c r="C262" s="40">
        <v>27</v>
      </c>
      <c r="D262" s="40">
        <v>33.1</v>
      </c>
      <c r="E262" s="40">
        <v>43.1</v>
      </c>
      <c r="F262" s="40">
        <v>49.8</v>
      </c>
      <c r="G262" s="40">
        <v>58.6</v>
      </c>
      <c r="H262" s="40">
        <v>66.1</v>
      </c>
      <c r="I262" s="40">
        <v>62.2</v>
      </c>
      <c r="J262" s="40">
        <v>56.1</v>
      </c>
      <c r="K262" s="40">
        <v>45.1</v>
      </c>
      <c r="L262" s="40">
        <v>33.2</v>
      </c>
      <c r="M262" s="40">
        <v>22.9</v>
      </c>
      <c r="N262" s="48">
        <v>43.1</v>
      </c>
    </row>
    <row r="263" spans="1:14" ht="12.75">
      <c r="A263" s="37" t="s">
        <v>201</v>
      </c>
      <c r="B263" s="40">
        <v>25.9</v>
      </c>
      <c r="C263" s="40">
        <v>33.9</v>
      </c>
      <c r="D263" s="40">
        <v>42.5</v>
      </c>
      <c r="E263" s="40">
        <v>52</v>
      </c>
      <c r="F263" s="40">
        <v>61.3</v>
      </c>
      <c r="G263" s="40">
        <v>72</v>
      </c>
      <c r="H263" s="40">
        <v>78.5</v>
      </c>
      <c r="I263" s="40">
        <v>75.9</v>
      </c>
      <c r="J263" s="40">
        <v>67.1</v>
      </c>
      <c r="K263" s="40">
        <v>55.3</v>
      </c>
      <c r="L263" s="40">
        <v>40.2</v>
      </c>
      <c r="M263" s="40">
        <v>29.2</v>
      </c>
      <c r="N263" s="48">
        <v>52.8</v>
      </c>
    </row>
    <row r="264" spans="1:14" ht="12.75">
      <c r="A264" s="37" t="s">
        <v>202</v>
      </c>
      <c r="B264" s="40">
        <v>27</v>
      </c>
      <c r="C264" s="40">
        <v>31.7</v>
      </c>
      <c r="D264" s="40">
        <v>38.8</v>
      </c>
      <c r="E264" s="40">
        <v>47.1</v>
      </c>
      <c r="F264" s="40">
        <v>56.2</v>
      </c>
      <c r="G264" s="40">
        <v>65.2</v>
      </c>
      <c r="H264" s="40">
        <v>73.8</v>
      </c>
      <c r="I264" s="40">
        <v>72.3</v>
      </c>
      <c r="J264" s="40">
        <v>63.3</v>
      </c>
      <c r="K264" s="40">
        <v>51.1</v>
      </c>
      <c r="L264" s="40">
        <v>36.2</v>
      </c>
      <c r="M264" s="40">
        <v>28.1</v>
      </c>
      <c r="N264" s="48">
        <v>49.2</v>
      </c>
    </row>
    <row r="265" spans="1:14" ht="12.75">
      <c r="A265" s="37" t="s">
        <v>203</v>
      </c>
      <c r="B265" s="40">
        <v>29.2</v>
      </c>
      <c r="C265" s="40">
        <v>33.2</v>
      </c>
      <c r="D265" s="40">
        <v>40.7</v>
      </c>
      <c r="E265" s="40">
        <v>49</v>
      </c>
      <c r="F265" s="40">
        <v>57.5</v>
      </c>
      <c r="G265" s="40">
        <v>67.1</v>
      </c>
      <c r="H265" s="40">
        <v>75.3</v>
      </c>
      <c r="I265" s="40">
        <v>73.7</v>
      </c>
      <c r="J265" s="40">
        <v>64.1</v>
      </c>
      <c r="K265" s="40">
        <v>51.7</v>
      </c>
      <c r="L265" s="40">
        <v>39.1</v>
      </c>
      <c r="M265" s="40">
        <v>30.2</v>
      </c>
      <c r="N265" s="48">
        <v>50.9</v>
      </c>
    </row>
    <row r="266" spans="1:14" ht="12.75">
      <c r="A266" s="37" t="s">
        <v>204</v>
      </c>
      <c r="B266" s="40">
        <v>25.6</v>
      </c>
      <c r="C266" s="40">
        <v>30.3</v>
      </c>
      <c r="D266" s="40">
        <v>41.2</v>
      </c>
      <c r="E266" s="40">
        <v>49</v>
      </c>
      <c r="F266" s="40">
        <v>57.5</v>
      </c>
      <c r="G266" s="40">
        <v>66.7</v>
      </c>
      <c r="H266" s="40">
        <v>74.7</v>
      </c>
      <c r="I266" s="40">
        <v>73.7</v>
      </c>
      <c r="J266" s="40">
        <v>63.4</v>
      </c>
      <c r="K266" s="40">
        <v>50.7</v>
      </c>
      <c r="L266" s="40">
        <v>37.1</v>
      </c>
      <c r="M266" s="40">
        <v>27.3</v>
      </c>
      <c r="N266" s="48">
        <v>49.8</v>
      </c>
    </row>
    <row r="267" spans="1:14" ht="12.75">
      <c r="A267" s="37" t="s">
        <v>205</v>
      </c>
      <c r="B267" s="40">
        <v>22.1</v>
      </c>
      <c r="C267" s="40">
        <v>26.1</v>
      </c>
      <c r="D267" s="40">
        <v>37.2</v>
      </c>
      <c r="E267" s="40">
        <v>45.7</v>
      </c>
      <c r="F267" s="40">
        <v>53.6</v>
      </c>
      <c r="G267" s="40">
        <v>62</v>
      </c>
      <c r="H267" s="40">
        <v>68.7</v>
      </c>
      <c r="I267" s="40">
        <v>67.7</v>
      </c>
      <c r="J267" s="40">
        <v>58.5</v>
      </c>
      <c r="K267" s="40">
        <v>46.9</v>
      </c>
      <c r="L267" s="40">
        <v>33.8</v>
      </c>
      <c r="M267" s="40">
        <v>23.7</v>
      </c>
      <c r="N267" s="48">
        <v>45.5</v>
      </c>
    </row>
    <row r="268" spans="1:14" ht="12.75">
      <c r="A268" s="37" t="s">
        <v>206</v>
      </c>
      <c r="B268" s="40">
        <v>28.2</v>
      </c>
      <c r="C268" s="40">
        <v>32.3</v>
      </c>
      <c r="D268" s="40">
        <v>38</v>
      </c>
      <c r="E268" s="40">
        <v>45.1</v>
      </c>
      <c r="F268" s="40">
        <v>53.2</v>
      </c>
      <c r="G268" s="40">
        <v>62.1</v>
      </c>
      <c r="H268" s="40">
        <v>68.6</v>
      </c>
      <c r="I268" s="40">
        <v>66.2</v>
      </c>
      <c r="J268" s="40">
        <v>59</v>
      </c>
      <c r="K268" s="40">
        <v>49.5</v>
      </c>
      <c r="L268" s="40">
        <v>37.6</v>
      </c>
      <c r="M268" s="40">
        <v>29.9</v>
      </c>
      <c r="N268" s="48">
        <v>47.5</v>
      </c>
    </row>
    <row r="269" spans="1:14" ht="12.75">
      <c r="A269" s="37" t="s">
        <v>252</v>
      </c>
      <c r="B269" s="40" t="s">
        <v>330</v>
      </c>
      <c r="C269" s="40" t="s">
        <v>330</v>
      </c>
      <c r="D269" s="40" t="s">
        <v>330</v>
      </c>
      <c r="E269" s="40" t="s">
        <v>330</v>
      </c>
      <c r="F269" s="40" t="s">
        <v>330</v>
      </c>
      <c r="G269" s="40" t="s">
        <v>330</v>
      </c>
      <c r="H269" s="40" t="s">
        <v>330</v>
      </c>
      <c r="I269" s="40" t="s">
        <v>330</v>
      </c>
      <c r="J269" s="40" t="s">
        <v>330</v>
      </c>
      <c r="K269" s="40" t="s">
        <v>330</v>
      </c>
      <c r="L269" s="40" t="s">
        <v>330</v>
      </c>
      <c r="M269" s="40" t="s">
        <v>330</v>
      </c>
      <c r="N269" s="48" t="s">
        <v>330</v>
      </c>
    </row>
    <row r="270" spans="1:14" ht="12.75">
      <c r="A270" s="37" t="s">
        <v>207</v>
      </c>
      <c r="B270" s="40">
        <v>19.7</v>
      </c>
      <c r="C270" s="40">
        <v>21.2</v>
      </c>
      <c r="D270" s="40">
        <v>26.1</v>
      </c>
      <c r="E270" s="40">
        <v>33.7</v>
      </c>
      <c r="F270" s="40">
        <v>42.1</v>
      </c>
      <c r="G270" s="40">
        <v>51.8</v>
      </c>
      <c r="H270" s="40">
        <v>57.8</v>
      </c>
      <c r="I270" s="40">
        <v>57</v>
      </c>
      <c r="J270" s="40">
        <v>48.8</v>
      </c>
      <c r="K270" s="40">
        <v>38.8</v>
      </c>
      <c r="L270" s="40">
        <v>25.8</v>
      </c>
      <c r="M270" s="40">
        <v>20.7</v>
      </c>
      <c r="N270" s="48">
        <v>37</v>
      </c>
    </row>
    <row r="271" spans="1:14" ht="12.75">
      <c r="A271" s="37" t="s">
        <v>208</v>
      </c>
      <c r="B271" s="40">
        <v>30.7</v>
      </c>
      <c r="C271" s="40">
        <v>36</v>
      </c>
      <c r="D271" s="40">
        <v>41.9</v>
      </c>
      <c r="E271" s="40">
        <v>50</v>
      </c>
      <c r="F271" s="40">
        <v>59.7</v>
      </c>
      <c r="G271" s="40">
        <v>68.6</v>
      </c>
      <c r="H271" s="40">
        <v>77.8</v>
      </c>
      <c r="I271" s="40">
        <v>75.3</v>
      </c>
      <c r="J271" s="40">
        <v>67</v>
      </c>
      <c r="K271" s="40">
        <v>54.4</v>
      </c>
      <c r="L271" s="40">
        <v>41.7</v>
      </c>
      <c r="M271" s="40">
        <v>32.4</v>
      </c>
      <c r="N271" s="48">
        <v>53</v>
      </c>
    </row>
    <row r="272" spans="1:14" ht="12.75">
      <c r="A272" s="37" t="s">
        <v>253</v>
      </c>
      <c r="B272" s="40" t="s">
        <v>330</v>
      </c>
      <c r="C272" s="40" t="s">
        <v>330</v>
      </c>
      <c r="D272" s="40" t="s">
        <v>330</v>
      </c>
      <c r="E272" s="40" t="s">
        <v>330</v>
      </c>
      <c r="F272" s="40" t="s">
        <v>330</v>
      </c>
      <c r="G272" s="40" t="s">
        <v>330</v>
      </c>
      <c r="H272" s="40" t="s">
        <v>330</v>
      </c>
      <c r="I272" s="40" t="s">
        <v>330</v>
      </c>
      <c r="J272" s="40" t="s">
        <v>330</v>
      </c>
      <c r="K272" s="40" t="s">
        <v>330</v>
      </c>
      <c r="L272" s="40" t="s">
        <v>330</v>
      </c>
      <c r="M272" s="40" t="s">
        <v>330</v>
      </c>
      <c r="N272" s="48" t="s">
        <v>330</v>
      </c>
    </row>
    <row r="273" spans="1:14" ht="12.75">
      <c r="A273" s="37" t="s">
        <v>209</v>
      </c>
      <c r="B273" s="40">
        <v>25.6</v>
      </c>
      <c r="C273" s="40">
        <v>31.2</v>
      </c>
      <c r="D273" s="40">
        <v>38.8</v>
      </c>
      <c r="E273" s="40">
        <v>47.7</v>
      </c>
      <c r="F273" s="40">
        <v>56.4</v>
      </c>
      <c r="G273" s="40">
        <v>65</v>
      </c>
      <c r="H273" s="40">
        <v>72.8</v>
      </c>
      <c r="I273" s="40">
        <v>70.9</v>
      </c>
      <c r="J273" s="40">
        <v>61.1</v>
      </c>
      <c r="K273" s="40">
        <v>49.6</v>
      </c>
      <c r="L273" s="40">
        <v>36.6</v>
      </c>
      <c r="M273" s="40">
        <v>28.4</v>
      </c>
      <c r="N273" s="48">
        <v>48.7</v>
      </c>
    </row>
    <row r="274" spans="1:14" ht="12.75">
      <c r="A274" s="37" t="s">
        <v>210</v>
      </c>
      <c r="B274" s="40">
        <v>17.1</v>
      </c>
      <c r="C274" s="40">
        <v>23.9</v>
      </c>
      <c r="D274" s="40">
        <v>36.2</v>
      </c>
      <c r="E274" s="40">
        <v>46.4</v>
      </c>
      <c r="F274" s="40">
        <v>55.6</v>
      </c>
      <c r="G274" s="40">
        <v>63.9</v>
      </c>
      <c r="H274" s="40">
        <v>70.7</v>
      </c>
      <c r="I274" s="40">
        <v>68.6</v>
      </c>
      <c r="J274" s="40">
        <v>59.6</v>
      </c>
      <c r="K274" s="40">
        <v>47.7</v>
      </c>
      <c r="L274" s="40">
        <v>32.9</v>
      </c>
      <c r="M274" s="40">
        <v>21.2</v>
      </c>
      <c r="N274" s="48">
        <v>45.3</v>
      </c>
    </row>
    <row r="275" spans="1:14" ht="12.75">
      <c r="A275" s="37" t="s">
        <v>211</v>
      </c>
      <c r="B275" s="40">
        <v>26.4</v>
      </c>
      <c r="C275" s="40">
        <v>30.6</v>
      </c>
      <c r="D275" s="40">
        <v>37.6</v>
      </c>
      <c r="E275" s="40">
        <v>44.6</v>
      </c>
      <c r="F275" s="40">
        <v>53.8</v>
      </c>
      <c r="G275" s="40">
        <v>63.5</v>
      </c>
      <c r="H275" s="40">
        <v>72</v>
      </c>
      <c r="I275" s="40">
        <v>70</v>
      </c>
      <c r="J275" s="40">
        <v>60.5</v>
      </c>
      <c r="K275" s="40">
        <v>49</v>
      </c>
      <c r="L275" s="40">
        <v>35.9</v>
      </c>
      <c r="M275" s="40">
        <v>27.2</v>
      </c>
      <c r="N275" s="48">
        <v>47.6</v>
      </c>
    </row>
    <row r="276" spans="1:14" ht="12.75">
      <c r="A276" s="37" t="s">
        <v>212</v>
      </c>
      <c r="B276" s="40">
        <v>36.1</v>
      </c>
      <c r="C276" s="40">
        <v>40</v>
      </c>
      <c r="D276" s="40">
        <v>44.9</v>
      </c>
      <c r="E276" s="40">
        <v>51.8</v>
      </c>
      <c r="F276" s="40">
        <v>60.6</v>
      </c>
      <c r="G276" s="40">
        <v>70.2</v>
      </c>
      <c r="H276" s="40">
        <v>76.3</v>
      </c>
      <c r="I276" s="40">
        <v>74.6</v>
      </c>
      <c r="J276" s="40">
        <v>67.2</v>
      </c>
      <c r="K276" s="40">
        <v>56.8</v>
      </c>
      <c r="L276" s="40">
        <v>44.1</v>
      </c>
      <c r="M276" s="40">
        <v>36.9</v>
      </c>
      <c r="N276" s="48">
        <v>55</v>
      </c>
    </row>
    <row r="277" spans="1:14" ht="12.75">
      <c r="A277" s="37" t="s">
        <v>213</v>
      </c>
      <c r="B277" s="40">
        <v>28.4</v>
      </c>
      <c r="C277" s="40">
        <v>35.1</v>
      </c>
      <c r="D277" s="40">
        <v>42.2</v>
      </c>
      <c r="E277" s="40">
        <v>49.2</v>
      </c>
      <c r="F277" s="40">
        <v>58.6</v>
      </c>
      <c r="G277" s="40">
        <v>68.3</v>
      </c>
      <c r="H277" s="40">
        <v>76.3</v>
      </c>
      <c r="I277" s="40">
        <v>74.1</v>
      </c>
      <c r="J277" s="40">
        <v>64.6</v>
      </c>
      <c r="K277" s="40">
        <v>52.3</v>
      </c>
      <c r="L277" s="40">
        <v>39.1</v>
      </c>
      <c r="M277" s="40">
        <v>29.3</v>
      </c>
      <c r="N277" s="48">
        <v>51.5</v>
      </c>
    </row>
    <row r="278" spans="1:14" ht="12.75">
      <c r="A278" s="37" t="s">
        <v>214</v>
      </c>
      <c r="B278" s="40">
        <v>23.6</v>
      </c>
      <c r="C278" s="40">
        <v>27.2</v>
      </c>
      <c r="D278" s="40">
        <v>34.6</v>
      </c>
      <c r="E278" s="40">
        <v>42.9</v>
      </c>
      <c r="F278" s="40">
        <v>51.6</v>
      </c>
      <c r="G278" s="40">
        <v>59.5</v>
      </c>
      <c r="H278" s="40">
        <v>66.3</v>
      </c>
      <c r="I278" s="40">
        <v>65.1</v>
      </c>
      <c r="J278" s="40">
        <v>56.5</v>
      </c>
      <c r="K278" s="40">
        <v>45.9</v>
      </c>
      <c r="L278" s="40">
        <v>33.7</v>
      </c>
      <c r="M278" s="40">
        <v>25.5</v>
      </c>
      <c r="N278" s="48">
        <v>44.4</v>
      </c>
    </row>
    <row r="279" spans="1:14" ht="12.75">
      <c r="A279" s="37" t="s">
        <v>254</v>
      </c>
      <c r="B279" s="40" t="s">
        <v>330</v>
      </c>
      <c r="C279" s="40" t="s">
        <v>330</v>
      </c>
      <c r="D279" s="40" t="s">
        <v>330</v>
      </c>
      <c r="E279" s="40" t="s">
        <v>330</v>
      </c>
      <c r="F279" s="40" t="s">
        <v>330</v>
      </c>
      <c r="G279" s="40" t="s">
        <v>330</v>
      </c>
      <c r="H279" s="40" t="s">
        <v>330</v>
      </c>
      <c r="I279" s="40" t="s">
        <v>330</v>
      </c>
      <c r="J279" s="40" t="s">
        <v>330</v>
      </c>
      <c r="K279" s="40" t="s">
        <v>330</v>
      </c>
      <c r="L279" s="40" t="s">
        <v>330</v>
      </c>
      <c r="M279" s="40" t="s">
        <v>330</v>
      </c>
      <c r="N279" s="48" t="s">
        <v>330</v>
      </c>
    </row>
    <row r="280" spans="1:14" ht="12.75">
      <c r="A280" s="37" t="s">
        <v>328</v>
      </c>
      <c r="B280" s="40" t="s">
        <v>330</v>
      </c>
      <c r="C280" s="40" t="s">
        <v>330</v>
      </c>
      <c r="D280" s="40" t="s">
        <v>330</v>
      </c>
      <c r="E280" s="40" t="s">
        <v>330</v>
      </c>
      <c r="F280" s="40" t="s">
        <v>330</v>
      </c>
      <c r="G280" s="40" t="s">
        <v>330</v>
      </c>
      <c r="H280" s="40" t="s">
        <v>330</v>
      </c>
      <c r="I280" s="40" t="s">
        <v>330</v>
      </c>
      <c r="J280" s="40" t="s">
        <v>330</v>
      </c>
      <c r="K280" s="40" t="s">
        <v>330</v>
      </c>
      <c r="L280" s="40" t="s">
        <v>330</v>
      </c>
      <c r="M280" s="40" t="s">
        <v>330</v>
      </c>
      <c r="N280" s="48" t="s">
        <v>330</v>
      </c>
    </row>
    <row r="281" spans="1:14" ht="12.75">
      <c r="A281" s="37" t="s">
        <v>215</v>
      </c>
      <c r="B281" s="40">
        <v>27.3</v>
      </c>
      <c r="C281" s="40">
        <v>33.5</v>
      </c>
      <c r="D281" s="40">
        <v>42.4</v>
      </c>
      <c r="E281" s="40">
        <v>51.2</v>
      </c>
      <c r="F281" s="40">
        <v>61.3</v>
      </c>
      <c r="G281" s="40">
        <v>70.3</v>
      </c>
      <c r="H281" s="40">
        <v>79.7</v>
      </c>
      <c r="I281" s="40">
        <v>77.2</v>
      </c>
      <c r="J281" s="40">
        <v>66.2</v>
      </c>
      <c r="K281" s="40">
        <v>52.5</v>
      </c>
      <c r="L281" s="40">
        <v>37.9</v>
      </c>
      <c r="M281" s="40">
        <v>29.1</v>
      </c>
      <c r="N281" s="48">
        <v>52.4</v>
      </c>
    </row>
    <row r="282" spans="1:14" ht="12.75">
      <c r="A282" s="37" t="s">
        <v>255</v>
      </c>
      <c r="B282" s="40" t="s">
        <v>330</v>
      </c>
      <c r="C282" s="40" t="s">
        <v>330</v>
      </c>
      <c r="D282" s="40" t="s">
        <v>330</v>
      </c>
      <c r="E282" s="40" t="s">
        <v>330</v>
      </c>
      <c r="F282" s="40" t="s">
        <v>330</v>
      </c>
      <c r="G282" s="40" t="s">
        <v>330</v>
      </c>
      <c r="H282" s="40" t="s">
        <v>330</v>
      </c>
      <c r="I282" s="40" t="s">
        <v>330</v>
      </c>
      <c r="J282" s="40" t="s">
        <v>330</v>
      </c>
      <c r="K282" s="40" t="s">
        <v>330</v>
      </c>
      <c r="L282" s="40" t="s">
        <v>330</v>
      </c>
      <c r="M282" s="40" t="s">
        <v>330</v>
      </c>
      <c r="N282" s="48" t="s">
        <v>330</v>
      </c>
    </row>
    <row r="283" spans="1:14" ht="12.75">
      <c r="A283" s="37" t="s">
        <v>216</v>
      </c>
      <c r="B283" s="40">
        <v>15.3</v>
      </c>
      <c r="C283" s="40">
        <v>18.6</v>
      </c>
      <c r="D283" s="40">
        <v>28.7</v>
      </c>
      <c r="E283" s="40">
        <v>38.9</v>
      </c>
      <c r="F283" s="40">
        <v>47.8</v>
      </c>
      <c r="G283" s="40">
        <v>55.8</v>
      </c>
      <c r="H283" s="40">
        <v>62.6</v>
      </c>
      <c r="I283" s="40">
        <v>60.8</v>
      </c>
      <c r="J283" s="40">
        <v>52.1</v>
      </c>
      <c r="K283" s="40">
        <v>41.5</v>
      </c>
      <c r="L283" s="40">
        <v>28.1</v>
      </c>
      <c r="M283" s="40">
        <v>17.9</v>
      </c>
      <c r="N283" s="48">
        <v>39</v>
      </c>
    </row>
    <row r="284" spans="1:14" ht="12.75">
      <c r="A284" s="37" t="s">
        <v>256</v>
      </c>
      <c r="B284" s="40">
        <v>23.1</v>
      </c>
      <c r="C284" s="40">
        <v>25.6</v>
      </c>
      <c r="D284" s="40">
        <v>38.5</v>
      </c>
      <c r="E284" s="40">
        <v>50.9</v>
      </c>
      <c r="F284" s="40">
        <v>59.5</v>
      </c>
      <c r="G284" s="40">
        <v>67.6</v>
      </c>
      <c r="H284" s="40">
        <v>76.5</v>
      </c>
      <c r="I284" s="40">
        <v>74.3</v>
      </c>
      <c r="J284" s="40">
        <v>65.8</v>
      </c>
      <c r="K284" s="40">
        <v>52.5</v>
      </c>
      <c r="L284" s="40">
        <v>37.3</v>
      </c>
      <c r="M284" s="40">
        <v>24.3</v>
      </c>
      <c r="N284" s="48">
        <v>49.7</v>
      </c>
    </row>
    <row r="285" spans="1:14" ht="12.75">
      <c r="A285" s="50" t="s">
        <v>217</v>
      </c>
      <c r="B285" s="51">
        <v>40.3</v>
      </c>
      <c r="C285" s="51">
        <v>44.7</v>
      </c>
      <c r="D285" s="51">
        <v>50.5</v>
      </c>
      <c r="E285" s="51">
        <v>58.2</v>
      </c>
      <c r="F285" s="51">
        <v>67.6</v>
      </c>
      <c r="G285" s="51">
        <v>77.6</v>
      </c>
      <c r="H285" s="51">
        <v>84</v>
      </c>
      <c r="I285" s="51">
        <v>82.1</v>
      </c>
      <c r="J285" s="51">
        <v>75.2</v>
      </c>
      <c r="K285" s="51">
        <v>63.7</v>
      </c>
      <c r="L285" s="51">
        <v>49.8</v>
      </c>
      <c r="M285" s="51">
        <v>41.5</v>
      </c>
      <c r="N285" s="52">
        <v>61.3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&amp;C&amp;"Arial,Bold"Average Monthly Temperatures (F)</oddHead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285"/>
  <sheetViews>
    <sheetView workbookViewId="0" topLeftCell="A1">
      <pane ySplit="1" topLeftCell="BM2" activePane="bottomLeft" state="frozen"/>
      <selection pane="topLeft" activeCell="B205" sqref="B205"/>
      <selection pane="bottomLeft" activeCell="A1" sqref="A1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0.8</v>
      </c>
      <c r="C3" s="40">
        <v>0.63</v>
      </c>
      <c r="D3" s="40">
        <v>0.87</v>
      </c>
      <c r="E3" s="40">
        <v>1.5</v>
      </c>
      <c r="F3" s="40">
        <v>1.23</v>
      </c>
      <c r="G3" s="40">
        <v>0.8</v>
      </c>
      <c r="H3" s="40">
        <v>0.54</v>
      </c>
      <c r="I3" s="40">
        <v>0.63</v>
      </c>
      <c r="J3" s="40">
        <v>0.58</v>
      </c>
      <c r="K3" s="40">
        <v>0.53</v>
      </c>
      <c r="L3" s="40">
        <v>0.89</v>
      </c>
      <c r="M3" s="40">
        <v>0.81</v>
      </c>
      <c r="N3" s="48">
        <v>9.81</v>
      </c>
    </row>
    <row r="4" spans="1:14" ht="12.75">
      <c r="A4" s="37" t="s">
        <v>3</v>
      </c>
      <c r="B4" s="40">
        <v>0.34</v>
      </c>
      <c r="C4" s="40">
        <v>0.47</v>
      </c>
      <c r="D4" s="40">
        <v>0.71</v>
      </c>
      <c r="E4" s="40">
        <v>1.09</v>
      </c>
      <c r="F4" s="40">
        <v>1.12</v>
      </c>
      <c r="G4" s="40">
        <v>0.87</v>
      </c>
      <c r="H4" s="40">
        <v>0.72</v>
      </c>
      <c r="I4" s="40">
        <v>0.7</v>
      </c>
      <c r="J4" s="40">
        <v>0.99</v>
      </c>
      <c r="K4" s="40">
        <v>0.96</v>
      </c>
      <c r="L4" s="40">
        <v>0.5</v>
      </c>
      <c r="M4" s="40">
        <v>0.51</v>
      </c>
      <c r="N4" s="48">
        <v>8.98</v>
      </c>
    </row>
    <row r="5" spans="1:14" ht="12.75">
      <c r="A5" s="37" t="s">
        <v>4</v>
      </c>
      <c r="B5" s="40">
        <v>1.7</v>
      </c>
      <c r="C5" s="40">
        <v>1.55</v>
      </c>
      <c r="D5" s="40">
        <v>1.64</v>
      </c>
      <c r="E5" s="40">
        <v>1.88</v>
      </c>
      <c r="F5" s="40">
        <v>1.83</v>
      </c>
      <c r="G5" s="40">
        <v>1.01</v>
      </c>
      <c r="H5" s="40">
        <v>0.62</v>
      </c>
      <c r="I5" s="40">
        <v>0.97</v>
      </c>
      <c r="J5" s="40">
        <v>1.12</v>
      </c>
      <c r="K5" s="40">
        <v>1.58</v>
      </c>
      <c r="L5" s="40">
        <v>1.46</v>
      </c>
      <c r="M5" s="40">
        <v>1.72</v>
      </c>
      <c r="N5" s="48">
        <v>17.08</v>
      </c>
    </row>
    <row r="6" spans="1:14" ht="12.75">
      <c r="A6" s="37" t="s">
        <v>5</v>
      </c>
      <c r="B6" s="40">
        <v>7.28</v>
      </c>
      <c r="C6" s="40">
        <v>6.46</v>
      </c>
      <c r="D6" s="40">
        <v>6.8</v>
      </c>
      <c r="E6" s="40">
        <v>5.33</v>
      </c>
      <c r="F6" s="40">
        <v>3.85</v>
      </c>
      <c r="G6" s="40">
        <v>1.92</v>
      </c>
      <c r="H6" s="40">
        <v>1.74</v>
      </c>
      <c r="I6" s="40">
        <v>1.9</v>
      </c>
      <c r="J6" s="40">
        <v>2.72</v>
      </c>
      <c r="K6" s="40">
        <v>3.98</v>
      </c>
      <c r="L6" s="40">
        <v>5.52</v>
      </c>
      <c r="M6" s="40">
        <v>6.83</v>
      </c>
      <c r="N6" s="48">
        <v>54.33</v>
      </c>
    </row>
    <row r="7" spans="1:14" ht="12.75">
      <c r="A7" s="37" t="s">
        <v>6</v>
      </c>
      <c r="B7" s="40">
        <v>0.66</v>
      </c>
      <c r="C7" s="40">
        <v>0.66</v>
      </c>
      <c r="D7" s="40">
        <v>0.64</v>
      </c>
      <c r="E7" s="40">
        <v>0.69</v>
      </c>
      <c r="F7" s="40">
        <v>0.84</v>
      </c>
      <c r="G7" s="40">
        <v>0.81</v>
      </c>
      <c r="H7" s="40">
        <v>0.7</v>
      </c>
      <c r="I7" s="40">
        <v>0.86</v>
      </c>
      <c r="J7" s="40">
        <v>1</v>
      </c>
      <c r="K7" s="40">
        <v>1.01</v>
      </c>
      <c r="L7" s="40">
        <v>0.65</v>
      </c>
      <c r="M7" s="40">
        <v>0.65</v>
      </c>
      <c r="N7" s="48">
        <v>9.17</v>
      </c>
    </row>
    <row r="8" spans="1:14" ht="12.75">
      <c r="A8" s="37" t="s">
        <v>7</v>
      </c>
      <c r="B8" s="40">
        <v>1.71</v>
      </c>
      <c r="C8" s="40">
        <v>1.79</v>
      </c>
      <c r="D8" s="40">
        <v>1.52</v>
      </c>
      <c r="E8" s="40">
        <v>1.04</v>
      </c>
      <c r="F8" s="40">
        <v>0.85</v>
      </c>
      <c r="G8" s="40">
        <v>0.56</v>
      </c>
      <c r="H8" s="40">
        <v>1.41</v>
      </c>
      <c r="I8" s="40">
        <v>1.73</v>
      </c>
      <c r="J8" s="40">
        <v>1.51</v>
      </c>
      <c r="K8" s="40">
        <v>1.39</v>
      </c>
      <c r="L8" s="40">
        <v>1.24</v>
      </c>
      <c r="M8" s="40">
        <v>1.53</v>
      </c>
      <c r="N8" s="48">
        <v>16.28</v>
      </c>
    </row>
    <row r="9" spans="1:14" ht="12.75">
      <c r="A9" s="37" t="s">
        <v>294</v>
      </c>
      <c r="B9" s="40">
        <v>1.05</v>
      </c>
      <c r="C9" s="40">
        <v>0.3</v>
      </c>
      <c r="D9" s="40">
        <v>0.3</v>
      </c>
      <c r="E9" s="40">
        <v>0.89</v>
      </c>
      <c r="F9" s="40">
        <v>0.7</v>
      </c>
      <c r="G9" s="40">
        <v>0.59</v>
      </c>
      <c r="H9" s="40">
        <v>1.14</v>
      </c>
      <c r="I9" s="40">
        <v>1.1</v>
      </c>
      <c r="J9" s="40">
        <v>0.57</v>
      </c>
      <c r="K9" s="40">
        <v>0.68</v>
      </c>
      <c r="L9" s="40">
        <v>0.65</v>
      </c>
      <c r="M9" s="40">
        <v>1.26</v>
      </c>
      <c r="N9" s="48">
        <v>9.24</v>
      </c>
    </row>
    <row r="10" spans="1:14" ht="12.75">
      <c r="A10" s="37" t="s">
        <v>8</v>
      </c>
      <c r="B10" s="40">
        <v>0.73</v>
      </c>
      <c r="C10" s="40">
        <v>0.8</v>
      </c>
      <c r="D10" s="40">
        <v>0.7</v>
      </c>
      <c r="E10" s="40">
        <v>0.55</v>
      </c>
      <c r="F10" s="40">
        <v>0.44</v>
      </c>
      <c r="G10" s="40">
        <v>0.19</v>
      </c>
      <c r="H10" s="40">
        <v>0.64</v>
      </c>
      <c r="I10" s="40">
        <v>0.75</v>
      </c>
      <c r="J10" s="40">
        <v>0.85</v>
      </c>
      <c r="K10" s="40">
        <v>1.08</v>
      </c>
      <c r="L10" s="40">
        <v>0.72</v>
      </c>
      <c r="M10" s="40">
        <v>0.66</v>
      </c>
      <c r="N10" s="48">
        <v>8.11</v>
      </c>
    </row>
    <row r="11" spans="1:14" ht="12.75">
      <c r="A11" s="37" t="s">
        <v>9</v>
      </c>
      <c r="B11" s="40">
        <v>0.43</v>
      </c>
      <c r="C11" s="40">
        <v>0.37</v>
      </c>
      <c r="D11" s="40">
        <v>0.7</v>
      </c>
      <c r="E11" s="40">
        <v>0.69</v>
      </c>
      <c r="F11" s="40">
        <v>0.8</v>
      </c>
      <c r="G11" s="40">
        <v>0.59</v>
      </c>
      <c r="H11" s="40">
        <v>0.9</v>
      </c>
      <c r="I11" s="40">
        <v>1.47</v>
      </c>
      <c r="J11" s="40">
        <v>1.12</v>
      </c>
      <c r="K11" s="40">
        <v>1</v>
      </c>
      <c r="L11" s="40">
        <v>0.46</v>
      </c>
      <c r="M11" s="40">
        <v>0.29</v>
      </c>
      <c r="N11" s="48">
        <v>8.82</v>
      </c>
    </row>
    <row r="12" spans="1:14" ht="12.75">
      <c r="A12" s="37" t="s">
        <v>10</v>
      </c>
      <c r="B12" s="40">
        <v>1.16</v>
      </c>
      <c r="C12" s="40">
        <v>1.32</v>
      </c>
      <c r="D12" s="40">
        <v>1.39</v>
      </c>
      <c r="E12" s="40">
        <v>2.41</v>
      </c>
      <c r="F12" s="40">
        <v>1.66</v>
      </c>
      <c r="G12" s="40">
        <v>1.44</v>
      </c>
      <c r="H12" s="40">
        <v>0.23</v>
      </c>
      <c r="I12" s="40">
        <v>0.92</v>
      </c>
      <c r="J12" s="40">
        <v>1</v>
      </c>
      <c r="K12" s="40">
        <v>1.16</v>
      </c>
      <c r="L12" s="40">
        <v>1.37</v>
      </c>
      <c r="M12" s="40">
        <v>1.4</v>
      </c>
      <c r="N12" s="48">
        <v>15.46</v>
      </c>
    </row>
    <row r="13" spans="1:14" ht="12.75">
      <c r="A13" s="37" t="s">
        <v>220</v>
      </c>
      <c r="B13" s="40">
        <v>0.19</v>
      </c>
      <c r="C13" s="40">
        <v>0.17</v>
      </c>
      <c r="D13" s="40">
        <v>0.22</v>
      </c>
      <c r="E13" s="40">
        <v>0.23</v>
      </c>
      <c r="F13" s="40">
        <v>0.43</v>
      </c>
      <c r="G13" s="40">
        <v>0.45</v>
      </c>
      <c r="H13" s="40">
        <v>0.75</v>
      </c>
      <c r="I13" s="40">
        <v>0.82</v>
      </c>
      <c r="J13" s="40">
        <v>0.74</v>
      </c>
      <c r="K13" s="40">
        <v>0.64</v>
      </c>
      <c r="L13" s="40">
        <v>0.37</v>
      </c>
      <c r="M13" s="40">
        <v>0.32</v>
      </c>
      <c r="N13" s="48">
        <v>5.33</v>
      </c>
    </row>
    <row r="14" spans="1:14" ht="12.75">
      <c r="A14" s="37" t="s">
        <v>11</v>
      </c>
      <c r="B14" s="40">
        <v>0.54</v>
      </c>
      <c r="C14" s="40">
        <v>0.49</v>
      </c>
      <c r="D14" s="40">
        <v>0.79</v>
      </c>
      <c r="E14" s="40">
        <v>0.81</v>
      </c>
      <c r="F14" s="40">
        <v>0.71</v>
      </c>
      <c r="G14" s="40">
        <v>0.42</v>
      </c>
      <c r="H14" s="40">
        <v>0.82</v>
      </c>
      <c r="I14" s="40">
        <v>0.92</v>
      </c>
      <c r="J14" s="40">
        <v>0.82</v>
      </c>
      <c r="K14" s="40">
        <v>1.2</v>
      </c>
      <c r="L14" s="40">
        <v>0.67</v>
      </c>
      <c r="M14" s="40">
        <v>0.47</v>
      </c>
      <c r="N14" s="48">
        <v>8.66</v>
      </c>
    </row>
    <row r="15" spans="1:14" ht="12.75">
      <c r="A15" s="37" t="s">
        <v>221</v>
      </c>
      <c r="B15" s="40">
        <v>2.76</v>
      </c>
      <c r="C15" s="40">
        <v>2.71</v>
      </c>
      <c r="D15" s="40">
        <v>2.92</v>
      </c>
      <c r="E15" s="40">
        <v>2.72</v>
      </c>
      <c r="F15" s="40">
        <v>2.42</v>
      </c>
      <c r="G15" s="40">
        <v>1.26</v>
      </c>
      <c r="H15" s="40">
        <v>0.91</v>
      </c>
      <c r="I15" s="40">
        <v>1.23</v>
      </c>
      <c r="J15" s="40">
        <v>1.77</v>
      </c>
      <c r="K15" s="40">
        <v>2.35</v>
      </c>
      <c r="L15" s="40">
        <v>2.57</v>
      </c>
      <c r="M15" s="40">
        <v>2.78</v>
      </c>
      <c r="N15" s="48">
        <v>26.4</v>
      </c>
    </row>
    <row r="16" spans="1:14" ht="12.75">
      <c r="A16" s="37" t="s">
        <v>222</v>
      </c>
      <c r="B16" s="40">
        <v>1.11</v>
      </c>
      <c r="C16" s="40">
        <v>0.92</v>
      </c>
      <c r="D16" s="40">
        <v>1.52</v>
      </c>
      <c r="E16" s="40">
        <v>1.45</v>
      </c>
      <c r="F16" s="40">
        <v>1.51</v>
      </c>
      <c r="G16" s="40">
        <v>0.72</v>
      </c>
      <c r="H16" s="40">
        <v>0.97</v>
      </c>
      <c r="I16" s="40">
        <v>0.73</v>
      </c>
      <c r="J16" s="40">
        <v>0.54</v>
      </c>
      <c r="K16" s="40">
        <v>0.74</v>
      </c>
      <c r="L16" s="40">
        <v>1.16</v>
      </c>
      <c r="M16" s="40">
        <v>1.11</v>
      </c>
      <c r="N16" s="48">
        <v>12.48</v>
      </c>
    </row>
    <row r="17" spans="1:14" ht="12.75">
      <c r="A17" s="37" t="s">
        <v>329</v>
      </c>
      <c r="B17" s="40">
        <v>1.82</v>
      </c>
      <c r="C17" s="40">
        <v>1.22</v>
      </c>
      <c r="D17" s="40">
        <v>1</v>
      </c>
      <c r="E17" s="40">
        <v>1.51</v>
      </c>
      <c r="F17" s="40">
        <v>1.73</v>
      </c>
      <c r="G17" s="40">
        <v>1.17</v>
      </c>
      <c r="H17" s="40">
        <v>0.58</v>
      </c>
      <c r="I17" s="40">
        <v>0.75</v>
      </c>
      <c r="J17" s="40">
        <v>0.79</v>
      </c>
      <c r="K17" s="40">
        <v>1.43</v>
      </c>
      <c r="L17" s="40">
        <v>1.28</v>
      </c>
      <c r="M17" s="40">
        <v>1.15</v>
      </c>
      <c r="N17" s="48">
        <v>14.43</v>
      </c>
    </row>
    <row r="18" spans="1:14" ht="12.75">
      <c r="A18" s="37" t="s">
        <v>12</v>
      </c>
      <c r="B18" s="40">
        <v>1.05</v>
      </c>
      <c r="C18" s="40">
        <v>1.02</v>
      </c>
      <c r="D18" s="40">
        <v>1.16</v>
      </c>
      <c r="E18" s="40">
        <v>1.4</v>
      </c>
      <c r="F18" s="40">
        <v>1.42</v>
      </c>
      <c r="G18" s="40">
        <v>0.83</v>
      </c>
      <c r="H18" s="40">
        <v>0.75</v>
      </c>
      <c r="I18" s="40">
        <v>0.72</v>
      </c>
      <c r="J18" s="40">
        <v>1.27</v>
      </c>
      <c r="K18" s="40">
        <v>1.57</v>
      </c>
      <c r="L18" s="40">
        <v>1.11</v>
      </c>
      <c r="M18" s="40">
        <v>0.88</v>
      </c>
      <c r="N18" s="48">
        <v>13.18</v>
      </c>
    </row>
    <row r="19" spans="1:14" ht="12.75">
      <c r="A19" s="37" t="s">
        <v>13</v>
      </c>
      <c r="B19" s="40">
        <v>1.15</v>
      </c>
      <c r="C19" s="40">
        <v>0.92</v>
      </c>
      <c r="D19" s="40">
        <v>1.09</v>
      </c>
      <c r="E19" s="40">
        <v>1.38</v>
      </c>
      <c r="F19" s="40">
        <v>1.44</v>
      </c>
      <c r="G19" s="40">
        <v>1.07</v>
      </c>
      <c r="H19" s="40">
        <v>0.43</v>
      </c>
      <c r="I19" s="40">
        <v>0.69</v>
      </c>
      <c r="J19" s="40">
        <v>1.09</v>
      </c>
      <c r="K19" s="40">
        <v>1.23</v>
      </c>
      <c r="L19" s="40">
        <v>1.08</v>
      </c>
      <c r="M19" s="40">
        <v>1.09</v>
      </c>
      <c r="N19" s="48">
        <v>12.66</v>
      </c>
    </row>
    <row r="20" spans="1:14" ht="12.75">
      <c r="A20" s="37" t="s">
        <v>14</v>
      </c>
      <c r="B20" s="40">
        <v>0.78</v>
      </c>
      <c r="C20" s="40">
        <v>0.94</v>
      </c>
      <c r="D20" s="40">
        <v>1.06</v>
      </c>
      <c r="E20" s="40">
        <v>1.05</v>
      </c>
      <c r="F20" s="40">
        <v>0.97</v>
      </c>
      <c r="G20" s="40">
        <v>0.58</v>
      </c>
      <c r="H20" s="40">
        <v>1.15</v>
      </c>
      <c r="I20" s="40">
        <v>1.48</v>
      </c>
      <c r="J20" s="40">
        <v>0.96</v>
      </c>
      <c r="K20" s="40">
        <v>0.87</v>
      </c>
      <c r="L20" s="40">
        <v>0.7</v>
      </c>
      <c r="M20" s="40">
        <v>0.79</v>
      </c>
      <c r="N20" s="48">
        <v>11.33</v>
      </c>
    </row>
    <row r="21" spans="1:14" ht="12.75">
      <c r="A21" s="37" t="s">
        <v>15</v>
      </c>
      <c r="B21" s="40">
        <v>1.77</v>
      </c>
      <c r="C21" s="40">
        <v>1.86</v>
      </c>
      <c r="D21" s="40">
        <v>2.42</v>
      </c>
      <c r="E21" s="40">
        <v>2.06</v>
      </c>
      <c r="F21" s="40">
        <v>1.63</v>
      </c>
      <c r="G21" s="40">
        <v>0.9</v>
      </c>
      <c r="H21" s="40">
        <v>1.6</v>
      </c>
      <c r="I21" s="40">
        <v>1.84</v>
      </c>
      <c r="J21" s="40">
        <v>1.32</v>
      </c>
      <c r="K21" s="40">
        <v>1.5</v>
      </c>
      <c r="L21" s="40">
        <v>1.43</v>
      </c>
      <c r="M21" s="40">
        <v>1.6</v>
      </c>
      <c r="N21" s="48">
        <v>19.93</v>
      </c>
    </row>
    <row r="22" spans="1:14" ht="12.75">
      <c r="A22" s="37" t="s">
        <v>16</v>
      </c>
      <c r="B22" s="40">
        <v>0.5</v>
      </c>
      <c r="C22" s="40">
        <v>0.69</v>
      </c>
      <c r="D22" s="40">
        <v>0.61</v>
      </c>
      <c r="E22" s="40">
        <v>0.45</v>
      </c>
      <c r="F22" s="40">
        <v>0.31</v>
      </c>
      <c r="G22" s="40">
        <v>0.15</v>
      </c>
      <c r="H22" s="40">
        <v>0.5</v>
      </c>
      <c r="I22" s="40">
        <v>0.75</v>
      </c>
      <c r="J22" s="40">
        <v>0.79</v>
      </c>
      <c r="K22" s="40">
        <v>0.88</v>
      </c>
      <c r="L22" s="40">
        <v>0.51</v>
      </c>
      <c r="M22" s="40">
        <v>0.29</v>
      </c>
      <c r="N22" s="48">
        <v>6.43</v>
      </c>
    </row>
    <row r="23" spans="1:14" ht="12.75">
      <c r="A23" s="37" t="s">
        <v>17</v>
      </c>
      <c r="B23" s="40">
        <v>2.06</v>
      </c>
      <c r="C23" s="40">
        <v>1.85</v>
      </c>
      <c r="D23" s="40">
        <v>2.15</v>
      </c>
      <c r="E23" s="40">
        <v>2.66</v>
      </c>
      <c r="F23" s="40">
        <v>1.91</v>
      </c>
      <c r="G23" s="40">
        <v>1.8</v>
      </c>
      <c r="H23" s="40">
        <v>1.06</v>
      </c>
      <c r="I23" s="40">
        <v>1.17</v>
      </c>
      <c r="J23" s="40">
        <v>1.17</v>
      </c>
      <c r="K23" s="40">
        <v>1.52</v>
      </c>
      <c r="L23" s="40">
        <v>1.73</v>
      </c>
      <c r="M23" s="40">
        <v>2.34</v>
      </c>
      <c r="N23" s="48">
        <v>21.42</v>
      </c>
    </row>
    <row r="24" spans="1:14" ht="12.75">
      <c r="A24" s="37" t="s">
        <v>18</v>
      </c>
      <c r="B24" s="40">
        <v>1.33</v>
      </c>
      <c r="C24" s="40">
        <v>1.34</v>
      </c>
      <c r="D24" s="40">
        <v>2.5</v>
      </c>
      <c r="E24" s="40">
        <v>1.81</v>
      </c>
      <c r="F24" s="40">
        <v>2.73</v>
      </c>
      <c r="G24" s="40">
        <v>1.1</v>
      </c>
      <c r="H24" s="40">
        <v>1.73</v>
      </c>
      <c r="I24" s="40">
        <v>1.51</v>
      </c>
      <c r="J24" s="40">
        <v>1.94</v>
      </c>
      <c r="K24" s="40">
        <v>1.61</v>
      </c>
      <c r="L24" s="40">
        <v>1.84</v>
      </c>
      <c r="M24" s="40">
        <v>1.57</v>
      </c>
      <c r="N24" s="48">
        <v>21.01</v>
      </c>
    </row>
    <row r="25" spans="1:14" ht="12.75">
      <c r="A25" s="37" t="s">
        <v>19</v>
      </c>
      <c r="B25" s="40">
        <v>1.42</v>
      </c>
      <c r="C25" s="40">
        <v>1.3</v>
      </c>
      <c r="D25" s="40">
        <v>1.23</v>
      </c>
      <c r="E25" s="40">
        <v>1.12</v>
      </c>
      <c r="F25" s="40">
        <v>0.95</v>
      </c>
      <c r="G25" s="40">
        <v>0.87</v>
      </c>
      <c r="H25" s="40">
        <v>0.98</v>
      </c>
      <c r="I25" s="40">
        <v>1.09</v>
      </c>
      <c r="J25" s="40">
        <v>0.95</v>
      </c>
      <c r="K25" s="40">
        <v>1.08</v>
      </c>
      <c r="L25" s="40">
        <v>1.25</v>
      </c>
      <c r="M25" s="40">
        <v>1.56</v>
      </c>
      <c r="N25" s="48">
        <v>13.8</v>
      </c>
    </row>
    <row r="26" spans="1:14" ht="12.75">
      <c r="A26" s="37" t="s">
        <v>310</v>
      </c>
      <c r="B26" s="40">
        <v>1.42</v>
      </c>
      <c r="C26" s="40">
        <v>1.41</v>
      </c>
      <c r="D26" s="40">
        <v>1.66</v>
      </c>
      <c r="E26" s="40">
        <v>0.79</v>
      </c>
      <c r="F26" s="40">
        <v>2.19</v>
      </c>
      <c r="G26" s="40">
        <v>0.65</v>
      </c>
      <c r="H26" s="40">
        <v>0.88</v>
      </c>
      <c r="I26" s="40">
        <v>1.41</v>
      </c>
      <c r="J26" s="40">
        <v>3.19</v>
      </c>
      <c r="K26" s="40">
        <v>2.39</v>
      </c>
      <c r="L26" s="40">
        <v>1.11</v>
      </c>
      <c r="M26" s="40">
        <v>1.41</v>
      </c>
      <c r="N26" s="48">
        <v>18.51</v>
      </c>
    </row>
    <row r="27" spans="1:14" ht="12.75">
      <c r="A27" s="37" t="s">
        <v>20</v>
      </c>
      <c r="B27" s="40">
        <v>0.57</v>
      </c>
      <c r="C27" s="40">
        <v>0.62</v>
      </c>
      <c r="D27" s="40">
        <v>1.01</v>
      </c>
      <c r="E27" s="40">
        <v>0.96</v>
      </c>
      <c r="F27" s="40">
        <v>0.85</v>
      </c>
      <c r="G27" s="40">
        <v>0.52</v>
      </c>
      <c r="H27" s="40">
        <v>0.75</v>
      </c>
      <c r="I27" s="40">
        <v>0.83</v>
      </c>
      <c r="J27" s="40">
        <v>0.72</v>
      </c>
      <c r="K27" s="40">
        <v>0.82</v>
      </c>
      <c r="L27" s="40">
        <v>0.73</v>
      </c>
      <c r="M27" s="40">
        <v>0.52</v>
      </c>
      <c r="N27" s="48">
        <v>8.9</v>
      </c>
    </row>
    <row r="28" spans="1:14" ht="12.75">
      <c r="A28" s="37" t="s">
        <v>21</v>
      </c>
      <c r="B28" s="40">
        <v>1.35</v>
      </c>
      <c r="C28" s="40">
        <v>1.21</v>
      </c>
      <c r="D28" s="40">
        <v>1.04</v>
      </c>
      <c r="E28" s="40">
        <v>0.87</v>
      </c>
      <c r="F28" s="40">
        <v>0.71</v>
      </c>
      <c r="G28" s="40">
        <v>0.45</v>
      </c>
      <c r="H28" s="40">
        <v>1.15</v>
      </c>
      <c r="I28" s="40">
        <v>1.39</v>
      </c>
      <c r="J28" s="40">
        <v>1.28</v>
      </c>
      <c r="K28" s="40">
        <v>1.45</v>
      </c>
      <c r="L28" s="40">
        <v>1.06</v>
      </c>
      <c r="M28" s="40">
        <v>1.35</v>
      </c>
      <c r="N28" s="48">
        <v>13.31</v>
      </c>
    </row>
    <row r="29" spans="1:14" ht="12.75">
      <c r="A29" s="37" t="s">
        <v>22</v>
      </c>
      <c r="B29" s="40">
        <v>2.92</v>
      </c>
      <c r="C29" s="40">
        <v>3.35</v>
      </c>
      <c r="D29" s="40">
        <v>4.11</v>
      </c>
      <c r="E29" s="40">
        <v>3.05</v>
      </c>
      <c r="F29" s="40">
        <v>1.66</v>
      </c>
      <c r="G29" s="40">
        <v>0.78</v>
      </c>
      <c r="H29" s="40">
        <v>2.14</v>
      </c>
      <c r="I29" s="40">
        <v>2.77</v>
      </c>
      <c r="J29" s="40">
        <v>1.73</v>
      </c>
      <c r="K29" s="40">
        <v>1.73</v>
      </c>
      <c r="L29" s="40">
        <v>2.44</v>
      </c>
      <c r="M29" s="40">
        <v>2.73</v>
      </c>
      <c r="N29" s="48">
        <v>29.41</v>
      </c>
    </row>
    <row r="30" spans="1:14" ht="12.75">
      <c r="A30" s="37" t="s">
        <v>23</v>
      </c>
      <c r="B30" s="40">
        <v>0.72</v>
      </c>
      <c r="C30" s="40">
        <v>0.7</v>
      </c>
      <c r="D30" s="40">
        <v>0.61</v>
      </c>
      <c r="E30" s="40">
        <v>0.49</v>
      </c>
      <c r="F30" s="40">
        <v>0.42</v>
      </c>
      <c r="G30" s="40">
        <v>0.21</v>
      </c>
      <c r="H30" s="40">
        <v>0.68</v>
      </c>
      <c r="I30" s="40">
        <v>0.84</v>
      </c>
      <c r="J30" s="40">
        <v>0.83</v>
      </c>
      <c r="K30" s="40">
        <v>0.95</v>
      </c>
      <c r="L30" s="40">
        <v>0.62</v>
      </c>
      <c r="M30" s="40">
        <v>0.7</v>
      </c>
      <c r="N30" s="48">
        <v>7.77</v>
      </c>
    </row>
    <row r="31" spans="1:14" ht="12.75">
      <c r="A31" s="37" t="s">
        <v>24</v>
      </c>
      <c r="B31" s="40">
        <v>0.58</v>
      </c>
      <c r="C31" s="40">
        <v>0.43</v>
      </c>
      <c r="D31" s="40">
        <v>0.7</v>
      </c>
      <c r="E31" s="40">
        <v>0.79</v>
      </c>
      <c r="F31" s="40">
        <v>1.03</v>
      </c>
      <c r="G31" s="40">
        <v>0.73</v>
      </c>
      <c r="H31" s="40">
        <v>0.83</v>
      </c>
      <c r="I31" s="40">
        <v>0.91</v>
      </c>
      <c r="J31" s="40">
        <v>0.83</v>
      </c>
      <c r="K31" s="40">
        <v>1.05</v>
      </c>
      <c r="L31" s="40">
        <v>0.49</v>
      </c>
      <c r="M31" s="40">
        <v>0.52</v>
      </c>
      <c r="N31" s="48">
        <v>8.89</v>
      </c>
    </row>
    <row r="32" spans="1:14" ht="12.75">
      <c r="A32" s="37" t="s">
        <v>223</v>
      </c>
      <c r="B32" s="40">
        <v>0.18</v>
      </c>
      <c r="C32" s="40">
        <v>0.48</v>
      </c>
      <c r="D32" s="40">
        <v>0.38</v>
      </c>
      <c r="E32" s="40">
        <v>0.75</v>
      </c>
      <c r="F32" s="40">
        <v>0.71</v>
      </c>
      <c r="G32" s="40">
        <v>0.56</v>
      </c>
      <c r="H32" s="40">
        <v>0.61</v>
      </c>
      <c r="I32" s="40">
        <v>0.68</v>
      </c>
      <c r="J32" s="40">
        <v>1.58</v>
      </c>
      <c r="K32" s="40">
        <v>0.8</v>
      </c>
      <c r="L32" s="40">
        <v>0.73</v>
      </c>
      <c r="M32" s="40">
        <v>0.47</v>
      </c>
      <c r="N32" s="48">
        <v>7.93</v>
      </c>
    </row>
    <row r="33" spans="1:14" ht="12.75">
      <c r="A33" s="37" t="s">
        <v>224</v>
      </c>
      <c r="B33" s="40">
        <v>1.46</v>
      </c>
      <c r="C33" s="40">
        <v>0.92</v>
      </c>
      <c r="D33" s="40">
        <v>1.22</v>
      </c>
      <c r="E33" s="40">
        <v>1.21</v>
      </c>
      <c r="F33" s="40">
        <v>2.15</v>
      </c>
      <c r="G33" s="40">
        <v>0.85</v>
      </c>
      <c r="H33" s="40">
        <v>0.48</v>
      </c>
      <c r="I33" s="40">
        <v>0.59</v>
      </c>
      <c r="J33" s="40">
        <v>0.84</v>
      </c>
      <c r="K33" s="40">
        <v>0.7</v>
      </c>
      <c r="L33" s="40">
        <v>1.23</v>
      </c>
      <c r="M33" s="40">
        <v>1.33</v>
      </c>
      <c r="N33" s="48">
        <v>12.98</v>
      </c>
    </row>
    <row r="34" spans="1:14" ht="12.75">
      <c r="A34" s="37" t="s">
        <v>26</v>
      </c>
      <c r="B34" s="40">
        <v>0.9</v>
      </c>
      <c r="C34" s="40">
        <v>0.86</v>
      </c>
      <c r="D34" s="40">
        <v>0.88</v>
      </c>
      <c r="E34" s="40">
        <v>0.57</v>
      </c>
      <c r="F34" s="40">
        <v>0.73</v>
      </c>
      <c r="G34" s="40">
        <v>0.43</v>
      </c>
      <c r="H34" s="40">
        <v>1.02</v>
      </c>
      <c r="I34" s="40">
        <v>1.53</v>
      </c>
      <c r="J34" s="40">
        <v>1.18</v>
      </c>
      <c r="K34" s="40">
        <v>1.11</v>
      </c>
      <c r="L34" s="40">
        <v>0.78</v>
      </c>
      <c r="M34" s="40">
        <v>0.69</v>
      </c>
      <c r="N34" s="48">
        <v>10.68</v>
      </c>
    </row>
    <row r="35" spans="1:14" ht="12.75">
      <c r="A35" s="37" t="s">
        <v>25</v>
      </c>
      <c r="B35" s="40">
        <v>1.85</v>
      </c>
      <c r="C35" s="40">
        <v>2.01</v>
      </c>
      <c r="D35" s="40">
        <v>2.41</v>
      </c>
      <c r="E35" s="40">
        <v>2.79</v>
      </c>
      <c r="F35" s="40">
        <v>2.88</v>
      </c>
      <c r="G35" s="40">
        <v>1.27</v>
      </c>
      <c r="H35" s="40">
        <v>0.97</v>
      </c>
      <c r="I35" s="40">
        <v>0.91</v>
      </c>
      <c r="J35" s="40">
        <v>1.68</v>
      </c>
      <c r="K35" s="40">
        <v>2.26</v>
      </c>
      <c r="L35" s="40">
        <v>2.22</v>
      </c>
      <c r="M35" s="40">
        <v>1.93</v>
      </c>
      <c r="N35" s="48">
        <v>23.18</v>
      </c>
    </row>
    <row r="36" spans="1:14" ht="12.75">
      <c r="A36" s="37" t="s">
        <v>27</v>
      </c>
      <c r="B36" s="40">
        <v>3.73</v>
      </c>
      <c r="C36" s="40">
        <v>4.24</v>
      </c>
      <c r="D36" s="40">
        <v>3.7</v>
      </c>
      <c r="E36" s="40">
        <v>3.46</v>
      </c>
      <c r="F36" s="40">
        <v>1.42</v>
      </c>
      <c r="G36" s="40">
        <v>1.05</v>
      </c>
      <c r="H36" s="40">
        <v>1.87</v>
      </c>
      <c r="I36" s="40">
        <v>2.79</v>
      </c>
      <c r="J36" s="40">
        <v>2.36</v>
      </c>
      <c r="K36" s="40">
        <v>3.35</v>
      </c>
      <c r="L36" s="40">
        <v>2.98</v>
      </c>
      <c r="M36" s="40">
        <v>3.05</v>
      </c>
      <c r="N36" s="48">
        <v>34</v>
      </c>
    </row>
    <row r="37" spans="1:14" ht="12.75">
      <c r="A37" s="37" t="s">
        <v>28</v>
      </c>
      <c r="B37" s="40">
        <v>2.25</v>
      </c>
      <c r="C37" s="40">
        <v>1.6</v>
      </c>
      <c r="D37" s="40">
        <v>1.95</v>
      </c>
      <c r="E37" s="40">
        <v>2.25</v>
      </c>
      <c r="F37" s="40">
        <v>1.74</v>
      </c>
      <c r="G37" s="40">
        <v>1.62</v>
      </c>
      <c r="H37" s="40">
        <v>0.3</v>
      </c>
      <c r="I37" s="40">
        <v>0.73</v>
      </c>
      <c r="J37" s="40">
        <v>1.21</v>
      </c>
      <c r="K37" s="40">
        <v>1.54</v>
      </c>
      <c r="L37" s="40">
        <v>2.12</v>
      </c>
      <c r="M37" s="40">
        <v>2.1</v>
      </c>
      <c r="N37" s="48">
        <v>19.41</v>
      </c>
    </row>
    <row r="38" spans="1:14" ht="12.75">
      <c r="A38" s="37" t="s">
        <v>29</v>
      </c>
      <c r="B38" s="40">
        <v>1.64</v>
      </c>
      <c r="C38" s="40">
        <v>1.46</v>
      </c>
      <c r="D38" s="40">
        <v>1.63</v>
      </c>
      <c r="E38" s="40">
        <v>1.84</v>
      </c>
      <c r="F38" s="40">
        <v>2.18</v>
      </c>
      <c r="G38" s="40">
        <v>1.07</v>
      </c>
      <c r="H38" s="40">
        <v>0.86</v>
      </c>
      <c r="I38" s="40">
        <v>0.81</v>
      </c>
      <c r="J38" s="40">
        <v>1.49</v>
      </c>
      <c r="K38" s="40">
        <v>1.84</v>
      </c>
      <c r="L38" s="40">
        <v>1.45</v>
      </c>
      <c r="M38" s="40">
        <v>1.27</v>
      </c>
      <c r="N38" s="48">
        <v>17.54</v>
      </c>
    </row>
    <row r="39" spans="1:14" ht="12.75">
      <c r="A39" s="37" t="s">
        <v>30</v>
      </c>
      <c r="B39" s="40">
        <v>0.83</v>
      </c>
      <c r="C39" s="40">
        <v>0.97</v>
      </c>
      <c r="D39" s="40">
        <v>1.04</v>
      </c>
      <c r="E39" s="40">
        <v>0.69</v>
      </c>
      <c r="F39" s="40">
        <v>0.85</v>
      </c>
      <c r="G39" s="40">
        <v>0.65</v>
      </c>
      <c r="H39" s="40">
        <v>1.08</v>
      </c>
      <c r="I39" s="40">
        <v>1.65</v>
      </c>
      <c r="J39" s="40">
        <v>1.43</v>
      </c>
      <c r="K39" s="40">
        <v>1.08</v>
      </c>
      <c r="L39" s="40">
        <v>0.89</v>
      </c>
      <c r="M39" s="40">
        <v>0.92</v>
      </c>
      <c r="N39" s="48">
        <v>12.08</v>
      </c>
    </row>
    <row r="40" spans="1:14" ht="12.75">
      <c r="A40" s="37" t="s">
        <v>31</v>
      </c>
      <c r="B40" s="40">
        <v>1.34</v>
      </c>
      <c r="C40" s="40">
        <v>1.55</v>
      </c>
      <c r="D40" s="40">
        <v>1.4</v>
      </c>
      <c r="E40" s="40">
        <v>0.93</v>
      </c>
      <c r="F40" s="40">
        <v>0.97</v>
      </c>
      <c r="G40" s="40">
        <v>0.58</v>
      </c>
      <c r="H40" s="40">
        <v>1.33</v>
      </c>
      <c r="I40" s="40">
        <v>2.2</v>
      </c>
      <c r="J40" s="40">
        <v>1.73</v>
      </c>
      <c r="K40" s="40">
        <v>1.45</v>
      </c>
      <c r="L40" s="40">
        <v>1.21</v>
      </c>
      <c r="M40" s="40">
        <v>1.07</v>
      </c>
      <c r="N40" s="48">
        <v>15.76</v>
      </c>
    </row>
    <row r="41" spans="1:14" ht="12.75">
      <c r="A41" s="37" t="s">
        <v>332</v>
      </c>
      <c r="B41" s="40">
        <v>1.63</v>
      </c>
      <c r="C41" s="40">
        <v>0.88</v>
      </c>
      <c r="D41" s="40">
        <v>1.27</v>
      </c>
      <c r="E41" s="40">
        <v>0.86</v>
      </c>
      <c r="F41" s="40">
        <v>0.9</v>
      </c>
      <c r="G41" s="40">
        <v>0.81</v>
      </c>
      <c r="H41" s="40">
        <v>1.4</v>
      </c>
      <c r="I41" s="40">
        <v>1.89</v>
      </c>
      <c r="J41" s="40">
        <v>1.37</v>
      </c>
      <c r="K41" s="40">
        <v>1.45</v>
      </c>
      <c r="L41" s="40">
        <v>0.99</v>
      </c>
      <c r="M41" s="40">
        <v>1.08</v>
      </c>
      <c r="N41" s="48">
        <v>14.53</v>
      </c>
    </row>
    <row r="42" spans="1:14" ht="12.75">
      <c r="A42" s="37" t="s">
        <v>333</v>
      </c>
      <c r="B42" s="11">
        <v>0.86</v>
      </c>
      <c r="C42" s="16">
        <v>1.33</v>
      </c>
      <c r="D42" s="16">
        <v>1.58</v>
      </c>
      <c r="E42" s="16">
        <v>0.87</v>
      </c>
      <c r="F42" s="16">
        <v>1.28</v>
      </c>
      <c r="G42" s="16">
        <v>0.82</v>
      </c>
      <c r="H42" s="16">
        <v>1</v>
      </c>
      <c r="I42" s="16">
        <v>1.27</v>
      </c>
      <c r="J42" s="16">
        <v>1.15</v>
      </c>
      <c r="K42" s="16">
        <v>1.89</v>
      </c>
      <c r="L42" s="16">
        <v>1.77</v>
      </c>
      <c r="M42" s="16">
        <v>1.41</v>
      </c>
      <c r="N42" s="94">
        <v>15.23</v>
      </c>
    </row>
    <row r="43" spans="1:14" ht="12.75">
      <c r="A43" s="37" t="s">
        <v>32</v>
      </c>
      <c r="B43" s="40">
        <v>0.5</v>
      </c>
      <c r="C43" s="40">
        <v>0.4</v>
      </c>
      <c r="D43" s="40">
        <v>0.57</v>
      </c>
      <c r="E43" s="40">
        <v>0.32</v>
      </c>
      <c r="F43" s="40">
        <v>0.33</v>
      </c>
      <c r="G43" s="40">
        <v>0.15</v>
      </c>
      <c r="H43" s="40">
        <v>0.43</v>
      </c>
      <c r="I43" s="40">
        <v>0.49</v>
      </c>
      <c r="J43" s="40">
        <v>0.72</v>
      </c>
      <c r="K43" s="40">
        <v>0.92</v>
      </c>
      <c r="L43" s="40">
        <v>0.59</v>
      </c>
      <c r="M43" s="40">
        <v>0.43</v>
      </c>
      <c r="N43" s="48">
        <v>5.85</v>
      </c>
    </row>
    <row r="44" spans="1:14" ht="12.75">
      <c r="A44" s="37" t="s">
        <v>33</v>
      </c>
      <c r="B44" s="40">
        <v>0.39</v>
      </c>
      <c r="C44" s="40">
        <v>0.36</v>
      </c>
      <c r="D44" s="40">
        <v>0.4</v>
      </c>
      <c r="E44" s="40">
        <v>0.49</v>
      </c>
      <c r="F44" s="40">
        <v>0.79</v>
      </c>
      <c r="G44" s="40">
        <v>0.64</v>
      </c>
      <c r="H44" s="40">
        <v>0.44</v>
      </c>
      <c r="I44" s="40">
        <v>0.59</v>
      </c>
      <c r="J44" s="40">
        <v>0.48</v>
      </c>
      <c r="K44" s="40">
        <v>0.58</v>
      </c>
      <c r="L44" s="40">
        <v>0.33</v>
      </c>
      <c r="M44" s="40">
        <v>0.28</v>
      </c>
      <c r="N44" s="48">
        <v>5.77</v>
      </c>
    </row>
    <row r="45" spans="1:14" ht="12.75">
      <c r="A45" s="37" t="s">
        <v>34</v>
      </c>
      <c r="B45" s="40">
        <v>0.69</v>
      </c>
      <c r="C45" s="40">
        <v>0.92</v>
      </c>
      <c r="D45" s="40">
        <v>1.52</v>
      </c>
      <c r="E45" s="40">
        <v>1.7</v>
      </c>
      <c r="F45" s="40">
        <v>1.35</v>
      </c>
      <c r="G45" s="40">
        <v>0.85</v>
      </c>
      <c r="H45" s="40">
        <v>0.72</v>
      </c>
      <c r="I45" s="40">
        <v>0.95</v>
      </c>
      <c r="J45" s="40">
        <v>1</v>
      </c>
      <c r="K45" s="40">
        <v>1.26</v>
      </c>
      <c r="L45" s="40">
        <v>0.86</v>
      </c>
      <c r="M45" s="40">
        <v>1.01</v>
      </c>
      <c r="N45" s="48">
        <v>12.83</v>
      </c>
    </row>
    <row r="46" spans="1:14" ht="12.75">
      <c r="A46" s="37" t="s">
        <v>35</v>
      </c>
      <c r="B46" s="40">
        <v>0.5</v>
      </c>
      <c r="C46" s="40">
        <v>0.44</v>
      </c>
      <c r="D46" s="40">
        <v>0.8</v>
      </c>
      <c r="E46" s="40">
        <v>0.79</v>
      </c>
      <c r="F46" s="40">
        <v>0.77</v>
      </c>
      <c r="G46" s="40">
        <v>0.47</v>
      </c>
      <c r="H46" s="40">
        <v>0.98</v>
      </c>
      <c r="I46" s="40">
        <v>0.86</v>
      </c>
      <c r="J46" s="40">
        <v>0.9</v>
      </c>
      <c r="K46" s="40">
        <v>1.18</v>
      </c>
      <c r="L46" s="40">
        <v>0.75</v>
      </c>
      <c r="M46" s="40">
        <v>0.57</v>
      </c>
      <c r="N46" s="48">
        <v>9.01</v>
      </c>
    </row>
    <row r="47" spans="1:14" ht="12.75">
      <c r="A47" s="37" t="s">
        <v>36</v>
      </c>
      <c r="B47" s="40">
        <v>0.52</v>
      </c>
      <c r="C47" s="40">
        <v>0.42</v>
      </c>
      <c r="D47" s="40">
        <v>0.72</v>
      </c>
      <c r="E47" s="40">
        <v>0.74</v>
      </c>
      <c r="F47" s="40">
        <v>0.61</v>
      </c>
      <c r="G47" s="40">
        <v>0.38</v>
      </c>
      <c r="H47" s="40">
        <v>0.87</v>
      </c>
      <c r="I47" s="40">
        <v>1.04</v>
      </c>
      <c r="J47" s="40">
        <v>0.86</v>
      </c>
      <c r="K47" s="40">
        <v>1.07</v>
      </c>
      <c r="L47" s="40">
        <v>0.69</v>
      </c>
      <c r="M47" s="40">
        <v>0.54</v>
      </c>
      <c r="N47" s="48">
        <v>8.46</v>
      </c>
    </row>
    <row r="48" spans="1:14" ht="12.75">
      <c r="A48" s="37" t="s">
        <v>37</v>
      </c>
      <c r="B48" s="40">
        <v>0.49</v>
      </c>
      <c r="C48" s="40">
        <v>0.41</v>
      </c>
      <c r="D48" s="40">
        <v>0.59</v>
      </c>
      <c r="E48" s="40">
        <v>0.53</v>
      </c>
      <c r="F48" s="40">
        <v>0.62</v>
      </c>
      <c r="G48" s="40">
        <v>0.41</v>
      </c>
      <c r="H48" s="40">
        <v>0.91</v>
      </c>
      <c r="I48" s="40">
        <v>1.15</v>
      </c>
      <c r="J48" s="40">
        <v>0.8</v>
      </c>
      <c r="K48" s="40">
        <v>0.71</v>
      </c>
      <c r="L48" s="40">
        <v>0.62</v>
      </c>
      <c r="M48" s="40">
        <v>0.26</v>
      </c>
      <c r="N48" s="48">
        <v>7.5</v>
      </c>
    </row>
    <row r="49" spans="1:14" ht="12.75">
      <c r="A49" s="37" t="s">
        <v>38</v>
      </c>
      <c r="B49" s="40">
        <v>0.68</v>
      </c>
      <c r="C49" s="40">
        <v>0.74</v>
      </c>
      <c r="D49" s="40">
        <v>1.07</v>
      </c>
      <c r="E49" s="40">
        <v>1.04</v>
      </c>
      <c r="F49" s="40">
        <v>1.07</v>
      </c>
      <c r="G49" s="40">
        <v>0.35</v>
      </c>
      <c r="H49" s="40">
        <v>0.83</v>
      </c>
      <c r="I49" s="40">
        <v>0.79</v>
      </c>
      <c r="J49" s="40">
        <v>0.97</v>
      </c>
      <c r="K49" s="40">
        <v>1.41</v>
      </c>
      <c r="L49" s="40">
        <v>1.08</v>
      </c>
      <c r="M49" s="40">
        <v>0.68</v>
      </c>
      <c r="N49" s="48">
        <v>10.71</v>
      </c>
    </row>
    <row r="50" spans="1:14" ht="12.75">
      <c r="A50" s="37" t="s">
        <v>334</v>
      </c>
      <c r="B50" s="40">
        <v>0.57</v>
      </c>
      <c r="C50" s="40">
        <v>0.53</v>
      </c>
      <c r="D50" s="40">
        <v>0.53</v>
      </c>
      <c r="E50" s="40">
        <v>0.5</v>
      </c>
      <c r="F50" s="40">
        <v>0.67</v>
      </c>
      <c r="G50" s="40">
        <v>0.45</v>
      </c>
      <c r="H50" s="40">
        <v>0.8</v>
      </c>
      <c r="I50" s="40">
        <v>0.99</v>
      </c>
      <c r="J50" s="40">
        <v>0.9</v>
      </c>
      <c r="K50" s="40">
        <v>0.82</v>
      </c>
      <c r="L50" s="40">
        <v>0.49</v>
      </c>
      <c r="M50" s="40">
        <v>0.48</v>
      </c>
      <c r="N50" s="48">
        <v>7.73</v>
      </c>
    </row>
    <row r="51" spans="1:14" ht="12.75">
      <c r="A51" s="37" t="s">
        <v>225</v>
      </c>
      <c r="B51" s="40">
        <v>0.47</v>
      </c>
      <c r="C51" s="40">
        <v>0.58</v>
      </c>
      <c r="D51" s="40">
        <v>0.67</v>
      </c>
      <c r="E51" s="40">
        <v>0.53</v>
      </c>
      <c r="F51" s="40">
        <v>0.53</v>
      </c>
      <c r="G51" s="40">
        <v>0.38</v>
      </c>
      <c r="H51" s="40">
        <v>0.69</v>
      </c>
      <c r="I51" s="40">
        <v>1.14</v>
      </c>
      <c r="J51" s="40">
        <v>1.24</v>
      </c>
      <c r="K51" s="40">
        <v>1.04</v>
      </c>
      <c r="L51" s="40">
        <v>0.45</v>
      </c>
      <c r="M51" s="40">
        <v>0.48</v>
      </c>
      <c r="N51" s="48">
        <v>8.2</v>
      </c>
    </row>
    <row r="52" spans="1:14" ht="12.75">
      <c r="A52" s="37" t="s">
        <v>226</v>
      </c>
      <c r="B52" s="40">
        <v>0.57</v>
      </c>
      <c r="C52" s="40">
        <v>0.57</v>
      </c>
      <c r="D52" s="40">
        <v>1.07</v>
      </c>
      <c r="E52" s="40">
        <v>1.4</v>
      </c>
      <c r="F52" s="40">
        <v>1.16</v>
      </c>
      <c r="G52" s="40">
        <v>1.15</v>
      </c>
      <c r="H52" s="40">
        <v>1.51</v>
      </c>
      <c r="I52" s="40">
        <v>1.47</v>
      </c>
      <c r="J52" s="40">
        <v>0.96</v>
      </c>
      <c r="K52" s="40">
        <v>1.75</v>
      </c>
      <c r="L52" s="40">
        <v>1.32</v>
      </c>
      <c r="M52" s="40">
        <v>1</v>
      </c>
      <c r="N52" s="48">
        <v>13.93</v>
      </c>
    </row>
    <row r="53" spans="1:14" ht="12.75">
      <c r="A53" s="37" t="s">
        <v>295</v>
      </c>
      <c r="B53" s="91">
        <v>0</v>
      </c>
      <c r="C53" s="91">
        <v>0</v>
      </c>
      <c r="D53" s="91">
        <v>0</v>
      </c>
      <c r="E53" s="91">
        <v>0</v>
      </c>
      <c r="F53" s="91">
        <v>0.12</v>
      </c>
      <c r="G53" s="91">
        <v>1.21</v>
      </c>
      <c r="H53" s="91">
        <v>2.51</v>
      </c>
      <c r="I53" s="91">
        <v>2.71</v>
      </c>
      <c r="J53" s="91">
        <v>2.47</v>
      </c>
      <c r="K53" s="91">
        <v>1.02</v>
      </c>
      <c r="L53" s="91">
        <v>1.21</v>
      </c>
      <c r="M53" s="91">
        <v>0.08</v>
      </c>
      <c r="N53" s="92">
        <v>11.32</v>
      </c>
    </row>
    <row r="54" spans="1:14" ht="12.75">
      <c r="A54" s="37" t="s">
        <v>39</v>
      </c>
      <c r="B54" s="40">
        <v>1.01</v>
      </c>
      <c r="C54" s="40">
        <v>1.41</v>
      </c>
      <c r="D54" s="40">
        <v>1.91</v>
      </c>
      <c r="E54" s="40">
        <v>1.6</v>
      </c>
      <c r="F54" s="40">
        <v>0.93</v>
      </c>
      <c r="G54" s="40">
        <v>0.54</v>
      </c>
      <c r="H54" s="40">
        <v>1.5</v>
      </c>
      <c r="I54" s="40">
        <v>1.53</v>
      </c>
      <c r="J54" s="40">
        <v>0.94</v>
      </c>
      <c r="K54" s="40">
        <v>1.41</v>
      </c>
      <c r="L54" s="40">
        <v>1.45</v>
      </c>
      <c r="M54" s="40">
        <v>1.05</v>
      </c>
      <c r="N54" s="48">
        <v>15.28</v>
      </c>
    </row>
    <row r="55" spans="1:14" ht="12.75">
      <c r="A55" s="37" t="s">
        <v>40</v>
      </c>
      <c r="B55" s="40">
        <v>0.74</v>
      </c>
      <c r="C55" s="40">
        <v>0.87</v>
      </c>
      <c r="D55" s="40">
        <v>1.16</v>
      </c>
      <c r="E55" s="40">
        <v>0.98</v>
      </c>
      <c r="F55" s="40">
        <v>0.8</v>
      </c>
      <c r="G55" s="40">
        <v>0.47</v>
      </c>
      <c r="H55" s="40">
        <v>0.96</v>
      </c>
      <c r="I55" s="40">
        <v>1.14</v>
      </c>
      <c r="J55" s="40">
        <v>0.82</v>
      </c>
      <c r="K55" s="40">
        <v>1.01</v>
      </c>
      <c r="L55" s="40">
        <v>0.91</v>
      </c>
      <c r="M55" s="40">
        <v>0.69</v>
      </c>
      <c r="N55" s="48">
        <v>10.55</v>
      </c>
    </row>
    <row r="56" spans="1:14" ht="12.75">
      <c r="A56" s="37" t="s">
        <v>41</v>
      </c>
      <c r="B56" s="40">
        <v>0.85</v>
      </c>
      <c r="C56" s="40">
        <v>0.87</v>
      </c>
      <c r="D56" s="40">
        <v>1.18</v>
      </c>
      <c r="E56" s="40">
        <v>0.86</v>
      </c>
      <c r="F56" s="40">
        <v>0.8</v>
      </c>
      <c r="G56" s="40">
        <v>0.43</v>
      </c>
      <c r="H56" s="40">
        <v>1.04</v>
      </c>
      <c r="I56" s="40">
        <v>1.11</v>
      </c>
      <c r="J56" s="40">
        <v>0.68</v>
      </c>
      <c r="K56" s="40">
        <v>1.05</v>
      </c>
      <c r="L56" s="40">
        <v>0.87</v>
      </c>
      <c r="M56" s="40">
        <v>0.81</v>
      </c>
      <c r="N56" s="48">
        <v>10.55</v>
      </c>
    </row>
    <row r="57" spans="1:14" ht="12.75">
      <c r="A57" s="37" t="s">
        <v>42</v>
      </c>
      <c r="B57" s="40">
        <v>0.78</v>
      </c>
      <c r="C57" s="40">
        <v>1.13</v>
      </c>
      <c r="D57" s="40">
        <v>1.57</v>
      </c>
      <c r="E57" s="40">
        <v>1.25</v>
      </c>
      <c r="F57" s="40">
        <v>0.99</v>
      </c>
      <c r="G57" s="40">
        <v>0.56</v>
      </c>
      <c r="H57" s="40">
        <v>1.14</v>
      </c>
      <c r="I57" s="40">
        <v>1.64</v>
      </c>
      <c r="J57" s="40">
        <v>1.4</v>
      </c>
      <c r="K57" s="40">
        <v>1.06</v>
      </c>
      <c r="L57" s="40">
        <v>1.2</v>
      </c>
      <c r="M57" s="40">
        <v>0.94</v>
      </c>
      <c r="N57" s="48">
        <v>13.66</v>
      </c>
    </row>
    <row r="58" spans="1:14" ht="12.75">
      <c r="A58" s="37" t="s">
        <v>43</v>
      </c>
      <c r="B58" s="40">
        <v>1.33</v>
      </c>
      <c r="C58" s="40">
        <v>1.22</v>
      </c>
      <c r="D58" s="40">
        <v>1.19</v>
      </c>
      <c r="E58" s="40">
        <v>1.03</v>
      </c>
      <c r="F58" s="40">
        <v>0.91</v>
      </c>
      <c r="G58" s="40">
        <v>0.42</v>
      </c>
      <c r="H58" s="40">
        <v>1.22</v>
      </c>
      <c r="I58" s="40">
        <v>1.5</v>
      </c>
      <c r="J58" s="40">
        <v>1.54</v>
      </c>
      <c r="K58" s="40">
        <v>1.9</v>
      </c>
      <c r="L58" s="40">
        <v>1.41</v>
      </c>
      <c r="M58" s="40">
        <v>1.18</v>
      </c>
      <c r="N58" s="48">
        <v>14.85</v>
      </c>
    </row>
    <row r="59" spans="1:14" ht="12.75">
      <c r="A59" s="37" t="s">
        <v>44</v>
      </c>
      <c r="B59" s="40">
        <v>0.97</v>
      </c>
      <c r="C59" s="40">
        <v>0.57</v>
      </c>
      <c r="D59" s="40">
        <v>0.72</v>
      </c>
      <c r="E59" s="40">
        <v>0.36</v>
      </c>
      <c r="F59" s="40">
        <v>0.58</v>
      </c>
      <c r="G59" s="40">
        <v>0.09</v>
      </c>
      <c r="H59" s="40">
        <v>0.92</v>
      </c>
      <c r="I59" s="40">
        <v>1</v>
      </c>
      <c r="J59" s="40">
        <v>0.88</v>
      </c>
      <c r="K59" s="40">
        <v>0.42</v>
      </c>
      <c r="L59" s="40">
        <v>0.72</v>
      </c>
      <c r="M59" s="40">
        <v>0.52</v>
      </c>
      <c r="N59" s="48">
        <v>7.75</v>
      </c>
    </row>
    <row r="60" spans="1:14" ht="12.75">
      <c r="A60" s="37" t="s">
        <v>45</v>
      </c>
      <c r="B60" s="40">
        <v>0.57</v>
      </c>
      <c r="C60" s="40">
        <v>0.51</v>
      </c>
      <c r="D60" s="40">
        <v>0.66</v>
      </c>
      <c r="E60" s="40">
        <v>0.6</v>
      </c>
      <c r="F60" s="40">
        <v>0.81</v>
      </c>
      <c r="G60" s="40">
        <v>0.56</v>
      </c>
      <c r="H60" s="40">
        <v>0.86</v>
      </c>
      <c r="I60" s="40">
        <v>1.31</v>
      </c>
      <c r="J60" s="40">
        <v>0.92</v>
      </c>
      <c r="K60" s="40">
        <v>0.77</v>
      </c>
      <c r="L60" s="40">
        <v>0.54</v>
      </c>
      <c r="M60" s="40">
        <v>0.56</v>
      </c>
      <c r="N60" s="48">
        <v>8.67</v>
      </c>
    </row>
    <row r="61" spans="1:14" ht="12.75">
      <c r="A61" s="37" t="s">
        <v>46</v>
      </c>
      <c r="B61" s="40">
        <v>0.48</v>
      </c>
      <c r="C61" s="40">
        <v>0.5</v>
      </c>
      <c r="D61" s="40">
        <v>0.52</v>
      </c>
      <c r="E61" s="40">
        <v>0.61</v>
      </c>
      <c r="F61" s="40">
        <v>0.61</v>
      </c>
      <c r="G61" s="40">
        <v>0.26</v>
      </c>
      <c r="H61" s="40">
        <v>0.37</v>
      </c>
      <c r="I61" s="40">
        <v>1.03</v>
      </c>
      <c r="J61" s="40">
        <v>0.8</v>
      </c>
      <c r="K61" s="40">
        <v>0.86</v>
      </c>
      <c r="L61" s="40">
        <v>0.63</v>
      </c>
      <c r="M61" s="40">
        <v>0.43</v>
      </c>
      <c r="N61" s="48">
        <v>7.1</v>
      </c>
    </row>
    <row r="62" spans="1:14" ht="12.75">
      <c r="A62" s="37" t="s">
        <v>227</v>
      </c>
      <c r="B62" s="40">
        <v>2.63</v>
      </c>
      <c r="C62" s="40">
        <v>2.65</v>
      </c>
      <c r="D62" s="40">
        <v>3.22</v>
      </c>
      <c r="E62" s="40">
        <v>3.56</v>
      </c>
      <c r="F62" s="40">
        <v>2.91</v>
      </c>
      <c r="G62" s="40">
        <v>1.53</v>
      </c>
      <c r="H62" s="40">
        <v>0.91</v>
      </c>
      <c r="I62" s="40">
        <v>1.03</v>
      </c>
      <c r="J62" s="40">
        <v>1.89</v>
      </c>
      <c r="K62" s="40">
        <v>2.44</v>
      </c>
      <c r="L62" s="40">
        <v>2.62</v>
      </c>
      <c r="M62" s="40">
        <v>2.62</v>
      </c>
      <c r="N62" s="48">
        <v>28.01</v>
      </c>
    </row>
    <row r="63" spans="1:14" ht="12.75">
      <c r="A63" s="37" t="s">
        <v>47</v>
      </c>
      <c r="B63" s="40">
        <v>2.69</v>
      </c>
      <c r="C63" s="40">
        <v>2.3</v>
      </c>
      <c r="D63" s="40">
        <v>2.41</v>
      </c>
      <c r="E63" s="40">
        <v>1.82</v>
      </c>
      <c r="F63" s="40">
        <v>1.42</v>
      </c>
      <c r="G63" s="40">
        <v>1.29</v>
      </c>
      <c r="H63" s="40">
        <v>1.48</v>
      </c>
      <c r="I63" s="40">
        <v>1.99</v>
      </c>
      <c r="J63" s="40">
        <v>1.57</v>
      </c>
      <c r="K63" s="40">
        <v>1.52</v>
      </c>
      <c r="L63" s="40">
        <v>1.65</v>
      </c>
      <c r="M63" s="40">
        <v>2.89</v>
      </c>
      <c r="N63" s="48">
        <v>23.03</v>
      </c>
    </row>
    <row r="64" spans="1:14" ht="12.75">
      <c r="A64" s="37" t="s">
        <v>48</v>
      </c>
      <c r="B64" s="40">
        <v>0.52</v>
      </c>
      <c r="C64" s="40">
        <v>0.52</v>
      </c>
      <c r="D64" s="40">
        <v>0.87</v>
      </c>
      <c r="E64" s="40">
        <v>1.01</v>
      </c>
      <c r="F64" s="40">
        <v>0.94</v>
      </c>
      <c r="G64" s="40">
        <v>0.53</v>
      </c>
      <c r="H64" s="40">
        <v>0.58</v>
      </c>
      <c r="I64" s="40">
        <v>0.8</v>
      </c>
      <c r="J64" s="40">
        <v>0.79</v>
      </c>
      <c r="K64" s="40">
        <v>0.93</v>
      </c>
      <c r="L64" s="40">
        <v>0.73</v>
      </c>
      <c r="M64" s="40">
        <v>0.71</v>
      </c>
      <c r="N64" s="48">
        <v>8.93</v>
      </c>
    </row>
    <row r="65" spans="1:14" ht="12.75">
      <c r="A65" s="37" t="s">
        <v>49</v>
      </c>
      <c r="B65" s="40">
        <v>1.26</v>
      </c>
      <c r="C65" s="40">
        <v>1.13</v>
      </c>
      <c r="D65" s="40">
        <v>1.49</v>
      </c>
      <c r="E65" s="40">
        <v>1.71</v>
      </c>
      <c r="F65" s="40">
        <v>1.8</v>
      </c>
      <c r="G65" s="40">
        <v>1.19</v>
      </c>
      <c r="H65" s="40">
        <v>0.96</v>
      </c>
      <c r="I65" s="40">
        <v>1.01</v>
      </c>
      <c r="J65" s="40">
        <v>1.18</v>
      </c>
      <c r="K65" s="40">
        <v>1.45</v>
      </c>
      <c r="L65" s="40">
        <v>1.51</v>
      </c>
      <c r="M65" s="40">
        <v>1.29</v>
      </c>
      <c r="N65" s="48">
        <v>15.98</v>
      </c>
    </row>
    <row r="66" spans="1:14" ht="12.75">
      <c r="A66" s="37" t="s">
        <v>50</v>
      </c>
      <c r="B66" s="40">
        <v>0.96</v>
      </c>
      <c r="C66" s="40">
        <v>0.97</v>
      </c>
      <c r="D66" s="40">
        <v>1.36</v>
      </c>
      <c r="E66" s="40">
        <v>1.59</v>
      </c>
      <c r="F66" s="40">
        <v>1.84</v>
      </c>
      <c r="G66" s="40">
        <v>1.11</v>
      </c>
      <c r="H66" s="40">
        <v>1.02</v>
      </c>
      <c r="I66" s="40">
        <v>0.95</v>
      </c>
      <c r="J66" s="40">
        <v>1.46</v>
      </c>
      <c r="K66" s="40">
        <v>1.48</v>
      </c>
      <c r="L66" s="40">
        <v>1.31</v>
      </c>
      <c r="M66" s="40">
        <v>0.93</v>
      </c>
      <c r="N66" s="48">
        <v>14.98</v>
      </c>
    </row>
    <row r="67" spans="1:14" ht="12.75">
      <c r="A67" s="37" t="s">
        <v>228</v>
      </c>
      <c r="B67" s="40">
        <v>2.36</v>
      </c>
      <c r="C67" s="40">
        <v>2.09</v>
      </c>
      <c r="D67" s="40">
        <v>1.97</v>
      </c>
      <c r="E67" s="40">
        <v>1.87</v>
      </c>
      <c r="F67" s="40">
        <v>1.72</v>
      </c>
      <c r="G67" s="40">
        <v>1.34</v>
      </c>
      <c r="H67" s="40">
        <v>1.06</v>
      </c>
      <c r="I67" s="40">
        <v>1.25</v>
      </c>
      <c r="J67" s="40">
        <v>1.81</v>
      </c>
      <c r="K67" s="40">
        <v>2.17</v>
      </c>
      <c r="L67" s="40">
        <v>2.52</v>
      </c>
      <c r="M67" s="40">
        <v>2.66</v>
      </c>
      <c r="N67" s="48">
        <v>22.82</v>
      </c>
    </row>
    <row r="68" spans="1:14" ht="12.75">
      <c r="A68" s="37" t="s">
        <v>51</v>
      </c>
      <c r="B68" s="40">
        <v>1.46</v>
      </c>
      <c r="C68" s="40">
        <v>1.34</v>
      </c>
      <c r="D68" s="40">
        <v>1.47</v>
      </c>
      <c r="E68" s="40">
        <v>1.55</v>
      </c>
      <c r="F68" s="40">
        <v>1.84</v>
      </c>
      <c r="G68" s="40">
        <v>1.03</v>
      </c>
      <c r="H68" s="40">
        <v>0.58</v>
      </c>
      <c r="I68" s="40">
        <v>0.75</v>
      </c>
      <c r="J68" s="40">
        <v>1.08</v>
      </c>
      <c r="K68" s="40">
        <v>1.43</v>
      </c>
      <c r="L68" s="40">
        <v>1.31</v>
      </c>
      <c r="M68" s="40">
        <v>1.47</v>
      </c>
      <c r="N68" s="48">
        <v>15.31</v>
      </c>
    </row>
    <row r="69" spans="1:14" ht="12.75">
      <c r="A69" s="37" t="s">
        <v>52</v>
      </c>
      <c r="B69" s="40">
        <v>1.94</v>
      </c>
      <c r="C69" s="40">
        <v>2.08</v>
      </c>
      <c r="D69" s="40">
        <v>2.79</v>
      </c>
      <c r="E69" s="40">
        <v>3</v>
      </c>
      <c r="F69" s="40">
        <v>2.65</v>
      </c>
      <c r="G69" s="40">
        <v>1.27</v>
      </c>
      <c r="H69" s="40">
        <v>0.9</v>
      </c>
      <c r="I69" s="40">
        <v>1.18</v>
      </c>
      <c r="J69" s="40">
        <v>1.65</v>
      </c>
      <c r="K69" s="40">
        <v>2.16</v>
      </c>
      <c r="L69" s="40">
        <v>2.2</v>
      </c>
      <c r="M69" s="40">
        <v>2.09</v>
      </c>
      <c r="N69" s="48">
        <v>23.91</v>
      </c>
    </row>
    <row r="70" spans="1:14" ht="12.75">
      <c r="A70" s="37" t="s">
        <v>53</v>
      </c>
      <c r="B70" s="40">
        <v>1</v>
      </c>
      <c r="C70" s="40">
        <v>1.32</v>
      </c>
      <c r="D70" s="40">
        <v>1.49</v>
      </c>
      <c r="E70" s="40">
        <v>1.55</v>
      </c>
      <c r="F70" s="40">
        <v>1.11</v>
      </c>
      <c r="G70" s="40">
        <v>0.64</v>
      </c>
      <c r="H70" s="40">
        <v>0.98</v>
      </c>
      <c r="I70" s="40">
        <v>1.06</v>
      </c>
      <c r="J70" s="40">
        <v>0.91</v>
      </c>
      <c r="K70" s="40">
        <v>0.91</v>
      </c>
      <c r="L70" s="40">
        <v>0.94</v>
      </c>
      <c r="M70" s="40">
        <v>1.07</v>
      </c>
      <c r="N70" s="48">
        <v>12.98</v>
      </c>
    </row>
    <row r="71" spans="1:14" ht="12.75">
      <c r="A71" s="37" t="s">
        <v>335</v>
      </c>
      <c r="B71" s="40">
        <v>1.47</v>
      </c>
      <c r="C71" s="40">
        <v>1.54</v>
      </c>
      <c r="D71" s="40">
        <v>1.61</v>
      </c>
      <c r="E71" s="40">
        <v>1.53</v>
      </c>
      <c r="F71" s="40">
        <v>2.45</v>
      </c>
      <c r="G71" s="40">
        <v>1.16</v>
      </c>
      <c r="H71" s="40">
        <v>0.91</v>
      </c>
      <c r="I71" s="40">
        <v>0.78</v>
      </c>
      <c r="J71" s="40">
        <v>1.44</v>
      </c>
      <c r="K71" s="40">
        <v>1.8</v>
      </c>
      <c r="L71" s="40">
        <v>1.53</v>
      </c>
      <c r="M71" s="40">
        <v>1.46</v>
      </c>
      <c r="N71" s="48">
        <v>17.68</v>
      </c>
    </row>
    <row r="72" spans="1:14" ht="12.75">
      <c r="A72" s="37" t="s">
        <v>54</v>
      </c>
      <c r="B72" s="40">
        <v>2.95</v>
      </c>
      <c r="C72" s="40">
        <v>2.46</v>
      </c>
      <c r="D72" s="40">
        <v>2.11</v>
      </c>
      <c r="E72" s="40">
        <v>1.72</v>
      </c>
      <c r="F72" s="40">
        <v>1.71</v>
      </c>
      <c r="G72" s="40">
        <v>1.12</v>
      </c>
      <c r="H72" s="40">
        <v>0.77</v>
      </c>
      <c r="I72" s="40">
        <v>1.06</v>
      </c>
      <c r="J72" s="40">
        <v>1.35</v>
      </c>
      <c r="K72" s="40">
        <v>1.87</v>
      </c>
      <c r="L72" s="40">
        <v>2.35</v>
      </c>
      <c r="M72" s="40">
        <v>2.58</v>
      </c>
      <c r="N72" s="48">
        <v>22.05</v>
      </c>
    </row>
    <row r="73" spans="1:14" ht="12.75">
      <c r="A73" s="37" t="s">
        <v>55</v>
      </c>
      <c r="B73" s="40">
        <v>0.55</v>
      </c>
      <c r="C73" s="40">
        <v>0.61</v>
      </c>
      <c r="D73" s="40">
        <v>0.82</v>
      </c>
      <c r="E73" s="40">
        <v>0.82</v>
      </c>
      <c r="F73" s="40">
        <v>0.89</v>
      </c>
      <c r="G73" s="40">
        <v>0.5</v>
      </c>
      <c r="H73" s="40">
        <v>0.4</v>
      </c>
      <c r="I73" s="40">
        <v>0.54</v>
      </c>
      <c r="J73" s="40">
        <v>0.64</v>
      </c>
      <c r="K73" s="40">
        <v>0.87</v>
      </c>
      <c r="L73" s="40">
        <v>0.59</v>
      </c>
      <c r="M73" s="40">
        <v>0.59</v>
      </c>
      <c r="N73" s="48">
        <v>7.82</v>
      </c>
    </row>
    <row r="74" spans="1:14" ht="12.75">
      <c r="A74" s="37" t="s">
        <v>56</v>
      </c>
      <c r="B74" s="40">
        <v>0.56</v>
      </c>
      <c r="C74" s="40">
        <v>0.6</v>
      </c>
      <c r="D74" s="40">
        <v>0.75</v>
      </c>
      <c r="E74" s="40">
        <v>0.87</v>
      </c>
      <c r="F74" s="40">
        <v>0.93</v>
      </c>
      <c r="G74" s="40">
        <v>0.44</v>
      </c>
      <c r="H74" s="40">
        <v>0.46</v>
      </c>
      <c r="I74" s="40">
        <v>0.6</v>
      </c>
      <c r="J74" s="40">
        <v>0.6</v>
      </c>
      <c r="K74" s="40">
        <v>0.77</v>
      </c>
      <c r="L74" s="40">
        <v>0.6</v>
      </c>
      <c r="M74" s="40">
        <v>0.57</v>
      </c>
      <c r="N74" s="48">
        <v>7.75</v>
      </c>
    </row>
    <row r="75" spans="1:14" ht="12.75">
      <c r="A75" s="37" t="s">
        <v>57</v>
      </c>
      <c r="B75" s="40">
        <v>0.3</v>
      </c>
      <c r="C75" s="40">
        <v>0.28</v>
      </c>
      <c r="D75" s="40">
        <v>0.54</v>
      </c>
      <c r="E75" s="40">
        <v>0.58</v>
      </c>
      <c r="F75" s="40">
        <v>0.62</v>
      </c>
      <c r="G75" s="40">
        <v>0.39</v>
      </c>
      <c r="H75" s="40">
        <v>0.81</v>
      </c>
      <c r="I75" s="40">
        <v>0.91</v>
      </c>
      <c r="J75" s="40">
        <v>0.62</v>
      </c>
      <c r="K75" s="40">
        <v>0.52</v>
      </c>
      <c r="L75" s="40">
        <v>0.35</v>
      </c>
      <c r="M75" s="40">
        <v>0.29</v>
      </c>
      <c r="N75" s="48">
        <v>6.21</v>
      </c>
    </row>
    <row r="76" spans="1:14" ht="12.75">
      <c r="A76" s="37" t="s">
        <v>58</v>
      </c>
      <c r="B76" s="40">
        <v>0.69</v>
      </c>
      <c r="C76" s="40">
        <v>0.61</v>
      </c>
      <c r="D76" s="40">
        <v>0.89</v>
      </c>
      <c r="E76" s="40">
        <v>0.78</v>
      </c>
      <c r="F76" s="40">
        <v>0.84</v>
      </c>
      <c r="G76" s="40">
        <v>0.46</v>
      </c>
      <c r="H76" s="40">
        <v>0.6</v>
      </c>
      <c r="I76" s="40">
        <v>0.67</v>
      </c>
      <c r="J76" s="40">
        <v>0.71</v>
      </c>
      <c r="K76" s="40">
        <v>1.21</v>
      </c>
      <c r="L76" s="40">
        <v>0.84</v>
      </c>
      <c r="M76" s="40">
        <v>0.65</v>
      </c>
      <c r="N76" s="48">
        <v>8.95</v>
      </c>
    </row>
    <row r="77" spans="1:14" ht="12.75">
      <c r="A77" s="37" t="s">
        <v>229</v>
      </c>
      <c r="B77" s="40">
        <v>0.92</v>
      </c>
      <c r="C77" s="40">
        <v>0.39</v>
      </c>
      <c r="D77" s="40">
        <v>0.8</v>
      </c>
      <c r="E77" s="40">
        <v>0.74</v>
      </c>
      <c r="F77" s="40">
        <v>0.87</v>
      </c>
      <c r="G77" s="40">
        <v>0.64</v>
      </c>
      <c r="H77" s="40">
        <v>0.44</v>
      </c>
      <c r="I77" s="40">
        <v>0.78</v>
      </c>
      <c r="J77" s="40">
        <v>0.54</v>
      </c>
      <c r="K77" s="40">
        <v>1</v>
      </c>
      <c r="L77" s="40">
        <v>0.58</v>
      </c>
      <c r="M77" s="40">
        <v>0.89</v>
      </c>
      <c r="N77" s="48">
        <v>8.59</v>
      </c>
    </row>
    <row r="78" spans="1:14" ht="12.75">
      <c r="A78" s="37" t="s">
        <v>59</v>
      </c>
      <c r="B78" s="40">
        <v>0.51</v>
      </c>
      <c r="C78" s="40">
        <v>0.62</v>
      </c>
      <c r="D78" s="40">
        <v>0.65</v>
      </c>
      <c r="E78" s="40">
        <v>0.78</v>
      </c>
      <c r="F78" s="40">
        <v>0.86</v>
      </c>
      <c r="G78" s="40">
        <v>0.61</v>
      </c>
      <c r="H78" s="40">
        <v>0.62</v>
      </c>
      <c r="I78" s="40">
        <v>0.64</v>
      </c>
      <c r="J78" s="40">
        <v>0.98</v>
      </c>
      <c r="K78" s="40">
        <v>1.06</v>
      </c>
      <c r="L78" s="40">
        <v>0.62</v>
      </c>
      <c r="M78" s="40">
        <v>0.56</v>
      </c>
      <c r="N78" s="48">
        <v>8.51</v>
      </c>
    </row>
    <row r="79" spans="1:14" ht="12.75">
      <c r="A79" s="37" t="s">
        <v>311</v>
      </c>
      <c r="B79" s="40">
        <v>1.43</v>
      </c>
      <c r="C79" s="40">
        <v>0.9</v>
      </c>
      <c r="D79" s="40">
        <v>1.81</v>
      </c>
      <c r="E79" s="40">
        <v>2.59</v>
      </c>
      <c r="F79" s="40">
        <v>3.01</v>
      </c>
      <c r="G79" s="40">
        <v>1.13</v>
      </c>
      <c r="H79" s="40">
        <v>0.98</v>
      </c>
      <c r="I79" s="40">
        <v>1.62</v>
      </c>
      <c r="J79" s="40">
        <v>1.42</v>
      </c>
      <c r="K79" s="40">
        <v>1.08</v>
      </c>
      <c r="L79" s="40">
        <v>1.76</v>
      </c>
      <c r="M79" s="40">
        <v>3.28</v>
      </c>
      <c r="N79" s="48">
        <v>21.01</v>
      </c>
    </row>
    <row r="80" spans="1:14" ht="12.75">
      <c r="A80" s="37" t="s">
        <v>60</v>
      </c>
      <c r="B80" s="40">
        <v>1.41</v>
      </c>
      <c r="C80" s="40">
        <v>1.5</v>
      </c>
      <c r="D80" s="40">
        <v>1.4</v>
      </c>
      <c r="E80" s="40">
        <v>2.04</v>
      </c>
      <c r="F80" s="40">
        <v>1.69</v>
      </c>
      <c r="G80" s="40">
        <v>0.93</v>
      </c>
      <c r="H80" s="40">
        <v>0.75</v>
      </c>
      <c r="I80" s="40">
        <v>0.96</v>
      </c>
      <c r="J80" s="40">
        <v>0.97</v>
      </c>
      <c r="K80" s="40">
        <v>1.6</v>
      </c>
      <c r="L80" s="40">
        <v>1.36</v>
      </c>
      <c r="M80" s="40">
        <v>0.95</v>
      </c>
      <c r="N80" s="48">
        <v>15.56</v>
      </c>
    </row>
    <row r="81" spans="1:14" ht="12.75">
      <c r="A81" s="37" t="s">
        <v>62</v>
      </c>
      <c r="B81" s="40">
        <v>0.54</v>
      </c>
      <c r="C81" s="40">
        <v>0.59</v>
      </c>
      <c r="D81" s="40">
        <v>0.68</v>
      </c>
      <c r="E81" s="40">
        <v>0.74</v>
      </c>
      <c r="F81" s="40">
        <v>0.85</v>
      </c>
      <c r="G81" s="40">
        <v>0.8</v>
      </c>
      <c r="H81" s="40">
        <v>0.93</v>
      </c>
      <c r="I81" s="40">
        <v>1.23</v>
      </c>
      <c r="J81" s="40">
        <v>1.06</v>
      </c>
      <c r="K81" s="40">
        <v>0.97</v>
      </c>
      <c r="L81" s="40">
        <v>0.53</v>
      </c>
      <c r="M81" s="40">
        <v>0.59</v>
      </c>
      <c r="N81" s="48">
        <v>9.51</v>
      </c>
    </row>
    <row r="82" spans="1:14" ht="12.75">
      <c r="A82" s="37" t="s">
        <v>61</v>
      </c>
      <c r="B82" s="40">
        <v>0.75</v>
      </c>
      <c r="C82" s="40">
        <v>0.51</v>
      </c>
      <c r="D82" s="40">
        <v>0.62</v>
      </c>
      <c r="E82" s="40">
        <v>0.43</v>
      </c>
      <c r="F82" s="40">
        <v>1.07</v>
      </c>
      <c r="G82" s="40">
        <v>0.48</v>
      </c>
      <c r="H82" s="40">
        <v>0.63</v>
      </c>
      <c r="I82" s="40">
        <v>0.99</v>
      </c>
      <c r="J82" s="40">
        <v>0.57</v>
      </c>
      <c r="K82" s="40">
        <v>0.7</v>
      </c>
      <c r="L82" s="40">
        <v>0.64</v>
      </c>
      <c r="M82" s="40">
        <v>0.17</v>
      </c>
      <c r="N82" s="48">
        <v>7.56</v>
      </c>
    </row>
    <row r="83" spans="1:14" ht="12.75">
      <c r="A83" s="37" t="s">
        <v>63</v>
      </c>
      <c r="B83" s="40">
        <v>0.55</v>
      </c>
      <c r="C83" s="40">
        <v>0.62</v>
      </c>
      <c r="D83" s="40">
        <v>0.75</v>
      </c>
      <c r="E83" s="40">
        <v>0.82</v>
      </c>
      <c r="F83" s="40">
        <v>0.97</v>
      </c>
      <c r="G83" s="40">
        <v>0.54</v>
      </c>
      <c r="H83" s="40">
        <v>0.49</v>
      </c>
      <c r="I83" s="40">
        <v>0.58</v>
      </c>
      <c r="J83" s="40">
        <v>0.59</v>
      </c>
      <c r="K83" s="40">
        <v>0.73</v>
      </c>
      <c r="L83" s="40">
        <v>0.55</v>
      </c>
      <c r="M83" s="40">
        <v>0.55</v>
      </c>
      <c r="N83" s="48">
        <v>7.74</v>
      </c>
    </row>
    <row r="84" spans="1:14" ht="12.75">
      <c r="A84" s="37" t="s">
        <v>230</v>
      </c>
      <c r="B84" s="40">
        <v>2.11</v>
      </c>
      <c r="C84" s="40">
        <v>2.09</v>
      </c>
      <c r="D84" s="40">
        <v>1.99</v>
      </c>
      <c r="E84" s="40">
        <v>1.92</v>
      </c>
      <c r="F84" s="40">
        <v>1.81</v>
      </c>
      <c r="G84" s="40">
        <v>1.45</v>
      </c>
      <c r="H84" s="40">
        <v>0.52</v>
      </c>
      <c r="I84" s="40">
        <v>1.09</v>
      </c>
      <c r="J84" s="40">
        <v>1.18</v>
      </c>
      <c r="K84" s="40">
        <v>1.36</v>
      </c>
      <c r="L84" s="40">
        <v>1.86</v>
      </c>
      <c r="M84" s="40">
        <v>2.23</v>
      </c>
      <c r="N84" s="48">
        <v>19.61</v>
      </c>
    </row>
    <row r="85" spans="1:14" ht="12.75">
      <c r="A85" s="37" t="s">
        <v>64</v>
      </c>
      <c r="B85" s="40">
        <v>1.09</v>
      </c>
      <c r="C85" s="40">
        <v>0.95</v>
      </c>
      <c r="D85" s="40">
        <v>1.26</v>
      </c>
      <c r="E85" s="40">
        <v>1.47</v>
      </c>
      <c r="F85" s="40">
        <v>1.74</v>
      </c>
      <c r="G85" s="40">
        <v>1.19</v>
      </c>
      <c r="H85" s="40">
        <v>0.81</v>
      </c>
      <c r="I85" s="40">
        <v>0.88</v>
      </c>
      <c r="J85" s="40">
        <v>1.12</v>
      </c>
      <c r="K85" s="40">
        <v>1.4</v>
      </c>
      <c r="L85" s="40">
        <v>1.36</v>
      </c>
      <c r="M85" s="40">
        <v>1.16</v>
      </c>
      <c r="N85" s="48">
        <v>14.43</v>
      </c>
    </row>
    <row r="86" spans="1:14" ht="12.75">
      <c r="A86" s="37" t="s">
        <v>65</v>
      </c>
      <c r="B86" s="40">
        <v>0.79</v>
      </c>
      <c r="C86" s="40">
        <v>0.84</v>
      </c>
      <c r="D86" s="40">
        <v>0.99</v>
      </c>
      <c r="E86" s="40">
        <v>1.03</v>
      </c>
      <c r="F86" s="40">
        <v>1.06</v>
      </c>
      <c r="G86" s="40">
        <v>0.73</v>
      </c>
      <c r="H86" s="40">
        <v>0.79</v>
      </c>
      <c r="I86" s="40">
        <v>0.93</v>
      </c>
      <c r="J86" s="40">
        <v>0.73</v>
      </c>
      <c r="K86" s="40">
        <v>1.01</v>
      </c>
      <c r="L86" s="40">
        <v>0.85</v>
      </c>
      <c r="M86" s="40">
        <v>0.83</v>
      </c>
      <c r="N86" s="48">
        <v>10.58</v>
      </c>
    </row>
    <row r="87" spans="1:14" ht="12.75">
      <c r="A87" s="37" t="s">
        <v>66</v>
      </c>
      <c r="B87" s="40">
        <v>2.47</v>
      </c>
      <c r="C87" s="40">
        <v>2.63</v>
      </c>
      <c r="D87" s="40">
        <v>2.6</v>
      </c>
      <c r="E87" s="40">
        <v>2.28</v>
      </c>
      <c r="F87" s="40">
        <v>1.97</v>
      </c>
      <c r="G87" s="40">
        <v>1.14</v>
      </c>
      <c r="H87" s="40">
        <v>1.18</v>
      </c>
      <c r="I87" s="40">
        <v>1.63</v>
      </c>
      <c r="J87" s="40">
        <v>1.9</v>
      </c>
      <c r="K87" s="40">
        <v>2.04</v>
      </c>
      <c r="L87" s="40">
        <v>2.39</v>
      </c>
      <c r="M87" s="40">
        <v>2.28</v>
      </c>
      <c r="N87" s="48">
        <v>24.51</v>
      </c>
    </row>
    <row r="88" spans="1:14" ht="12.75">
      <c r="A88" s="37" t="s">
        <v>231</v>
      </c>
      <c r="B88" s="40">
        <v>1.05</v>
      </c>
      <c r="C88" s="40">
        <v>1</v>
      </c>
      <c r="D88" s="40">
        <v>1.12</v>
      </c>
      <c r="E88" s="40">
        <v>1.22</v>
      </c>
      <c r="F88" s="40">
        <v>1.33</v>
      </c>
      <c r="G88" s="40">
        <v>1.14</v>
      </c>
      <c r="H88" s="40">
        <v>1.07</v>
      </c>
      <c r="I88" s="40">
        <v>1.37</v>
      </c>
      <c r="J88" s="40">
        <v>1.29</v>
      </c>
      <c r="K88" s="40">
        <v>1.32</v>
      </c>
      <c r="L88" s="40">
        <v>0.81</v>
      </c>
      <c r="M88" s="40">
        <v>1.18</v>
      </c>
      <c r="N88" s="48">
        <v>13.9</v>
      </c>
    </row>
    <row r="89" spans="1:14" ht="12.75">
      <c r="A89" s="37" t="s">
        <v>67</v>
      </c>
      <c r="B89" s="40">
        <v>0.47</v>
      </c>
      <c r="C89" s="40">
        <v>0.5</v>
      </c>
      <c r="D89" s="40">
        <v>0.43</v>
      </c>
      <c r="E89" s="40">
        <v>0.39</v>
      </c>
      <c r="F89" s="40">
        <v>0.6</v>
      </c>
      <c r="G89" s="40">
        <v>0.51</v>
      </c>
      <c r="H89" s="40">
        <v>0.83</v>
      </c>
      <c r="I89" s="40">
        <v>1.12</v>
      </c>
      <c r="J89" s="40">
        <v>0.9</v>
      </c>
      <c r="K89" s="40">
        <v>0.81</v>
      </c>
      <c r="L89" s="40">
        <v>0.33</v>
      </c>
      <c r="M89" s="40">
        <v>0.44</v>
      </c>
      <c r="N89" s="48">
        <v>7.33</v>
      </c>
    </row>
    <row r="90" spans="1:14" ht="12.75">
      <c r="A90" s="37" t="s">
        <v>68</v>
      </c>
      <c r="B90" s="40">
        <v>0.98</v>
      </c>
      <c r="C90" s="40">
        <v>0.8</v>
      </c>
      <c r="D90" s="40">
        <v>1.97</v>
      </c>
      <c r="E90" s="40">
        <v>1.06</v>
      </c>
      <c r="F90" s="40">
        <v>1</v>
      </c>
      <c r="G90" s="40">
        <v>0.75</v>
      </c>
      <c r="H90" s="40">
        <v>1.51</v>
      </c>
      <c r="I90" s="40">
        <v>1.54</v>
      </c>
      <c r="J90" s="40">
        <v>1.45</v>
      </c>
      <c r="K90" s="40">
        <v>1.26</v>
      </c>
      <c r="L90" s="40">
        <v>1.25</v>
      </c>
      <c r="M90" s="40">
        <v>1.11</v>
      </c>
      <c r="N90" s="48">
        <v>14.68</v>
      </c>
    </row>
    <row r="91" spans="1:14" ht="12.75">
      <c r="A91" s="37" t="s">
        <v>326</v>
      </c>
      <c r="B91" s="40">
        <v>1.2</v>
      </c>
      <c r="C91" s="40">
        <v>1.66</v>
      </c>
      <c r="D91" s="40">
        <v>1.74</v>
      </c>
      <c r="E91" s="40">
        <v>1.03</v>
      </c>
      <c r="F91" s="40">
        <v>0.83</v>
      </c>
      <c r="G91" s="40">
        <v>0.46</v>
      </c>
      <c r="H91" s="40">
        <v>0.96</v>
      </c>
      <c r="I91" s="40">
        <v>1.16</v>
      </c>
      <c r="J91" s="40">
        <v>1.1</v>
      </c>
      <c r="K91" s="40">
        <v>1.31</v>
      </c>
      <c r="L91" s="40">
        <v>1.31</v>
      </c>
      <c r="M91" s="40">
        <v>1.16</v>
      </c>
      <c r="N91" s="48">
        <v>13.92</v>
      </c>
    </row>
    <row r="92" spans="1:14" ht="12.75">
      <c r="A92" s="37" t="s">
        <v>69</v>
      </c>
      <c r="B92" s="40">
        <v>0.69</v>
      </c>
      <c r="C92" s="40">
        <v>0.88</v>
      </c>
      <c r="D92" s="40">
        <v>1.1</v>
      </c>
      <c r="E92" s="40">
        <v>0.79</v>
      </c>
      <c r="F92" s="40">
        <v>0.68</v>
      </c>
      <c r="G92" s="40">
        <v>0.49</v>
      </c>
      <c r="H92" s="40">
        <v>1</v>
      </c>
      <c r="I92" s="40">
        <v>1.06</v>
      </c>
      <c r="J92" s="40">
        <v>0.82</v>
      </c>
      <c r="K92" s="40">
        <v>0.91</v>
      </c>
      <c r="L92" s="40">
        <v>0.78</v>
      </c>
      <c r="M92" s="40">
        <v>0.61</v>
      </c>
      <c r="N92" s="48">
        <v>9.81</v>
      </c>
    </row>
    <row r="93" spans="1:14" ht="12.75">
      <c r="A93" s="37" t="s">
        <v>70</v>
      </c>
      <c r="B93" s="40">
        <v>0.94</v>
      </c>
      <c r="C93" s="40">
        <v>1.06</v>
      </c>
      <c r="D93" s="40">
        <v>1.23</v>
      </c>
      <c r="E93" s="40">
        <v>1.15</v>
      </c>
      <c r="F93" s="40">
        <v>1.11</v>
      </c>
      <c r="G93" s="40">
        <v>0.68</v>
      </c>
      <c r="H93" s="40">
        <v>0.7</v>
      </c>
      <c r="I93" s="40">
        <v>0.81</v>
      </c>
      <c r="J93" s="40">
        <v>1.06</v>
      </c>
      <c r="K93" s="40">
        <v>1.1</v>
      </c>
      <c r="L93" s="40">
        <v>0.99</v>
      </c>
      <c r="M93" s="40">
        <v>0.97</v>
      </c>
      <c r="N93" s="48">
        <v>11.8</v>
      </c>
    </row>
    <row r="94" spans="1:14" ht="12.75">
      <c r="A94" s="37" t="s">
        <v>71</v>
      </c>
      <c r="B94" s="40">
        <v>0.94</v>
      </c>
      <c r="C94" s="40">
        <v>0.8</v>
      </c>
      <c r="D94" s="40">
        <v>0.84</v>
      </c>
      <c r="E94" s="40">
        <v>0.57</v>
      </c>
      <c r="F94" s="40">
        <v>0.6</v>
      </c>
      <c r="G94" s="40">
        <v>0.46</v>
      </c>
      <c r="H94" s="40">
        <v>1.2</v>
      </c>
      <c r="I94" s="40">
        <v>1.81</v>
      </c>
      <c r="J94" s="40">
        <v>1.16</v>
      </c>
      <c r="K94" s="40">
        <v>1.07</v>
      </c>
      <c r="L94" s="40">
        <v>0.67</v>
      </c>
      <c r="M94" s="40">
        <v>0.81</v>
      </c>
      <c r="N94" s="48">
        <v>10.93</v>
      </c>
    </row>
    <row r="95" spans="1:14" ht="12.75">
      <c r="A95" s="37" t="s">
        <v>72</v>
      </c>
      <c r="B95" s="40">
        <v>0.26</v>
      </c>
      <c r="C95" s="40">
        <v>0.4</v>
      </c>
      <c r="D95" s="40">
        <v>0.62</v>
      </c>
      <c r="E95" s="40">
        <v>0.64</v>
      </c>
      <c r="F95" s="40">
        <v>0.69</v>
      </c>
      <c r="G95" s="40">
        <v>0.63</v>
      </c>
      <c r="H95" s="40">
        <v>0.55</v>
      </c>
      <c r="I95" s="40">
        <v>0.57</v>
      </c>
      <c r="J95" s="40">
        <v>0.67</v>
      </c>
      <c r="K95" s="40">
        <v>0.66</v>
      </c>
      <c r="L95" s="40">
        <v>0.4</v>
      </c>
      <c r="M95" s="40">
        <v>0.29</v>
      </c>
      <c r="N95" s="48">
        <v>6.38</v>
      </c>
    </row>
    <row r="96" spans="1:14" ht="12.75">
      <c r="A96" s="37" t="s">
        <v>73</v>
      </c>
      <c r="B96" s="40">
        <v>1.69</v>
      </c>
      <c r="C96" s="40">
        <v>1.49</v>
      </c>
      <c r="D96" s="40">
        <v>1.8</v>
      </c>
      <c r="E96" s="40">
        <v>1.62</v>
      </c>
      <c r="F96" s="40">
        <v>1.5</v>
      </c>
      <c r="G96" s="40">
        <v>1.17</v>
      </c>
      <c r="H96" s="40">
        <v>1.24</v>
      </c>
      <c r="I96" s="40">
        <v>1.35</v>
      </c>
      <c r="J96" s="40">
        <v>1.12</v>
      </c>
      <c r="K96" s="40">
        <v>1.17</v>
      </c>
      <c r="L96" s="40">
        <v>1.34</v>
      </c>
      <c r="M96" s="40">
        <v>1.53</v>
      </c>
      <c r="N96" s="48">
        <v>17.02</v>
      </c>
    </row>
    <row r="97" spans="1:14" ht="12.75">
      <c r="A97" s="37" t="s">
        <v>74</v>
      </c>
      <c r="B97" s="40">
        <v>1.02</v>
      </c>
      <c r="C97" s="40">
        <v>1</v>
      </c>
      <c r="D97" s="40">
        <v>1.08</v>
      </c>
      <c r="E97" s="40">
        <v>1.04</v>
      </c>
      <c r="F97" s="40">
        <v>1.18</v>
      </c>
      <c r="G97" s="40">
        <v>0.73</v>
      </c>
      <c r="H97" s="40">
        <v>0.96</v>
      </c>
      <c r="I97" s="40">
        <v>1</v>
      </c>
      <c r="J97" s="40">
        <v>0.94</v>
      </c>
      <c r="K97" s="40">
        <v>1.09</v>
      </c>
      <c r="L97" s="40">
        <v>0.96</v>
      </c>
      <c r="M97" s="40">
        <v>0.93</v>
      </c>
      <c r="N97" s="48">
        <v>11.93</v>
      </c>
    </row>
    <row r="98" spans="1:14" ht="12.75">
      <c r="A98" s="37" t="s">
        <v>327</v>
      </c>
      <c r="B98" s="40">
        <v>1.29</v>
      </c>
      <c r="C98" s="40">
        <v>1.36</v>
      </c>
      <c r="D98" s="40">
        <v>1.56</v>
      </c>
      <c r="E98" s="40">
        <v>1.47</v>
      </c>
      <c r="F98" s="40">
        <v>1.59</v>
      </c>
      <c r="G98" s="40">
        <v>0.94</v>
      </c>
      <c r="H98" s="40">
        <v>0.97</v>
      </c>
      <c r="I98" s="40">
        <v>0.89</v>
      </c>
      <c r="J98" s="40">
        <v>1.24</v>
      </c>
      <c r="K98" s="40">
        <v>1.4</v>
      </c>
      <c r="L98" s="40">
        <v>1.38</v>
      </c>
      <c r="M98" s="40">
        <v>1.06</v>
      </c>
      <c r="N98" s="48">
        <v>15.15</v>
      </c>
    </row>
    <row r="99" spans="1:14" ht="12.75">
      <c r="A99" s="37" t="s">
        <v>234</v>
      </c>
      <c r="B99" s="40">
        <v>1.51</v>
      </c>
      <c r="C99" s="40">
        <v>1.48</v>
      </c>
      <c r="D99" s="40">
        <v>1.54</v>
      </c>
      <c r="E99" s="40">
        <v>1.28</v>
      </c>
      <c r="F99" s="40">
        <v>1.78</v>
      </c>
      <c r="G99" s="40">
        <v>1.02</v>
      </c>
      <c r="H99" s="40">
        <v>1.01</v>
      </c>
      <c r="I99" s="40">
        <v>1.2</v>
      </c>
      <c r="J99" s="40">
        <v>1.51</v>
      </c>
      <c r="K99" s="40">
        <v>1.64</v>
      </c>
      <c r="L99" s="40">
        <v>1.46</v>
      </c>
      <c r="M99" s="40">
        <v>1.32</v>
      </c>
      <c r="N99" s="48">
        <v>16.75</v>
      </c>
    </row>
    <row r="100" spans="1:14" ht="12.75">
      <c r="A100" s="37" t="s">
        <v>75</v>
      </c>
      <c r="B100" s="40">
        <v>2.28</v>
      </c>
      <c r="C100" s="40">
        <v>1.68</v>
      </c>
      <c r="D100" s="40">
        <v>2.24</v>
      </c>
      <c r="E100" s="40">
        <v>2.75</v>
      </c>
      <c r="F100" s="40">
        <v>2.23</v>
      </c>
      <c r="G100" s="40">
        <v>1.11</v>
      </c>
      <c r="H100" s="40">
        <v>0.37</v>
      </c>
      <c r="I100" s="40">
        <v>0.98</v>
      </c>
      <c r="J100" s="40">
        <v>0.9</v>
      </c>
      <c r="K100" s="40">
        <v>1.28</v>
      </c>
      <c r="L100" s="40">
        <v>1.74</v>
      </c>
      <c r="M100" s="40">
        <v>1.73</v>
      </c>
      <c r="N100" s="48">
        <v>19.29</v>
      </c>
    </row>
    <row r="101" spans="1:14" ht="12.75">
      <c r="A101" s="37" t="s">
        <v>76</v>
      </c>
      <c r="B101" s="40">
        <v>2.04</v>
      </c>
      <c r="C101" s="40">
        <v>2.04</v>
      </c>
      <c r="D101" s="40">
        <v>2.37</v>
      </c>
      <c r="E101" s="40">
        <v>2.59</v>
      </c>
      <c r="F101" s="40">
        <v>2.67</v>
      </c>
      <c r="G101" s="40">
        <v>1.41</v>
      </c>
      <c r="H101" s="40">
        <v>0.79</v>
      </c>
      <c r="I101" s="40">
        <v>0.86</v>
      </c>
      <c r="J101" s="40">
        <v>1.39</v>
      </c>
      <c r="K101" s="40">
        <v>2.07</v>
      </c>
      <c r="L101" s="40">
        <v>1.99</v>
      </c>
      <c r="M101" s="40">
        <v>1.97</v>
      </c>
      <c r="N101" s="48">
        <v>22.19</v>
      </c>
    </row>
    <row r="102" spans="1:14" ht="12.75">
      <c r="A102" s="37" t="s">
        <v>77</v>
      </c>
      <c r="B102" s="40">
        <v>0.66</v>
      </c>
      <c r="C102" s="40">
        <v>0.6</v>
      </c>
      <c r="D102" s="40">
        <v>0.59</v>
      </c>
      <c r="E102" s="40">
        <v>0.52</v>
      </c>
      <c r="F102" s="40">
        <v>0.71</v>
      </c>
      <c r="G102" s="40">
        <v>0.5</v>
      </c>
      <c r="H102" s="40">
        <v>0.87</v>
      </c>
      <c r="I102" s="40">
        <v>1.08</v>
      </c>
      <c r="J102" s="40">
        <v>0.95</v>
      </c>
      <c r="K102" s="40">
        <v>0.84</v>
      </c>
      <c r="L102" s="40">
        <v>0.58</v>
      </c>
      <c r="M102" s="40">
        <v>0.5</v>
      </c>
      <c r="N102" s="48">
        <v>8.4</v>
      </c>
    </row>
    <row r="103" spans="1:14" ht="12.75">
      <c r="A103" s="37" t="s">
        <v>78</v>
      </c>
      <c r="B103" s="40">
        <v>1.36</v>
      </c>
      <c r="C103" s="40">
        <v>1.49</v>
      </c>
      <c r="D103" s="40">
        <v>1.83</v>
      </c>
      <c r="E103" s="40">
        <v>1.67</v>
      </c>
      <c r="F103" s="40">
        <v>1.39</v>
      </c>
      <c r="G103" s="40">
        <v>0.79</v>
      </c>
      <c r="H103" s="40">
        <v>0.74</v>
      </c>
      <c r="I103" s="40">
        <v>0.88</v>
      </c>
      <c r="J103" s="40">
        <v>0.89</v>
      </c>
      <c r="K103" s="40">
        <v>1.3</v>
      </c>
      <c r="L103" s="40">
        <v>1.39</v>
      </c>
      <c r="M103" s="40">
        <v>1.28</v>
      </c>
      <c r="N103" s="48">
        <v>15.01</v>
      </c>
    </row>
    <row r="104" spans="1:14" ht="12.75">
      <c r="A104" s="37" t="s">
        <v>79</v>
      </c>
      <c r="B104" s="40">
        <v>0.39</v>
      </c>
      <c r="C104" s="40">
        <v>0.52</v>
      </c>
      <c r="D104" s="40">
        <v>0.74</v>
      </c>
      <c r="E104" s="40">
        <v>1.03</v>
      </c>
      <c r="F104" s="40">
        <v>1</v>
      </c>
      <c r="G104" s="40">
        <v>0.72</v>
      </c>
      <c r="H104" s="40">
        <v>0.51</v>
      </c>
      <c r="I104" s="40">
        <v>0.57</v>
      </c>
      <c r="J104" s="40">
        <v>0.71</v>
      </c>
      <c r="K104" s="40">
        <v>0.81</v>
      </c>
      <c r="L104" s="40">
        <v>0.54</v>
      </c>
      <c r="M104" s="40">
        <v>0.37</v>
      </c>
      <c r="N104" s="48">
        <v>7.91</v>
      </c>
    </row>
    <row r="105" spans="1:14" ht="12.75">
      <c r="A105" s="37" t="s">
        <v>80</v>
      </c>
      <c r="B105" s="40">
        <v>0.47</v>
      </c>
      <c r="C105" s="40">
        <v>0.61</v>
      </c>
      <c r="D105" s="40">
        <v>1</v>
      </c>
      <c r="E105" s="40">
        <v>1.51</v>
      </c>
      <c r="F105" s="40">
        <v>1.53</v>
      </c>
      <c r="G105" s="40">
        <v>1.17</v>
      </c>
      <c r="H105" s="40">
        <v>1.08</v>
      </c>
      <c r="I105" s="40">
        <v>1.19</v>
      </c>
      <c r="J105" s="40">
        <v>1.12</v>
      </c>
      <c r="K105" s="40">
        <v>1.28</v>
      </c>
      <c r="L105" s="40">
        <v>0.76</v>
      </c>
      <c r="M105" s="40">
        <v>0.59</v>
      </c>
      <c r="N105" s="48">
        <v>12.31</v>
      </c>
    </row>
    <row r="106" spans="1:14" ht="12.75">
      <c r="A106" s="37" t="s">
        <v>81</v>
      </c>
      <c r="B106" s="40">
        <v>0.39</v>
      </c>
      <c r="C106" s="40">
        <v>0.36</v>
      </c>
      <c r="D106" s="40">
        <v>0.45</v>
      </c>
      <c r="E106" s="40">
        <v>0.54</v>
      </c>
      <c r="F106" s="40">
        <v>0.65</v>
      </c>
      <c r="G106" s="40">
        <v>0.55</v>
      </c>
      <c r="H106" s="40">
        <v>0.5</v>
      </c>
      <c r="I106" s="40">
        <v>0.67</v>
      </c>
      <c r="J106" s="40">
        <v>0.74</v>
      </c>
      <c r="K106" s="40">
        <v>0.82</v>
      </c>
      <c r="L106" s="40">
        <v>0.36</v>
      </c>
      <c r="M106" s="40">
        <v>0.43</v>
      </c>
      <c r="N106" s="48">
        <v>6.46</v>
      </c>
    </row>
    <row r="107" spans="1:14" ht="12.75">
      <c r="A107" s="37" t="s">
        <v>82</v>
      </c>
      <c r="B107" s="40">
        <v>0.73</v>
      </c>
      <c r="C107" s="40">
        <v>1.02</v>
      </c>
      <c r="D107" s="40">
        <v>0.87</v>
      </c>
      <c r="E107" s="40">
        <v>1.1</v>
      </c>
      <c r="F107" s="40">
        <v>1.01</v>
      </c>
      <c r="G107" s="40">
        <v>0.73</v>
      </c>
      <c r="H107" s="40">
        <v>0.94</v>
      </c>
      <c r="I107" s="40">
        <v>1.43</v>
      </c>
      <c r="J107" s="40">
        <v>0.82</v>
      </c>
      <c r="K107" s="40">
        <v>1.33</v>
      </c>
      <c r="L107" s="40">
        <v>0.9</v>
      </c>
      <c r="M107" s="40">
        <v>0.67</v>
      </c>
      <c r="N107" s="48">
        <v>11.55</v>
      </c>
    </row>
    <row r="108" spans="1:14" ht="12.75">
      <c r="A108" s="37" t="s">
        <v>83</v>
      </c>
      <c r="B108" s="40">
        <v>0.29</v>
      </c>
      <c r="C108" s="40">
        <v>0.13</v>
      </c>
      <c r="D108" s="40">
        <v>0.36</v>
      </c>
      <c r="E108" s="40">
        <v>0.54</v>
      </c>
      <c r="F108" s="40">
        <v>0.65</v>
      </c>
      <c r="G108" s="40">
        <v>0.48</v>
      </c>
      <c r="H108" s="40">
        <v>0.99</v>
      </c>
      <c r="I108" s="40">
        <v>1.18</v>
      </c>
      <c r="J108" s="40">
        <v>0.67</v>
      </c>
      <c r="K108" s="40">
        <v>0.83</v>
      </c>
      <c r="L108" s="40">
        <v>0.41</v>
      </c>
      <c r="M108" s="40">
        <v>0.33</v>
      </c>
      <c r="N108" s="48">
        <v>6.86</v>
      </c>
    </row>
    <row r="109" spans="1:14" ht="12.75">
      <c r="A109" s="37" t="s">
        <v>296</v>
      </c>
      <c r="B109" s="40">
        <v>0.89</v>
      </c>
      <c r="C109" s="40">
        <v>0.56</v>
      </c>
      <c r="D109" s="40">
        <v>1.08</v>
      </c>
      <c r="E109" s="40">
        <v>1.35</v>
      </c>
      <c r="F109" s="40">
        <v>1.75</v>
      </c>
      <c r="G109" s="40">
        <v>0.98</v>
      </c>
      <c r="H109" s="40">
        <v>0.86</v>
      </c>
      <c r="I109" s="40">
        <v>1.4</v>
      </c>
      <c r="J109" s="40">
        <v>0.85</v>
      </c>
      <c r="K109" s="40">
        <v>0.92</v>
      </c>
      <c r="L109" s="40">
        <v>0.67</v>
      </c>
      <c r="M109" s="40">
        <v>1.13</v>
      </c>
      <c r="N109" s="48">
        <v>12.44</v>
      </c>
    </row>
    <row r="110" spans="1:14" ht="12.75">
      <c r="A110" s="37" t="s">
        <v>84</v>
      </c>
      <c r="B110" s="40">
        <v>1.19</v>
      </c>
      <c r="C110" s="40">
        <v>1.25</v>
      </c>
      <c r="D110" s="40">
        <v>1.71</v>
      </c>
      <c r="E110" s="40">
        <v>2.25</v>
      </c>
      <c r="F110" s="40">
        <v>2.02</v>
      </c>
      <c r="G110" s="40">
        <v>1.13</v>
      </c>
      <c r="H110" s="40">
        <v>0.84</v>
      </c>
      <c r="I110" s="40">
        <v>0.85</v>
      </c>
      <c r="J110" s="40">
        <v>1.37</v>
      </c>
      <c r="K110" s="40">
        <v>1.66</v>
      </c>
      <c r="L110" s="40">
        <v>1.62</v>
      </c>
      <c r="M110" s="40">
        <v>1.28</v>
      </c>
      <c r="N110" s="48">
        <v>17.17</v>
      </c>
    </row>
    <row r="111" spans="1:14" ht="12.75">
      <c r="A111" s="37" t="s">
        <v>85</v>
      </c>
      <c r="B111" s="40">
        <v>1.47</v>
      </c>
      <c r="C111" s="40">
        <v>1.26</v>
      </c>
      <c r="D111" s="40">
        <v>1.28</v>
      </c>
      <c r="E111" s="40">
        <v>1.55</v>
      </c>
      <c r="F111" s="40">
        <v>1.56</v>
      </c>
      <c r="G111" s="40">
        <v>1.48</v>
      </c>
      <c r="H111" s="40">
        <v>0.5</v>
      </c>
      <c r="I111" s="40">
        <v>0.9</v>
      </c>
      <c r="J111" s="40">
        <v>1</v>
      </c>
      <c r="K111" s="40">
        <v>1.21</v>
      </c>
      <c r="L111" s="40">
        <v>1.25</v>
      </c>
      <c r="M111" s="40">
        <v>1.22</v>
      </c>
      <c r="N111" s="48">
        <v>14.68</v>
      </c>
    </row>
    <row r="112" spans="1:14" ht="12.75">
      <c r="A112" s="37" t="s">
        <v>86</v>
      </c>
      <c r="B112" s="40">
        <v>0.45</v>
      </c>
      <c r="C112" s="40">
        <v>0.45</v>
      </c>
      <c r="D112" s="40">
        <v>0.86</v>
      </c>
      <c r="E112" s="40">
        <v>0.76</v>
      </c>
      <c r="F112" s="40">
        <v>0.73</v>
      </c>
      <c r="G112" s="40">
        <v>0.5</v>
      </c>
      <c r="H112" s="40">
        <v>0.57</v>
      </c>
      <c r="I112" s="40">
        <v>0.77</v>
      </c>
      <c r="J112" s="40">
        <v>0.69</v>
      </c>
      <c r="K112" s="40">
        <v>0.78</v>
      </c>
      <c r="L112" s="40">
        <v>0.58</v>
      </c>
      <c r="M112" s="40">
        <v>0.46</v>
      </c>
      <c r="N112" s="48">
        <v>7.6</v>
      </c>
    </row>
    <row r="113" spans="1:14" ht="12.75">
      <c r="A113" s="37" t="s">
        <v>87</v>
      </c>
      <c r="B113" s="40">
        <v>1.14</v>
      </c>
      <c r="C113" s="40">
        <v>0.97</v>
      </c>
      <c r="D113" s="40">
        <v>0.78</v>
      </c>
      <c r="E113" s="40">
        <v>1.08</v>
      </c>
      <c r="F113" s="40">
        <v>0.9</v>
      </c>
      <c r="G113" s="40">
        <v>0.53</v>
      </c>
      <c r="H113" s="40">
        <v>0.25</v>
      </c>
      <c r="I113" s="40">
        <v>0.64</v>
      </c>
      <c r="J113" s="40">
        <v>0.72</v>
      </c>
      <c r="K113" s="40">
        <v>0.58</v>
      </c>
      <c r="L113" s="40">
        <v>0.59</v>
      </c>
      <c r="M113" s="40">
        <v>0.79</v>
      </c>
      <c r="N113" s="48">
        <v>8.97</v>
      </c>
    </row>
    <row r="114" spans="1:14" ht="12.75">
      <c r="A114" s="37" t="s">
        <v>88</v>
      </c>
      <c r="B114" s="40">
        <v>1.2</v>
      </c>
      <c r="C114" s="40">
        <v>1.07</v>
      </c>
      <c r="D114" s="40">
        <v>1.15</v>
      </c>
      <c r="E114" s="40">
        <v>1.45</v>
      </c>
      <c r="F114" s="40">
        <v>1.36</v>
      </c>
      <c r="G114" s="40">
        <v>0.82</v>
      </c>
      <c r="H114" s="40">
        <v>0.58</v>
      </c>
      <c r="I114" s="40">
        <v>0.77</v>
      </c>
      <c r="J114" s="40">
        <v>0.86</v>
      </c>
      <c r="K114" s="40">
        <v>1.7</v>
      </c>
      <c r="L114" s="40">
        <v>1.04</v>
      </c>
      <c r="M114" s="40">
        <v>1.01</v>
      </c>
      <c r="N114" s="48">
        <v>13.01</v>
      </c>
    </row>
    <row r="115" spans="1:14" ht="12.75">
      <c r="A115" s="37" t="s">
        <v>89</v>
      </c>
      <c r="B115" s="40">
        <v>0.31</v>
      </c>
      <c r="C115" s="40">
        <v>0.44</v>
      </c>
      <c r="D115" s="40">
        <v>0.44</v>
      </c>
      <c r="E115" s="40">
        <v>0.34</v>
      </c>
      <c r="F115" s="40">
        <v>0.4</v>
      </c>
      <c r="G115" s="40">
        <v>0.2</v>
      </c>
      <c r="H115" s="40">
        <v>0.55</v>
      </c>
      <c r="I115" s="40">
        <v>1.01</v>
      </c>
      <c r="J115" s="40">
        <v>0.48</v>
      </c>
      <c r="K115" s="40">
        <v>0.84</v>
      </c>
      <c r="L115" s="40">
        <v>0.67</v>
      </c>
      <c r="M115" s="40">
        <v>0.65</v>
      </c>
      <c r="N115" s="48">
        <v>6.33</v>
      </c>
    </row>
    <row r="116" spans="1:14" ht="12.75">
      <c r="A116" s="37" t="s">
        <v>90</v>
      </c>
      <c r="B116" s="40">
        <v>0.68</v>
      </c>
      <c r="C116" s="40">
        <v>0.61</v>
      </c>
      <c r="D116" s="40">
        <v>1.03</v>
      </c>
      <c r="E116" s="40">
        <v>1.33</v>
      </c>
      <c r="F116" s="40">
        <v>1.43</v>
      </c>
      <c r="G116" s="40">
        <v>0.86</v>
      </c>
      <c r="H116" s="40">
        <v>0.79</v>
      </c>
      <c r="I116" s="40">
        <v>1.12</v>
      </c>
      <c r="J116" s="40">
        <v>1.1</v>
      </c>
      <c r="K116" s="40">
        <v>1.04</v>
      </c>
      <c r="L116" s="40">
        <v>0.6</v>
      </c>
      <c r="M116" s="40">
        <v>0.5</v>
      </c>
      <c r="N116" s="48">
        <v>11.09</v>
      </c>
    </row>
    <row r="117" spans="1:14" ht="12.75">
      <c r="A117" s="37" t="s">
        <v>235</v>
      </c>
      <c r="B117" s="40">
        <v>0.67</v>
      </c>
      <c r="C117" s="40">
        <v>0.89</v>
      </c>
      <c r="D117" s="40">
        <v>1.26</v>
      </c>
      <c r="E117" s="40">
        <v>1.46</v>
      </c>
      <c r="F117" s="40">
        <v>1.28</v>
      </c>
      <c r="G117" s="40">
        <v>0.85</v>
      </c>
      <c r="H117" s="40">
        <v>0.75</v>
      </c>
      <c r="I117" s="40">
        <v>0.74</v>
      </c>
      <c r="J117" s="40">
        <v>0.9</v>
      </c>
      <c r="K117" s="40">
        <v>1.08</v>
      </c>
      <c r="L117" s="40">
        <v>0.98</v>
      </c>
      <c r="M117" s="40">
        <v>0.81</v>
      </c>
      <c r="N117" s="48">
        <v>11.67</v>
      </c>
    </row>
    <row r="118" spans="1:14" ht="12.75">
      <c r="A118" s="37" t="s">
        <v>312</v>
      </c>
      <c r="B118" s="40">
        <v>0.49</v>
      </c>
      <c r="C118" s="40">
        <v>0.2</v>
      </c>
      <c r="D118" s="40">
        <v>0.33</v>
      </c>
      <c r="E118" s="40">
        <v>0.37</v>
      </c>
      <c r="F118" s="40">
        <v>0.73</v>
      </c>
      <c r="G118" s="40">
        <v>0.43</v>
      </c>
      <c r="H118" s="40">
        <v>0.3</v>
      </c>
      <c r="I118" s="40">
        <v>1.1</v>
      </c>
      <c r="J118" s="40">
        <v>0.32</v>
      </c>
      <c r="K118" s="40">
        <v>0.58</v>
      </c>
      <c r="L118" s="40">
        <v>0.2</v>
      </c>
      <c r="M118" s="40">
        <v>0.38</v>
      </c>
      <c r="N118" s="48">
        <v>5.41</v>
      </c>
    </row>
    <row r="119" spans="1:14" ht="12.75">
      <c r="A119" s="37" t="s">
        <v>91</v>
      </c>
      <c r="B119" s="40">
        <v>0.43</v>
      </c>
      <c r="C119" s="40">
        <v>0.43</v>
      </c>
      <c r="D119" s="40">
        <v>0.45</v>
      </c>
      <c r="E119" s="40">
        <v>0.52</v>
      </c>
      <c r="F119" s="40">
        <v>0.58</v>
      </c>
      <c r="G119" s="40">
        <v>0.34</v>
      </c>
      <c r="H119" s="40">
        <v>0.54</v>
      </c>
      <c r="I119" s="40">
        <v>0.79</v>
      </c>
      <c r="J119" s="40">
        <v>0.7</v>
      </c>
      <c r="K119" s="40">
        <v>0.75</v>
      </c>
      <c r="L119" s="40">
        <v>0.45</v>
      </c>
      <c r="M119" s="40">
        <v>0.36</v>
      </c>
      <c r="N119" s="48">
        <v>6.33</v>
      </c>
    </row>
    <row r="120" spans="1:14" ht="12.75">
      <c r="A120" s="37" t="s">
        <v>92</v>
      </c>
      <c r="B120" s="40">
        <v>0.98</v>
      </c>
      <c r="C120" s="40">
        <v>0.82</v>
      </c>
      <c r="D120" s="40">
        <v>0.78</v>
      </c>
      <c r="E120" s="40">
        <v>0.94</v>
      </c>
      <c r="F120" s="40">
        <v>1.42</v>
      </c>
      <c r="G120" s="40">
        <v>1.18</v>
      </c>
      <c r="H120" s="40">
        <v>0.78</v>
      </c>
      <c r="I120" s="40">
        <v>0.75</v>
      </c>
      <c r="J120" s="40">
        <v>0.78</v>
      </c>
      <c r="K120" s="40">
        <v>0.84</v>
      </c>
      <c r="L120" s="40">
        <v>0.97</v>
      </c>
      <c r="M120" s="40">
        <v>0.98</v>
      </c>
      <c r="N120" s="48">
        <v>11.22</v>
      </c>
    </row>
    <row r="121" spans="1:14" ht="12.75">
      <c r="A121" s="37" t="s">
        <v>236</v>
      </c>
      <c r="B121" s="40">
        <v>1.44</v>
      </c>
      <c r="C121" s="40">
        <v>1.63</v>
      </c>
      <c r="D121" s="40">
        <v>1.69</v>
      </c>
      <c r="E121" s="40">
        <v>0.85</v>
      </c>
      <c r="F121" s="40">
        <v>0.6</v>
      </c>
      <c r="G121" s="40">
        <v>0.34</v>
      </c>
      <c r="H121" s="40">
        <v>0.76</v>
      </c>
      <c r="I121" s="40">
        <v>1.08</v>
      </c>
      <c r="J121" s="40">
        <v>0.84</v>
      </c>
      <c r="K121" s="40">
        <v>1.02</v>
      </c>
      <c r="L121" s="40">
        <v>1.02</v>
      </c>
      <c r="M121" s="40">
        <v>1.06</v>
      </c>
      <c r="N121" s="48">
        <v>12.33</v>
      </c>
    </row>
    <row r="122" spans="1:14" ht="12.75">
      <c r="A122" s="37" t="s">
        <v>93</v>
      </c>
      <c r="B122" s="40">
        <v>0.71</v>
      </c>
      <c r="C122" s="40">
        <v>0.62</v>
      </c>
      <c r="D122" s="40">
        <v>1</v>
      </c>
      <c r="E122" s="40">
        <v>0.93</v>
      </c>
      <c r="F122" s="40">
        <v>0.85</v>
      </c>
      <c r="G122" s="40">
        <v>0.49</v>
      </c>
      <c r="H122" s="40">
        <v>0.48</v>
      </c>
      <c r="I122" s="40">
        <v>0.64</v>
      </c>
      <c r="J122" s="40">
        <v>0.94</v>
      </c>
      <c r="K122" s="40">
        <v>0.87</v>
      </c>
      <c r="L122" s="40">
        <v>0.79</v>
      </c>
      <c r="M122" s="40">
        <v>0.61</v>
      </c>
      <c r="N122" s="48">
        <v>8.93</v>
      </c>
    </row>
    <row r="123" spans="1:14" ht="12.75">
      <c r="A123" s="37" t="s">
        <v>95</v>
      </c>
      <c r="B123" s="40">
        <v>0.39</v>
      </c>
      <c r="C123" s="40">
        <v>0.24</v>
      </c>
      <c r="D123" s="40">
        <v>0.44</v>
      </c>
      <c r="E123" s="40">
        <v>0.43</v>
      </c>
      <c r="F123" s="40">
        <v>0.45</v>
      </c>
      <c r="G123" s="40">
        <v>0.26</v>
      </c>
      <c r="H123" s="40">
        <v>0.49</v>
      </c>
      <c r="I123" s="40">
        <v>0.74</v>
      </c>
      <c r="J123" s="40">
        <v>0.71</v>
      </c>
      <c r="K123" s="40">
        <v>0.65</v>
      </c>
      <c r="L123" s="40">
        <v>0.41</v>
      </c>
      <c r="M123" s="40">
        <v>0.29</v>
      </c>
      <c r="N123" s="48">
        <v>5.5</v>
      </c>
    </row>
    <row r="124" spans="1:14" ht="12.75">
      <c r="A124" s="37" t="s">
        <v>96</v>
      </c>
      <c r="B124" s="40">
        <v>0.9</v>
      </c>
      <c r="C124" s="40">
        <v>0.97</v>
      </c>
      <c r="D124" s="40">
        <v>0.81</v>
      </c>
      <c r="E124" s="40">
        <v>0.73</v>
      </c>
      <c r="F124" s="40">
        <v>1.1</v>
      </c>
      <c r="G124" s="40">
        <v>0.97</v>
      </c>
      <c r="H124" s="40">
        <v>0.99</v>
      </c>
      <c r="I124" s="40">
        <v>1.35</v>
      </c>
      <c r="J124" s="40">
        <v>1.2</v>
      </c>
      <c r="K124" s="40">
        <v>1.13</v>
      </c>
      <c r="L124" s="40">
        <v>0.76</v>
      </c>
      <c r="M124" s="40">
        <v>0.9</v>
      </c>
      <c r="N124" s="48">
        <v>11.81</v>
      </c>
    </row>
    <row r="125" spans="1:14" ht="12.75">
      <c r="A125" s="37" t="s">
        <v>94</v>
      </c>
      <c r="B125" s="40">
        <v>0.64</v>
      </c>
      <c r="C125" s="40">
        <v>0.53</v>
      </c>
      <c r="D125" s="40">
        <v>0.81</v>
      </c>
      <c r="E125" s="40">
        <v>0.78</v>
      </c>
      <c r="F125" s="40">
        <v>0.6</v>
      </c>
      <c r="G125" s="40">
        <v>0.46</v>
      </c>
      <c r="H125" s="40">
        <v>1.08</v>
      </c>
      <c r="I125" s="40">
        <v>1.08</v>
      </c>
      <c r="J125" s="40">
        <v>1.07</v>
      </c>
      <c r="K125" s="40">
        <v>1.16</v>
      </c>
      <c r="L125" s="40">
        <v>0.88</v>
      </c>
      <c r="M125" s="40">
        <v>0.53</v>
      </c>
      <c r="N125" s="48">
        <v>9.62</v>
      </c>
    </row>
    <row r="126" spans="1:14" ht="12.75">
      <c r="A126" s="37" t="s">
        <v>97</v>
      </c>
      <c r="B126" s="40">
        <v>1.72</v>
      </c>
      <c r="C126" s="40">
        <v>1.55</v>
      </c>
      <c r="D126" s="40">
        <v>1.55</v>
      </c>
      <c r="E126" s="40">
        <v>1.63</v>
      </c>
      <c r="F126" s="40">
        <v>1.72</v>
      </c>
      <c r="G126" s="40">
        <v>1.25</v>
      </c>
      <c r="H126" s="40">
        <v>0.73</v>
      </c>
      <c r="I126" s="40">
        <v>1</v>
      </c>
      <c r="J126" s="40">
        <v>1.33</v>
      </c>
      <c r="K126" s="40">
        <v>1.38</v>
      </c>
      <c r="L126" s="40">
        <v>1.54</v>
      </c>
      <c r="M126" s="40">
        <v>1.68</v>
      </c>
      <c r="N126" s="48">
        <v>17.08</v>
      </c>
    </row>
    <row r="127" spans="1:14" ht="12.75">
      <c r="A127" s="37" t="s">
        <v>313</v>
      </c>
      <c r="B127" s="40">
        <v>0.47</v>
      </c>
      <c r="C127" s="40">
        <v>0.83</v>
      </c>
      <c r="D127" s="40">
        <v>0.94</v>
      </c>
      <c r="E127" s="40">
        <v>0.89</v>
      </c>
      <c r="F127" s="40">
        <v>0.38</v>
      </c>
      <c r="G127" s="40">
        <v>0.24</v>
      </c>
      <c r="H127" s="40">
        <v>0.22</v>
      </c>
      <c r="I127" s="40">
        <v>0.98</v>
      </c>
      <c r="J127" s="40">
        <v>1.77</v>
      </c>
      <c r="K127" s="40">
        <v>1.44</v>
      </c>
      <c r="L127" s="40">
        <v>0.51</v>
      </c>
      <c r="M127" s="40">
        <v>0.53</v>
      </c>
      <c r="N127" s="48">
        <v>9.2</v>
      </c>
    </row>
    <row r="128" spans="1:14" ht="12.75">
      <c r="A128" s="37" t="s">
        <v>237</v>
      </c>
      <c r="B128" s="40">
        <v>0.75</v>
      </c>
      <c r="C128" s="40">
        <v>0.87</v>
      </c>
      <c r="D128" s="40">
        <v>0.92</v>
      </c>
      <c r="E128" s="40">
        <v>0.64</v>
      </c>
      <c r="F128" s="40">
        <v>0.78</v>
      </c>
      <c r="G128" s="40">
        <v>0.53</v>
      </c>
      <c r="H128" s="40">
        <v>1.45</v>
      </c>
      <c r="I128" s="40">
        <v>1.63</v>
      </c>
      <c r="J128" s="40">
        <v>1.18</v>
      </c>
      <c r="K128" s="40">
        <v>1.07</v>
      </c>
      <c r="L128" s="40">
        <v>0.87</v>
      </c>
      <c r="M128" s="40">
        <v>0.74</v>
      </c>
      <c r="N128" s="48">
        <v>11.43</v>
      </c>
    </row>
    <row r="129" spans="1:14" ht="12.75">
      <c r="A129" s="37" t="s">
        <v>98</v>
      </c>
      <c r="B129" s="40">
        <v>1.9</v>
      </c>
      <c r="C129" s="40">
        <v>1.72</v>
      </c>
      <c r="D129" s="40">
        <v>1.54</v>
      </c>
      <c r="E129" s="40">
        <v>1.33</v>
      </c>
      <c r="F129" s="40">
        <v>1.3</v>
      </c>
      <c r="G129" s="40">
        <v>0.83</v>
      </c>
      <c r="H129" s="40">
        <v>0.78</v>
      </c>
      <c r="I129" s="40">
        <v>1</v>
      </c>
      <c r="J129" s="40">
        <v>1.07</v>
      </c>
      <c r="K129" s="40">
        <v>1.42</v>
      </c>
      <c r="L129" s="40">
        <v>1.45</v>
      </c>
      <c r="M129" s="40">
        <v>1.65</v>
      </c>
      <c r="N129" s="48">
        <v>15.99</v>
      </c>
    </row>
    <row r="130" spans="1:14" ht="12.75">
      <c r="A130" s="37" t="s">
        <v>238</v>
      </c>
      <c r="B130" s="40">
        <v>1.16</v>
      </c>
      <c r="C130" s="40">
        <v>1.32</v>
      </c>
      <c r="D130" s="40">
        <v>1.43</v>
      </c>
      <c r="E130" s="40">
        <v>1.14</v>
      </c>
      <c r="F130" s="40">
        <v>1.12</v>
      </c>
      <c r="G130" s="40">
        <v>0.63</v>
      </c>
      <c r="H130" s="40">
        <v>1.06</v>
      </c>
      <c r="I130" s="40">
        <v>1.33</v>
      </c>
      <c r="J130" s="40">
        <v>1.88</v>
      </c>
      <c r="K130" s="40">
        <v>1.58</v>
      </c>
      <c r="L130" s="40">
        <v>1.02</v>
      </c>
      <c r="M130" s="40">
        <v>0.73</v>
      </c>
      <c r="N130" s="48">
        <v>14.4</v>
      </c>
    </row>
    <row r="131" spans="1:14" ht="12.75">
      <c r="A131" s="37" t="s">
        <v>239</v>
      </c>
      <c r="B131" s="40">
        <v>0.82</v>
      </c>
      <c r="C131" s="40">
        <v>0.79</v>
      </c>
      <c r="D131" s="40">
        <v>0.92</v>
      </c>
      <c r="E131" s="40">
        <v>0.71</v>
      </c>
      <c r="F131" s="40">
        <v>0.67</v>
      </c>
      <c r="G131" s="40">
        <v>0.42</v>
      </c>
      <c r="H131" s="40">
        <v>0.94</v>
      </c>
      <c r="I131" s="40">
        <v>1.35</v>
      </c>
      <c r="J131" s="40">
        <v>0.94</v>
      </c>
      <c r="K131" s="40">
        <v>0.98</v>
      </c>
      <c r="L131" s="40">
        <v>1.06</v>
      </c>
      <c r="M131" s="40">
        <v>0.81</v>
      </c>
      <c r="N131" s="48">
        <v>10.41</v>
      </c>
    </row>
    <row r="132" spans="1:14" ht="12.75">
      <c r="A132" s="37" t="s">
        <v>99</v>
      </c>
      <c r="B132" s="40">
        <v>0.97</v>
      </c>
      <c r="C132" s="40">
        <v>1.02</v>
      </c>
      <c r="D132" s="40">
        <v>1.13</v>
      </c>
      <c r="E132" s="40">
        <v>0.95</v>
      </c>
      <c r="F132" s="40">
        <v>1.17</v>
      </c>
      <c r="G132" s="40">
        <v>0.97</v>
      </c>
      <c r="H132" s="40">
        <v>1.3</v>
      </c>
      <c r="I132" s="40">
        <v>1.81</v>
      </c>
      <c r="J132" s="40">
        <v>1.36</v>
      </c>
      <c r="K132" s="40">
        <v>1.23</v>
      </c>
      <c r="L132" s="40">
        <v>0.85</v>
      </c>
      <c r="M132" s="40">
        <v>1.02</v>
      </c>
      <c r="N132" s="48">
        <v>13.78</v>
      </c>
    </row>
    <row r="133" spans="1:14" ht="12.75">
      <c r="A133" s="37" t="s">
        <v>219</v>
      </c>
      <c r="B133" s="40">
        <v>0.59</v>
      </c>
      <c r="C133" s="40">
        <v>0.33</v>
      </c>
      <c r="D133" s="40">
        <v>0.39</v>
      </c>
      <c r="E133" s="40">
        <v>0.43</v>
      </c>
      <c r="F133" s="40">
        <v>0.46</v>
      </c>
      <c r="G133" s="40">
        <v>0.23</v>
      </c>
      <c r="H133" s="40">
        <v>0.36</v>
      </c>
      <c r="I133" s="40">
        <v>0.6</v>
      </c>
      <c r="J133" s="40">
        <v>0.59</v>
      </c>
      <c r="K133" s="40">
        <v>0.77</v>
      </c>
      <c r="L133" s="40">
        <v>0.51</v>
      </c>
      <c r="M133" s="40">
        <v>0.41</v>
      </c>
      <c r="N133" s="48">
        <v>5.67</v>
      </c>
    </row>
    <row r="134" spans="1:14" ht="12.75">
      <c r="A134" s="37" t="s">
        <v>240</v>
      </c>
      <c r="B134" s="40">
        <v>0.63</v>
      </c>
      <c r="C134" s="40">
        <v>0.25</v>
      </c>
      <c r="D134" s="40">
        <v>0.49</v>
      </c>
      <c r="E134" s="40">
        <v>0.31</v>
      </c>
      <c r="F134" s="40">
        <v>0.3</v>
      </c>
      <c r="G134" s="40">
        <v>0.12</v>
      </c>
      <c r="H134" s="40">
        <v>0.59</v>
      </c>
      <c r="I134" s="40">
        <v>0.32</v>
      </c>
      <c r="J134" s="40">
        <v>0.19</v>
      </c>
      <c r="K134" s="40">
        <v>1.11</v>
      </c>
      <c r="L134" s="40">
        <v>0.57</v>
      </c>
      <c r="M134" s="40">
        <v>0.43</v>
      </c>
      <c r="N134" s="48">
        <v>5.31</v>
      </c>
    </row>
    <row r="135" spans="1:14" ht="12.75">
      <c r="A135" s="37" t="s">
        <v>100</v>
      </c>
      <c r="B135" s="40">
        <v>0.57</v>
      </c>
      <c r="C135" s="40">
        <v>0.48</v>
      </c>
      <c r="D135" s="40">
        <v>0.79</v>
      </c>
      <c r="E135" s="40">
        <v>0.51</v>
      </c>
      <c r="F135" s="40">
        <v>0.42</v>
      </c>
      <c r="G135" s="40">
        <v>0.28</v>
      </c>
      <c r="H135" s="40">
        <v>0.64</v>
      </c>
      <c r="I135" s="40">
        <v>0.48</v>
      </c>
      <c r="J135" s="40">
        <v>0.86</v>
      </c>
      <c r="K135" s="40">
        <v>1.16</v>
      </c>
      <c r="L135" s="40">
        <v>0.77</v>
      </c>
      <c r="M135" s="40">
        <v>0.5</v>
      </c>
      <c r="N135" s="48">
        <v>7.46</v>
      </c>
    </row>
    <row r="136" spans="1:14" ht="12.75">
      <c r="A136" s="37" t="s">
        <v>101</v>
      </c>
      <c r="B136" s="40">
        <v>0.89</v>
      </c>
      <c r="C136" s="40">
        <v>0.96</v>
      </c>
      <c r="D136" s="40">
        <v>1.03</v>
      </c>
      <c r="E136" s="40">
        <v>0.81</v>
      </c>
      <c r="F136" s="40">
        <v>0.66</v>
      </c>
      <c r="G136" s="40">
        <v>0.32</v>
      </c>
      <c r="H136" s="40">
        <v>0.84</v>
      </c>
      <c r="I136" s="40">
        <v>1.08</v>
      </c>
      <c r="J136" s="40">
        <v>1.07</v>
      </c>
      <c r="K136" s="40">
        <v>1.32</v>
      </c>
      <c r="L136" s="40">
        <v>1.05</v>
      </c>
      <c r="M136" s="40">
        <v>0.93</v>
      </c>
      <c r="N136" s="48">
        <v>10.96</v>
      </c>
    </row>
    <row r="137" spans="1:14" ht="12.75">
      <c r="A137" s="37" t="s">
        <v>102</v>
      </c>
      <c r="B137" s="40">
        <v>2.54</v>
      </c>
      <c r="C137" s="40">
        <v>2.18</v>
      </c>
      <c r="D137" s="40">
        <v>2.14</v>
      </c>
      <c r="E137" s="40">
        <v>1.95</v>
      </c>
      <c r="F137" s="40">
        <v>2.3</v>
      </c>
      <c r="G137" s="40">
        <v>1.23</v>
      </c>
      <c r="H137" s="40">
        <v>0.88</v>
      </c>
      <c r="I137" s="40">
        <v>0.87</v>
      </c>
      <c r="J137" s="40">
        <v>1.65</v>
      </c>
      <c r="K137" s="40">
        <v>1.94</v>
      </c>
      <c r="L137" s="40">
        <v>2.29</v>
      </c>
      <c r="M137" s="40">
        <v>2.24</v>
      </c>
      <c r="N137" s="48">
        <v>22.21</v>
      </c>
    </row>
    <row r="138" spans="1:14" ht="12.75">
      <c r="A138" s="37" t="s">
        <v>103</v>
      </c>
      <c r="B138" s="40">
        <v>0.61</v>
      </c>
      <c r="C138" s="40">
        <v>0.64</v>
      </c>
      <c r="D138" s="40">
        <v>0.88</v>
      </c>
      <c r="E138" s="40">
        <v>1.11</v>
      </c>
      <c r="F138" s="40">
        <v>1.24</v>
      </c>
      <c r="G138" s="40">
        <v>1.05</v>
      </c>
      <c r="H138" s="40">
        <v>0.74</v>
      </c>
      <c r="I138" s="40">
        <v>0.77</v>
      </c>
      <c r="J138" s="40">
        <v>0.73</v>
      </c>
      <c r="K138" s="40">
        <v>0.88</v>
      </c>
      <c r="L138" s="40">
        <v>0.54</v>
      </c>
      <c r="M138" s="40">
        <v>0.52</v>
      </c>
      <c r="N138" s="48">
        <v>9.71</v>
      </c>
    </row>
    <row r="139" spans="1:14" ht="12.75">
      <c r="A139" s="37" t="s">
        <v>241</v>
      </c>
      <c r="B139" s="40">
        <v>0.97</v>
      </c>
      <c r="C139" s="40">
        <v>0.59</v>
      </c>
      <c r="D139" s="40">
        <v>1.05</v>
      </c>
      <c r="E139" s="40">
        <v>1.44</v>
      </c>
      <c r="F139" s="40">
        <v>1.26</v>
      </c>
      <c r="G139" s="40">
        <v>0.64</v>
      </c>
      <c r="H139" s="40">
        <v>0.47</v>
      </c>
      <c r="I139" s="40">
        <v>0.63</v>
      </c>
      <c r="J139" s="40">
        <v>0.14</v>
      </c>
      <c r="K139" s="40">
        <v>0.65</v>
      </c>
      <c r="L139" s="40">
        <v>0.82</v>
      </c>
      <c r="M139" s="40">
        <v>0.98</v>
      </c>
      <c r="N139" s="48">
        <v>9.64</v>
      </c>
    </row>
    <row r="140" spans="1:14" ht="12.75">
      <c r="A140" s="37" t="s">
        <v>104</v>
      </c>
      <c r="B140" s="40">
        <v>0.5</v>
      </c>
      <c r="C140" s="40">
        <v>0.52</v>
      </c>
      <c r="D140" s="40">
        <v>0.58</v>
      </c>
      <c r="E140" s="40">
        <v>0.72</v>
      </c>
      <c r="F140" s="40">
        <v>0.77</v>
      </c>
      <c r="G140" s="40">
        <v>0.63</v>
      </c>
      <c r="H140" s="40">
        <v>0.55</v>
      </c>
      <c r="I140" s="40">
        <v>0.65</v>
      </c>
      <c r="J140" s="40">
        <v>0.88</v>
      </c>
      <c r="K140" s="40">
        <v>1.03</v>
      </c>
      <c r="L140" s="40">
        <v>0.57</v>
      </c>
      <c r="M140" s="40">
        <v>0.59</v>
      </c>
      <c r="N140" s="48">
        <v>7.99</v>
      </c>
    </row>
    <row r="141" spans="1:14" ht="12.75">
      <c r="A141" s="37" t="s">
        <v>105</v>
      </c>
      <c r="B141" s="40">
        <v>1.42</v>
      </c>
      <c r="C141" s="40">
        <v>1.61</v>
      </c>
      <c r="D141" s="40">
        <v>1.76</v>
      </c>
      <c r="E141" s="40">
        <v>1.67</v>
      </c>
      <c r="F141" s="40">
        <v>1.97</v>
      </c>
      <c r="G141" s="40">
        <v>0.96</v>
      </c>
      <c r="H141" s="40">
        <v>1.17</v>
      </c>
      <c r="I141" s="40">
        <v>1.02</v>
      </c>
      <c r="J141" s="40">
        <v>1.21</v>
      </c>
      <c r="K141" s="40">
        <v>1.45</v>
      </c>
      <c r="L141" s="40">
        <v>1.36</v>
      </c>
      <c r="M141" s="40">
        <v>1.3</v>
      </c>
      <c r="N141" s="48">
        <v>16.9</v>
      </c>
    </row>
    <row r="142" spans="1:14" ht="12.75">
      <c r="A142" s="37" t="s">
        <v>106</v>
      </c>
      <c r="B142" s="40">
        <v>1.56</v>
      </c>
      <c r="C142" s="40">
        <v>1.58</v>
      </c>
      <c r="D142" s="40">
        <v>1.57</v>
      </c>
      <c r="E142" s="40">
        <v>1.6</v>
      </c>
      <c r="F142" s="40">
        <v>1.6</v>
      </c>
      <c r="G142" s="40">
        <v>1.1</v>
      </c>
      <c r="H142" s="40">
        <v>1.04</v>
      </c>
      <c r="I142" s="40">
        <v>1.13</v>
      </c>
      <c r="J142" s="40">
        <v>1.37</v>
      </c>
      <c r="K142" s="40">
        <v>1.62</v>
      </c>
      <c r="L142" s="40">
        <v>1.55</v>
      </c>
      <c r="M142" s="40">
        <v>1.43</v>
      </c>
      <c r="N142" s="48">
        <v>17.15</v>
      </c>
    </row>
    <row r="143" spans="1:14" ht="12.75">
      <c r="A143" s="37" t="s">
        <v>107</v>
      </c>
      <c r="B143" s="40">
        <v>1.52</v>
      </c>
      <c r="C143" s="40">
        <v>1.5</v>
      </c>
      <c r="D143" s="40">
        <v>1.53</v>
      </c>
      <c r="E143" s="40">
        <v>0.96</v>
      </c>
      <c r="F143" s="40">
        <v>0.63</v>
      </c>
      <c r="G143" s="40">
        <v>0.35</v>
      </c>
      <c r="H143" s="40">
        <v>1.06</v>
      </c>
      <c r="I143" s="40">
        <v>1.44</v>
      </c>
      <c r="J143" s="40">
        <v>1.2</v>
      </c>
      <c r="K143" s="40">
        <v>1.07</v>
      </c>
      <c r="L143" s="40">
        <v>1.05</v>
      </c>
      <c r="M143" s="40">
        <v>1.22</v>
      </c>
      <c r="N143" s="48">
        <v>13.53</v>
      </c>
    </row>
    <row r="144" spans="1:14" ht="12.75">
      <c r="A144" s="37" t="s">
        <v>108</v>
      </c>
      <c r="B144" s="40">
        <v>1.25</v>
      </c>
      <c r="C144" s="40">
        <v>1.44</v>
      </c>
      <c r="D144" s="40">
        <v>1.81</v>
      </c>
      <c r="E144" s="40">
        <v>1.64</v>
      </c>
      <c r="F144" s="40">
        <v>1.4</v>
      </c>
      <c r="G144" s="40">
        <v>0.72</v>
      </c>
      <c r="H144" s="40">
        <v>0.84</v>
      </c>
      <c r="I144" s="40">
        <v>1.05</v>
      </c>
      <c r="J144" s="40">
        <v>0.88</v>
      </c>
      <c r="K144" s="40">
        <v>1.25</v>
      </c>
      <c r="L144" s="40">
        <v>1.37</v>
      </c>
      <c r="M144" s="40">
        <v>1.24</v>
      </c>
      <c r="N144" s="48">
        <v>14.89</v>
      </c>
    </row>
    <row r="145" spans="1:14" ht="12.75">
      <c r="A145" s="37" t="s">
        <v>109</v>
      </c>
      <c r="B145" s="40">
        <v>0.61</v>
      </c>
      <c r="C145" s="40">
        <v>0.46</v>
      </c>
      <c r="D145" s="40">
        <v>0.91</v>
      </c>
      <c r="E145" s="40">
        <v>1.01</v>
      </c>
      <c r="F145" s="40">
        <v>1.23</v>
      </c>
      <c r="G145" s="40">
        <v>0.68</v>
      </c>
      <c r="H145" s="40">
        <v>0.36</v>
      </c>
      <c r="I145" s="40">
        <v>0.31</v>
      </c>
      <c r="J145" s="40">
        <v>0.56</v>
      </c>
      <c r="K145" s="40">
        <v>0.77</v>
      </c>
      <c r="L145" s="40">
        <v>0.61</v>
      </c>
      <c r="M145" s="40">
        <v>0.38</v>
      </c>
      <c r="N145" s="48">
        <v>7.89</v>
      </c>
    </row>
    <row r="146" spans="1:14" ht="12.75">
      <c r="A146" s="37" t="s">
        <v>110</v>
      </c>
      <c r="B146" s="40">
        <v>1.01</v>
      </c>
      <c r="C146" s="40">
        <v>1.32</v>
      </c>
      <c r="D146" s="40">
        <v>1.05</v>
      </c>
      <c r="E146" s="40">
        <v>0.74</v>
      </c>
      <c r="F146" s="40">
        <v>0.64</v>
      </c>
      <c r="G146" s="40">
        <v>0.37</v>
      </c>
      <c r="H146" s="40">
        <v>1</v>
      </c>
      <c r="I146" s="40">
        <v>1.6</v>
      </c>
      <c r="J146" s="40">
        <v>1.38</v>
      </c>
      <c r="K146" s="40">
        <v>1.27</v>
      </c>
      <c r="L146" s="40">
        <v>0.78</v>
      </c>
      <c r="M146" s="40">
        <v>0.68</v>
      </c>
      <c r="N146" s="48">
        <v>11.84</v>
      </c>
    </row>
    <row r="147" spans="1:14" ht="12.75">
      <c r="A147" s="37" t="s">
        <v>111</v>
      </c>
      <c r="B147" s="40">
        <v>0.61</v>
      </c>
      <c r="C147" s="40">
        <v>0.56</v>
      </c>
      <c r="D147" s="40">
        <v>0.67</v>
      </c>
      <c r="E147" s="40">
        <v>0.63</v>
      </c>
      <c r="F147" s="40">
        <v>0.85</v>
      </c>
      <c r="G147" s="40">
        <v>0.58</v>
      </c>
      <c r="H147" s="40">
        <v>1.15</v>
      </c>
      <c r="I147" s="40">
        <v>1.34</v>
      </c>
      <c r="J147" s="40">
        <v>1.01</v>
      </c>
      <c r="K147" s="40">
        <v>0.87</v>
      </c>
      <c r="L147" s="40">
        <v>0.55</v>
      </c>
      <c r="M147" s="40">
        <v>0.69</v>
      </c>
      <c r="N147" s="48">
        <v>9.51</v>
      </c>
    </row>
    <row r="148" spans="1:14" ht="12.75">
      <c r="A148" s="37" t="s">
        <v>113</v>
      </c>
      <c r="B148" s="40">
        <v>0.85</v>
      </c>
      <c r="C148" s="40">
        <v>0.83</v>
      </c>
      <c r="D148" s="40">
        <v>0.81</v>
      </c>
      <c r="E148" s="40">
        <v>1</v>
      </c>
      <c r="F148" s="40">
        <v>0.89</v>
      </c>
      <c r="G148" s="40">
        <v>0.77</v>
      </c>
      <c r="H148" s="40">
        <v>1.43</v>
      </c>
      <c r="I148" s="40">
        <v>1.54</v>
      </c>
      <c r="J148" s="40">
        <v>1.21</v>
      </c>
      <c r="K148" s="40">
        <v>1.57</v>
      </c>
      <c r="L148" s="40">
        <v>0.9</v>
      </c>
      <c r="M148" s="40">
        <v>1.04</v>
      </c>
      <c r="N148" s="48">
        <v>12.84</v>
      </c>
    </row>
    <row r="149" spans="1:14" ht="12.75">
      <c r="A149" s="37" t="s">
        <v>114</v>
      </c>
      <c r="B149" s="40">
        <v>0.86</v>
      </c>
      <c r="C149" s="40">
        <v>0.85</v>
      </c>
      <c r="D149" s="40">
        <v>0.96</v>
      </c>
      <c r="E149" s="40">
        <v>1.03</v>
      </c>
      <c r="F149" s="40">
        <v>0.97</v>
      </c>
      <c r="G149" s="40">
        <v>0.72</v>
      </c>
      <c r="H149" s="40">
        <v>1.37</v>
      </c>
      <c r="I149" s="40">
        <v>1.64</v>
      </c>
      <c r="J149" s="40">
        <v>1.73</v>
      </c>
      <c r="K149" s="40">
        <v>1.78</v>
      </c>
      <c r="L149" s="40">
        <v>1.22</v>
      </c>
      <c r="M149" s="40">
        <v>0.81</v>
      </c>
      <c r="N149" s="48">
        <v>13.94</v>
      </c>
    </row>
    <row r="150" spans="1:14" ht="12.75">
      <c r="A150" s="37" t="s">
        <v>115</v>
      </c>
      <c r="B150" s="40">
        <v>1.31</v>
      </c>
      <c r="C150" s="40">
        <v>1.44</v>
      </c>
      <c r="D150" s="40">
        <v>1.5</v>
      </c>
      <c r="E150" s="40">
        <v>0.75</v>
      </c>
      <c r="F150" s="40">
        <v>0.51</v>
      </c>
      <c r="G150" s="40">
        <v>0.28</v>
      </c>
      <c r="H150" s="40">
        <v>0.71</v>
      </c>
      <c r="I150" s="40">
        <v>0.91</v>
      </c>
      <c r="J150" s="40">
        <v>0.83</v>
      </c>
      <c r="K150" s="40">
        <v>0.8</v>
      </c>
      <c r="L150" s="40">
        <v>0.99</v>
      </c>
      <c r="M150" s="40">
        <v>0.87</v>
      </c>
      <c r="N150" s="48">
        <v>10.9</v>
      </c>
    </row>
    <row r="151" spans="1:14" ht="12.75">
      <c r="A151" s="37" t="s">
        <v>314</v>
      </c>
      <c r="B151" s="40">
        <v>0.77</v>
      </c>
      <c r="C151" s="40">
        <v>0.3</v>
      </c>
      <c r="D151" s="40">
        <v>0.46</v>
      </c>
      <c r="E151" s="40">
        <v>0.97</v>
      </c>
      <c r="F151" s="40">
        <v>0.64</v>
      </c>
      <c r="G151" s="40">
        <v>0.59</v>
      </c>
      <c r="H151" s="40">
        <v>0.31</v>
      </c>
      <c r="I151" s="40">
        <v>0.42</v>
      </c>
      <c r="J151" s="40">
        <v>0.13</v>
      </c>
      <c r="K151" s="40">
        <v>0.45</v>
      </c>
      <c r="L151" s="40">
        <v>0.47</v>
      </c>
      <c r="M151" s="40">
        <v>0.72</v>
      </c>
      <c r="N151" s="48">
        <v>6.24</v>
      </c>
    </row>
    <row r="152" spans="1:14" ht="12.75">
      <c r="A152" s="37" t="s">
        <v>112</v>
      </c>
      <c r="B152" s="40">
        <v>0.94</v>
      </c>
      <c r="C152" s="40">
        <v>0.85</v>
      </c>
      <c r="D152" s="40">
        <v>0.95</v>
      </c>
      <c r="E152" s="40">
        <v>1.18</v>
      </c>
      <c r="F152" s="40">
        <v>1.21</v>
      </c>
      <c r="G152" s="40">
        <v>0.97</v>
      </c>
      <c r="H152" s="40">
        <v>0.62</v>
      </c>
      <c r="I152" s="40">
        <v>0.81</v>
      </c>
      <c r="J152" s="40">
        <v>1</v>
      </c>
      <c r="K152" s="40">
        <v>1.21</v>
      </c>
      <c r="L152" s="40">
        <v>0.98</v>
      </c>
      <c r="M152" s="40">
        <v>0.91</v>
      </c>
      <c r="N152" s="48">
        <v>11.63</v>
      </c>
    </row>
    <row r="153" spans="1:14" ht="12.75">
      <c r="A153" s="37" t="s">
        <v>336</v>
      </c>
      <c r="B153" s="40">
        <v>0.66</v>
      </c>
      <c r="C153" s="40">
        <v>0.41</v>
      </c>
      <c r="D153" s="40">
        <v>0.58</v>
      </c>
      <c r="E153" s="40">
        <v>0.7</v>
      </c>
      <c r="F153" s="40">
        <v>0.83</v>
      </c>
      <c r="G153" s="40">
        <v>0.55</v>
      </c>
      <c r="H153" s="40">
        <v>0.45</v>
      </c>
      <c r="I153" s="40">
        <v>0.85</v>
      </c>
      <c r="J153" s="40">
        <v>0.83</v>
      </c>
      <c r="K153" s="40">
        <v>1.04</v>
      </c>
      <c r="L153" s="40">
        <v>0.68</v>
      </c>
      <c r="M153" s="40">
        <v>0.66</v>
      </c>
      <c r="N153" s="48">
        <v>8.24</v>
      </c>
    </row>
    <row r="154" spans="1:14" ht="12.75">
      <c r="A154" s="37" t="s">
        <v>116</v>
      </c>
      <c r="B154" s="40">
        <v>1.26</v>
      </c>
      <c r="C154" s="40">
        <v>1.3</v>
      </c>
      <c r="D154" s="40">
        <v>1.62</v>
      </c>
      <c r="E154" s="40">
        <v>1.54</v>
      </c>
      <c r="F154" s="40">
        <v>1.39</v>
      </c>
      <c r="G154" s="40">
        <v>0.76</v>
      </c>
      <c r="H154" s="40">
        <v>0.79</v>
      </c>
      <c r="I154" s="40">
        <v>0.9</v>
      </c>
      <c r="J154" s="40">
        <v>1.01</v>
      </c>
      <c r="K154" s="40">
        <v>1.35</v>
      </c>
      <c r="L154" s="40">
        <v>1.15</v>
      </c>
      <c r="M154" s="40">
        <v>1.26</v>
      </c>
      <c r="N154" s="48">
        <v>14.33</v>
      </c>
    </row>
    <row r="155" spans="1:14" ht="12.75">
      <c r="A155" s="37" t="s">
        <v>117</v>
      </c>
      <c r="B155" s="40">
        <v>1.72</v>
      </c>
      <c r="C155" s="40">
        <v>1.44</v>
      </c>
      <c r="D155" s="40">
        <v>1.7</v>
      </c>
      <c r="E155" s="40">
        <v>2.03</v>
      </c>
      <c r="F155" s="40">
        <v>1.83</v>
      </c>
      <c r="G155" s="40">
        <v>1.58</v>
      </c>
      <c r="H155" s="40">
        <v>0.54</v>
      </c>
      <c r="I155" s="40">
        <v>0.85</v>
      </c>
      <c r="J155" s="40">
        <v>1.05</v>
      </c>
      <c r="K155" s="40">
        <v>1.59</v>
      </c>
      <c r="L155" s="40">
        <v>1.47</v>
      </c>
      <c r="M155" s="40">
        <v>1.55</v>
      </c>
      <c r="N155" s="48">
        <v>17.35</v>
      </c>
    </row>
    <row r="156" spans="1:14" ht="12.75">
      <c r="A156" s="37" t="s">
        <v>118</v>
      </c>
      <c r="B156" s="40">
        <v>0.96</v>
      </c>
      <c r="C156" s="40">
        <v>1.01</v>
      </c>
      <c r="D156" s="40">
        <v>1.15</v>
      </c>
      <c r="E156" s="40">
        <v>1.24</v>
      </c>
      <c r="F156" s="40">
        <v>1.48</v>
      </c>
      <c r="G156" s="40">
        <v>0.69</v>
      </c>
      <c r="H156" s="40">
        <v>0.77</v>
      </c>
      <c r="I156" s="40">
        <v>0.8</v>
      </c>
      <c r="J156" s="40">
        <v>1.02</v>
      </c>
      <c r="K156" s="40">
        <v>1.3</v>
      </c>
      <c r="L156" s="40">
        <v>0.75</v>
      </c>
      <c r="M156" s="40">
        <v>0.52</v>
      </c>
      <c r="N156" s="48">
        <v>11.69</v>
      </c>
    </row>
    <row r="157" spans="1:14" ht="12.75">
      <c r="A157" s="37" t="s">
        <v>119</v>
      </c>
      <c r="B157" s="40">
        <v>0.36</v>
      </c>
      <c r="C157" s="40">
        <v>0.29</v>
      </c>
      <c r="D157" s="40">
        <v>0.5</v>
      </c>
      <c r="E157" s="40">
        <v>0.43</v>
      </c>
      <c r="F157" s="40">
        <v>0.72</v>
      </c>
      <c r="G157" s="40">
        <v>0.48</v>
      </c>
      <c r="H157" s="40">
        <v>1.02</v>
      </c>
      <c r="I157" s="40">
        <v>1.31</v>
      </c>
      <c r="J157" s="40">
        <v>0.86</v>
      </c>
      <c r="K157" s="40">
        <v>0.69</v>
      </c>
      <c r="L157" s="40">
        <v>0.4</v>
      </c>
      <c r="M157" s="40">
        <v>0.36</v>
      </c>
      <c r="N157" s="48">
        <v>7.42</v>
      </c>
    </row>
    <row r="158" spans="1:14" ht="12.75">
      <c r="A158" s="37" t="s">
        <v>123</v>
      </c>
      <c r="B158" s="40">
        <v>1.6</v>
      </c>
      <c r="C158" s="40">
        <v>1.67</v>
      </c>
      <c r="D158" s="40">
        <v>1.73</v>
      </c>
      <c r="E158" s="40">
        <v>1.9</v>
      </c>
      <c r="F158" s="40">
        <v>2.08</v>
      </c>
      <c r="G158" s="40">
        <v>1.28</v>
      </c>
      <c r="H158" s="40">
        <v>0.82</v>
      </c>
      <c r="I158" s="40">
        <v>0.87</v>
      </c>
      <c r="J158" s="40">
        <v>1.36</v>
      </c>
      <c r="K158" s="40">
        <v>1.9</v>
      </c>
      <c r="L158" s="40">
        <v>1.58</v>
      </c>
      <c r="M158" s="40">
        <v>1.58</v>
      </c>
      <c r="N158" s="48">
        <v>18.37</v>
      </c>
    </row>
    <row r="159" spans="1:14" ht="12.75">
      <c r="A159" s="37" t="s">
        <v>120</v>
      </c>
      <c r="B159" s="40">
        <v>1.23</v>
      </c>
      <c r="C159" s="40">
        <v>1.28</v>
      </c>
      <c r="D159" s="40">
        <v>1.64</v>
      </c>
      <c r="E159" s="40">
        <v>1.79</v>
      </c>
      <c r="F159" s="40">
        <v>1.82</v>
      </c>
      <c r="G159" s="40">
        <v>1.34</v>
      </c>
      <c r="H159" s="40">
        <v>0.69</v>
      </c>
      <c r="I159" s="40">
        <v>0.88</v>
      </c>
      <c r="J159" s="40">
        <v>1.39</v>
      </c>
      <c r="K159" s="40">
        <v>1.63</v>
      </c>
      <c r="L159" s="40">
        <v>1.44</v>
      </c>
      <c r="M159" s="40">
        <v>1.32</v>
      </c>
      <c r="N159" s="48">
        <v>16.45</v>
      </c>
    </row>
    <row r="160" spans="1:14" ht="12.75">
      <c r="A160" s="37" t="s">
        <v>122</v>
      </c>
      <c r="B160" s="40">
        <v>1.58</v>
      </c>
      <c r="C160" s="40">
        <v>1.28</v>
      </c>
      <c r="D160" s="40">
        <v>1.63</v>
      </c>
      <c r="E160" s="40">
        <v>1.99</v>
      </c>
      <c r="F160" s="40">
        <v>1.61</v>
      </c>
      <c r="G160" s="40">
        <v>1.51</v>
      </c>
      <c r="H160" s="40">
        <v>0.43</v>
      </c>
      <c r="I160" s="40">
        <v>0.99</v>
      </c>
      <c r="J160" s="40">
        <v>1.12</v>
      </c>
      <c r="K160" s="40">
        <v>1.43</v>
      </c>
      <c r="L160" s="40">
        <v>1.45</v>
      </c>
      <c r="M160" s="40">
        <v>1.54</v>
      </c>
      <c r="N160" s="48">
        <v>16.56</v>
      </c>
    </row>
    <row r="161" spans="1:14" ht="12.75">
      <c r="A161" s="37" t="s">
        <v>121</v>
      </c>
      <c r="B161" s="40">
        <v>1.56</v>
      </c>
      <c r="C161" s="40">
        <v>1.54</v>
      </c>
      <c r="D161" s="40">
        <v>1.89</v>
      </c>
      <c r="E161" s="40">
        <v>2.01</v>
      </c>
      <c r="F161" s="40">
        <v>2.05</v>
      </c>
      <c r="G161" s="40">
        <v>1.22</v>
      </c>
      <c r="H161" s="40">
        <v>0.63</v>
      </c>
      <c r="I161" s="40">
        <v>0.81</v>
      </c>
      <c r="J161" s="40">
        <v>1.22</v>
      </c>
      <c r="K161" s="40">
        <v>1.72</v>
      </c>
      <c r="L161" s="40">
        <v>1.48</v>
      </c>
      <c r="M161" s="40">
        <v>1.47</v>
      </c>
      <c r="N161" s="48">
        <v>17.6</v>
      </c>
    </row>
    <row r="162" spans="1:14" ht="12.75">
      <c r="A162" s="37" t="s">
        <v>124</v>
      </c>
      <c r="B162" s="40">
        <v>1.6</v>
      </c>
      <c r="C162" s="40">
        <v>1.41</v>
      </c>
      <c r="D162" s="40">
        <v>1.63</v>
      </c>
      <c r="E162" s="40">
        <v>1.8</v>
      </c>
      <c r="F162" s="40">
        <v>1.61</v>
      </c>
      <c r="G162" s="40">
        <v>1.15</v>
      </c>
      <c r="H162" s="40">
        <v>0.75</v>
      </c>
      <c r="I162" s="40">
        <v>1.03</v>
      </c>
      <c r="J162" s="40">
        <v>0.72</v>
      </c>
      <c r="K162" s="40">
        <v>1.53</v>
      </c>
      <c r="L162" s="40">
        <v>1.37</v>
      </c>
      <c r="M162" s="40">
        <v>1.66</v>
      </c>
      <c r="N162" s="48">
        <v>16.26</v>
      </c>
    </row>
    <row r="163" spans="1:14" ht="12.75">
      <c r="A163" s="37" t="s">
        <v>315</v>
      </c>
      <c r="B163" s="40">
        <v>2.82</v>
      </c>
      <c r="C163" s="40">
        <v>1.39</v>
      </c>
      <c r="D163" s="40">
        <v>2.46</v>
      </c>
      <c r="E163" s="40">
        <v>2.5</v>
      </c>
      <c r="F163" s="40">
        <v>2.3</v>
      </c>
      <c r="G163" s="40">
        <v>0.89</v>
      </c>
      <c r="H163" s="40">
        <v>0.83</v>
      </c>
      <c r="I163" s="40">
        <v>0.85</v>
      </c>
      <c r="J163" s="40">
        <v>0.69</v>
      </c>
      <c r="K163" s="40">
        <v>1.61</v>
      </c>
      <c r="L163" s="40">
        <v>1.49</v>
      </c>
      <c r="M163" s="40">
        <v>2.38</v>
      </c>
      <c r="N163" s="48">
        <v>20.2</v>
      </c>
    </row>
    <row r="164" spans="1:14" ht="12.75">
      <c r="A164" s="37" t="s">
        <v>125</v>
      </c>
      <c r="B164" s="40">
        <v>0.68</v>
      </c>
      <c r="C164" s="40">
        <v>0.48</v>
      </c>
      <c r="D164" s="40">
        <v>0.85</v>
      </c>
      <c r="E164" s="40">
        <v>0.6</v>
      </c>
      <c r="F164" s="40">
        <v>0.73</v>
      </c>
      <c r="G164" s="40">
        <v>0.66</v>
      </c>
      <c r="H164" s="40">
        <v>0.7</v>
      </c>
      <c r="I164" s="40">
        <v>0.74</v>
      </c>
      <c r="J164" s="40">
        <v>0.63</v>
      </c>
      <c r="K164" s="40">
        <v>0.51</v>
      </c>
      <c r="L164" s="40">
        <v>0.52</v>
      </c>
      <c r="M164" s="40">
        <v>0.54</v>
      </c>
      <c r="N164" s="48">
        <v>7.64</v>
      </c>
    </row>
    <row r="165" spans="1:14" ht="12.75">
      <c r="A165" s="37" t="s">
        <v>126</v>
      </c>
      <c r="B165" s="40">
        <v>0.54</v>
      </c>
      <c r="C165" s="40">
        <v>0.45</v>
      </c>
      <c r="D165" s="40">
        <v>0.7</v>
      </c>
      <c r="E165" s="40">
        <v>0.78</v>
      </c>
      <c r="F165" s="40">
        <v>0.54</v>
      </c>
      <c r="G165" s="40">
        <v>0.3</v>
      </c>
      <c r="H165" s="40">
        <v>0.55</v>
      </c>
      <c r="I165" s="40">
        <v>0.96</v>
      </c>
      <c r="J165" s="40">
        <v>0.58</v>
      </c>
      <c r="K165" s="40">
        <v>0.63</v>
      </c>
      <c r="L165" s="40">
        <v>0.7</v>
      </c>
      <c r="M165" s="40">
        <v>0.57</v>
      </c>
      <c r="N165" s="48">
        <v>7.3</v>
      </c>
    </row>
    <row r="166" spans="1:14" ht="12.75">
      <c r="A166" s="37" t="s">
        <v>127</v>
      </c>
      <c r="B166" s="40">
        <v>1.42</v>
      </c>
      <c r="C166" s="40">
        <v>2.15</v>
      </c>
      <c r="D166" s="40">
        <v>1.47</v>
      </c>
      <c r="E166" s="40">
        <v>0.63</v>
      </c>
      <c r="F166" s="40">
        <v>0.4</v>
      </c>
      <c r="G166" s="40">
        <v>0.3</v>
      </c>
      <c r="H166" s="40">
        <v>0.55</v>
      </c>
      <c r="I166" s="40">
        <v>0.67</v>
      </c>
      <c r="J166" s="40">
        <v>0.62</v>
      </c>
      <c r="K166" s="40">
        <v>0.86</v>
      </c>
      <c r="L166" s="40">
        <v>0.71</v>
      </c>
      <c r="M166" s="40">
        <v>0.55</v>
      </c>
      <c r="N166" s="48">
        <v>10.33</v>
      </c>
    </row>
    <row r="167" spans="1:14" ht="12.75">
      <c r="A167" s="37" t="s">
        <v>128</v>
      </c>
      <c r="B167" s="40">
        <v>0.72</v>
      </c>
      <c r="C167" s="40">
        <v>1.08</v>
      </c>
      <c r="D167" s="40">
        <v>1.05</v>
      </c>
      <c r="E167" s="40">
        <v>1.29</v>
      </c>
      <c r="F167" s="40">
        <v>1.42</v>
      </c>
      <c r="G167" s="40">
        <v>1.23</v>
      </c>
      <c r="H167" s="40">
        <v>1.07</v>
      </c>
      <c r="I167" s="40">
        <v>1.1</v>
      </c>
      <c r="J167" s="40">
        <v>1.75</v>
      </c>
      <c r="K167" s="40">
        <v>1.62</v>
      </c>
      <c r="L167" s="40">
        <v>1.08</v>
      </c>
      <c r="M167" s="40">
        <v>0.76</v>
      </c>
      <c r="N167" s="48">
        <v>14.17</v>
      </c>
    </row>
    <row r="168" spans="1:14" ht="12.75">
      <c r="A168" s="37" t="s">
        <v>316</v>
      </c>
      <c r="B168" s="40">
        <v>1.38</v>
      </c>
      <c r="C168" s="40">
        <v>0.54</v>
      </c>
      <c r="D168" s="40">
        <v>1.07</v>
      </c>
      <c r="E168" s="40">
        <v>1.77</v>
      </c>
      <c r="F168" s="40">
        <v>1.49</v>
      </c>
      <c r="G168" s="40">
        <v>0.83</v>
      </c>
      <c r="H168" s="40">
        <v>0.77</v>
      </c>
      <c r="I168" s="40">
        <v>0.68</v>
      </c>
      <c r="J168" s="40">
        <v>0.21</v>
      </c>
      <c r="K168" s="40">
        <v>0.75</v>
      </c>
      <c r="L168" s="40">
        <v>1.5</v>
      </c>
      <c r="M168" s="40">
        <v>0.79</v>
      </c>
      <c r="N168" s="48">
        <v>11.78</v>
      </c>
    </row>
    <row r="169" spans="1:14" ht="12.75">
      <c r="A169" s="37" t="s">
        <v>129</v>
      </c>
      <c r="B169" s="40">
        <v>0.32</v>
      </c>
      <c r="C169" s="40">
        <v>0.37</v>
      </c>
      <c r="D169" s="40">
        <v>0.64</v>
      </c>
      <c r="E169" s="40">
        <v>1.02</v>
      </c>
      <c r="F169" s="40">
        <v>1.29</v>
      </c>
      <c r="G169" s="40">
        <v>1.1</v>
      </c>
      <c r="H169" s="40">
        <v>0.97</v>
      </c>
      <c r="I169" s="40">
        <v>0.88</v>
      </c>
      <c r="J169" s="40">
        <v>0.87</v>
      </c>
      <c r="K169" s="40">
        <v>0.83</v>
      </c>
      <c r="L169" s="40">
        <v>0.54</v>
      </c>
      <c r="M169" s="40">
        <v>0.32</v>
      </c>
      <c r="N169" s="48">
        <v>9.15</v>
      </c>
    </row>
    <row r="170" spans="1:14" ht="12.75">
      <c r="A170" s="37" t="s">
        <v>130</v>
      </c>
      <c r="B170" s="40">
        <v>1.01</v>
      </c>
      <c r="C170" s="40">
        <v>1.13</v>
      </c>
      <c r="D170" s="40">
        <v>1.38</v>
      </c>
      <c r="E170" s="40">
        <v>1.31</v>
      </c>
      <c r="F170" s="40">
        <v>1.27</v>
      </c>
      <c r="G170" s="40">
        <v>0.81</v>
      </c>
      <c r="H170" s="40">
        <v>0.76</v>
      </c>
      <c r="I170" s="40">
        <v>0.89</v>
      </c>
      <c r="J170" s="40">
        <v>1.04</v>
      </c>
      <c r="K170" s="40">
        <v>1.23</v>
      </c>
      <c r="L170" s="40">
        <v>1.04</v>
      </c>
      <c r="M170" s="40">
        <v>0.99</v>
      </c>
      <c r="N170" s="48">
        <v>12.86</v>
      </c>
    </row>
    <row r="171" spans="1:14" ht="12.75">
      <c r="A171" s="37" t="s">
        <v>131</v>
      </c>
      <c r="B171" s="40">
        <v>0.58</v>
      </c>
      <c r="C171" s="40">
        <v>0.57</v>
      </c>
      <c r="D171" s="40">
        <v>0.73</v>
      </c>
      <c r="E171" s="40">
        <v>0.65</v>
      </c>
      <c r="F171" s="40">
        <v>0.69</v>
      </c>
      <c r="G171" s="40">
        <v>0.38</v>
      </c>
      <c r="H171" s="40">
        <v>0.78</v>
      </c>
      <c r="I171" s="40">
        <v>1.03</v>
      </c>
      <c r="J171" s="40">
        <v>0.78</v>
      </c>
      <c r="K171" s="40">
        <v>0.78</v>
      </c>
      <c r="L171" s="40">
        <v>0.56</v>
      </c>
      <c r="M171" s="40">
        <v>0.5</v>
      </c>
      <c r="N171" s="48">
        <v>8.03</v>
      </c>
    </row>
    <row r="172" spans="1:14" ht="12.75">
      <c r="A172" s="37" t="s">
        <v>132</v>
      </c>
      <c r="B172" s="40">
        <v>0.52</v>
      </c>
      <c r="C172" s="40">
        <v>0.47</v>
      </c>
      <c r="D172" s="40">
        <v>0.46</v>
      </c>
      <c r="E172" s="40">
        <v>0.36</v>
      </c>
      <c r="F172" s="40">
        <v>0.39</v>
      </c>
      <c r="G172" s="40">
        <v>0.21</v>
      </c>
      <c r="H172" s="40">
        <v>0.64</v>
      </c>
      <c r="I172" s="40">
        <v>0.66</v>
      </c>
      <c r="J172" s="40">
        <v>0.7</v>
      </c>
      <c r="K172" s="40">
        <v>0.83</v>
      </c>
      <c r="L172" s="40">
        <v>0.51</v>
      </c>
      <c r="M172" s="40">
        <v>0.49</v>
      </c>
      <c r="N172" s="48">
        <v>6.24</v>
      </c>
    </row>
    <row r="173" spans="1:14" ht="12.75">
      <c r="A173" s="37" t="s">
        <v>242</v>
      </c>
      <c r="B173" s="40">
        <v>0.95</v>
      </c>
      <c r="C173" s="40">
        <v>0.6</v>
      </c>
      <c r="D173" s="40">
        <v>0.99</v>
      </c>
      <c r="E173" s="40">
        <v>0.67</v>
      </c>
      <c r="F173" s="40">
        <v>1.09</v>
      </c>
      <c r="G173" s="40">
        <v>0.73</v>
      </c>
      <c r="H173" s="40">
        <v>0.38</v>
      </c>
      <c r="I173" s="40">
        <v>0.52</v>
      </c>
      <c r="J173" s="40">
        <v>0.67</v>
      </c>
      <c r="K173" s="40">
        <v>0.68</v>
      </c>
      <c r="L173" s="40">
        <v>0.99</v>
      </c>
      <c r="M173" s="40">
        <v>0.47</v>
      </c>
      <c r="N173" s="48">
        <v>8.74</v>
      </c>
    </row>
    <row r="174" spans="1:14" ht="12.75">
      <c r="A174" s="37" t="s">
        <v>133</v>
      </c>
      <c r="B174" s="40">
        <v>1.25</v>
      </c>
      <c r="C174" s="40">
        <v>1.07</v>
      </c>
      <c r="D174" s="40">
        <v>1.51</v>
      </c>
      <c r="E174" s="40">
        <v>1.78</v>
      </c>
      <c r="F174" s="40">
        <v>1.48</v>
      </c>
      <c r="G174" s="40">
        <v>0.95</v>
      </c>
      <c r="H174" s="40">
        <v>0.58</v>
      </c>
      <c r="I174" s="40">
        <v>1.06</v>
      </c>
      <c r="J174" s="40">
        <v>0.78</v>
      </c>
      <c r="K174" s="40">
        <v>1.12</v>
      </c>
      <c r="L174" s="40">
        <v>1.19</v>
      </c>
      <c r="M174" s="40">
        <v>1.54</v>
      </c>
      <c r="N174" s="48">
        <v>14.31</v>
      </c>
    </row>
    <row r="175" spans="1:14" ht="12.75">
      <c r="A175" s="37" t="s">
        <v>134</v>
      </c>
      <c r="B175" s="40">
        <v>0.63</v>
      </c>
      <c r="C175" s="40">
        <v>0.77</v>
      </c>
      <c r="D175" s="40">
        <v>1.04</v>
      </c>
      <c r="E175" s="40">
        <v>0.85</v>
      </c>
      <c r="F175" s="40">
        <v>0.71</v>
      </c>
      <c r="G175" s="40">
        <v>0.44</v>
      </c>
      <c r="H175" s="40">
        <v>0.72</v>
      </c>
      <c r="I175" s="40">
        <v>0.86</v>
      </c>
      <c r="J175" s="40">
        <v>0.7</v>
      </c>
      <c r="K175" s="40">
        <v>0.9</v>
      </c>
      <c r="L175" s="40">
        <v>0.65</v>
      </c>
      <c r="M175" s="40">
        <v>0.71</v>
      </c>
      <c r="N175" s="48">
        <v>8.98</v>
      </c>
    </row>
    <row r="176" spans="1:14" ht="12.75">
      <c r="A176" s="37" t="s">
        <v>243</v>
      </c>
      <c r="B176" s="40">
        <v>0.78</v>
      </c>
      <c r="C176" s="40">
        <v>0.88</v>
      </c>
      <c r="D176" s="40">
        <v>1.28</v>
      </c>
      <c r="E176" s="40">
        <v>1.06</v>
      </c>
      <c r="F176" s="40">
        <v>0.89</v>
      </c>
      <c r="G176" s="40">
        <v>0.53</v>
      </c>
      <c r="H176" s="40">
        <v>1.04</v>
      </c>
      <c r="I176" s="40">
        <v>1.3</v>
      </c>
      <c r="J176" s="40">
        <v>0.95</v>
      </c>
      <c r="K176" s="40">
        <v>1.03</v>
      </c>
      <c r="L176" s="40">
        <v>0.81</v>
      </c>
      <c r="M176" s="40">
        <v>0.79</v>
      </c>
      <c r="N176" s="48">
        <v>11.34</v>
      </c>
    </row>
    <row r="177" spans="1:14" ht="12.75">
      <c r="A177" s="37" t="s">
        <v>135</v>
      </c>
      <c r="B177" s="40">
        <v>0.66</v>
      </c>
      <c r="C177" s="40">
        <v>0.61</v>
      </c>
      <c r="D177" s="40">
        <v>0.81</v>
      </c>
      <c r="E177" s="40">
        <v>0.82</v>
      </c>
      <c r="F177" s="40">
        <v>0.73</v>
      </c>
      <c r="G177" s="40">
        <v>0.42</v>
      </c>
      <c r="H177" s="40">
        <v>0.78</v>
      </c>
      <c r="I177" s="40">
        <v>0.86</v>
      </c>
      <c r="J177" s="40">
        <v>0.85</v>
      </c>
      <c r="K177" s="40">
        <v>1.02</v>
      </c>
      <c r="L177" s="40">
        <v>0.7</v>
      </c>
      <c r="M177" s="40">
        <v>0.75</v>
      </c>
      <c r="N177" s="48">
        <v>9.01</v>
      </c>
    </row>
    <row r="178" spans="1:14" ht="12.75">
      <c r="A178" s="37" t="s">
        <v>136</v>
      </c>
      <c r="B178" s="40">
        <v>0.8</v>
      </c>
      <c r="C178" s="40">
        <v>0.88</v>
      </c>
      <c r="D178" s="40">
        <v>1.01</v>
      </c>
      <c r="E178" s="40">
        <v>0.79</v>
      </c>
      <c r="F178" s="40">
        <v>0.7</v>
      </c>
      <c r="G178" s="40">
        <v>0.39</v>
      </c>
      <c r="H178" s="40">
        <v>1.06</v>
      </c>
      <c r="I178" s="40">
        <v>1.37</v>
      </c>
      <c r="J178" s="40">
        <v>0.89</v>
      </c>
      <c r="K178" s="40">
        <v>1.02</v>
      </c>
      <c r="L178" s="40">
        <v>0.69</v>
      </c>
      <c r="M178" s="40">
        <v>0.66</v>
      </c>
      <c r="N178" s="48">
        <v>10.26</v>
      </c>
    </row>
    <row r="179" spans="1:14" ht="12.75">
      <c r="A179" s="37" t="s">
        <v>137</v>
      </c>
      <c r="B179" s="40">
        <v>1.7</v>
      </c>
      <c r="C179" s="40">
        <v>0.9</v>
      </c>
      <c r="D179" s="40">
        <v>1.01</v>
      </c>
      <c r="E179" s="40">
        <v>1.03</v>
      </c>
      <c r="F179" s="40">
        <v>0.84</v>
      </c>
      <c r="G179" s="40">
        <v>0.44</v>
      </c>
      <c r="H179" s="40">
        <v>1.1</v>
      </c>
      <c r="I179" s="40">
        <v>1.44</v>
      </c>
      <c r="J179" s="40">
        <v>0.86</v>
      </c>
      <c r="K179" s="40">
        <v>1.52</v>
      </c>
      <c r="L179" s="40">
        <v>0.86</v>
      </c>
      <c r="M179" s="40">
        <v>1.11</v>
      </c>
      <c r="N179" s="48">
        <v>12.81</v>
      </c>
    </row>
    <row r="180" spans="1:14" ht="12.75">
      <c r="A180" s="37" t="s">
        <v>138</v>
      </c>
      <c r="B180" s="40">
        <v>1.43</v>
      </c>
      <c r="C180" s="40">
        <v>1.11</v>
      </c>
      <c r="D180" s="40">
        <v>1.05</v>
      </c>
      <c r="E180" s="40">
        <v>0.92</v>
      </c>
      <c r="F180" s="40">
        <v>0.93</v>
      </c>
      <c r="G180" s="40">
        <v>0.56</v>
      </c>
      <c r="H180" s="40">
        <v>1.5</v>
      </c>
      <c r="I180" s="40">
        <v>1.93</v>
      </c>
      <c r="J180" s="40">
        <v>1.47</v>
      </c>
      <c r="K180" s="40">
        <v>1.67</v>
      </c>
      <c r="L180" s="40">
        <v>1.24</v>
      </c>
      <c r="M180" s="40">
        <v>1.28</v>
      </c>
      <c r="N180" s="48">
        <v>15.09</v>
      </c>
    </row>
    <row r="181" spans="1:14" ht="12.75">
      <c r="A181" s="37" t="s">
        <v>317</v>
      </c>
      <c r="B181" s="40">
        <v>0.57</v>
      </c>
      <c r="C181" s="40">
        <v>0.54</v>
      </c>
      <c r="D181" s="40">
        <v>0.45</v>
      </c>
      <c r="E181" s="40">
        <v>0.55</v>
      </c>
      <c r="F181" s="40">
        <v>0.44</v>
      </c>
      <c r="G181" s="40">
        <v>0.27</v>
      </c>
      <c r="H181" s="40">
        <v>0.8</v>
      </c>
      <c r="I181" s="40">
        <v>1</v>
      </c>
      <c r="J181" s="40">
        <v>0.12</v>
      </c>
      <c r="K181" s="40">
        <v>0.89</v>
      </c>
      <c r="L181" s="40">
        <v>0.51</v>
      </c>
      <c r="M181" s="40">
        <v>0.26</v>
      </c>
      <c r="N181" s="48">
        <v>6.39</v>
      </c>
    </row>
    <row r="182" spans="1:14" ht="12.75">
      <c r="A182" s="37" t="s">
        <v>139</v>
      </c>
      <c r="B182" s="40">
        <v>0.39</v>
      </c>
      <c r="C182" s="40">
        <v>0.52</v>
      </c>
      <c r="D182" s="40">
        <v>0.53</v>
      </c>
      <c r="E182" s="40">
        <v>0.41</v>
      </c>
      <c r="F182" s="40">
        <v>0.47</v>
      </c>
      <c r="G182" s="40">
        <v>0.25</v>
      </c>
      <c r="H182" s="40">
        <v>0.97</v>
      </c>
      <c r="I182" s="40">
        <v>0.97</v>
      </c>
      <c r="J182" s="40">
        <v>0.76</v>
      </c>
      <c r="K182" s="40">
        <v>0.95</v>
      </c>
      <c r="L182" s="40">
        <v>0.59</v>
      </c>
      <c r="M182" s="40">
        <v>0.6</v>
      </c>
      <c r="N182" s="48">
        <v>7.41</v>
      </c>
    </row>
    <row r="183" spans="1:14" ht="12.75">
      <c r="A183" s="37" t="s">
        <v>297</v>
      </c>
      <c r="B183" s="40">
        <v>2.32</v>
      </c>
      <c r="C183" s="40">
        <v>0.63</v>
      </c>
      <c r="D183" s="40">
        <v>0.68</v>
      </c>
      <c r="E183" s="40">
        <v>0.87</v>
      </c>
      <c r="F183" s="40">
        <v>1.42</v>
      </c>
      <c r="G183" s="40">
        <v>1.27</v>
      </c>
      <c r="H183" s="40">
        <v>1.48</v>
      </c>
      <c r="I183" s="40">
        <v>2.42</v>
      </c>
      <c r="J183" s="40">
        <v>1.51</v>
      </c>
      <c r="K183" s="40">
        <v>1.6</v>
      </c>
      <c r="L183" s="40">
        <v>0.89</v>
      </c>
      <c r="M183" s="40">
        <v>1.66</v>
      </c>
      <c r="N183" s="48">
        <v>16.76</v>
      </c>
    </row>
    <row r="184" spans="1:14" ht="12.75">
      <c r="A184" s="37" t="s">
        <v>140</v>
      </c>
      <c r="B184" s="40">
        <v>1.78</v>
      </c>
      <c r="C184" s="40">
        <v>1.63</v>
      </c>
      <c r="D184" s="40">
        <v>1.75</v>
      </c>
      <c r="E184" s="40">
        <v>1.95</v>
      </c>
      <c r="F184" s="40">
        <v>1.85</v>
      </c>
      <c r="G184" s="40">
        <v>1.22</v>
      </c>
      <c r="H184" s="40">
        <v>0.62</v>
      </c>
      <c r="I184" s="40">
        <v>0.82</v>
      </c>
      <c r="J184" s="40">
        <v>1.24</v>
      </c>
      <c r="K184" s="40">
        <v>1.6</v>
      </c>
      <c r="L184" s="40">
        <v>1.75</v>
      </c>
      <c r="M184" s="40">
        <v>1.74</v>
      </c>
      <c r="N184" s="48">
        <v>17.95</v>
      </c>
    </row>
    <row r="185" spans="1:14" ht="12.75">
      <c r="A185" s="37" t="s">
        <v>141</v>
      </c>
      <c r="B185" s="40">
        <v>0.91</v>
      </c>
      <c r="C185" s="40">
        <v>0.86</v>
      </c>
      <c r="D185" s="40">
        <v>0.85</v>
      </c>
      <c r="E185" s="40">
        <v>0.73</v>
      </c>
      <c r="F185" s="40">
        <v>0.76</v>
      </c>
      <c r="G185" s="40">
        <v>0.53</v>
      </c>
      <c r="H185" s="40">
        <v>0.59</v>
      </c>
      <c r="I185" s="40">
        <v>0.83</v>
      </c>
      <c r="J185" s="40">
        <v>0.88</v>
      </c>
      <c r="K185" s="40">
        <v>0.92</v>
      </c>
      <c r="L185" s="40">
        <v>0.84</v>
      </c>
      <c r="M185" s="40">
        <v>0.88</v>
      </c>
      <c r="N185" s="48">
        <v>9.58</v>
      </c>
    </row>
    <row r="186" spans="1:14" ht="12.75">
      <c r="A186" s="37" t="s">
        <v>142</v>
      </c>
      <c r="B186" s="40">
        <v>2.1</v>
      </c>
      <c r="C186" s="40">
        <v>2.03</v>
      </c>
      <c r="D186" s="40">
        <v>2.46</v>
      </c>
      <c r="E186" s="40">
        <v>2.6</v>
      </c>
      <c r="F186" s="40">
        <v>2.48</v>
      </c>
      <c r="G186" s="40">
        <v>1.38</v>
      </c>
      <c r="H186" s="40">
        <v>0.95</v>
      </c>
      <c r="I186" s="40">
        <v>1.12</v>
      </c>
      <c r="J186" s="40">
        <v>1.67</v>
      </c>
      <c r="K186" s="40">
        <v>2.27</v>
      </c>
      <c r="L186" s="40">
        <v>2.15</v>
      </c>
      <c r="M186" s="40">
        <v>2.43</v>
      </c>
      <c r="N186" s="48">
        <v>23.64</v>
      </c>
    </row>
    <row r="187" spans="1:14" ht="12.75">
      <c r="A187" s="37" t="s">
        <v>143</v>
      </c>
      <c r="B187" s="40">
        <v>0.34</v>
      </c>
      <c r="C187" s="40">
        <v>0.33</v>
      </c>
      <c r="D187" s="40">
        <v>0.46</v>
      </c>
      <c r="E187" s="40">
        <v>0.62</v>
      </c>
      <c r="F187" s="40">
        <v>0.69</v>
      </c>
      <c r="G187" s="40">
        <v>0.58</v>
      </c>
      <c r="H187" s="40">
        <v>0.56</v>
      </c>
      <c r="I187" s="40">
        <v>0.76</v>
      </c>
      <c r="J187" s="40">
        <v>0.73</v>
      </c>
      <c r="K187" s="40">
        <v>0.8</v>
      </c>
      <c r="L187" s="40">
        <v>0.44</v>
      </c>
      <c r="M187" s="40">
        <v>0.37</v>
      </c>
      <c r="N187" s="48">
        <v>6.68</v>
      </c>
    </row>
    <row r="188" spans="1:14" ht="12.75">
      <c r="A188" s="37" t="s">
        <v>144</v>
      </c>
      <c r="B188" s="40">
        <v>0.97</v>
      </c>
      <c r="C188" s="40">
        <v>0.84</v>
      </c>
      <c r="D188" s="40">
        <v>1.1</v>
      </c>
      <c r="E188" s="40">
        <v>0.83</v>
      </c>
      <c r="F188" s="40">
        <v>0.74</v>
      </c>
      <c r="G188" s="40">
        <v>0.46</v>
      </c>
      <c r="H188" s="40">
        <v>1.33</v>
      </c>
      <c r="I188" s="40">
        <v>1.55</v>
      </c>
      <c r="J188" s="40">
        <v>1.31</v>
      </c>
      <c r="K188" s="40">
        <v>1.38</v>
      </c>
      <c r="L188" s="40">
        <v>1.03</v>
      </c>
      <c r="M188" s="40">
        <v>0.93</v>
      </c>
      <c r="N188" s="48">
        <v>12.47</v>
      </c>
    </row>
    <row r="189" spans="1:14" ht="12.75">
      <c r="A189" s="37" t="s">
        <v>145</v>
      </c>
      <c r="B189" s="40">
        <v>0.86</v>
      </c>
      <c r="C189" s="40">
        <v>0.99</v>
      </c>
      <c r="D189" s="40">
        <v>0.76</v>
      </c>
      <c r="E189" s="40">
        <v>0.42</v>
      </c>
      <c r="F189" s="40">
        <v>0.31</v>
      </c>
      <c r="G189" s="40">
        <v>0.37</v>
      </c>
      <c r="H189" s="40">
        <v>0.25</v>
      </c>
      <c r="I189" s="40">
        <v>0.89</v>
      </c>
      <c r="J189" s="40">
        <v>0.91</v>
      </c>
      <c r="K189" s="40">
        <v>1.53</v>
      </c>
      <c r="L189" s="40">
        <v>0.95</v>
      </c>
      <c r="M189" s="40">
        <v>0.95</v>
      </c>
      <c r="N189" s="48">
        <v>9.19</v>
      </c>
    </row>
    <row r="190" spans="1:14" ht="12.75">
      <c r="A190" s="37" t="s">
        <v>146</v>
      </c>
      <c r="B190" s="40">
        <v>0.56</v>
      </c>
      <c r="C190" s="40">
        <v>0.54</v>
      </c>
      <c r="D190" s="40">
        <v>0.59</v>
      </c>
      <c r="E190" s="40">
        <v>0.77</v>
      </c>
      <c r="F190" s="40">
        <v>1.05</v>
      </c>
      <c r="G190" s="40">
        <v>0.77</v>
      </c>
      <c r="H190" s="40">
        <v>0.54</v>
      </c>
      <c r="I190" s="40">
        <v>0.81</v>
      </c>
      <c r="J190" s="40">
        <v>1.01</v>
      </c>
      <c r="K190" s="40">
        <v>1.11</v>
      </c>
      <c r="L190" s="40">
        <v>0.65</v>
      </c>
      <c r="M190" s="40">
        <v>0.48</v>
      </c>
      <c r="N190" s="48">
        <v>8.88</v>
      </c>
    </row>
    <row r="191" spans="1:14" ht="12.75">
      <c r="A191" s="37" t="s">
        <v>147</v>
      </c>
      <c r="B191" s="40">
        <v>1.24</v>
      </c>
      <c r="C191" s="40">
        <v>1.28</v>
      </c>
      <c r="D191" s="40">
        <v>1.55</v>
      </c>
      <c r="E191" s="40">
        <v>1.55</v>
      </c>
      <c r="F191" s="40">
        <v>1.38</v>
      </c>
      <c r="G191" s="40">
        <v>0.89</v>
      </c>
      <c r="H191" s="40">
        <v>0.72</v>
      </c>
      <c r="I191" s="40">
        <v>0.97</v>
      </c>
      <c r="J191" s="40">
        <v>0.96</v>
      </c>
      <c r="K191" s="40">
        <v>1.36</v>
      </c>
      <c r="L191" s="40">
        <v>1.29</v>
      </c>
      <c r="M191" s="40">
        <v>1.28</v>
      </c>
      <c r="N191" s="48">
        <v>14.47</v>
      </c>
    </row>
    <row r="192" spans="1:14" ht="12.75">
      <c r="A192" s="37" t="s">
        <v>148</v>
      </c>
      <c r="B192" s="40">
        <v>2.09</v>
      </c>
      <c r="C192" s="40">
        <v>2.2</v>
      </c>
      <c r="D192" s="40">
        <v>2.09</v>
      </c>
      <c r="E192" s="40">
        <v>1.16</v>
      </c>
      <c r="F192" s="40">
        <v>0.85</v>
      </c>
      <c r="G192" s="40">
        <v>0.55</v>
      </c>
      <c r="H192" s="40">
        <v>1.14</v>
      </c>
      <c r="I192" s="40">
        <v>1.55</v>
      </c>
      <c r="J192" s="40">
        <v>1.27</v>
      </c>
      <c r="K192" s="40">
        <v>1.38</v>
      </c>
      <c r="L192" s="40">
        <v>1.53</v>
      </c>
      <c r="M192" s="40">
        <v>1.52</v>
      </c>
      <c r="N192" s="48">
        <v>17.33</v>
      </c>
    </row>
    <row r="193" spans="1:14" ht="12.75">
      <c r="A193" s="37" t="s">
        <v>149</v>
      </c>
      <c r="B193" s="40">
        <v>0.56</v>
      </c>
      <c r="C193" s="40">
        <v>0.53</v>
      </c>
      <c r="D193" s="40">
        <v>1.16</v>
      </c>
      <c r="E193" s="40">
        <v>1.02</v>
      </c>
      <c r="F193" s="40">
        <v>1.1</v>
      </c>
      <c r="G193" s="40">
        <v>0.86</v>
      </c>
      <c r="H193" s="40">
        <v>1.19</v>
      </c>
      <c r="I193" s="40">
        <v>1.37</v>
      </c>
      <c r="J193" s="40">
        <v>1.08</v>
      </c>
      <c r="K193" s="40">
        <v>1.16</v>
      </c>
      <c r="L193" s="40">
        <v>0.71</v>
      </c>
      <c r="M193" s="40">
        <v>0.85</v>
      </c>
      <c r="N193" s="48">
        <v>11.59</v>
      </c>
    </row>
    <row r="194" spans="1:14" ht="12.75">
      <c r="A194" s="37" t="s">
        <v>150</v>
      </c>
      <c r="B194" s="40">
        <v>1.05</v>
      </c>
      <c r="C194" s="40">
        <v>1.11</v>
      </c>
      <c r="D194" s="40">
        <v>1.36</v>
      </c>
      <c r="E194" s="40">
        <v>1.43</v>
      </c>
      <c r="F194" s="40">
        <v>1.34</v>
      </c>
      <c r="G194" s="40">
        <v>0.79</v>
      </c>
      <c r="H194" s="40">
        <v>0.55</v>
      </c>
      <c r="I194" s="40">
        <v>0.87</v>
      </c>
      <c r="J194" s="40">
        <v>0.82</v>
      </c>
      <c r="K194" s="40">
        <v>1.27</v>
      </c>
      <c r="L194" s="40">
        <v>1.14</v>
      </c>
      <c r="M194" s="40">
        <v>1.08</v>
      </c>
      <c r="N194" s="48">
        <v>12.81</v>
      </c>
    </row>
    <row r="195" spans="1:14" ht="12.75">
      <c r="A195" s="37" t="s">
        <v>318</v>
      </c>
      <c r="B195" s="40">
        <v>1.98</v>
      </c>
      <c r="C195" s="40">
        <v>1.08</v>
      </c>
      <c r="D195" s="40">
        <v>2.3</v>
      </c>
      <c r="E195" s="40">
        <v>1.91</v>
      </c>
      <c r="F195" s="40">
        <v>2.5</v>
      </c>
      <c r="G195" s="40">
        <v>0.71</v>
      </c>
      <c r="H195" s="40">
        <v>0.64</v>
      </c>
      <c r="I195" s="40">
        <v>1.33</v>
      </c>
      <c r="J195" s="40">
        <v>0.62</v>
      </c>
      <c r="K195" s="40">
        <v>2.05</v>
      </c>
      <c r="L195" s="40">
        <v>2.25</v>
      </c>
      <c r="M195" s="40">
        <v>1.97</v>
      </c>
      <c r="N195" s="48">
        <v>19.33</v>
      </c>
    </row>
    <row r="196" spans="1:14" ht="12.75">
      <c r="A196" s="37" t="s">
        <v>151</v>
      </c>
      <c r="B196" s="40">
        <v>2.12</v>
      </c>
      <c r="C196" s="40">
        <v>1.93</v>
      </c>
      <c r="D196" s="40">
        <v>2.14</v>
      </c>
      <c r="E196" s="40">
        <v>2.3</v>
      </c>
      <c r="F196" s="40">
        <v>2.29</v>
      </c>
      <c r="G196" s="40">
        <v>1.34</v>
      </c>
      <c r="H196" s="40">
        <v>0.69</v>
      </c>
      <c r="I196" s="40">
        <v>0.95</v>
      </c>
      <c r="J196" s="40">
        <v>1.33</v>
      </c>
      <c r="K196" s="40">
        <v>1.87</v>
      </c>
      <c r="L196" s="40">
        <v>1.79</v>
      </c>
      <c r="M196" s="40">
        <v>1.93</v>
      </c>
      <c r="N196" s="48">
        <v>20.68</v>
      </c>
    </row>
    <row r="197" spans="1:14" ht="12.75">
      <c r="A197" s="37" t="s">
        <v>152</v>
      </c>
      <c r="B197" s="40">
        <v>1.6</v>
      </c>
      <c r="C197" s="40">
        <v>1.46</v>
      </c>
      <c r="D197" s="40">
        <v>1.65</v>
      </c>
      <c r="E197" s="40">
        <v>2.03</v>
      </c>
      <c r="F197" s="40">
        <v>1.85</v>
      </c>
      <c r="G197" s="40">
        <v>1.29</v>
      </c>
      <c r="H197" s="40">
        <v>0.56</v>
      </c>
      <c r="I197" s="40">
        <v>0.77</v>
      </c>
      <c r="J197" s="40">
        <v>1.2</v>
      </c>
      <c r="K197" s="40">
        <v>1.64</v>
      </c>
      <c r="L197" s="40">
        <v>1.52</v>
      </c>
      <c r="M197" s="40">
        <v>1.51</v>
      </c>
      <c r="N197" s="48">
        <v>17.08</v>
      </c>
    </row>
    <row r="198" spans="1:14" ht="12.75">
      <c r="A198" s="37" t="s">
        <v>153</v>
      </c>
      <c r="B198" s="40">
        <v>2.07</v>
      </c>
      <c r="C198" s="40">
        <v>1.95</v>
      </c>
      <c r="D198" s="40">
        <v>2.01</v>
      </c>
      <c r="E198" s="40">
        <v>1.86</v>
      </c>
      <c r="F198" s="40">
        <v>2.37</v>
      </c>
      <c r="G198" s="40">
        <v>1</v>
      </c>
      <c r="H198" s="40">
        <v>0.77</v>
      </c>
      <c r="I198" s="40">
        <v>1.03</v>
      </c>
      <c r="J198" s="40">
        <v>1.72</v>
      </c>
      <c r="K198" s="40">
        <v>1.95</v>
      </c>
      <c r="L198" s="40">
        <v>2.07</v>
      </c>
      <c r="M198" s="40">
        <v>1.52</v>
      </c>
      <c r="N198" s="48">
        <v>20.32</v>
      </c>
    </row>
    <row r="199" spans="1:14" ht="12.75">
      <c r="A199" s="37" t="s">
        <v>154</v>
      </c>
      <c r="B199" s="40">
        <v>1.76</v>
      </c>
      <c r="C199" s="40">
        <v>1.83</v>
      </c>
      <c r="D199" s="40">
        <v>1.57</v>
      </c>
      <c r="E199" s="40">
        <v>1.02</v>
      </c>
      <c r="F199" s="40">
        <v>0.77</v>
      </c>
      <c r="G199" s="40">
        <v>0.52</v>
      </c>
      <c r="H199" s="40">
        <v>0.97</v>
      </c>
      <c r="I199" s="40">
        <v>1.44</v>
      </c>
      <c r="J199" s="40">
        <v>1.23</v>
      </c>
      <c r="K199" s="40">
        <v>1.21</v>
      </c>
      <c r="L199" s="40">
        <v>1.22</v>
      </c>
      <c r="M199" s="40">
        <v>1.47</v>
      </c>
      <c r="N199" s="48">
        <v>15.01</v>
      </c>
    </row>
    <row r="200" spans="1:14" ht="12.75">
      <c r="A200" s="37" t="s">
        <v>155</v>
      </c>
      <c r="B200" s="40">
        <v>1.06</v>
      </c>
      <c r="C200" s="40">
        <v>1.15</v>
      </c>
      <c r="D200" s="40">
        <v>0.94</v>
      </c>
      <c r="E200" s="40">
        <v>1.37</v>
      </c>
      <c r="F200" s="40">
        <v>1.39</v>
      </c>
      <c r="G200" s="40">
        <v>0.91</v>
      </c>
      <c r="H200" s="40">
        <v>0.61</v>
      </c>
      <c r="I200" s="40">
        <v>0.79</v>
      </c>
      <c r="J200" s="40">
        <v>1.29</v>
      </c>
      <c r="K200" s="40">
        <v>1.35</v>
      </c>
      <c r="L200" s="40">
        <v>1.2</v>
      </c>
      <c r="M200" s="40">
        <v>0.93</v>
      </c>
      <c r="N200" s="48">
        <v>12.99</v>
      </c>
    </row>
    <row r="201" spans="1:14" ht="12.75">
      <c r="A201" s="37" t="s">
        <v>319</v>
      </c>
      <c r="B201" s="40">
        <v>0.21</v>
      </c>
      <c r="C201" s="40">
        <v>0.31</v>
      </c>
      <c r="D201" s="40">
        <v>0.3</v>
      </c>
      <c r="E201" s="40">
        <v>0.49</v>
      </c>
      <c r="F201" s="40">
        <v>1.01</v>
      </c>
      <c r="G201" s="40">
        <v>0.17</v>
      </c>
      <c r="H201" s="40">
        <v>1.05</v>
      </c>
      <c r="I201" s="40">
        <v>1.32</v>
      </c>
      <c r="J201" s="40">
        <v>1.12</v>
      </c>
      <c r="K201" s="40">
        <v>0.49</v>
      </c>
      <c r="L201" s="40">
        <v>0.25</v>
      </c>
      <c r="M201" s="40">
        <v>0.18</v>
      </c>
      <c r="N201" s="48">
        <v>6.93</v>
      </c>
    </row>
    <row r="202" spans="1:14" ht="12.75">
      <c r="A202" s="37" t="s">
        <v>156</v>
      </c>
      <c r="B202" s="40">
        <v>0.36</v>
      </c>
      <c r="C202" s="40">
        <v>0.36</v>
      </c>
      <c r="D202" s="40">
        <v>0.46</v>
      </c>
      <c r="E202" s="40">
        <v>0.67</v>
      </c>
      <c r="F202" s="40">
        <v>0.72</v>
      </c>
      <c r="G202" s="40">
        <v>0.5</v>
      </c>
      <c r="H202" s="40">
        <v>0.59</v>
      </c>
      <c r="I202" s="40">
        <v>0.65</v>
      </c>
      <c r="J202" s="40">
        <v>0.8</v>
      </c>
      <c r="K202" s="40">
        <v>0.89</v>
      </c>
      <c r="L202" s="40">
        <v>0.47</v>
      </c>
      <c r="M202" s="40">
        <v>0.36</v>
      </c>
      <c r="N202" s="48">
        <v>6.83</v>
      </c>
    </row>
    <row r="203" spans="1:14" ht="12.75">
      <c r="A203" s="37" t="s">
        <v>157</v>
      </c>
      <c r="B203" s="40">
        <v>0.54</v>
      </c>
      <c r="C203" s="40">
        <v>0.58</v>
      </c>
      <c r="D203" s="40">
        <v>0.79</v>
      </c>
      <c r="E203" s="40">
        <v>0.65</v>
      </c>
      <c r="F203" s="40">
        <v>0.62</v>
      </c>
      <c r="G203" s="40">
        <v>0.5</v>
      </c>
      <c r="H203" s="40">
        <v>1.38</v>
      </c>
      <c r="I203" s="40">
        <v>1.64</v>
      </c>
      <c r="J203" s="40">
        <v>0.99</v>
      </c>
      <c r="K203" s="40">
        <v>0.92</v>
      </c>
      <c r="L203" s="40">
        <v>0.63</v>
      </c>
      <c r="M203" s="40">
        <v>0.51</v>
      </c>
      <c r="N203" s="48">
        <v>9.75</v>
      </c>
    </row>
    <row r="204" spans="1:14" ht="12.75">
      <c r="A204" s="37" t="s">
        <v>298</v>
      </c>
      <c r="B204" s="40">
        <v>2.76</v>
      </c>
      <c r="C204" s="40">
        <v>1.59</v>
      </c>
      <c r="D204" s="40">
        <v>2.13</v>
      </c>
      <c r="E204" s="40">
        <v>1.19</v>
      </c>
      <c r="F204" s="40">
        <v>1.64</v>
      </c>
      <c r="G204" s="40">
        <v>1.13</v>
      </c>
      <c r="H204" s="40">
        <v>1.85</v>
      </c>
      <c r="I204" s="40">
        <v>1.6</v>
      </c>
      <c r="J204" s="40">
        <v>1.76</v>
      </c>
      <c r="K204" s="40">
        <v>1.48</v>
      </c>
      <c r="L204" s="40">
        <v>1.68</v>
      </c>
      <c r="M204" s="40">
        <v>2.65</v>
      </c>
      <c r="N204" s="48">
        <v>21.44</v>
      </c>
    </row>
    <row r="205" spans="1:14" ht="12.75">
      <c r="A205" s="37" t="s">
        <v>158</v>
      </c>
      <c r="B205" s="40">
        <v>3.51</v>
      </c>
      <c r="C205" s="40">
        <v>2.99</v>
      </c>
      <c r="D205" s="40">
        <v>3.05</v>
      </c>
      <c r="E205" s="40">
        <v>2.81</v>
      </c>
      <c r="F205" s="40">
        <v>0.99</v>
      </c>
      <c r="G205" s="40">
        <v>1.13</v>
      </c>
      <c r="H205" s="40">
        <v>1.1</v>
      </c>
      <c r="I205" s="40">
        <v>1.1</v>
      </c>
      <c r="J205" s="40">
        <v>1.15</v>
      </c>
      <c r="K205" s="40">
        <v>2.83</v>
      </c>
      <c r="L205" s="40">
        <v>2.83</v>
      </c>
      <c r="M205" s="40">
        <v>3.49</v>
      </c>
      <c r="N205" s="48">
        <v>26.98</v>
      </c>
    </row>
    <row r="206" spans="1:14" ht="12.75">
      <c r="A206" s="37" t="s">
        <v>159</v>
      </c>
      <c r="B206" s="40">
        <v>0.96</v>
      </c>
      <c r="C206" s="40">
        <v>0.81</v>
      </c>
      <c r="D206" s="40">
        <v>0.83</v>
      </c>
      <c r="E206" s="40">
        <v>0.83</v>
      </c>
      <c r="F206" s="40">
        <v>1.47</v>
      </c>
      <c r="G206" s="40">
        <v>1.11</v>
      </c>
      <c r="H206" s="40">
        <v>1</v>
      </c>
      <c r="I206" s="40">
        <v>1.04</v>
      </c>
      <c r="J206" s="40">
        <v>0.64</v>
      </c>
      <c r="K206" s="40">
        <v>0.8</v>
      </c>
      <c r="L206" s="40">
        <v>0.82</v>
      </c>
      <c r="M206" s="40">
        <v>0.84</v>
      </c>
      <c r="N206" s="48">
        <v>11.15</v>
      </c>
    </row>
    <row r="207" spans="1:14" ht="12.75">
      <c r="A207" s="37" t="s">
        <v>244</v>
      </c>
      <c r="B207" s="40">
        <v>1.27</v>
      </c>
      <c r="C207" s="40">
        <v>0.8</v>
      </c>
      <c r="D207" s="40">
        <v>0.66</v>
      </c>
      <c r="E207" s="40">
        <v>0.79</v>
      </c>
      <c r="F207" s="40">
        <v>0.86</v>
      </c>
      <c r="G207" s="40">
        <v>0.76</v>
      </c>
      <c r="H207" s="40">
        <v>1.03</v>
      </c>
      <c r="I207" s="40">
        <v>0.7</v>
      </c>
      <c r="J207" s="40">
        <v>0.45</v>
      </c>
      <c r="K207" s="40">
        <v>0.72</v>
      </c>
      <c r="L207" s="40">
        <v>0.8</v>
      </c>
      <c r="M207" s="40">
        <v>0.83</v>
      </c>
      <c r="N207" s="48">
        <v>9.67</v>
      </c>
    </row>
    <row r="208" spans="1:14" ht="12.75">
      <c r="A208" s="37" t="s">
        <v>160</v>
      </c>
      <c r="B208" s="40">
        <v>0.86</v>
      </c>
      <c r="C208" s="40">
        <v>1.1</v>
      </c>
      <c r="D208" s="40">
        <v>1.38</v>
      </c>
      <c r="E208" s="40">
        <v>1.17</v>
      </c>
      <c r="F208" s="40">
        <v>0.88</v>
      </c>
      <c r="G208" s="40">
        <v>0.53</v>
      </c>
      <c r="H208" s="40">
        <v>1.11</v>
      </c>
      <c r="I208" s="40">
        <v>1.37</v>
      </c>
      <c r="J208" s="40">
        <v>0.83</v>
      </c>
      <c r="K208" s="40">
        <v>1.06</v>
      </c>
      <c r="L208" s="40">
        <v>1</v>
      </c>
      <c r="M208" s="40">
        <v>0.89</v>
      </c>
      <c r="N208" s="48">
        <v>12.18</v>
      </c>
    </row>
    <row r="209" spans="1:14" ht="12.75">
      <c r="A209" s="37" t="s">
        <v>161</v>
      </c>
      <c r="B209" s="40">
        <v>0.38</v>
      </c>
      <c r="C209" s="40">
        <v>0.46</v>
      </c>
      <c r="D209" s="40">
        <v>0.51</v>
      </c>
      <c r="E209" s="40">
        <v>0.7</v>
      </c>
      <c r="F209" s="40">
        <v>0.87</v>
      </c>
      <c r="G209" s="40">
        <v>0.68</v>
      </c>
      <c r="H209" s="40">
        <v>0.56</v>
      </c>
      <c r="I209" s="40">
        <v>0.59</v>
      </c>
      <c r="J209" s="40">
        <v>0.57</v>
      </c>
      <c r="K209" s="40">
        <v>0.62</v>
      </c>
      <c r="L209" s="40">
        <v>0.44</v>
      </c>
      <c r="M209" s="40">
        <v>0.3</v>
      </c>
      <c r="N209" s="48">
        <v>6.68</v>
      </c>
    </row>
    <row r="210" spans="1:14" ht="12.75">
      <c r="A210" s="37" t="s">
        <v>245</v>
      </c>
      <c r="B210" s="40">
        <v>1.58</v>
      </c>
      <c r="C210" s="40">
        <v>1.42</v>
      </c>
      <c r="D210" s="40">
        <v>1.56</v>
      </c>
      <c r="E210" s="40">
        <v>1.58</v>
      </c>
      <c r="F210" s="40">
        <v>1.78</v>
      </c>
      <c r="G210" s="40">
        <v>0.88</v>
      </c>
      <c r="H210" s="40">
        <v>0.66</v>
      </c>
      <c r="I210" s="40">
        <v>0.8</v>
      </c>
      <c r="J210" s="40">
        <v>1.07</v>
      </c>
      <c r="K210" s="40">
        <v>1.3</v>
      </c>
      <c r="L210" s="40">
        <v>1.47</v>
      </c>
      <c r="M210" s="40">
        <v>1.56</v>
      </c>
      <c r="N210" s="48">
        <v>15.66</v>
      </c>
    </row>
    <row r="211" spans="1:14" ht="12.75">
      <c r="A211" s="37" t="s">
        <v>246</v>
      </c>
      <c r="B211" s="40">
        <v>1.65</v>
      </c>
      <c r="C211" s="40">
        <v>1.46</v>
      </c>
      <c r="D211" s="40">
        <v>2.13</v>
      </c>
      <c r="E211" s="40">
        <v>2.18</v>
      </c>
      <c r="F211" s="40">
        <v>1.86</v>
      </c>
      <c r="G211" s="40">
        <v>0.99</v>
      </c>
      <c r="H211" s="40">
        <v>0.84</v>
      </c>
      <c r="I211" s="40">
        <v>1.13</v>
      </c>
      <c r="J211" s="40">
        <v>1.75</v>
      </c>
      <c r="K211" s="40">
        <v>2.29</v>
      </c>
      <c r="L211" s="40">
        <v>1.92</v>
      </c>
      <c r="M211" s="40">
        <v>1.73</v>
      </c>
      <c r="N211" s="48">
        <v>19.93</v>
      </c>
    </row>
    <row r="212" spans="1:14" ht="12.75">
      <c r="A212" s="37" t="s">
        <v>162</v>
      </c>
      <c r="B212" s="40">
        <v>3.71</v>
      </c>
      <c r="C212" s="40">
        <v>3.09</v>
      </c>
      <c r="D212" s="40">
        <v>3.18</v>
      </c>
      <c r="E212" s="40">
        <v>2.92</v>
      </c>
      <c r="F212" s="40">
        <v>3</v>
      </c>
      <c r="G212" s="40">
        <v>1.67</v>
      </c>
      <c r="H212" s="40">
        <v>0.9</v>
      </c>
      <c r="I212" s="40">
        <v>1.1</v>
      </c>
      <c r="J212" s="40">
        <v>1.73</v>
      </c>
      <c r="K212" s="40">
        <v>2.65</v>
      </c>
      <c r="L212" s="40">
        <v>3.16</v>
      </c>
      <c r="M212" s="40">
        <v>3.31</v>
      </c>
      <c r="N212" s="48">
        <v>30.42</v>
      </c>
    </row>
    <row r="213" spans="1:14" ht="12.75">
      <c r="A213" s="37" t="s">
        <v>163</v>
      </c>
      <c r="B213" s="40">
        <v>0.61</v>
      </c>
      <c r="C213" s="40">
        <v>0.56</v>
      </c>
      <c r="D213" s="40">
        <v>0.54</v>
      </c>
      <c r="E213" s="40">
        <v>0.61</v>
      </c>
      <c r="F213" s="40">
        <v>0.76</v>
      </c>
      <c r="G213" s="40">
        <v>0.48</v>
      </c>
      <c r="H213" s="40">
        <v>0.85</v>
      </c>
      <c r="I213" s="40">
        <v>1.15</v>
      </c>
      <c r="J213" s="40">
        <v>0.96</v>
      </c>
      <c r="K213" s="40">
        <v>0.53</v>
      </c>
      <c r="L213" s="40">
        <v>0.57</v>
      </c>
      <c r="M213" s="40">
        <v>0.63</v>
      </c>
      <c r="N213" s="48">
        <v>8.25</v>
      </c>
    </row>
    <row r="214" spans="1:14" ht="12.75">
      <c r="A214" s="37" t="s">
        <v>247</v>
      </c>
      <c r="B214" s="40">
        <v>2.08</v>
      </c>
      <c r="C214" s="40">
        <v>2.6</v>
      </c>
      <c r="D214" s="40">
        <v>2.23</v>
      </c>
      <c r="E214" s="40">
        <v>2.53</v>
      </c>
      <c r="F214" s="40">
        <v>1.97</v>
      </c>
      <c r="G214" s="40">
        <v>0.7</v>
      </c>
      <c r="H214" s="40">
        <v>0.94</v>
      </c>
      <c r="I214" s="40">
        <v>1.34</v>
      </c>
      <c r="J214" s="40">
        <v>1.51</v>
      </c>
      <c r="K214" s="40">
        <v>1.44</v>
      </c>
      <c r="L214" s="40">
        <v>1.76</v>
      </c>
      <c r="M214" s="40">
        <v>2.09</v>
      </c>
      <c r="N214" s="48">
        <v>21.19</v>
      </c>
    </row>
    <row r="215" spans="1:14" ht="12.75">
      <c r="A215" s="37" t="s">
        <v>164</v>
      </c>
      <c r="B215" s="40">
        <v>1.68</v>
      </c>
      <c r="C215" s="40">
        <v>1.59</v>
      </c>
      <c r="D215" s="40">
        <v>1.69</v>
      </c>
      <c r="E215" s="40">
        <v>1.75</v>
      </c>
      <c r="F215" s="40">
        <v>1.68</v>
      </c>
      <c r="G215" s="40">
        <v>0.95</v>
      </c>
      <c r="H215" s="40">
        <v>0.74</v>
      </c>
      <c r="I215" s="40">
        <v>0.83</v>
      </c>
      <c r="J215" s="40">
        <v>1.12</v>
      </c>
      <c r="K215" s="40">
        <v>1.54</v>
      </c>
      <c r="L215" s="40">
        <v>1.42</v>
      </c>
      <c r="M215" s="40">
        <v>1.56</v>
      </c>
      <c r="N215" s="48">
        <v>16.55</v>
      </c>
    </row>
    <row r="216" spans="1:14" ht="12.75">
      <c r="A216" s="37" t="s">
        <v>248</v>
      </c>
      <c r="B216" s="40">
        <v>1.44</v>
      </c>
      <c r="C216" s="40">
        <v>1.37</v>
      </c>
      <c r="D216" s="40">
        <v>1.3</v>
      </c>
      <c r="E216" s="40">
        <v>1.25</v>
      </c>
      <c r="F216" s="40">
        <v>2.3</v>
      </c>
      <c r="G216" s="40">
        <v>0.79</v>
      </c>
      <c r="H216" s="40">
        <v>0.62</v>
      </c>
      <c r="I216" s="40">
        <v>0.68</v>
      </c>
      <c r="J216" s="40">
        <v>0.92</v>
      </c>
      <c r="K216" s="40">
        <v>1.33</v>
      </c>
      <c r="L216" s="40">
        <v>1.07</v>
      </c>
      <c r="M216" s="40">
        <v>1.16</v>
      </c>
      <c r="N216" s="48">
        <v>14.23</v>
      </c>
    </row>
    <row r="217" spans="1:14" ht="12.75">
      <c r="A217" s="37" t="s">
        <v>165</v>
      </c>
      <c r="B217" s="40">
        <v>0.65</v>
      </c>
      <c r="C217" s="40">
        <v>0.63</v>
      </c>
      <c r="D217" s="40">
        <v>0.65</v>
      </c>
      <c r="E217" s="40">
        <v>0.53</v>
      </c>
      <c r="F217" s="40">
        <v>0.7</v>
      </c>
      <c r="G217" s="40">
        <v>0.8</v>
      </c>
      <c r="H217" s="40">
        <v>0.92</v>
      </c>
      <c r="I217" s="40">
        <v>1.23</v>
      </c>
      <c r="J217" s="40">
        <v>1.09</v>
      </c>
      <c r="K217" s="40">
        <v>0.84</v>
      </c>
      <c r="L217" s="40">
        <v>0.57</v>
      </c>
      <c r="M217" s="40">
        <v>1.14</v>
      </c>
      <c r="N217" s="48">
        <v>9.75</v>
      </c>
    </row>
    <row r="218" spans="1:14" ht="12.75">
      <c r="A218" s="37" t="s">
        <v>166</v>
      </c>
      <c r="B218" s="40">
        <v>0.76</v>
      </c>
      <c r="C218" s="40">
        <v>0.73</v>
      </c>
      <c r="D218" s="40">
        <v>0.73</v>
      </c>
      <c r="E218" s="40">
        <v>0.5</v>
      </c>
      <c r="F218" s="40">
        <v>0.66</v>
      </c>
      <c r="G218" s="40">
        <v>0.57</v>
      </c>
      <c r="H218" s="40">
        <v>0.89</v>
      </c>
      <c r="I218" s="40">
        <v>1.02</v>
      </c>
      <c r="J218" s="40">
        <v>1.12</v>
      </c>
      <c r="K218" s="40">
        <v>1.29</v>
      </c>
      <c r="L218" s="40">
        <v>0.62</v>
      </c>
      <c r="M218" s="40">
        <v>0.52</v>
      </c>
      <c r="N218" s="48">
        <v>9.41</v>
      </c>
    </row>
    <row r="219" spans="1:14" ht="12.75">
      <c r="A219" s="37" t="s">
        <v>249</v>
      </c>
      <c r="B219" s="40">
        <v>0.61</v>
      </c>
      <c r="C219" s="40">
        <v>0.79</v>
      </c>
      <c r="D219" s="40">
        <v>1.02</v>
      </c>
      <c r="E219" s="40">
        <v>1.21</v>
      </c>
      <c r="F219" s="40">
        <v>1.35</v>
      </c>
      <c r="G219" s="40">
        <v>0.65</v>
      </c>
      <c r="H219" s="40">
        <v>0.58</v>
      </c>
      <c r="I219" s="40">
        <v>0.59</v>
      </c>
      <c r="J219" s="40">
        <v>1.36</v>
      </c>
      <c r="K219" s="40">
        <v>1.39</v>
      </c>
      <c r="L219" s="40">
        <v>1.03</v>
      </c>
      <c r="M219" s="40">
        <v>0.72</v>
      </c>
      <c r="N219" s="48">
        <v>11.3</v>
      </c>
    </row>
    <row r="220" spans="1:14" ht="12.75">
      <c r="A220" s="37" t="s">
        <v>167</v>
      </c>
      <c r="B220" s="40">
        <v>1.85</v>
      </c>
      <c r="C220" s="40">
        <v>0.78</v>
      </c>
      <c r="D220" s="40">
        <v>1.38</v>
      </c>
      <c r="E220" s="40">
        <v>1.16</v>
      </c>
      <c r="F220" s="40">
        <v>1.58</v>
      </c>
      <c r="G220" s="40">
        <v>0.42</v>
      </c>
      <c r="H220" s="40">
        <v>0.7</v>
      </c>
      <c r="I220" s="40">
        <v>0.86</v>
      </c>
      <c r="J220" s="40">
        <v>0.32</v>
      </c>
      <c r="K220" s="40">
        <v>1.11</v>
      </c>
      <c r="L220" s="40">
        <v>1.12</v>
      </c>
      <c r="M220" s="40">
        <v>1.86</v>
      </c>
      <c r="N220" s="48">
        <v>13.14</v>
      </c>
    </row>
    <row r="221" spans="1:14" ht="12.75">
      <c r="A221" s="37" t="s">
        <v>168</v>
      </c>
      <c r="B221" s="40">
        <v>1.86</v>
      </c>
      <c r="C221" s="40">
        <v>1.93</v>
      </c>
      <c r="D221" s="40">
        <v>1.95</v>
      </c>
      <c r="E221" s="40">
        <v>1.88</v>
      </c>
      <c r="F221" s="40">
        <v>2.04</v>
      </c>
      <c r="G221" s="40">
        <v>1.22</v>
      </c>
      <c r="H221" s="40">
        <v>0.86</v>
      </c>
      <c r="I221" s="40">
        <v>1.12</v>
      </c>
      <c r="J221" s="40">
        <v>1.54</v>
      </c>
      <c r="K221" s="40">
        <v>2.03</v>
      </c>
      <c r="L221" s="40">
        <v>1.89</v>
      </c>
      <c r="M221" s="40">
        <v>1.69</v>
      </c>
      <c r="N221" s="48">
        <v>20.01</v>
      </c>
    </row>
    <row r="222" spans="1:14" ht="12.75">
      <c r="A222" s="37" t="s">
        <v>169</v>
      </c>
      <c r="B222" s="40">
        <v>1.13</v>
      </c>
      <c r="C222" s="40">
        <v>1.09</v>
      </c>
      <c r="D222" s="40">
        <v>1.08</v>
      </c>
      <c r="E222" s="40">
        <v>1.45</v>
      </c>
      <c r="F222" s="40">
        <v>0.9</v>
      </c>
      <c r="G222" s="40">
        <v>0.87</v>
      </c>
      <c r="H222" s="40">
        <v>0.44</v>
      </c>
      <c r="I222" s="40">
        <v>0.71</v>
      </c>
      <c r="J222" s="40">
        <v>0.9</v>
      </c>
      <c r="K222" s="40">
        <v>1.14</v>
      </c>
      <c r="L222" s="40">
        <v>1.01</v>
      </c>
      <c r="M222" s="40">
        <v>1.2</v>
      </c>
      <c r="N222" s="48">
        <v>11.92</v>
      </c>
    </row>
    <row r="223" spans="1:14" ht="12.75">
      <c r="A223" s="37" t="s">
        <v>170</v>
      </c>
      <c r="B223" s="40">
        <v>0.73</v>
      </c>
      <c r="C223" s="40">
        <v>0.98</v>
      </c>
      <c r="D223" s="40">
        <v>0.83</v>
      </c>
      <c r="E223" s="40">
        <v>1.31</v>
      </c>
      <c r="F223" s="40">
        <v>1.68</v>
      </c>
      <c r="G223" s="40">
        <v>1.14</v>
      </c>
      <c r="H223" s="40">
        <v>1.04</v>
      </c>
      <c r="I223" s="40">
        <v>1.17</v>
      </c>
      <c r="J223" s="40">
        <v>1.51</v>
      </c>
      <c r="K223" s="40">
        <v>1.15</v>
      </c>
      <c r="L223" s="40">
        <v>1.15</v>
      </c>
      <c r="M223" s="40">
        <v>0.83</v>
      </c>
      <c r="N223" s="48">
        <v>13.52</v>
      </c>
    </row>
    <row r="224" spans="1:14" ht="12.75">
      <c r="A224" s="37" t="s">
        <v>171</v>
      </c>
      <c r="B224" s="40">
        <v>0.57</v>
      </c>
      <c r="C224" s="40">
        <v>0.6</v>
      </c>
      <c r="D224" s="40">
        <v>0.75</v>
      </c>
      <c r="E224" s="40">
        <v>0.69</v>
      </c>
      <c r="F224" s="40">
        <v>0.85</v>
      </c>
      <c r="G224" s="40">
        <v>0.53</v>
      </c>
      <c r="H224" s="40">
        <v>0.77</v>
      </c>
      <c r="I224" s="40">
        <v>0.77</v>
      </c>
      <c r="J224" s="40">
        <v>0.76</v>
      </c>
      <c r="K224" s="40">
        <v>0.75</v>
      </c>
      <c r="L224" s="40">
        <v>0.57</v>
      </c>
      <c r="M224" s="40">
        <v>0.52</v>
      </c>
      <c r="N224" s="48">
        <v>8.13</v>
      </c>
    </row>
    <row r="225" spans="1:14" ht="12.75">
      <c r="A225" s="37" t="s">
        <v>172</v>
      </c>
      <c r="B225" s="40">
        <v>1.7</v>
      </c>
      <c r="C225" s="40">
        <v>1.6</v>
      </c>
      <c r="D225" s="40">
        <v>1.92</v>
      </c>
      <c r="E225" s="40">
        <v>2.16</v>
      </c>
      <c r="F225" s="40">
        <v>2.19</v>
      </c>
      <c r="G225" s="40">
        <v>1.42</v>
      </c>
      <c r="H225" s="40">
        <v>0.72</v>
      </c>
      <c r="I225" s="40">
        <v>0.87</v>
      </c>
      <c r="J225" s="40">
        <v>1.22</v>
      </c>
      <c r="K225" s="40">
        <v>1.79</v>
      </c>
      <c r="L225" s="40">
        <v>1.64</v>
      </c>
      <c r="M225" s="40">
        <v>1.68</v>
      </c>
      <c r="N225" s="48">
        <v>18.91</v>
      </c>
    </row>
    <row r="226" spans="1:14" ht="12.75">
      <c r="A226" s="37" t="s">
        <v>173</v>
      </c>
      <c r="B226" s="40">
        <v>1.67</v>
      </c>
      <c r="C226" s="40">
        <v>1.56</v>
      </c>
      <c r="D226" s="40">
        <v>1.95</v>
      </c>
      <c r="E226" s="40">
        <v>2.22</v>
      </c>
      <c r="F226" s="40">
        <v>2.01</v>
      </c>
      <c r="G226" s="40">
        <v>1.27</v>
      </c>
      <c r="H226" s="40">
        <v>0.67</v>
      </c>
      <c r="I226" s="40">
        <v>0.87</v>
      </c>
      <c r="J226" s="40">
        <v>1.27</v>
      </c>
      <c r="K226" s="40">
        <v>1.7</v>
      </c>
      <c r="L226" s="40">
        <v>1.6</v>
      </c>
      <c r="M226" s="40">
        <v>1.61</v>
      </c>
      <c r="N226" s="48">
        <v>18.4</v>
      </c>
    </row>
    <row r="227" spans="1:14" ht="12.75">
      <c r="A227" s="37" t="s">
        <v>320</v>
      </c>
      <c r="B227" s="40">
        <v>0.81</v>
      </c>
      <c r="C227" s="40">
        <v>0.94</v>
      </c>
      <c r="D227" s="40">
        <v>1.38</v>
      </c>
      <c r="E227" s="40">
        <v>1.43</v>
      </c>
      <c r="F227" s="40">
        <v>1.61</v>
      </c>
      <c r="G227" s="40">
        <v>1.23</v>
      </c>
      <c r="H227" s="40">
        <v>0.52</v>
      </c>
      <c r="I227" s="40">
        <v>1.38</v>
      </c>
      <c r="J227" s="40">
        <v>0.82</v>
      </c>
      <c r="K227" s="40">
        <v>0.77</v>
      </c>
      <c r="L227" s="40">
        <v>0.76</v>
      </c>
      <c r="M227" s="40">
        <v>1.47</v>
      </c>
      <c r="N227" s="48">
        <v>13.11</v>
      </c>
    </row>
    <row r="228" spans="1:14" ht="12.75">
      <c r="A228" s="37" t="s">
        <v>174</v>
      </c>
      <c r="B228" s="40">
        <v>0.55</v>
      </c>
      <c r="C228" s="40">
        <v>0.41</v>
      </c>
      <c r="D228" s="40">
        <v>0.52</v>
      </c>
      <c r="E228" s="40">
        <v>0.63</v>
      </c>
      <c r="F228" s="40">
        <v>0.79</v>
      </c>
      <c r="G228" s="40">
        <v>0.62</v>
      </c>
      <c r="H228" s="40">
        <v>0.46</v>
      </c>
      <c r="I228" s="40">
        <v>0.71</v>
      </c>
      <c r="J228" s="40">
        <v>0.74</v>
      </c>
      <c r="K228" s="40">
        <v>0.92</v>
      </c>
      <c r="L228" s="40">
        <v>0.46</v>
      </c>
      <c r="M228" s="40">
        <v>0.52</v>
      </c>
      <c r="N228" s="48">
        <v>7.33</v>
      </c>
    </row>
    <row r="229" spans="1:14" ht="12.75">
      <c r="A229" s="37" t="s">
        <v>175</v>
      </c>
      <c r="B229" s="40">
        <v>1.18</v>
      </c>
      <c r="C229" s="40">
        <v>1.13</v>
      </c>
      <c r="D229" s="40">
        <v>0.82</v>
      </c>
      <c r="E229" s="40">
        <v>1.1</v>
      </c>
      <c r="F229" s="40">
        <v>1.42</v>
      </c>
      <c r="G229" s="40">
        <v>1.1</v>
      </c>
      <c r="H229" s="40">
        <v>0.86</v>
      </c>
      <c r="I229" s="40">
        <v>0.8</v>
      </c>
      <c r="J229" s="40">
        <v>0.86</v>
      </c>
      <c r="K229" s="40">
        <v>0.86</v>
      </c>
      <c r="L229" s="40">
        <v>0.63</v>
      </c>
      <c r="M229" s="40">
        <v>1.15</v>
      </c>
      <c r="N229" s="48">
        <v>11.91</v>
      </c>
    </row>
    <row r="230" spans="1:14" ht="12.75">
      <c r="A230" s="37" t="s">
        <v>178</v>
      </c>
      <c r="B230" s="40">
        <v>0.76</v>
      </c>
      <c r="C230" s="40">
        <v>0.81</v>
      </c>
      <c r="D230" s="40">
        <v>1.07</v>
      </c>
      <c r="E230" s="40">
        <v>0.98</v>
      </c>
      <c r="F230" s="40">
        <v>0.99</v>
      </c>
      <c r="G230" s="40">
        <v>0.61</v>
      </c>
      <c r="H230" s="40">
        <v>0.66</v>
      </c>
      <c r="I230" s="40">
        <v>0.79</v>
      </c>
      <c r="J230" s="40">
        <v>0.81</v>
      </c>
      <c r="K230" s="40">
        <v>0.84</v>
      </c>
      <c r="L230" s="40">
        <v>0.79</v>
      </c>
      <c r="M230" s="40">
        <v>0.67</v>
      </c>
      <c r="N230" s="48">
        <v>9.78</v>
      </c>
    </row>
    <row r="231" spans="1:14" ht="12.75">
      <c r="A231" s="37" t="s">
        <v>179</v>
      </c>
      <c r="B231" s="40">
        <v>1.03</v>
      </c>
      <c r="C231" s="40">
        <v>1.1</v>
      </c>
      <c r="D231" s="40">
        <v>1.04</v>
      </c>
      <c r="E231" s="40">
        <v>0.98</v>
      </c>
      <c r="F231" s="40">
        <v>1.2</v>
      </c>
      <c r="G231" s="40">
        <v>0.76</v>
      </c>
      <c r="H231" s="40">
        <v>1.17</v>
      </c>
      <c r="I231" s="40">
        <v>1.71</v>
      </c>
      <c r="J231" s="40">
        <v>1.57</v>
      </c>
      <c r="K231" s="40">
        <v>1.27</v>
      </c>
      <c r="L231" s="40">
        <v>1.09</v>
      </c>
      <c r="M231" s="40">
        <v>0.76</v>
      </c>
      <c r="N231" s="48">
        <v>13.68</v>
      </c>
    </row>
    <row r="232" spans="1:14" ht="12.75">
      <c r="A232" s="37" t="s">
        <v>182</v>
      </c>
      <c r="B232" s="40">
        <v>1.46</v>
      </c>
      <c r="C232" s="40">
        <v>1.32</v>
      </c>
      <c r="D232" s="40">
        <v>1.74</v>
      </c>
      <c r="E232" s="40">
        <v>1.92</v>
      </c>
      <c r="F232" s="40">
        <v>1.46</v>
      </c>
      <c r="G232" s="40">
        <v>1.01</v>
      </c>
      <c r="H232" s="40">
        <v>0.6</v>
      </c>
      <c r="I232" s="40">
        <v>0.91</v>
      </c>
      <c r="J232" s="40">
        <v>0.63</v>
      </c>
      <c r="K232" s="40">
        <v>1.53</v>
      </c>
      <c r="L232" s="40">
        <v>1.44</v>
      </c>
      <c r="M232" s="40">
        <v>1.27</v>
      </c>
      <c r="N232" s="48">
        <v>15.29</v>
      </c>
    </row>
    <row r="233" spans="1:14" ht="12.75">
      <c r="A233" s="37" t="s">
        <v>181</v>
      </c>
      <c r="B233" s="40">
        <v>1.33</v>
      </c>
      <c r="C233" s="40">
        <v>1.3</v>
      </c>
      <c r="D233" s="40">
        <v>1.75</v>
      </c>
      <c r="E233" s="40">
        <v>2.07</v>
      </c>
      <c r="F233" s="40">
        <v>1.75</v>
      </c>
      <c r="G233" s="40">
        <v>0.92</v>
      </c>
      <c r="H233" s="40">
        <v>0.71</v>
      </c>
      <c r="I233" s="40">
        <v>0.79</v>
      </c>
      <c r="J233" s="40">
        <v>1.06</v>
      </c>
      <c r="K233" s="40">
        <v>1.33</v>
      </c>
      <c r="L233" s="40">
        <v>1.36</v>
      </c>
      <c r="M233" s="40">
        <v>1.34</v>
      </c>
      <c r="N233" s="48">
        <v>15.71</v>
      </c>
    </row>
    <row r="234" spans="1:14" ht="12.75">
      <c r="A234" s="37" t="s">
        <v>184</v>
      </c>
      <c r="B234" s="40">
        <v>2.25</v>
      </c>
      <c r="C234" s="40">
        <v>2.31</v>
      </c>
      <c r="D234" s="40">
        <v>2.45</v>
      </c>
      <c r="E234" s="40">
        <v>2.92</v>
      </c>
      <c r="F234" s="40">
        <v>2.62</v>
      </c>
      <c r="G234" s="40">
        <v>1.46</v>
      </c>
      <c r="H234" s="40">
        <v>0.71</v>
      </c>
      <c r="I234" s="40">
        <v>0.66</v>
      </c>
      <c r="J234" s="40">
        <v>1.2</v>
      </c>
      <c r="K234" s="40">
        <v>2.09</v>
      </c>
      <c r="L234" s="40">
        <v>2.33</v>
      </c>
      <c r="M234" s="40">
        <v>1.9</v>
      </c>
      <c r="N234" s="48">
        <v>22.9</v>
      </c>
    </row>
    <row r="235" spans="1:14" ht="12.75">
      <c r="A235" s="37" t="s">
        <v>183</v>
      </c>
      <c r="B235" s="40">
        <v>1.49</v>
      </c>
      <c r="C235" s="40">
        <v>1.61</v>
      </c>
      <c r="D235" s="40">
        <v>1.95</v>
      </c>
      <c r="E235" s="40">
        <v>2.35</v>
      </c>
      <c r="F235" s="40">
        <v>2.23</v>
      </c>
      <c r="G235" s="40">
        <v>0.89</v>
      </c>
      <c r="H235" s="40">
        <v>0.65</v>
      </c>
      <c r="I235" s="40">
        <v>0.61</v>
      </c>
      <c r="J235" s="40">
        <v>1.21</v>
      </c>
      <c r="K235" s="40">
        <v>1.4</v>
      </c>
      <c r="L235" s="40">
        <v>1.77</v>
      </c>
      <c r="M235" s="40">
        <v>1.24</v>
      </c>
      <c r="N235" s="48">
        <v>17.4</v>
      </c>
    </row>
    <row r="236" spans="1:14" ht="12.75">
      <c r="A236" s="37" t="s">
        <v>180</v>
      </c>
      <c r="B236" s="40">
        <v>0.71</v>
      </c>
      <c r="C236" s="40">
        <v>0.75</v>
      </c>
      <c r="D236" s="40">
        <v>1.31</v>
      </c>
      <c r="E236" s="40">
        <v>1.73</v>
      </c>
      <c r="F236" s="40">
        <v>1.7</v>
      </c>
      <c r="G236" s="40">
        <v>1.02</v>
      </c>
      <c r="H236" s="40">
        <v>0.68</v>
      </c>
      <c r="I236" s="40">
        <v>0.78</v>
      </c>
      <c r="J236" s="40">
        <v>1.21</v>
      </c>
      <c r="K236" s="40">
        <v>1.32</v>
      </c>
      <c r="L236" s="40">
        <v>1.11</v>
      </c>
      <c r="M236" s="40">
        <v>0.82</v>
      </c>
      <c r="N236" s="48">
        <v>13.14</v>
      </c>
    </row>
    <row r="237" spans="1:14" ht="12.75">
      <c r="A237" s="37" t="s">
        <v>185</v>
      </c>
      <c r="B237" s="40">
        <v>0.34</v>
      </c>
      <c r="C237" s="40">
        <v>0.38</v>
      </c>
      <c r="D237" s="40">
        <v>0.62</v>
      </c>
      <c r="E237" s="40">
        <v>0.55</v>
      </c>
      <c r="F237" s="40">
        <v>0.61</v>
      </c>
      <c r="G237" s="40">
        <v>0.41</v>
      </c>
      <c r="H237" s="40">
        <v>0.93</v>
      </c>
      <c r="I237" s="40">
        <v>1.21</v>
      </c>
      <c r="J237" s="40">
        <v>0.57</v>
      </c>
      <c r="K237" s="40">
        <v>0.91</v>
      </c>
      <c r="L237" s="40">
        <v>0.43</v>
      </c>
      <c r="M237" s="40">
        <v>0.65</v>
      </c>
      <c r="N237" s="48">
        <v>7.61</v>
      </c>
    </row>
    <row r="238" spans="1:14" ht="12.75">
      <c r="A238" s="37" t="s">
        <v>186</v>
      </c>
      <c r="B238" s="40">
        <v>1.63</v>
      </c>
      <c r="C238" s="40">
        <v>1.69</v>
      </c>
      <c r="D238" s="40">
        <v>2.03</v>
      </c>
      <c r="E238" s="40">
        <v>2.06</v>
      </c>
      <c r="F238" s="40">
        <v>1.88</v>
      </c>
      <c r="G238" s="40">
        <v>0.97</v>
      </c>
      <c r="H238" s="40">
        <v>0.76</v>
      </c>
      <c r="I238" s="40">
        <v>1.04</v>
      </c>
      <c r="J238" s="40">
        <v>1.2</v>
      </c>
      <c r="K238" s="40">
        <v>1.81</v>
      </c>
      <c r="L238" s="40">
        <v>1.75</v>
      </c>
      <c r="M238" s="40">
        <v>1.61</v>
      </c>
      <c r="N238" s="48">
        <v>18.43</v>
      </c>
    </row>
    <row r="239" spans="1:14" ht="12.75">
      <c r="A239" s="37" t="s">
        <v>187</v>
      </c>
      <c r="B239" s="40">
        <v>1.16</v>
      </c>
      <c r="C239" s="40">
        <v>1.24</v>
      </c>
      <c r="D239" s="40">
        <v>1.31</v>
      </c>
      <c r="E239" s="40">
        <v>1.15</v>
      </c>
      <c r="F239" s="40">
        <v>1.14</v>
      </c>
      <c r="G239" s="40">
        <v>0.75</v>
      </c>
      <c r="H239" s="40">
        <v>0.77</v>
      </c>
      <c r="I239" s="40">
        <v>1.02</v>
      </c>
      <c r="J239" s="40">
        <v>0.9</v>
      </c>
      <c r="K239" s="40">
        <v>1.28</v>
      </c>
      <c r="L239" s="40">
        <v>1.08</v>
      </c>
      <c r="M239" s="40">
        <v>1.1</v>
      </c>
      <c r="N239" s="48">
        <v>12.9</v>
      </c>
    </row>
    <row r="240" spans="1:14" ht="12.75">
      <c r="A240" s="37" t="s">
        <v>188</v>
      </c>
      <c r="B240" s="40">
        <v>1.87</v>
      </c>
      <c r="C240" s="40">
        <v>1.63</v>
      </c>
      <c r="D240" s="40">
        <v>1.76</v>
      </c>
      <c r="E240" s="40">
        <v>1.29</v>
      </c>
      <c r="F240" s="40">
        <v>1.46</v>
      </c>
      <c r="G240" s="40">
        <v>0.85</v>
      </c>
      <c r="H240" s="40">
        <v>0.91</v>
      </c>
      <c r="I240" s="40">
        <v>1.42</v>
      </c>
      <c r="J240" s="40">
        <v>1.32</v>
      </c>
      <c r="K240" s="40">
        <v>1.55</v>
      </c>
      <c r="L240" s="40">
        <v>1.55</v>
      </c>
      <c r="M240" s="40">
        <v>1.61</v>
      </c>
      <c r="N240" s="48">
        <v>17.22</v>
      </c>
    </row>
    <row r="241" spans="1:14" ht="12.75">
      <c r="A241" s="37" t="s">
        <v>189</v>
      </c>
      <c r="B241" s="40">
        <v>1.65</v>
      </c>
      <c r="C241" s="40">
        <v>1.47</v>
      </c>
      <c r="D241" s="40">
        <v>1.29</v>
      </c>
      <c r="E241" s="40">
        <v>0.95</v>
      </c>
      <c r="F241" s="40">
        <v>1.04</v>
      </c>
      <c r="G241" s="40">
        <v>0.9</v>
      </c>
      <c r="H241" s="40">
        <v>1.09</v>
      </c>
      <c r="I241" s="40">
        <v>1.41</v>
      </c>
      <c r="J241" s="40">
        <v>1.18</v>
      </c>
      <c r="K241" s="40">
        <v>1.18</v>
      </c>
      <c r="L241" s="40">
        <v>1.12</v>
      </c>
      <c r="M241" s="40">
        <v>1.27</v>
      </c>
      <c r="N241" s="48">
        <v>14.55</v>
      </c>
    </row>
    <row r="242" spans="1:14" ht="12.75">
      <c r="A242" s="37" t="s">
        <v>190</v>
      </c>
      <c r="B242" s="40">
        <v>2.55</v>
      </c>
      <c r="C242" s="40">
        <v>2.88</v>
      </c>
      <c r="D242" s="40">
        <v>2.41</v>
      </c>
      <c r="E242" s="40">
        <v>2.32</v>
      </c>
      <c r="F242" s="40">
        <v>1.8</v>
      </c>
      <c r="G242" s="40">
        <v>1.17</v>
      </c>
      <c r="H242" s="40">
        <v>1.39</v>
      </c>
      <c r="I242" s="40">
        <v>1.49</v>
      </c>
      <c r="J242" s="40">
        <v>1.94</v>
      </c>
      <c r="K242" s="40">
        <v>2.1</v>
      </c>
      <c r="L242" s="40">
        <v>2.64</v>
      </c>
      <c r="M242" s="40">
        <v>2.21</v>
      </c>
      <c r="N242" s="48">
        <v>24.9</v>
      </c>
    </row>
    <row r="243" spans="1:14" ht="12.75">
      <c r="A243" s="37" t="s">
        <v>321</v>
      </c>
      <c r="B243" s="40">
        <v>0.38</v>
      </c>
      <c r="C243" s="40">
        <v>0.28</v>
      </c>
      <c r="D243" s="40">
        <v>1.03</v>
      </c>
      <c r="E243" s="40">
        <v>0.54</v>
      </c>
      <c r="F243" s="40">
        <v>0.78</v>
      </c>
      <c r="G243" s="40">
        <v>0.56</v>
      </c>
      <c r="H243" s="40">
        <v>0.38</v>
      </c>
      <c r="I243" s="40">
        <v>0.92</v>
      </c>
      <c r="J243" s="40">
        <v>0.75</v>
      </c>
      <c r="K243" s="40">
        <v>0.79</v>
      </c>
      <c r="L243" s="40">
        <v>0.55</v>
      </c>
      <c r="M243" s="40">
        <v>0.37</v>
      </c>
      <c r="N243" s="48">
        <v>7.34</v>
      </c>
    </row>
    <row r="244" spans="1:14" ht="12.75">
      <c r="A244" s="37" t="s">
        <v>322</v>
      </c>
      <c r="B244" s="40">
        <v>0.59</v>
      </c>
      <c r="C244" s="40">
        <v>0.78</v>
      </c>
      <c r="D244" s="40">
        <v>0.76</v>
      </c>
      <c r="E244" s="40">
        <v>0.2</v>
      </c>
      <c r="F244" s="40">
        <v>0.61</v>
      </c>
      <c r="G244" s="40">
        <v>0.14</v>
      </c>
      <c r="H244" s="40">
        <v>1.12</v>
      </c>
      <c r="I244" s="40">
        <v>1</v>
      </c>
      <c r="J244" s="40">
        <v>0.67</v>
      </c>
      <c r="K244" s="40">
        <v>0.4</v>
      </c>
      <c r="L244" s="40">
        <v>0.33</v>
      </c>
      <c r="M244" s="40">
        <v>0.29</v>
      </c>
      <c r="N244" s="48">
        <v>6.89</v>
      </c>
    </row>
    <row r="245" spans="1:14" ht="12.75">
      <c r="A245" s="37" t="s">
        <v>191</v>
      </c>
      <c r="B245" s="40">
        <v>0.44</v>
      </c>
      <c r="C245" s="40">
        <v>0.54</v>
      </c>
      <c r="D245" s="40">
        <v>0.93</v>
      </c>
      <c r="E245" s="40">
        <v>0.73</v>
      </c>
      <c r="F245" s="40">
        <v>1.24</v>
      </c>
      <c r="G245" s="40">
        <v>0.59</v>
      </c>
      <c r="H245" s="40">
        <v>0.78</v>
      </c>
      <c r="I245" s="40">
        <v>0.82</v>
      </c>
      <c r="J245" s="40">
        <v>1.06</v>
      </c>
      <c r="K245" s="40">
        <v>1.23</v>
      </c>
      <c r="L245" s="40">
        <v>0.76</v>
      </c>
      <c r="M245" s="40">
        <v>0.65</v>
      </c>
      <c r="N245" s="48">
        <v>9.77</v>
      </c>
    </row>
    <row r="246" spans="1:14" ht="12.75">
      <c r="A246" s="37" t="s">
        <v>192</v>
      </c>
      <c r="B246" s="40">
        <v>5.23</v>
      </c>
      <c r="C246" s="40">
        <v>4.77</v>
      </c>
      <c r="D246" s="40">
        <v>5.24</v>
      </c>
      <c r="E246" s="40">
        <v>4.18</v>
      </c>
      <c r="F246" s="40">
        <v>3.2</v>
      </c>
      <c r="G246" s="40">
        <v>1.8</v>
      </c>
      <c r="H246" s="40">
        <v>1.47</v>
      </c>
      <c r="I246" s="40">
        <v>1.89</v>
      </c>
      <c r="J246" s="40">
        <v>2.27</v>
      </c>
      <c r="K246" s="40">
        <v>3.31</v>
      </c>
      <c r="L246" s="40">
        <v>4.71</v>
      </c>
      <c r="M246" s="40">
        <v>4.98</v>
      </c>
      <c r="N246" s="48">
        <v>43.05</v>
      </c>
    </row>
    <row r="247" spans="1:14" ht="12.75">
      <c r="A247" s="37" t="s">
        <v>193</v>
      </c>
      <c r="B247" s="40">
        <v>2.91</v>
      </c>
      <c r="C247" s="40">
        <v>2.65</v>
      </c>
      <c r="D247" s="40">
        <v>2.13</v>
      </c>
      <c r="E247" s="40">
        <v>1.76</v>
      </c>
      <c r="F247" s="40">
        <v>1.57</v>
      </c>
      <c r="G247" s="40">
        <v>1.04</v>
      </c>
      <c r="H247" s="40">
        <v>0.89</v>
      </c>
      <c r="I247" s="40">
        <v>1.18</v>
      </c>
      <c r="J247" s="40">
        <v>1.2</v>
      </c>
      <c r="K247" s="40">
        <v>1.75</v>
      </c>
      <c r="L247" s="40">
        <v>2.23</v>
      </c>
      <c r="M247" s="40">
        <v>2.63</v>
      </c>
      <c r="N247" s="48">
        <v>21.94</v>
      </c>
    </row>
    <row r="248" spans="1:14" ht="12.75">
      <c r="A248" s="37" t="s">
        <v>194</v>
      </c>
      <c r="B248" s="40">
        <v>1.05</v>
      </c>
      <c r="C248" s="40">
        <v>0.8</v>
      </c>
      <c r="D248" s="40">
        <v>0.99</v>
      </c>
      <c r="E248" s="40">
        <v>1.17</v>
      </c>
      <c r="F248" s="40">
        <v>1.72</v>
      </c>
      <c r="G248" s="40">
        <v>1.1</v>
      </c>
      <c r="H248" s="40">
        <v>0.71</v>
      </c>
      <c r="I248" s="40">
        <v>0.74</v>
      </c>
      <c r="J248" s="40">
        <v>0.82</v>
      </c>
      <c r="K248" s="40">
        <v>0.84</v>
      </c>
      <c r="L248" s="40">
        <v>1.09</v>
      </c>
      <c r="M248" s="40">
        <v>1.04</v>
      </c>
      <c r="N248" s="48">
        <v>12.07</v>
      </c>
    </row>
    <row r="249" spans="1:14" ht="12.75">
      <c r="A249" s="37" t="s">
        <v>323</v>
      </c>
      <c r="B249" s="40">
        <v>1.1</v>
      </c>
      <c r="C249" s="40">
        <v>0.88</v>
      </c>
      <c r="D249" s="40">
        <v>0.69</v>
      </c>
      <c r="E249" s="40">
        <v>1.19</v>
      </c>
      <c r="F249" s="40">
        <v>0.64</v>
      </c>
      <c r="G249" s="40">
        <v>1.8</v>
      </c>
      <c r="H249" s="40">
        <v>1.19</v>
      </c>
      <c r="I249" s="40">
        <v>1.41</v>
      </c>
      <c r="J249" s="40">
        <v>1.15</v>
      </c>
      <c r="K249" s="40">
        <v>2.08</v>
      </c>
      <c r="L249" s="40">
        <v>1.1</v>
      </c>
      <c r="M249" s="40">
        <v>1.33</v>
      </c>
      <c r="N249" s="48">
        <v>14.56</v>
      </c>
    </row>
    <row r="250" spans="1:14" ht="12.75">
      <c r="A250" s="37" t="s">
        <v>195</v>
      </c>
      <c r="B250" s="40">
        <v>1.69</v>
      </c>
      <c r="C250" s="40">
        <v>1.67</v>
      </c>
      <c r="D250" s="40">
        <v>1.42</v>
      </c>
      <c r="E250" s="40">
        <v>1.02</v>
      </c>
      <c r="F250" s="40">
        <v>1.26</v>
      </c>
      <c r="G250" s="40">
        <v>0.57</v>
      </c>
      <c r="H250" s="40">
        <v>1.15</v>
      </c>
      <c r="I250" s="40">
        <v>1.32</v>
      </c>
      <c r="J250" s="40">
        <v>0.87</v>
      </c>
      <c r="K250" s="40">
        <v>0.98</v>
      </c>
      <c r="L250" s="40">
        <v>0.97</v>
      </c>
      <c r="M250" s="40">
        <v>1.63</v>
      </c>
      <c r="N250" s="48">
        <v>14.55</v>
      </c>
    </row>
    <row r="251" spans="1:14" ht="12.75">
      <c r="A251" s="37" t="s">
        <v>196</v>
      </c>
      <c r="B251" s="40">
        <v>1.7</v>
      </c>
      <c r="C251" s="40">
        <v>1.35</v>
      </c>
      <c r="D251" s="40">
        <v>1.3</v>
      </c>
      <c r="E251" s="40">
        <v>1.56</v>
      </c>
      <c r="F251" s="40">
        <v>1.25</v>
      </c>
      <c r="G251" s="40">
        <v>0.67</v>
      </c>
      <c r="H251" s="40">
        <v>0.5</v>
      </c>
      <c r="I251" s="40">
        <v>0.71</v>
      </c>
      <c r="J251" s="40">
        <v>0.7</v>
      </c>
      <c r="K251" s="40">
        <v>0.78</v>
      </c>
      <c r="L251" s="40">
        <v>1.22</v>
      </c>
      <c r="M251" s="40">
        <v>1.42</v>
      </c>
      <c r="N251" s="48">
        <v>13.16</v>
      </c>
    </row>
    <row r="252" spans="1:14" ht="12.75">
      <c r="A252" s="37" t="s">
        <v>197</v>
      </c>
      <c r="B252" s="40">
        <v>1.72</v>
      </c>
      <c r="C252" s="40">
        <v>1.82</v>
      </c>
      <c r="D252" s="40">
        <v>2.09</v>
      </c>
      <c r="E252" s="40">
        <v>2.11</v>
      </c>
      <c r="F252" s="40">
        <v>1.78</v>
      </c>
      <c r="G252" s="40">
        <v>1.1</v>
      </c>
      <c r="H252" s="40">
        <v>0.78</v>
      </c>
      <c r="I252" s="40">
        <v>0.99</v>
      </c>
      <c r="J252" s="40">
        <v>1.19</v>
      </c>
      <c r="K252" s="40">
        <v>1.79</v>
      </c>
      <c r="L252" s="40">
        <v>1.89</v>
      </c>
      <c r="M252" s="40">
        <v>1.8</v>
      </c>
      <c r="N252" s="48">
        <v>19.06</v>
      </c>
    </row>
    <row r="253" spans="1:14" ht="12.75">
      <c r="A253" s="37" t="s">
        <v>177</v>
      </c>
      <c r="B253" s="40">
        <v>1.07</v>
      </c>
      <c r="C253" s="40">
        <v>1.02</v>
      </c>
      <c r="D253" s="40">
        <v>0.93</v>
      </c>
      <c r="E253" s="40">
        <v>0.51</v>
      </c>
      <c r="F253" s="40">
        <v>0.39</v>
      </c>
      <c r="G253" s="40">
        <v>0.19</v>
      </c>
      <c r="H253" s="40">
        <v>0.67</v>
      </c>
      <c r="I253" s="40">
        <v>0.76</v>
      </c>
      <c r="J253" s="40">
        <v>0.61</v>
      </c>
      <c r="K253" s="40">
        <v>0.68</v>
      </c>
      <c r="L253" s="40">
        <v>0.64</v>
      </c>
      <c r="M253" s="40">
        <v>0.77</v>
      </c>
      <c r="N253" s="48">
        <v>8.24</v>
      </c>
    </row>
    <row r="254" spans="1:14" ht="12.75">
      <c r="A254" s="37" t="s">
        <v>176</v>
      </c>
      <c r="B254" s="40">
        <v>0.74</v>
      </c>
      <c r="C254" s="40">
        <v>0.48</v>
      </c>
      <c r="D254" s="40">
        <v>0.85</v>
      </c>
      <c r="E254" s="40">
        <v>0.81</v>
      </c>
      <c r="F254" s="40">
        <v>0.29</v>
      </c>
      <c r="G254" s="40">
        <v>0.23</v>
      </c>
      <c r="H254" s="40">
        <v>0.55</v>
      </c>
      <c r="I254" s="40">
        <v>0.41</v>
      </c>
      <c r="J254" s="40">
        <v>0.72</v>
      </c>
      <c r="K254" s="40">
        <v>0.34</v>
      </c>
      <c r="L254" s="40">
        <v>0.27</v>
      </c>
      <c r="M254" s="40">
        <v>0.81</v>
      </c>
      <c r="N254" s="48">
        <v>6.5</v>
      </c>
    </row>
    <row r="255" spans="1:14" ht="12.75">
      <c r="A255" s="37" t="s">
        <v>324</v>
      </c>
      <c r="B255" s="40">
        <v>1.72</v>
      </c>
      <c r="C255" s="40">
        <v>1.13</v>
      </c>
      <c r="D255" s="40">
        <v>1.31</v>
      </c>
      <c r="E255" s="40">
        <v>1.56</v>
      </c>
      <c r="F255" s="40">
        <v>1.48</v>
      </c>
      <c r="G255" s="40">
        <v>1.72</v>
      </c>
      <c r="H255" s="40">
        <v>0.48</v>
      </c>
      <c r="I255" s="40">
        <v>1.79</v>
      </c>
      <c r="J255" s="40">
        <v>0.95</v>
      </c>
      <c r="K255" s="40">
        <v>0.86</v>
      </c>
      <c r="L255" s="40">
        <v>1.6</v>
      </c>
      <c r="M255" s="40">
        <v>1.87</v>
      </c>
      <c r="N255" s="48">
        <v>16.47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>
        <v>7.35</v>
      </c>
      <c r="G256" s="40">
        <v>1.27</v>
      </c>
      <c r="H256" s="40">
        <v>1.12</v>
      </c>
      <c r="I256" s="40">
        <v>1.35</v>
      </c>
      <c r="J256" s="40">
        <v>1.31</v>
      </c>
      <c r="K256" s="40">
        <v>1.29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>
        <v>0.83</v>
      </c>
      <c r="C257" s="40">
        <v>1.11</v>
      </c>
      <c r="D257" s="40">
        <v>1.38</v>
      </c>
      <c r="E257" s="40">
        <v>1.14</v>
      </c>
      <c r="F257" s="40">
        <v>0.85</v>
      </c>
      <c r="G257" s="40">
        <v>0.49</v>
      </c>
      <c r="H257" s="40">
        <v>1.14</v>
      </c>
      <c r="I257" s="40">
        <v>1.35</v>
      </c>
      <c r="J257" s="40">
        <v>0.91</v>
      </c>
      <c r="K257" s="40">
        <v>1.11</v>
      </c>
      <c r="L257" s="40">
        <v>1.08</v>
      </c>
      <c r="M257" s="40">
        <v>0.85</v>
      </c>
      <c r="N257" s="48">
        <v>12.24</v>
      </c>
    </row>
    <row r="258" spans="1:14" ht="12.75">
      <c r="A258" s="37" t="s">
        <v>198</v>
      </c>
      <c r="B258" s="40">
        <v>0.8</v>
      </c>
      <c r="C258" s="40">
        <v>1.03</v>
      </c>
      <c r="D258" s="40">
        <v>1.28</v>
      </c>
      <c r="E258" s="40">
        <v>1.09</v>
      </c>
      <c r="F258" s="40">
        <v>1.19</v>
      </c>
      <c r="G258" s="40">
        <v>0.83</v>
      </c>
      <c r="H258" s="40">
        <v>1.23</v>
      </c>
      <c r="I258" s="40">
        <v>1.46</v>
      </c>
      <c r="J258" s="40">
        <v>1.71</v>
      </c>
      <c r="K258" s="40">
        <v>1.41</v>
      </c>
      <c r="L258" s="40">
        <v>0.93</v>
      </c>
      <c r="M258" s="40">
        <v>0.73</v>
      </c>
      <c r="N258" s="48">
        <v>13.69</v>
      </c>
    </row>
    <row r="259" spans="1:14" ht="12.75">
      <c r="A259" s="37" t="s">
        <v>199</v>
      </c>
      <c r="B259" s="40">
        <v>0.85</v>
      </c>
      <c r="C259" s="40">
        <v>1.15</v>
      </c>
      <c r="D259" s="40">
        <v>0.89</v>
      </c>
      <c r="E259" s="40">
        <v>1.24</v>
      </c>
      <c r="F259" s="40">
        <v>1.23</v>
      </c>
      <c r="G259" s="40">
        <v>0.69</v>
      </c>
      <c r="H259" s="40">
        <v>1.12</v>
      </c>
      <c r="I259" s="40">
        <v>1.2</v>
      </c>
      <c r="J259" s="40">
        <v>1.87</v>
      </c>
      <c r="K259" s="40">
        <v>1.47</v>
      </c>
      <c r="L259" s="40">
        <v>0.65</v>
      </c>
      <c r="M259" s="40">
        <v>0.6</v>
      </c>
      <c r="N259" s="48">
        <v>12.96</v>
      </c>
    </row>
    <row r="260" spans="1:14" ht="12.75">
      <c r="A260" s="37" t="s">
        <v>251</v>
      </c>
      <c r="B260" s="40">
        <v>1.02</v>
      </c>
      <c r="C260" s="40">
        <v>0.88</v>
      </c>
      <c r="D260" s="40">
        <v>1.18</v>
      </c>
      <c r="E260" s="40">
        <v>1.87</v>
      </c>
      <c r="F260" s="40">
        <v>1.42</v>
      </c>
      <c r="G260" s="40">
        <v>1.11</v>
      </c>
      <c r="H260" s="40">
        <v>0.69</v>
      </c>
      <c r="I260" s="40">
        <v>0.89</v>
      </c>
      <c r="J260" s="40">
        <v>0.79</v>
      </c>
      <c r="K260" s="40">
        <v>1.06</v>
      </c>
      <c r="L260" s="40">
        <v>1.02</v>
      </c>
      <c r="M260" s="40">
        <v>1.13</v>
      </c>
      <c r="N260" s="48">
        <v>13.06</v>
      </c>
    </row>
    <row r="261" spans="1:14" ht="12.75">
      <c r="A261" s="37" t="s">
        <v>200</v>
      </c>
      <c r="B261" s="40">
        <v>1.06</v>
      </c>
      <c r="C261" s="40">
        <v>1.07</v>
      </c>
      <c r="D261" s="40">
        <v>1.13</v>
      </c>
      <c r="E261" s="40">
        <v>1.38</v>
      </c>
      <c r="F261" s="40">
        <v>1.77</v>
      </c>
      <c r="G261" s="40">
        <v>1.38</v>
      </c>
      <c r="H261" s="40">
        <v>0.76</v>
      </c>
      <c r="I261" s="40">
        <v>0.84</v>
      </c>
      <c r="J261" s="40">
        <v>1.07</v>
      </c>
      <c r="K261" s="40">
        <v>1.33</v>
      </c>
      <c r="L261" s="40">
        <v>1.2</v>
      </c>
      <c r="M261" s="40">
        <v>1.07</v>
      </c>
      <c r="N261" s="48">
        <v>14.06</v>
      </c>
    </row>
    <row r="262" spans="1:14" ht="12.75">
      <c r="A262" s="37" t="s">
        <v>325</v>
      </c>
      <c r="B262" s="40">
        <v>2.18</v>
      </c>
      <c r="C262" s="40">
        <v>1.9</v>
      </c>
      <c r="D262" s="40">
        <v>2.01</v>
      </c>
      <c r="E262" s="40">
        <v>1.29</v>
      </c>
      <c r="F262" s="40">
        <v>1.6</v>
      </c>
      <c r="G262" s="40">
        <v>0.21</v>
      </c>
      <c r="H262" s="40">
        <v>0.66</v>
      </c>
      <c r="I262" s="40">
        <v>0.61</v>
      </c>
      <c r="J262" s="40">
        <v>0.81</v>
      </c>
      <c r="K262" s="40">
        <v>1.06</v>
      </c>
      <c r="L262" s="40">
        <v>1.83</v>
      </c>
      <c r="M262" s="40">
        <v>1.42</v>
      </c>
      <c r="N262" s="48">
        <v>15.58</v>
      </c>
    </row>
    <row r="263" spans="1:14" ht="12.75">
      <c r="A263" s="37" t="s">
        <v>201</v>
      </c>
      <c r="B263" s="40">
        <v>0.8</v>
      </c>
      <c r="C263" s="40">
        <v>0.53</v>
      </c>
      <c r="D263" s="40">
        <v>0.86</v>
      </c>
      <c r="E263" s="40">
        <v>0.76</v>
      </c>
      <c r="F263" s="40">
        <v>0.88</v>
      </c>
      <c r="G263" s="40">
        <v>0.43</v>
      </c>
      <c r="H263" s="40">
        <v>0.69</v>
      </c>
      <c r="I263" s="40">
        <v>1</v>
      </c>
      <c r="J263" s="40">
        <v>0.94</v>
      </c>
      <c r="K263" s="40">
        <v>1.07</v>
      </c>
      <c r="L263" s="40">
        <v>0.64</v>
      </c>
      <c r="M263" s="40">
        <v>0.59</v>
      </c>
      <c r="N263" s="48">
        <v>9.19</v>
      </c>
    </row>
    <row r="264" spans="1:14" ht="12.75">
      <c r="A264" s="37" t="s">
        <v>202</v>
      </c>
      <c r="B264" s="40">
        <v>2.44</v>
      </c>
      <c r="C264" s="40">
        <v>2.18</v>
      </c>
      <c r="D264" s="40">
        <v>2.59</v>
      </c>
      <c r="E264" s="40">
        <v>2.47</v>
      </c>
      <c r="F264" s="40">
        <v>2.73</v>
      </c>
      <c r="G264" s="40">
        <v>1.56</v>
      </c>
      <c r="H264" s="40">
        <v>1.04</v>
      </c>
      <c r="I264" s="40">
        <v>1.38</v>
      </c>
      <c r="J264" s="40">
        <v>1.8</v>
      </c>
      <c r="K264" s="40">
        <v>2.13</v>
      </c>
      <c r="L264" s="40">
        <v>2</v>
      </c>
      <c r="M264" s="40">
        <v>2.24</v>
      </c>
      <c r="N264" s="48">
        <v>24.56</v>
      </c>
    </row>
    <row r="265" spans="1:14" ht="12.75">
      <c r="A265" s="37" t="s">
        <v>203</v>
      </c>
      <c r="B265" s="40">
        <v>1.35</v>
      </c>
      <c r="C265" s="40">
        <v>1.49</v>
      </c>
      <c r="D265" s="40">
        <v>2.13</v>
      </c>
      <c r="E265" s="40">
        <v>2.19</v>
      </c>
      <c r="F265" s="40">
        <v>2.01</v>
      </c>
      <c r="G265" s="40">
        <v>1</v>
      </c>
      <c r="H265" s="40">
        <v>0.78</v>
      </c>
      <c r="I265" s="40">
        <v>0.85</v>
      </c>
      <c r="J265" s="40">
        <v>1.15</v>
      </c>
      <c r="K265" s="40">
        <v>1.55</v>
      </c>
      <c r="L265" s="40">
        <v>1.61</v>
      </c>
      <c r="M265" s="40">
        <v>1.36</v>
      </c>
      <c r="N265" s="48">
        <v>17.47</v>
      </c>
    </row>
    <row r="266" spans="1:14" ht="12.75">
      <c r="A266" s="37" t="s">
        <v>204</v>
      </c>
      <c r="B266" s="40">
        <v>1.61</v>
      </c>
      <c r="C266" s="40">
        <v>1.49</v>
      </c>
      <c r="D266" s="40">
        <v>1.55</v>
      </c>
      <c r="E266" s="40">
        <v>1.51</v>
      </c>
      <c r="F266" s="40">
        <v>2.35</v>
      </c>
      <c r="G266" s="40">
        <v>1.08</v>
      </c>
      <c r="H266" s="40">
        <v>1.1</v>
      </c>
      <c r="I266" s="40">
        <v>0.83</v>
      </c>
      <c r="J266" s="40">
        <v>1.29</v>
      </c>
      <c r="K266" s="40">
        <v>1.62</v>
      </c>
      <c r="L266" s="40">
        <v>1.33</v>
      </c>
      <c r="M266" s="40">
        <v>1.47</v>
      </c>
      <c r="N266" s="48">
        <v>17.23</v>
      </c>
    </row>
    <row r="267" spans="1:14" ht="12.75">
      <c r="A267" s="37" t="s">
        <v>205</v>
      </c>
      <c r="B267" s="40">
        <v>1.6</v>
      </c>
      <c r="C267" s="40">
        <v>1.64</v>
      </c>
      <c r="D267" s="40">
        <v>1.87</v>
      </c>
      <c r="E267" s="40">
        <v>1.91</v>
      </c>
      <c r="F267" s="40">
        <v>2.49</v>
      </c>
      <c r="G267" s="40">
        <v>1.11</v>
      </c>
      <c r="H267" s="40">
        <v>0.86</v>
      </c>
      <c r="I267" s="40">
        <v>0.83</v>
      </c>
      <c r="J267" s="40">
        <v>1.32</v>
      </c>
      <c r="K267" s="40">
        <v>1.57</v>
      </c>
      <c r="L267" s="40">
        <v>1.44</v>
      </c>
      <c r="M267" s="40">
        <v>1.57</v>
      </c>
      <c r="N267" s="48">
        <v>18.21</v>
      </c>
    </row>
    <row r="268" spans="1:14" ht="12.75">
      <c r="A268" s="37" t="s">
        <v>206</v>
      </c>
      <c r="B268" s="40">
        <v>1.02</v>
      </c>
      <c r="C268" s="40">
        <v>1.02</v>
      </c>
      <c r="D268" s="40">
        <v>1.03</v>
      </c>
      <c r="E268" s="40">
        <v>0.72</v>
      </c>
      <c r="F268" s="40">
        <v>0.7</v>
      </c>
      <c r="G268" s="40">
        <v>0.53</v>
      </c>
      <c r="H268" s="40">
        <v>1.1</v>
      </c>
      <c r="I268" s="40">
        <v>1.81</v>
      </c>
      <c r="J268" s="40">
        <v>1.16</v>
      </c>
      <c r="K268" s="40">
        <v>1.16</v>
      </c>
      <c r="L268" s="40">
        <v>0.94</v>
      </c>
      <c r="M268" s="40">
        <v>0.9</v>
      </c>
      <c r="N268" s="48">
        <v>12.09</v>
      </c>
    </row>
    <row r="269" spans="1:14" ht="12.75">
      <c r="A269" s="37" t="s">
        <v>252</v>
      </c>
      <c r="B269" s="40">
        <v>3.11</v>
      </c>
      <c r="C269" s="40">
        <v>1.93</v>
      </c>
      <c r="D269" s="40">
        <v>2.45</v>
      </c>
      <c r="E269" s="40">
        <v>2.66</v>
      </c>
      <c r="F269" s="40">
        <v>2.57</v>
      </c>
      <c r="G269" s="40">
        <v>1.23</v>
      </c>
      <c r="H269" s="40">
        <v>0.64</v>
      </c>
      <c r="I269" s="40">
        <v>0.94</v>
      </c>
      <c r="J269" s="40">
        <v>0.88</v>
      </c>
      <c r="K269" s="40">
        <v>1.42</v>
      </c>
      <c r="L269" s="40">
        <v>2</v>
      </c>
      <c r="M269" s="40">
        <v>2.43</v>
      </c>
      <c r="N269" s="48">
        <v>22.26</v>
      </c>
    </row>
    <row r="270" spans="1:14" ht="12.75">
      <c r="A270" s="37" t="s">
        <v>207</v>
      </c>
      <c r="B270" s="40">
        <v>1.49</v>
      </c>
      <c r="C270" s="40">
        <v>1.72</v>
      </c>
      <c r="D270" s="40">
        <v>2.8</v>
      </c>
      <c r="E270" s="40">
        <v>2.44</v>
      </c>
      <c r="F270" s="40">
        <v>2.39</v>
      </c>
      <c r="G270" s="40">
        <v>1.19</v>
      </c>
      <c r="H270" s="40">
        <v>1.42</v>
      </c>
      <c r="I270" s="40">
        <v>1.79</v>
      </c>
      <c r="J270" s="40">
        <v>1.8</v>
      </c>
      <c r="K270" s="40">
        <v>1.99</v>
      </c>
      <c r="L270" s="40">
        <v>2.24</v>
      </c>
      <c r="M270" s="40">
        <v>1.58</v>
      </c>
      <c r="N270" s="48">
        <v>22.85</v>
      </c>
    </row>
    <row r="271" spans="1:14" ht="12.75">
      <c r="A271" s="37" t="s">
        <v>208</v>
      </c>
      <c r="B271" s="40">
        <v>1.61</v>
      </c>
      <c r="C271" s="40">
        <v>1.62</v>
      </c>
      <c r="D271" s="40">
        <v>2.19</v>
      </c>
      <c r="E271" s="40">
        <v>2.32</v>
      </c>
      <c r="F271" s="40">
        <v>2.16</v>
      </c>
      <c r="G271" s="40">
        <v>1.01</v>
      </c>
      <c r="H271" s="40">
        <v>0.74</v>
      </c>
      <c r="I271" s="40">
        <v>0.82</v>
      </c>
      <c r="J271" s="40">
        <v>1.27</v>
      </c>
      <c r="K271" s="40">
        <v>1.64</v>
      </c>
      <c r="L271" s="40">
        <v>1.52</v>
      </c>
      <c r="M271" s="40">
        <v>1.56</v>
      </c>
      <c r="N271" s="48">
        <v>18.46</v>
      </c>
    </row>
    <row r="272" spans="1:14" ht="12.75">
      <c r="A272" s="37" t="s">
        <v>253</v>
      </c>
      <c r="B272" s="40">
        <v>2.06</v>
      </c>
      <c r="C272" s="40">
        <v>2.16</v>
      </c>
      <c r="D272" s="40">
        <v>2.4</v>
      </c>
      <c r="E272" s="40">
        <v>2.62</v>
      </c>
      <c r="F272" s="40">
        <v>2.31</v>
      </c>
      <c r="G272" s="40">
        <v>1.46</v>
      </c>
      <c r="H272" s="40">
        <v>1</v>
      </c>
      <c r="I272" s="40">
        <v>1.32</v>
      </c>
      <c r="J272" s="40">
        <v>1.66</v>
      </c>
      <c r="K272" s="40">
        <v>2.05</v>
      </c>
      <c r="L272" s="40">
        <v>1.83</v>
      </c>
      <c r="M272" s="40">
        <v>2.16</v>
      </c>
      <c r="N272" s="48">
        <v>23.03</v>
      </c>
    </row>
    <row r="273" spans="1:14" ht="12.75">
      <c r="A273" s="37" t="s">
        <v>209</v>
      </c>
      <c r="B273" s="40">
        <v>0.91</v>
      </c>
      <c r="C273" s="40">
        <v>0.9</v>
      </c>
      <c r="D273" s="40">
        <v>1.04</v>
      </c>
      <c r="E273" s="40">
        <v>1.17</v>
      </c>
      <c r="F273" s="40">
        <v>1.1</v>
      </c>
      <c r="G273" s="40">
        <v>0.72</v>
      </c>
      <c r="H273" s="40">
        <v>0.66</v>
      </c>
      <c r="I273" s="40">
        <v>0.91</v>
      </c>
      <c r="J273" s="40">
        <v>0.84</v>
      </c>
      <c r="K273" s="40">
        <v>1.08</v>
      </c>
      <c r="L273" s="40">
        <v>1</v>
      </c>
      <c r="M273" s="40">
        <v>0.85</v>
      </c>
      <c r="N273" s="48">
        <v>11.18</v>
      </c>
    </row>
    <row r="274" spans="1:14" ht="12.75">
      <c r="A274" s="37" t="s">
        <v>210</v>
      </c>
      <c r="B274" s="40">
        <v>0.47</v>
      </c>
      <c r="C274" s="40">
        <v>0.49</v>
      </c>
      <c r="D274" s="40">
        <v>0.63</v>
      </c>
      <c r="E274" s="40">
        <v>0.82</v>
      </c>
      <c r="F274" s="40">
        <v>0.83</v>
      </c>
      <c r="G274" s="40">
        <v>0.71</v>
      </c>
      <c r="H274" s="40">
        <v>0.53</v>
      </c>
      <c r="I274" s="40">
        <v>0.71</v>
      </c>
      <c r="J274" s="40">
        <v>0.84</v>
      </c>
      <c r="K274" s="40">
        <v>1.06</v>
      </c>
      <c r="L274" s="40">
        <v>0.57</v>
      </c>
      <c r="M274" s="40">
        <v>0.58</v>
      </c>
      <c r="N274" s="48">
        <v>8.24</v>
      </c>
    </row>
    <row r="275" spans="1:14" ht="12.75">
      <c r="A275" s="37" t="s">
        <v>211</v>
      </c>
      <c r="B275" s="40">
        <v>0.67</v>
      </c>
      <c r="C275" s="40">
        <v>0.78</v>
      </c>
      <c r="D275" s="40">
        <v>0.99</v>
      </c>
      <c r="E275" s="40">
        <v>0.88</v>
      </c>
      <c r="F275" s="40">
        <v>1.15</v>
      </c>
      <c r="G275" s="40">
        <v>0.8</v>
      </c>
      <c r="H275" s="40">
        <v>0.85</v>
      </c>
      <c r="I275" s="40">
        <v>0.89</v>
      </c>
      <c r="J275" s="40">
        <v>0.83</v>
      </c>
      <c r="K275" s="40">
        <v>1.06</v>
      </c>
      <c r="L275" s="40">
        <v>0.9</v>
      </c>
      <c r="M275" s="40">
        <v>0.68</v>
      </c>
      <c r="N275" s="48">
        <v>10.48</v>
      </c>
    </row>
    <row r="276" spans="1:14" ht="12.75">
      <c r="A276" s="37" t="s">
        <v>212</v>
      </c>
      <c r="B276" s="40">
        <v>1.29</v>
      </c>
      <c r="C276" s="40">
        <v>1.85</v>
      </c>
      <c r="D276" s="40">
        <v>2</v>
      </c>
      <c r="E276" s="40">
        <v>1.08</v>
      </c>
      <c r="F276" s="40">
        <v>0.71</v>
      </c>
      <c r="G276" s="40">
        <v>0.38</v>
      </c>
      <c r="H276" s="40">
        <v>0.84</v>
      </c>
      <c r="I276" s="40">
        <v>1.09</v>
      </c>
      <c r="J276" s="40">
        <v>1.09</v>
      </c>
      <c r="K276" s="40">
        <v>1.2</v>
      </c>
      <c r="L276" s="40">
        <v>1.25</v>
      </c>
      <c r="M276" s="40">
        <v>1.11</v>
      </c>
      <c r="N276" s="48">
        <v>13.89</v>
      </c>
    </row>
    <row r="277" spans="1:14" ht="12.75">
      <c r="A277" s="37" t="s">
        <v>213</v>
      </c>
      <c r="B277" s="40">
        <v>0.31</v>
      </c>
      <c r="C277" s="40">
        <v>0.39</v>
      </c>
      <c r="D277" s="40">
        <v>0.59</v>
      </c>
      <c r="E277" s="40">
        <v>0.62</v>
      </c>
      <c r="F277" s="40">
        <v>0.66</v>
      </c>
      <c r="G277" s="40">
        <v>0.4</v>
      </c>
      <c r="H277" s="40">
        <v>0.59</v>
      </c>
      <c r="I277" s="40">
        <v>0.97</v>
      </c>
      <c r="J277" s="40">
        <v>0.73</v>
      </c>
      <c r="K277" s="40">
        <v>0.72</v>
      </c>
      <c r="L277" s="40">
        <v>0.5</v>
      </c>
      <c r="M277" s="40">
        <v>0.25</v>
      </c>
      <c r="N277" s="48">
        <v>6.73</v>
      </c>
    </row>
    <row r="278" spans="1:14" ht="12.75">
      <c r="A278" s="37" t="s">
        <v>214</v>
      </c>
      <c r="B278" s="40">
        <v>1.16</v>
      </c>
      <c r="C278" s="40">
        <v>1.14</v>
      </c>
      <c r="D278" s="40">
        <v>1.42</v>
      </c>
      <c r="E278" s="40">
        <v>1.74</v>
      </c>
      <c r="F278" s="40">
        <v>1.82</v>
      </c>
      <c r="G278" s="40">
        <v>1.11</v>
      </c>
      <c r="H278" s="40">
        <v>0.99</v>
      </c>
      <c r="I278" s="40">
        <v>1.07</v>
      </c>
      <c r="J278" s="40">
        <v>1.4</v>
      </c>
      <c r="K278" s="40">
        <v>1.56</v>
      </c>
      <c r="L278" s="40">
        <v>1.52</v>
      </c>
      <c r="M278" s="40">
        <v>1.23</v>
      </c>
      <c r="N278" s="48">
        <v>16.16</v>
      </c>
    </row>
    <row r="279" spans="1:14" ht="12.75">
      <c r="A279" s="37" t="s">
        <v>254</v>
      </c>
      <c r="B279" s="40">
        <v>2.37</v>
      </c>
      <c r="C279" s="40">
        <v>2.36</v>
      </c>
      <c r="D279" s="40">
        <v>2.52</v>
      </c>
      <c r="E279" s="40">
        <v>3.03</v>
      </c>
      <c r="F279" s="40">
        <v>2.79</v>
      </c>
      <c r="G279" s="40">
        <v>1.69</v>
      </c>
      <c r="H279" s="40">
        <v>0.93</v>
      </c>
      <c r="I279" s="40">
        <v>1.07</v>
      </c>
      <c r="J279" s="40">
        <v>1.67</v>
      </c>
      <c r="K279" s="40">
        <v>2.31</v>
      </c>
      <c r="L279" s="40">
        <v>2.17</v>
      </c>
      <c r="M279" s="40">
        <v>2.35</v>
      </c>
      <c r="N279" s="48">
        <v>25.26</v>
      </c>
    </row>
    <row r="280" spans="1:14" ht="12.75">
      <c r="A280" s="37" t="s">
        <v>328</v>
      </c>
      <c r="B280" s="40">
        <v>0.56</v>
      </c>
      <c r="C280" s="40">
        <v>0.59</v>
      </c>
      <c r="D280" s="40">
        <v>0.72</v>
      </c>
      <c r="E280" s="40">
        <v>0.74</v>
      </c>
      <c r="F280" s="40">
        <v>0.77</v>
      </c>
      <c r="G280" s="40">
        <v>0.46</v>
      </c>
      <c r="H280" s="40">
        <v>0.8</v>
      </c>
      <c r="I280" s="40">
        <v>1.05</v>
      </c>
      <c r="J280" s="40">
        <v>1.27</v>
      </c>
      <c r="K280" s="40">
        <v>1.02</v>
      </c>
      <c r="L280" s="40">
        <v>0.61</v>
      </c>
      <c r="M280" s="40">
        <v>0.48</v>
      </c>
      <c r="N280" s="48">
        <v>9.07</v>
      </c>
    </row>
    <row r="281" spans="1:14" ht="12.75">
      <c r="A281" s="37" t="s">
        <v>215</v>
      </c>
      <c r="B281" s="40">
        <v>0.27</v>
      </c>
      <c r="C281" s="40">
        <v>0.29</v>
      </c>
      <c r="D281" s="40">
        <v>0.39</v>
      </c>
      <c r="E281" s="40">
        <v>0.5</v>
      </c>
      <c r="F281" s="40">
        <v>0.72</v>
      </c>
      <c r="G281" s="40">
        <v>0.52</v>
      </c>
      <c r="H281" s="40">
        <v>0.27</v>
      </c>
      <c r="I281" s="40">
        <v>0.34</v>
      </c>
      <c r="J281" s="40">
        <v>0.36</v>
      </c>
      <c r="K281" s="40">
        <v>0.48</v>
      </c>
      <c r="L281" s="40">
        <v>0.31</v>
      </c>
      <c r="M281" s="40">
        <v>0.25</v>
      </c>
      <c r="N281" s="48">
        <v>4.7</v>
      </c>
    </row>
    <row r="282" spans="1:14" ht="12.75">
      <c r="A282" s="37" t="s">
        <v>255</v>
      </c>
      <c r="B282" s="40">
        <v>0.63</v>
      </c>
      <c r="C282" s="40">
        <v>0.64</v>
      </c>
      <c r="D282" s="40">
        <v>0.87</v>
      </c>
      <c r="E282" s="40">
        <v>0.63</v>
      </c>
      <c r="F282" s="40">
        <v>0.81</v>
      </c>
      <c r="G282" s="40">
        <v>0.51</v>
      </c>
      <c r="H282" s="40">
        <v>1.25</v>
      </c>
      <c r="I282" s="40">
        <v>1.64</v>
      </c>
      <c r="J282" s="40">
        <v>1.15</v>
      </c>
      <c r="K282" s="40">
        <v>1.25</v>
      </c>
      <c r="L282" s="40">
        <v>0.63</v>
      </c>
      <c r="M282" s="40">
        <v>0.36</v>
      </c>
      <c r="N282" s="48">
        <v>10.37</v>
      </c>
    </row>
    <row r="283" spans="1:14" ht="12.75">
      <c r="A283" s="37" t="s">
        <v>216</v>
      </c>
      <c r="B283" s="40">
        <v>0.5</v>
      </c>
      <c r="C283" s="40">
        <v>0.52</v>
      </c>
      <c r="D283" s="40">
        <v>0.61</v>
      </c>
      <c r="E283" s="40">
        <v>0.89</v>
      </c>
      <c r="F283" s="40">
        <v>1.09</v>
      </c>
      <c r="G283" s="40">
        <v>1.06</v>
      </c>
      <c r="H283" s="40">
        <v>0.75</v>
      </c>
      <c r="I283" s="40">
        <v>0.8</v>
      </c>
      <c r="J283" s="40">
        <v>1.01</v>
      </c>
      <c r="K283" s="40">
        <v>0.94</v>
      </c>
      <c r="L283" s="40">
        <v>0.66</v>
      </c>
      <c r="M283" s="40">
        <v>0.53</v>
      </c>
      <c r="N283" s="48">
        <v>9.36</v>
      </c>
    </row>
    <row r="284" spans="1:14" ht="12.75">
      <c r="A284" s="37" t="s">
        <v>256</v>
      </c>
      <c r="B284" s="40">
        <v>0.51</v>
      </c>
      <c r="C284" s="40">
        <v>0.31</v>
      </c>
      <c r="D284" s="40">
        <v>0.35</v>
      </c>
      <c r="E284" s="40">
        <v>0.67</v>
      </c>
      <c r="F284" s="40">
        <v>0.54</v>
      </c>
      <c r="G284" s="40">
        <v>0.3</v>
      </c>
      <c r="H284" s="40">
        <v>0.62</v>
      </c>
      <c r="I284" s="40">
        <v>0.84</v>
      </c>
      <c r="J284" s="40">
        <v>0.58</v>
      </c>
      <c r="K284" s="40">
        <v>0.61</v>
      </c>
      <c r="L284" s="40">
        <v>0.52</v>
      </c>
      <c r="M284" s="40">
        <v>0.65</v>
      </c>
      <c r="N284" s="48">
        <v>6.5</v>
      </c>
    </row>
    <row r="285" spans="1:14" ht="12.75">
      <c r="A285" s="50" t="s">
        <v>217</v>
      </c>
      <c r="B285" s="51">
        <v>1.61</v>
      </c>
      <c r="C285" s="51">
        <v>1.82</v>
      </c>
      <c r="D285" s="51">
        <v>1.87</v>
      </c>
      <c r="E285" s="51">
        <v>1.15</v>
      </c>
      <c r="F285" s="51">
        <v>0.79</v>
      </c>
      <c r="G285" s="51">
        <v>0.46</v>
      </c>
      <c r="H285" s="51">
        <v>0.99</v>
      </c>
      <c r="I285" s="51">
        <v>1.43</v>
      </c>
      <c r="J285" s="51">
        <v>1.08</v>
      </c>
      <c r="K285" s="51">
        <v>1.06</v>
      </c>
      <c r="L285" s="51">
        <v>1.25</v>
      </c>
      <c r="M285" s="51">
        <v>1.35</v>
      </c>
      <c r="N285" s="52">
        <v>14.86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&amp;C&amp;"Arial,Bold"Monthly Average  Precipitation (Inches)</oddHead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>
        <v>5</v>
      </c>
      <c r="C3" s="40">
        <v>4.1</v>
      </c>
      <c r="D3" s="40">
        <v>5.8</v>
      </c>
      <c r="E3" s="40">
        <v>0.4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0.3</v>
      </c>
      <c r="L3" s="40">
        <v>1.8</v>
      </c>
      <c r="M3" s="40">
        <v>2.8</v>
      </c>
      <c r="N3" s="48">
        <v>20.2</v>
      </c>
    </row>
    <row r="4" spans="1:14" ht="12.75">
      <c r="A4" s="37" t="s">
        <v>3</v>
      </c>
      <c r="B4" s="40">
        <v>4.1</v>
      </c>
      <c r="C4" s="40">
        <v>2.7</v>
      </c>
      <c r="D4" s="40">
        <v>1.3</v>
      </c>
      <c r="E4" s="40">
        <v>0.9</v>
      </c>
      <c r="F4" s="40">
        <v>0.1</v>
      </c>
      <c r="G4" s="40">
        <v>0</v>
      </c>
      <c r="H4" s="40">
        <v>0</v>
      </c>
      <c r="I4" s="40">
        <v>0</v>
      </c>
      <c r="J4" s="40">
        <v>0.4</v>
      </c>
      <c r="K4" s="40">
        <v>0.7</v>
      </c>
      <c r="L4" s="40">
        <v>2.8</v>
      </c>
      <c r="M4" s="40">
        <v>4.2</v>
      </c>
      <c r="N4" s="48">
        <v>17.2</v>
      </c>
    </row>
    <row r="5" spans="1:14" ht="12.75">
      <c r="A5" s="37" t="s">
        <v>4</v>
      </c>
      <c r="B5" s="40">
        <v>11.4</v>
      </c>
      <c r="C5" s="40">
        <v>8.3</v>
      </c>
      <c r="D5" s="40">
        <v>3.6</v>
      </c>
      <c r="E5" s="40">
        <v>1.7</v>
      </c>
      <c r="F5" s="40">
        <v>0.1</v>
      </c>
      <c r="G5" s="40">
        <v>0</v>
      </c>
      <c r="H5" s="40">
        <v>0</v>
      </c>
      <c r="I5" s="40">
        <v>0</v>
      </c>
      <c r="J5" s="40">
        <v>0</v>
      </c>
      <c r="K5" s="40">
        <v>0.4</v>
      </c>
      <c r="L5" s="40">
        <v>4.7</v>
      </c>
      <c r="M5" s="40">
        <v>7</v>
      </c>
      <c r="N5" s="48">
        <v>37.2</v>
      </c>
    </row>
    <row r="6" spans="1:14" ht="12.75">
      <c r="A6" s="37" t="s">
        <v>5</v>
      </c>
      <c r="B6" s="40">
        <v>84.9</v>
      </c>
      <c r="C6" s="40">
        <v>76.7</v>
      </c>
      <c r="D6" s="40">
        <v>79.4</v>
      </c>
      <c r="E6" s="40">
        <v>58.7</v>
      </c>
      <c r="F6" s="40">
        <v>26.2</v>
      </c>
      <c r="G6" s="40">
        <v>5</v>
      </c>
      <c r="H6" s="40">
        <v>0</v>
      </c>
      <c r="I6" s="40">
        <v>0</v>
      </c>
      <c r="J6" s="40">
        <v>4.3</v>
      </c>
      <c r="K6" s="40">
        <v>30.2</v>
      </c>
      <c r="L6" s="40">
        <v>65</v>
      </c>
      <c r="M6" s="40">
        <v>81</v>
      </c>
      <c r="N6" s="48">
        <v>511.4</v>
      </c>
    </row>
    <row r="7" spans="1:14" ht="12.75">
      <c r="A7" s="37" t="s">
        <v>6</v>
      </c>
      <c r="B7" s="40">
        <v>9.3</v>
      </c>
      <c r="C7" s="40">
        <v>7.3</v>
      </c>
      <c r="D7" s="40">
        <v>4.4</v>
      </c>
      <c r="E7" s="40">
        <v>2.2</v>
      </c>
      <c r="F7" s="40">
        <v>0.1</v>
      </c>
      <c r="G7" s="40">
        <v>0</v>
      </c>
      <c r="H7" s="40">
        <v>0</v>
      </c>
      <c r="I7" s="40">
        <v>0</v>
      </c>
      <c r="J7" s="40">
        <v>0</v>
      </c>
      <c r="K7" s="40">
        <v>1.2</v>
      </c>
      <c r="L7" s="40">
        <v>4.7</v>
      </c>
      <c r="M7" s="40">
        <v>8.3</v>
      </c>
      <c r="N7" s="48">
        <v>37.5</v>
      </c>
    </row>
    <row r="8" spans="1:14" ht="12.75">
      <c r="A8" s="37" t="s">
        <v>7</v>
      </c>
      <c r="B8" s="40">
        <v>20.8</v>
      </c>
      <c r="C8" s="40">
        <v>19.3</v>
      </c>
      <c r="D8" s="40">
        <v>14.1</v>
      </c>
      <c r="E8" s="40">
        <v>4.5</v>
      </c>
      <c r="F8" s="40">
        <v>0.5</v>
      </c>
      <c r="G8" s="40">
        <v>0.1</v>
      </c>
      <c r="H8" s="40">
        <v>0</v>
      </c>
      <c r="I8" s="40">
        <v>0</v>
      </c>
      <c r="J8" s="40">
        <v>0</v>
      </c>
      <c r="K8" s="40">
        <v>1.2</v>
      </c>
      <c r="L8" s="40">
        <v>6.6</v>
      </c>
      <c r="M8" s="40">
        <v>15.5</v>
      </c>
      <c r="N8" s="48">
        <v>82.6</v>
      </c>
    </row>
    <row r="9" spans="1:14" ht="12.75">
      <c r="A9" s="37" t="s">
        <v>294</v>
      </c>
      <c r="B9" s="40">
        <v>17.7</v>
      </c>
      <c r="C9" s="40">
        <v>2.7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2.4</v>
      </c>
      <c r="L9" s="40">
        <v>0.9</v>
      </c>
      <c r="M9" s="40">
        <v>12.1</v>
      </c>
      <c r="N9" s="48">
        <v>35.8</v>
      </c>
    </row>
    <row r="10" spans="1:14" ht="12.75">
      <c r="A10" s="37" t="s">
        <v>8</v>
      </c>
      <c r="B10" s="40">
        <v>0.6</v>
      </c>
      <c r="C10" s="40">
        <v>0.2</v>
      </c>
      <c r="D10" s="40">
        <v>0.1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0.3</v>
      </c>
      <c r="M10" s="40">
        <v>1.2</v>
      </c>
      <c r="N10" s="48">
        <v>2.4</v>
      </c>
    </row>
    <row r="11" spans="1:14" ht="12.75">
      <c r="A11" s="37" t="s">
        <v>9</v>
      </c>
      <c r="B11" s="40">
        <v>5</v>
      </c>
      <c r="C11" s="40">
        <v>3.9</v>
      </c>
      <c r="D11" s="40">
        <v>3.7</v>
      </c>
      <c r="E11" s="40">
        <v>2</v>
      </c>
      <c r="F11" s="40">
        <v>0.4</v>
      </c>
      <c r="G11" s="40">
        <v>0</v>
      </c>
      <c r="H11" s="40">
        <v>0</v>
      </c>
      <c r="I11" s="40">
        <v>0</v>
      </c>
      <c r="J11" s="40">
        <v>0</v>
      </c>
      <c r="K11" s="40">
        <v>0.4</v>
      </c>
      <c r="L11" s="40">
        <v>2.1</v>
      </c>
      <c r="M11" s="40">
        <v>3</v>
      </c>
      <c r="N11" s="48">
        <v>20.5</v>
      </c>
    </row>
    <row r="12" spans="1:14" ht="12.75">
      <c r="A12" s="37" t="s">
        <v>10</v>
      </c>
      <c r="B12" s="40">
        <v>2.2</v>
      </c>
      <c r="C12" s="40">
        <v>0.8</v>
      </c>
      <c r="D12" s="40">
        <v>0.9</v>
      </c>
      <c r="E12" s="40"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0.4</v>
      </c>
      <c r="L12" s="40">
        <v>0.6</v>
      </c>
      <c r="M12" s="40">
        <v>4.4</v>
      </c>
      <c r="N12" s="48">
        <v>10.4</v>
      </c>
    </row>
    <row r="13" spans="1:14" ht="12.75">
      <c r="A13" s="37" t="s">
        <v>220</v>
      </c>
      <c r="B13" s="40">
        <v>2.2</v>
      </c>
      <c r="C13" s="40">
        <v>3.3</v>
      </c>
      <c r="D13" s="40">
        <v>0</v>
      </c>
      <c r="E13" s="40">
        <v>0.8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0.3</v>
      </c>
      <c r="L13" s="40">
        <v>5.2</v>
      </c>
      <c r="M13" s="40">
        <v>2.5</v>
      </c>
      <c r="N13" s="48">
        <v>14.4</v>
      </c>
    </row>
    <row r="14" spans="1:14" ht="12.75">
      <c r="A14" s="37" t="s">
        <v>11</v>
      </c>
      <c r="B14" s="40">
        <v>1.9</v>
      </c>
      <c r="C14" s="40">
        <v>0.8</v>
      </c>
      <c r="D14" s="40">
        <v>0.7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0.4</v>
      </c>
      <c r="M14" s="40">
        <v>1.9</v>
      </c>
      <c r="N14" s="48">
        <v>5.7</v>
      </c>
    </row>
    <row r="15" spans="1:14" ht="12.75">
      <c r="A15" s="37" t="s">
        <v>221</v>
      </c>
      <c r="B15" s="40">
        <v>28</v>
      </c>
      <c r="C15" s="40">
        <v>19.1</v>
      </c>
      <c r="D15" s="40">
        <v>11.8</v>
      </c>
      <c r="E15" s="40">
        <v>4.6</v>
      </c>
      <c r="F15" s="40">
        <v>1.1</v>
      </c>
      <c r="G15" s="40">
        <v>0</v>
      </c>
      <c r="H15" s="40">
        <v>0</v>
      </c>
      <c r="I15" s="40">
        <v>0</v>
      </c>
      <c r="J15" s="40">
        <v>0</v>
      </c>
      <c r="K15" s="40">
        <v>1.8</v>
      </c>
      <c r="L15" s="40">
        <v>12.5</v>
      </c>
      <c r="M15" s="40">
        <v>24.6</v>
      </c>
      <c r="N15" s="48">
        <v>103.5</v>
      </c>
    </row>
    <row r="16" spans="1:14" ht="12.75">
      <c r="A16" s="37" t="s">
        <v>222</v>
      </c>
      <c r="B16" s="91">
        <v>13.1</v>
      </c>
      <c r="C16" s="91">
        <v>10</v>
      </c>
      <c r="D16" s="91">
        <v>9.7</v>
      </c>
      <c r="E16" s="91">
        <v>1.1</v>
      </c>
      <c r="F16" s="91">
        <v>1.7</v>
      </c>
      <c r="G16" s="91">
        <v>0</v>
      </c>
      <c r="H16" s="91">
        <v>0</v>
      </c>
      <c r="I16" s="91">
        <v>0</v>
      </c>
      <c r="J16" s="91">
        <v>0</v>
      </c>
      <c r="K16" s="91">
        <v>0.4</v>
      </c>
      <c r="L16" s="91">
        <v>6.2</v>
      </c>
      <c r="M16" s="91">
        <v>11.7</v>
      </c>
      <c r="N16" s="92">
        <v>53.7</v>
      </c>
    </row>
    <row r="17" spans="1:14" ht="12.75">
      <c r="A17" s="37" t="s">
        <v>329</v>
      </c>
      <c r="B17" s="40">
        <v>10.3</v>
      </c>
      <c r="C17" s="40">
        <v>11.2</v>
      </c>
      <c r="D17" s="40">
        <v>4</v>
      </c>
      <c r="E17" s="40">
        <v>1.9</v>
      </c>
      <c r="F17" s="40">
        <v>0.3</v>
      </c>
      <c r="G17" s="40">
        <v>0</v>
      </c>
      <c r="H17" s="40">
        <v>0</v>
      </c>
      <c r="I17" s="40">
        <v>0</v>
      </c>
      <c r="J17" s="40">
        <v>0</v>
      </c>
      <c r="K17" s="40">
        <v>0.2</v>
      </c>
      <c r="L17" s="40">
        <v>5.9</v>
      </c>
      <c r="M17" s="40">
        <v>8.2</v>
      </c>
      <c r="N17" s="48">
        <v>42</v>
      </c>
    </row>
    <row r="18" spans="1:14" ht="12.75">
      <c r="A18" s="37" t="s">
        <v>12</v>
      </c>
      <c r="B18" s="40">
        <v>5.9</v>
      </c>
      <c r="C18" s="40">
        <v>2.7</v>
      </c>
      <c r="D18" s="40">
        <v>0.1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0.3</v>
      </c>
      <c r="M18" s="40">
        <v>2.1</v>
      </c>
      <c r="N18" s="48">
        <v>11.2</v>
      </c>
    </row>
    <row r="19" spans="1:14" ht="12.75">
      <c r="A19" s="37" t="s">
        <v>13</v>
      </c>
      <c r="B19" s="40">
        <v>7.1</v>
      </c>
      <c r="C19" s="40">
        <v>4.5</v>
      </c>
      <c r="D19" s="40">
        <v>1.6</v>
      </c>
      <c r="E19" s="40">
        <v>0.7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0.1</v>
      </c>
      <c r="L19" s="40">
        <v>1.6</v>
      </c>
      <c r="M19" s="40">
        <v>5.5</v>
      </c>
      <c r="N19" s="48">
        <v>21.1</v>
      </c>
    </row>
    <row r="20" spans="1:14" ht="12.75">
      <c r="A20" s="37" t="s">
        <v>14</v>
      </c>
      <c r="B20" s="40">
        <v>8.7</v>
      </c>
      <c r="C20" s="40">
        <v>6.6</v>
      </c>
      <c r="D20" s="40">
        <v>4.9</v>
      </c>
      <c r="E20" s="40">
        <v>2.6</v>
      </c>
      <c r="F20" s="40">
        <v>0.9</v>
      </c>
      <c r="G20" s="40">
        <v>0.1</v>
      </c>
      <c r="H20" s="40">
        <v>0</v>
      </c>
      <c r="I20" s="40">
        <v>0</v>
      </c>
      <c r="J20" s="40">
        <v>0</v>
      </c>
      <c r="K20" s="40">
        <v>0.6</v>
      </c>
      <c r="L20" s="40">
        <v>3.9</v>
      </c>
      <c r="M20" s="40">
        <v>5.2</v>
      </c>
      <c r="N20" s="48">
        <v>33.5</v>
      </c>
    </row>
    <row r="21" spans="1:14" ht="12.75">
      <c r="A21" s="37" t="s">
        <v>15</v>
      </c>
      <c r="B21" s="40">
        <v>22.9</v>
      </c>
      <c r="C21" s="40">
        <v>23.3</v>
      </c>
      <c r="D21" s="40">
        <v>26.9</v>
      </c>
      <c r="E21" s="40">
        <v>15.5</v>
      </c>
      <c r="F21" s="40">
        <v>3.7</v>
      </c>
      <c r="G21" s="40">
        <v>0.2</v>
      </c>
      <c r="H21" s="40">
        <v>0</v>
      </c>
      <c r="I21" s="40">
        <v>0</v>
      </c>
      <c r="J21" s="40">
        <v>0.3</v>
      </c>
      <c r="K21" s="40">
        <v>4.4</v>
      </c>
      <c r="L21" s="40">
        <v>12.8</v>
      </c>
      <c r="M21" s="40">
        <v>19.5</v>
      </c>
      <c r="N21" s="48">
        <v>129.5</v>
      </c>
    </row>
    <row r="22" spans="1:14" ht="12.75">
      <c r="A22" s="37" t="s">
        <v>16</v>
      </c>
      <c r="B22" s="40">
        <v>1.3</v>
      </c>
      <c r="C22" s="40">
        <v>0.9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0.3</v>
      </c>
      <c r="N22" s="48">
        <v>2.5</v>
      </c>
    </row>
    <row r="23" spans="1:14" ht="12.75">
      <c r="A23" s="37" t="s">
        <v>17</v>
      </c>
      <c r="B23" s="40">
        <v>23</v>
      </c>
      <c r="C23" s="40">
        <v>19.4</v>
      </c>
      <c r="D23" s="40">
        <v>17</v>
      </c>
      <c r="E23" s="40">
        <v>8</v>
      </c>
      <c r="F23" s="40">
        <v>1.4</v>
      </c>
      <c r="G23" s="40">
        <v>0</v>
      </c>
      <c r="H23" s="40">
        <v>0</v>
      </c>
      <c r="I23" s="40">
        <v>0</v>
      </c>
      <c r="J23" s="40">
        <v>0.1</v>
      </c>
      <c r="K23" s="40">
        <v>1.3</v>
      </c>
      <c r="L23" s="40">
        <v>8.7</v>
      </c>
      <c r="M23" s="40">
        <v>17.9</v>
      </c>
      <c r="N23" s="48">
        <v>96.8</v>
      </c>
    </row>
    <row r="24" spans="1:14" ht="12.75">
      <c r="A24" s="37" t="s">
        <v>18</v>
      </c>
      <c r="B24" s="40">
        <v>11</v>
      </c>
      <c r="C24" s="40">
        <v>5.9</v>
      </c>
      <c r="D24" s="40">
        <v>5</v>
      </c>
      <c r="E24" s="40">
        <v>0.9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0.1</v>
      </c>
      <c r="L24" s="40">
        <v>10.5</v>
      </c>
      <c r="M24" s="40">
        <v>2.8</v>
      </c>
      <c r="N24" s="48">
        <v>36.3</v>
      </c>
    </row>
    <row r="25" spans="1:14" ht="12.75">
      <c r="A25" s="37" t="s">
        <v>19</v>
      </c>
      <c r="B25" s="40">
        <v>16.6</v>
      </c>
      <c r="C25" s="40">
        <v>12.1</v>
      </c>
      <c r="D25" s="40">
        <v>9.2</v>
      </c>
      <c r="E25" s="40">
        <v>3.9</v>
      </c>
      <c r="F25" s="40">
        <v>0.9</v>
      </c>
      <c r="G25" s="40">
        <v>0</v>
      </c>
      <c r="H25" s="40">
        <v>0</v>
      </c>
      <c r="I25" s="40">
        <v>0</v>
      </c>
      <c r="J25" s="40">
        <v>0.2</v>
      </c>
      <c r="K25" s="40">
        <v>1.8</v>
      </c>
      <c r="L25" s="40">
        <v>7.2</v>
      </c>
      <c r="M25" s="40">
        <v>16.9</v>
      </c>
      <c r="N25" s="48">
        <v>68.8</v>
      </c>
    </row>
    <row r="26" spans="1:14" ht="12.75">
      <c r="A26" s="37" t="s">
        <v>310</v>
      </c>
      <c r="B26" s="40">
        <v>14.9</v>
      </c>
      <c r="C26" s="40">
        <v>8.3</v>
      </c>
      <c r="D26" s="40">
        <v>12.2</v>
      </c>
      <c r="E26" s="40">
        <v>0.3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</v>
      </c>
      <c r="M26" s="40">
        <v>14.2</v>
      </c>
      <c r="N26" s="48">
        <v>58</v>
      </c>
    </row>
    <row r="27" spans="1:14" ht="12.75">
      <c r="A27" s="37" t="s">
        <v>20</v>
      </c>
      <c r="B27" s="40">
        <v>5.6</v>
      </c>
      <c r="C27" s="40">
        <v>4.4</v>
      </c>
      <c r="D27" s="40">
        <v>5.4</v>
      </c>
      <c r="E27" s="40">
        <v>1.4</v>
      </c>
      <c r="F27" s="40">
        <v>0.3</v>
      </c>
      <c r="G27" s="40">
        <v>0</v>
      </c>
      <c r="H27" s="40">
        <v>0</v>
      </c>
      <c r="I27" s="40">
        <v>0</v>
      </c>
      <c r="J27" s="40">
        <v>0</v>
      </c>
      <c r="K27" s="40">
        <v>0.1</v>
      </c>
      <c r="L27" s="40">
        <v>3.1</v>
      </c>
      <c r="M27" s="40">
        <v>4.1</v>
      </c>
      <c r="N27" s="48">
        <v>24.4</v>
      </c>
    </row>
    <row r="28" spans="1:14" ht="12.75">
      <c r="A28" s="37" t="s">
        <v>21</v>
      </c>
      <c r="B28" s="40">
        <v>10.9</v>
      </c>
      <c r="C28" s="40">
        <v>7.3</v>
      </c>
      <c r="D28" s="40">
        <v>4.3</v>
      </c>
      <c r="E28" s="40">
        <v>1.9</v>
      </c>
      <c r="F28" s="40">
        <v>0.2</v>
      </c>
      <c r="G28" s="40">
        <v>0</v>
      </c>
      <c r="H28" s="40">
        <v>0</v>
      </c>
      <c r="I28" s="40">
        <v>0</v>
      </c>
      <c r="J28" s="40">
        <v>0</v>
      </c>
      <c r="K28" s="40">
        <v>0.3</v>
      </c>
      <c r="L28" s="40">
        <v>3.3</v>
      </c>
      <c r="M28" s="40">
        <v>9.9</v>
      </c>
      <c r="N28" s="48">
        <v>38.1</v>
      </c>
    </row>
    <row r="29" spans="1:14" ht="12.75">
      <c r="A29" s="37" t="s">
        <v>22</v>
      </c>
      <c r="B29" s="40">
        <v>35.7</v>
      </c>
      <c r="C29" s="40">
        <v>38.9</v>
      </c>
      <c r="D29" s="40">
        <v>44.4</v>
      </c>
      <c r="E29" s="40">
        <v>31.4</v>
      </c>
      <c r="F29" s="40">
        <v>12.7</v>
      </c>
      <c r="G29" s="40">
        <v>2.4</v>
      </c>
      <c r="H29" s="40">
        <v>0</v>
      </c>
      <c r="I29" s="40">
        <v>0</v>
      </c>
      <c r="J29" s="40">
        <v>1.7</v>
      </c>
      <c r="K29" s="40">
        <v>12.7</v>
      </c>
      <c r="L29" s="40">
        <v>27.8</v>
      </c>
      <c r="M29" s="40">
        <v>34.6</v>
      </c>
      <c r="N29" s="48">
        <v>242.3</v>
      </c>
    </row>
    <row r="30" spans="1:14" ht="12.75">
      <c r="A30" s="37" t="s">
        <v>23</v>
      </c>
      <c r="B30" s="40">
        <v>3.1</v>
      </c>
      <c r="C30" s="40">
        <v>1.2</v>
      </c>
      <c r="D30" s="40">
        <v>0.3</v>
      </c>
      <c r="E30" s="40">
        <v>0.1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0.5</v>
      </c>
      <c r="M30" s="40">
        <v>3</v>
      </c>
      <c r="N30" s="48">
        <v>8.2</v>
      </c>
    </row>
    <row r="31" spans="1:14" ht="12.75">
      <c r="A31" s="37" t="s">
        <v>24</v>
      </c>
      <c r="B31" s="40">
        <v>6.4</v>
      </c>
      <c r="C31" s="40">
        <v>5.2</v>
      </c>
      <c r="D31" s="40">
        <v>4.3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0.4</v>
      </c>
      <c r="L31" s="40">
        <v>1.7</v>
      </c>
      <c r="M31" s="40">
        <v>5.2</v>
      </c>
      <c r="N31" s="48">
        <v>24.2</v>
      </c>
    </row>
    <row r="32" spans="1:14" ht="12.75">
      <c r="A32" s="37" t="s">
        <v>223</v>
      </c>
      <c r="B32" s="40">
        <v>2.5</v>
      </c>
      <c r="C32" s="40">
        <v>2.8</v>
      </c>
      <c r="D32" s="40">
        <v>2.3</v>
      </c>
      <c r="E32" s="40">
        <v>0.5</v>
      </c>
      <c r="F32" s="40">
        <v>0</v>
      </c>
      <c r="G32" s="40">
        <v>0</v>
      </c>
      <c r="H32" s="40">
        <v>0</v>
      </c>
      <c r="I32" s="40">
        <v>0</v>
      </c>
      <c r="J32" s="40">
        <v>1.3</v>
      </c>
      <c r="K32" s="40">
        <v>0.3</v>
      </c>
      <c r="L32" s="40">
        <v>3</v>
      </c>
      <c r="M32" s="40">
        <v>3</v>
      </c>
      <c r="N32" s="48">
        <v>15.8</v>
      </c>
    </row>
    <row r="33" spans="1:14" ht="12.75">
      <c r="A33" s="37" t="s">
        <v>224</v>
      </c>
      <c r="B33" s="40">
        <v>10.7</v>
      </c>
      <c r="C33" s="40">
        <v>6</v>
      </c>
      <c r="D33" s="40">
        <v>4</v>
      </c>
      <c r="E33" s="40">
        <v>0.9</v>
      </c>
      <c r="F33" s="40">
        <v>0.1</v>
      </c>
      <c r="G33" s="40">
        <v>0</v>
      </c>
      <c r="H33" s="40">
        <v>0</v>
      </c>
      <c r="I33" s="40">
        <v>0</v>
      </c>
      <c r="J33" s="40">
        <v>0</v>
      </c>
      <c r="K33" s="40">
        <v>0.5</v>
      </c>
      <c r="L33" s="40">
        <v>2.5</v>
      </c>
      <c r="M33" s="40">
        <v>8.9</v>
      </c>
      <c r="N33" s="48">
        <v>33.6</v>
      </c>
    </row>
    <row r="34" spans="1:14" ht="12.75">
      <c r="A34" s="37" t="s">
        <v>26</v>
      </c>
      <c r="B34" s="40">
        <v>9.9</v>
      </c>
      <c r="C34" s="40">
        <v>7</v>
      </c>
      <c r="D34" s="40">
        <v>3</v>
      </c>
      <c r="E34" s="40">
        <v>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0.3</v>
      </c>
      <c r="L34" s="40">
        <v>2.3</v>
      </c>
      <c r="M34" s="40">
        <v>4.4</v>
      </c>
      <c r="N34" s="48">
        <v>27.9</v>
      </c>
    </row>
    <row r="35" spans="1:14" ht="12.75">
      <c r="A35" s="37" t="s">
        <v>25</v>
      </c>
      <c r="B35" s="40">
        <v>13.3</v>
      </c>
      <c r="C35" s="40">
        <v>13.7</v>
      </c>
      <c r="D35" s="40">
        <v>7.7</v>
      </c>
      <c r="E35" s="40">
        <v>3.9</v>
      </c>
      <c r="F35" s="40">
        <v>0.1</v>
      </c>
      <c r="G35" s="40">
        <v>0</v>
      </c>
      <c r="H35" s="40">
        <v>0</v>
      </c>
      <c r="I35" s="40">
        <v>0</v>
      </c>
      <c r="J35" s="40">
        <v>0</v>
      </c>
      <c r="K35" s="40">
        <v>0.9</v>
      </c>
      <c r="L35" s="40">
        <v>7.6</v>
      </c>
      <c r="M35" s="40">
        <v>13.3</v>
      </c>
      <c r="N35" s="48">
        <v>60.5</v>
      </c>
    </row>
    <row r="36" spans="1:14" ht="12.75">
      <c r="A36" s="37" t="s">
        <v>27</v>
      </c>
      <c r="B36" s="40">
        <v>58.5</v>
      </c>
      <c r="C36" s="40">
        <v>67.1</v>
      </c>
      <c r="D36" s="40">
        <v>53.6</v>
      </c>
      <c r="E36" s="40">
        <v>45.5</v>
      </c>
      <c r="F36" s="40">
        <v>10</v>
      </c>
      <c r="G36" s="40">
        <v>5.1</v>
      </c>
      <c r="H36" s="40">
        <v>0</v>
      </c>
      <c r="I36" s="40">
        <v>0</v>
      </c>
      <c r="J36" s="40">
        <v>1.3</v>
      </c>
      <c r="K36" s="40">
        <v>27.2</v>
      </c>
      <c r="L36" s="40">
        <v>43.5</v>
      </c>
      <c r="M36" s="40">
        <v>50.8</v>
      </c>
      <c r="N36" s="48">
        <v>362.6</v>
      </c>
    </row>
    <row r="37" spans="1:14" ht="12.75">
      <c r="A37" s="37" t="s">
        <v>28</v>
      </c>
      <c r="B37" s="40">
        <v>19.6</v>
      </c>
      <c r="C37" s="40">
        <v>10.8</v>
      </c>
      <c r="D37" s="40">
        <v>9.4</v>
      </c>
      <c r="E37" s="40">
        <v>3.4</v>
      </c>
      <c r="F37" s="40">
        <v>0.3</v>
      </c>
      <c r="G37" s="40">
        <v>0</v>
      </c>
      <c r="H37" s="40">
        <v>0</v>
      </c>
      <c r="I37" s="40">
        <v>0</v>
      </c>
      <c r="J37" s="40">
        <v>0.1</v>
      </c>
      <c r="K37" s="40">
        <v>1.4</v>
      </c>
      <c r="L37" s="40">
        <v>4.5</v>
      </c>
      <c r="M37" s="40">
        <v>14</v>
      </c>
      <c r="N37" s="48">
        <v>63.5</v>
      </c>
    </row>
    <row r="38" spans="1:14" ht="12.75">
      <c r="A38" s="37" t="s">
        <v>29</v>
      </c>
      <c r="B38" s="40">
        <v>9</v>
      </c>
      <c r="C38" s="40">
        <v>5.5</v>
      </c>
      <c r="D38" s="40">
        <v>3.2</v>
      </c>
      <c r="E38" s="40">
        <v>0.7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0.2</v>
      </c>
      <c r="L38" s="40">
        <v>2.8</v>
      </c>
      <c r="M38" s="40">
        <v>9.6</v>
      </c>
      <c r="N38" s="48">
        <v>31</v>
      </c>
    </row>
    <row r="39" spans="1:14" ht="12.75">
      <c r="A39" s="37" t="s">
        <v>30</v>
      </c>
      <c r="B39" s="40">
        <v>12.3</v>
      </c>
      <c r="C39" s="40">
        <v>12.6</v>
      </c>
      <c r="D39" s="40">
        <v>12.6</v>
      </c>
      <c r="E39" s="40">
        <v>5.9</v>
      </c>
      <c r="F39" s="40">
        <v>2.3</v>
      </c>
      <c r="G39" s="40">
        <v>0</v>
      </c>
      <c r="H39" s="40">
        <v>0</v>
      </c>
      <c r="I39" s="40">
        <v>0</v>
      </c>
      <c r="J39" s="40">
        <v>0.1</v>
      </c>
      <c r="K39" s="40">
        <v>2.3</v>
      </c>
      <c r="L39" s="40">
        <v>7.7</v>
      </c>
      <c r="M39" s="40">
        <v>10.3</v>
      </c>
      <c r="N39" s="48">
        <v>66.1</v>
      </c>
    </row>
    <row r="40" spans="1:14" ht="12.75">
      <c r="A40" s="37" t="s">
        <v>31</v>
      </c>
      <c r="B40" s="40">
        <v>16.8</v>
      </c>
      <c r="C40" s="40">
        <v>18.1</v>
      </c>
      <c r="D40" s="40">
        <v>15.8</v>
      </c>
      <c r="E40" s="40">
        <v>8</v>
      </c>
      <c r="F40" s="40">
        <v>1.8</v>
      </c>
      <c r="G40" s="40">
        <v>0.1</v>
      </c>
      <c r="H40" s="40">
        <v>0</v>
      </c>
      <c r="I40" s="40">
        <v>0</v>
      </c>
      <c r="J40" s="40">
        <v>0</v>
      </c>
      <c r="K40" s="40">
        <v>2.7</v>
      </c>
      <c r="L40" s="40">
        <v>10.6</v>
      </c>
      <c r="M40" s="40">
        <v>13.9</v>
      </c>
      <c r="N40" s="48">
        <v>87.8</v>
      </c>
    </row>
    <row r="41" spans="1:14" ht="12.75">
      <c r="A41" s="37" t="s">
        <v>332</v>
      </c>
      <c r="B41" s="40">
        <v>27</v>
      </c>
      <c r="C41" s="40">
        <v>14.7</v>
      </c>
      <c r="D41" s="40">
        <v>21.6</v>
      </c>
      <c r="E41" s="40">
        <v>7.1</v>
      </c>
      <c r="F41" s="40">
        <v>2.9</v>
      </c>
      <c r="G41" s="40">
        <v>0.6</v>
      </c>
      <c r="H41" s="40">
        <v>0</v>
      </c>
      <c r="I41" s="40">
        <v>0</v>
      </c>
      <c r="J41" s="40">
        <v>0.4</v>
      </c>
      <c r="K41" s="40">
        <v>3.4</v>
      </c>
      <c r="L41" s="40">
        <v>10.8</v>
      </c>
      <c r="M41" s="40">
        <v>16.7</v>
      </c>
      <c r="N41" s="48">
        <v>105.2</v>
      </c>
    </row>
    <row r="42" spans="1:14" ht="12.75">
      <c r="A42" s="37" t="s">
        <v>333</v>
      </c>
      <c r="B42" s="11">
        <v>16.7</v>
      </c>
      <c r="C42" s="16">
        <v>15.4</v>
      </c>
      <c r="D42" s="16">
        <v>18.5</v>
      </c>
      <c r="E42" s="16">
        <v>9.6</v>
      </c>
      <c r="F42" s="16">
        <v>1.2</v>
      </c>
      <c r="G42" s="16">
        <v>0.1</v>
      </c>
      <c r="H42" s="16">
        <v>0</v>
      </c>
      <c r="I42" s="16">
        <v>0</v>
      </c>
      <c r="J42" s="16">
        <v>0</v>
      </c>
      <c r="K42" s="16">
        <v>1.5</v>
      </c>
      <c r="L42" s="16">
        <v>15.2</v>
      </c>
      <c r="M42" s="16">
        <v>14.7</v>
      </c>
      <c r="N42" s="94">
        <v>92.9</v>
      </c>
    </row>
    <row r="43" spans="1:14" ht="12.75">
      <c r="A43" s="37" t="s">
        <v>32</v>
      </c>
      <c r="B43" s="40">
        <v>1.5</v>
      </c>
      <c r="C43" s="40">
        <v>0.5</v>
      </c>
      <c r="D43" s="40">
        <v>0.4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0.2</v>
      </c>
      <c r="M43" s="40">
        <v>2.1</v>
      </c>
      <c r="N43" s="48">
        <v>4.7</v>
      </c>
    </row>
    <row r="44" spans="1:14" ht="12.75">
      <c r="A44" s="37" t="s">
        <v>33</v>
      </c>
      <c r="B44" s="40">
        <v>3.7</v>
      </c>
      <c r="C44" s="40">
        <v>1.5</v>
      </c>
      <c r="D44" s="40">
        <v>0.5</v>
      </c>
      <c r="E44" s="40">
        <v>0.3</v>
      </c>
      <c r="F44" s="40">
        <v>0.1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0.8</v>
      </c>
      <c r="M44" s="40">
        <v>1.2</v>
      </c>
      <c r="N44" s="48">
        <v>8.1</v>
      </c>
    </row>
    <row r="45" spans="1:14" ht="12.75">
      <c r="A45" s="37" t="s">
        <v>34</v>
      </c>
      <c r="B45" s="40">
        <v>7.4</v>
      </c>
      <c r="C45" s="40">
        <v>4.1</v>
      </c>
      <c r="D45" s="40">
        <v>4.4</v>
      </c>
      <c r="E45" s="40">
        <v>4.7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1.3</v>
      </c>
      <c r="L45" s="40">
        <v>3.4</v>
      </c>
      <c r="M45" s="40">
        <v>7.7</v>
      </c>
      <c r="N45" s="48">
        <v>33</v>
      </c>
    </row>
    <row r="46" spans="1:14" ht="12.75">
      <c r="A46" s="37" t="s">
        <v>35</v>
      </c>
      <c r="B46" s="40">
        <v>5.8</v>
      </c>
      <c r="C46" s="40">
        <v>2.6</v>
      </c>
      <c r="D46" s="40">
        <v>3.7</v>
      </c>
      <c r="E46" s="40">
        <v>1.7</v>
      </c>
      <c r="F46" s="40">
        <v>0.1</v>
      </c>
      <c r="G46" s="40">
        <v>0</v>
      </c>
      <c r="H46" s="40">
        <v>0</v>
      </c>
      <c r="I46" s="40">
        <v>0</v>
      </c>
      <c r="J46" s="40">
        <v>0</v>
      </c>
      <c r="K46" s="40">
        <v>0.8</v>
      </c>
      <c r="L46" s="40">
        <v>2.7</v>
      </c>
      <c r="M46" s="40">
        <v>5.4</v>
      </c>
      <c r="N46" s="48">
        <v>22.8</v>
      </c>
    </row>
    <row r="47" spans="1:14" ht="12.75">
      <c r="A47" s="37" t="s">
        <v>36</v>
      </c>
      <c r="B47" s="40">
        <v>3.6</v>
      </c>
      <c r="C47" s="40">
        <v>2.2</v>
      </c>
      <c r="D47" s="40">
        <v>2.4</v>
      </c>
      <c r="E47" s="40">
        <v>0.5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0.2</v>
      </c>
      <c r="L47" s="40">
        <v>1.3</v>
      </c>
      <c r="M47" s="40">
        <v>3.5</v>
      </c>
      <c r="N47" s="48">
        <v>13.7</v>
      </c>
    </row>
    <row r="48" spans="1:14" ht="12.75">
      <c r="A48" s="37" t="s">
        <v>37</v>
      </c>
      <c r="B48" s="40">
        <v>5</v>
      </c>
      <c r="C48" s="40">
        <v>1.9</v>
      </c>
      <c r="D48" s="40">
        <v>2.8</v>
      </c>
      <c r="E48" s="40">
        <v>0.7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0.4</v>
      </c>
      <c r="L48" s="40">
        <v>1.8</v>
      </c>
      <c r="M48" s="40">
        <v>2.4</v>
      </c>
      <c r="N48" s="48">
        <v>15</v>
      </c>
    </row>
    <row r="49" spans="1:14" ht="12.75">
      <c r="A49" s="37" t="s">
        <v>38</v>
      </c>
      <c r="B49" s="40">
        <v>3.9</v>
      </c>
      <c r="C49" s="40">
        <v>2.1</v>
      </c>
      <c r="D49" s="40">
        <v>2.4</v>
      </c>
      <c r="E49" s="40">
        <v>0.6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2.6</v>
      </c>
      <c r="M49" s="40">
        <v>4.1</v>
      </c>
      <c r="N49" s="48">
        <v>15.7</v>
      </c>
    </row>
    <row r="50" spans="1:14" ht="12.75">
      <c r="A50" s="37" t="s">
        <v>334</v>
      </c>
      <c r="B50" s="40">
        <v>5.7</v>
      </c>
      <c r="C50" s="40">
        <v>3.1</v>
      </c>
      <c r="D50" s="40">
        <v>1.1</v>
      </c>
      <c r="E50" s="40">
        <v>0.3</v>
      </c>
      <c r="F50" s="40">
        <v>0.1</v>
      </c>
      <c r="G50" s="40">
        <v>0</v>
      </c>
      <c r="H50" s="40">
        <v>0</v>
      </c>
      <c r="I50" s="40">
        <v>0</v>
      </c>
      <c r="J50" s="40">
        <v>0</v>
      </c>
      <c r="K50" s="40">
        <v>0.1</v>
      </c>
      <c r="L50" s="40">
        <v>1.1</v>
      </c>
      <c r="M50" s="40">
        <v>3.8</v>
      </c>
      <c r="N50" s="48">
        <v>15.3</v>
      </c>
    </row>
    <row r="51" spans="1:14" ht="12.75">
      <c r="A51" s="37" t="s">
        <v>225</v>
      </c>
      <c r="B51" s="40">
        <v>4.6</v>
      </c>
      <c r="C51" s="40">
        <v>2.4</v>
      </c>
      <c r="D51" s="40">
        <v>0.2</v>
      </c>
      <c r="E51" s="40">
        <v>0.1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0.1</v>
      </c>
      <c r="L51" s="40">
        <v>0.8</v>
      </c>
      <c r="M51" s="40">
        <v>3</v>
      </c>
      <c r="N51" s="48">
        <v>11.2</v>
      </c>
    </row>
    <row r="52" spans="1:14" ht="12.75">
      <c r="A52" s="37" t="s">
        <v>226</v>
      </c>
      <c r="B52" s="40">
        <v>8.1</v>
      </c>
      <c r="C52" s="40">
        <v>5.5</v>
      </c>
      <c r="D52" s="40">
        <v>7.3</v>
      </c>
      <c r="E52" s="40">
        <v>3.9</v>
      </c>
      <c r="F52" s="40">
        <v>0.4</v>
      </c>
      <c r="G52" s="40">
        <v>0</v>
      </c>
      <c r="H52" s="40">
        <v>0</v>
      </c>
      <c r="I52" s="40">
        <v>0</v>
      </c>
      <c r="J52" s="40">
        <v>0</v>
      </c>
      <c r="K52" s="40">
        <v>3</v>
      </c>
      <c r="L52" s="40">
        <v>5.4</v>
      </c>
      <c r="M52" s="40">
        <v>10.4</v>
      </c>
      <c r="N52" s="48">
        <v>44</v>
      </c>
    </row>
    <row r="53" spans="1:14" ht="12.75">
      <c r="A53" s="37" t="s">
        <v>295</v>
      </c>
      <c r="B53" s="40" t="s">
        <v>330</v>
      </c>
      <c r="C53" s="40" t="s">
        <v>330</v>
      </c>
      <c r="D53" s="40" t="s">
        <v>330</v>
      </c>
      <c r="E53" s="40" t="s">
        <v>330</v>
      </c>
      <c r="F53" s="40" t="s">
        <v>330</v>
      </c>
      <c r="G53" s="40" t="s">
        <v>330</v>
      </c>
      <c r="H53" s="40" t="s">
        <v>330</v>
      </c>
      <c r="I53" s="40" t="s">
        <v>330</v>
      </c>
      <c r="J53" s="40" t="s">
        <v>330</v>
      </c>
      <c r="K53" s="40" t="s">
        <v>330</v>
      </c>
      <c r="L53" s="40" t="s">
        <v>330</v>
      </c>
      <c r="M53" s="40" t="s">
        <v>330</v>
      </c>
      <c r="N53" s="48" t="s">
        <v>330</v>
      </c>
    </row>
    <row r="54" spans="1:14" ht="12.75">
      <c r="A54" s="37" t="s">
        <v>39</v>
      </c>
      <c r="B54" s="40">
        <v>11.1</v>
      </c>
      <c r="C54" s="40">
        <v>12.6</v>
      </c>
      <c r="D54" s="40">
        <v>9.8</v>
      </c>
      <c r="E54" s="40">
        <v>4.4</v>
      </c>
      <c r="F54" s="40">
        <v>0.7</v>
      </c>
      <c r="G54" s="40">
        <v>0</v>
      </c>
      <c r="H54" s="40">
        <v>0</v>
      </c>
      <c r="I54" s="40">
        <v>0</v>
      </c>
      <c r="J54" s="40">
        <v>0</v>
      </c>
      <c r="K54" s="40">
        <v>2.1</v>
      </c>
      <c r="L54" s="40">
        <v>8.1</v>
      </c>
      <c r="M54" s="40">
        <v>9.9</v>
      </c>
      <c r="N54" s="48">
        <v>58.7</v>
      </c>
    </row>
    <row r="55" spans="1:14" ht="12.75">
      <c r="A55" s="37" t="s">
        <v>40</v>
      </c>
      <c r="B55" s="40">
        <v>8.5</v>
      </c>
      <c r="C55" s="40">
        <v>7.9</v>
      </c>
      <c r="D55" s="40">
        <v>8.3</v>
      </c>
      <c r="E55" s="40">
        <v>5</v>
      </c>
      <c r="F55" s="40">
        <v>1.2</v>
      </c>
      <c r="G55" s="40">
        <v>0</v>
      </c>
      <c r="H55" s="40">
        <v>0</v>
      </c>
      <c r="I55" s="40">
        <v>0</v>
      </c>
      <c r="J55" s="40">
        <v>0</v>
      </c>
      <c r="K55" s="40">
        <v>1.7</v>
      </c>
      <c r="L55" s="40">
        <v>5</v>
      </c>
      <c r="M55" s="40">
        <v>7</v>
      </c>
      <c r="N55" s="48">
        <v>44.6</v>
      </c>
    </row>
    <row r="56" spans="1:14" ht="12.75">
      <c r="A56" s="37" t="s">
        <v>41</v>
      </c>
      <c r="B56" s="40">
        <v>11.6</v>
      </c>
      <c r="C56" s="40">
        <v>8.6</v>
      </c>
      <c r="D56" s="40">
        <v>11.1</v>
      </c>
      <c r="E56" s="40">
        <v>1.2</v>
      </c>
      <c r="F56" s="40">
        <v>1.2</v>
      </c>
      <c r="G56" s="40">
        <v>0</v>
      </c>
      <c r="H56" s="40">
        <v>0</v>
      </c>
      <c r="I56" s="40">
        <v>0</v>
      </c>
      <c r="J56" s="40">
        <v>0</v>
      </c>
      <c r="K56" s="40">
        <v>0.7</v>
      </c>
      <c r="L56" s="40">
        <v>5.4</v>
      </c>
      <c r="M56" s="40">
        <v>8.3</v>
      </c>
      <c r="N56" s="48">
        <v>48.1</v>
      </c>
    </row>
    <row r="57" spans="1:14" ht="12.75">
      <c r="A57" s="37" t="s">
        <v>42</v>
      </c>
      <c r="B57" s="40">
        <v>4.7</v>
      </c>
      <c r="C57" s="40">
        <v>5.8</v>
      </c>
      <c r="D57" s="40">
        <v>5.9</v>
      </c>
      <c r="E57" s="40">
        <v>2.8</v>
      </c>
      <c r="F57" s="40">
        <v>0.9</v>
      </c>
      <c r="G57" s="40">
        <v>0</v>
      </c>
      <c r="H57" s="40">
        <v>0</v>
      </c>
      <c r="I57" s="40">
        <v>0</v>
      </c>
      <c r="J57" s="40">
        <v>0</v>
      </c>
      <c r="K57" s="40">
        <v>0.8</v>
      </c>
      <c r="L57" s="40">
        <v>2.2</v>
      </c>
      <c r="M57" s="40">
        <v>4.8</v>
      </c>
      <c r="N57" s="48">
        <v>28</v>
      </c>
    </row>
    <row r="58" spans="1:14" ht="12.75">
      <c r="A58" s="37" t="s">
        <v>43</v>
      </c>
      <c r="B58" s="40">
        <v>16.6</v>
      </c>
      <c r="C58" s="40">
        <v>14.4</v>
      </c>
      <c r="D58" s="40">
        <v>9.3</v>
      </c>
      <c r="E58" s="40">
        <v>4.3</v>
      </c>
      <c r="F58" s="40">
        <v>0.7</v>
      </c>
      <c r="G58" s="40">
        <v>0</v>
      </c>
      <c r="H58" s="40">
        <v>0</v>
      </c>
      <c r="I58" s="40">
        <v>0</v>
      </c>
      <c r="J58" s="40">
        <v>0</v>
      </c>
      <c r="K58" s="40">
        <v>1.8</v>
      </c>
      <c r="L58" s="40">
        <v>7.9</v>
      </c>
      <c r="M58" s="40">
        <v>11.6</v>
      </c>
      <c r="N58" s="48">
        <v>66.6</v>
      </c>
    </row>
    <row r="59" spans="1:14" ht="12.75">
      <c r="A59" s="37" t="s">
        <v>44</v>
      </c>
      <c r="B59" s="40">
        <v>2.5</v>
      </c>
      <c r="C59" s="40">
        <v>0.9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0.1</v>
      </c>
      <c r="M59" s="40">
        <v>0.1</v>
      </c>
      <c r="N59" s="48">
        <v>3.7</v>
      </c>
    </row>
    <row r="60" spans="1:14" ht="12.75">
      <c r="A60" s="37" t="s">
        <v>45</v>
      </c>
      <c r="B60" s="40">
        <v>5.1</v>
      </c>
      <c r="C60" s="40">
        <v>2.9</v>
      </c>
      <c r="D60" s="40">
        <v>3.4</v>
      </c>
      <c r="E60" s="40">
        <v>1</v>
      </c>
      <c r="F60" s="40">
        <v>0.2</v>
      </c>
      <c r="G60" s="40">
        <v>0</v>
      </c>
      <c r="H60" s="40">
        <v>0</v>
      </c>
      <c r="I60" s="40">
        <v>0</v>
      </c>
      <c r="J60" s="40">
        <v>0.1</v>
      </c>
      <c r="K60" s="40">
        <v>0.6</v>
      </c>
      <c r="L60" s="40">
        <v>1.9</v>
      </c>
      <c r="M60" s="40">
        <v>3.8</v>
      </c>
      <c r="N60" s="48">
        <v>19</v>
      </c>
    </row>
    <row r="61" spans="1:14" ht="12.75">
      <c r="A61" s="37" t="s">
        <v>46</v>
      </c>
      <c r="B61" s="40">
        <v>4.3</v>
      </c>
      <c r="C61" s="40">
        <v>2.1</v>
      </c>
      <c r="D61" s="40">
        <v>1.1</v>
      </c>
      <c r="E61" s="40">
        <v>0.2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0.1</v>
      </c>
      <c r="L61" s="40">
        <v>0.9</v>
      </c>
      <c r="M61" s="40">
        <v>2</v>
      </c>
      <c r="N61" s="48">
        <v>10.7</v>
      </c>
    </row>
    <row r="62" spans="1:14" ht="12.75">
      <c r="A62" s="37" t="s">
        <v>227</v>
      </c>
      <c r="B62" s="40">
        <v>21.1</v>
      </c>
      <c r="C62" s="40">
        <v>18.6</v>
      </c>
      <c r="D62" s="40">
        <v>16.3</v>
      </c>
      <c r="E62" s="40">
        <v>8.6</v>
      </c>
      <c r="F62" s="40">
        <v>1.3</v>
      </c>
      <c r="G62" s="40">
        <v>0</v>
      </c>
      <c r="H62" s="40">
        <v>0</v>
      </c>
      <c r="I62" s="40">
        <v>0</v>
      </c>
      <c r="J62" s="40">
        <v>0.1</v>
      </c>
      <c r="K62" s="40">
        <v>2.1</v>
      </c>
      <c r="L62" s="40">
        <v>13.5</v>
      </c>
      <c r="M62" s="40">
        <v>20.8</v>
      </c>
      <c r="N62" s="48">
        <v>102.4</v>
      </c>
    </row>
    <row r="63" spans="1:14" ht="12.75">
      <c r="A63" s="37" t="s">
        <v>47</v>
      </c>
      <c r="B63" s="40">
        <v>46.1</v>
      </c>
      <c r="C63" s="40">
        <v>36.7</v>
      </c>
      <c r="D63" s="40">
        <v>42.1</v>
      </c>
      <c r="E63" s="40">
        <v>23</v>
      </c>
      <c r="F63" s="40">
        <v>8.7</v>
      </c>
      <c r="G63" s="40">
        <v>0.6</v>
      </c>
      <c r="H63" s="40">
        <v>0</v>
      </c>
      <c r="I63" s="40">
        <v>0</v>
      </c>
      <c r="J63" s="40">
        <v>1.7</v>
      </c>
      <c r="K63" s="40">
        <v>8.3</v>
      </c>
      <c r="L63" s="40">
        <v>24.9</v>
      </c>
      <c r="M63" s="40">
        <v>43.3</v>
      </c>
      <c r="N63" s="48">
        <v>235.4</v>
      </c>
    </row>
    <row r="64" spans="1:14" ht="12.75">
      <c r="A64" s="37" t="s">
        <v>48</v>
      </c>
      <c r="B64" s="40">
        <v>4.8</v>
      </c>
      <c r="C64" s="40">
        <v>2.8</v>
      </c>
      <c r="D64" s="40">
        <v>4.3</v>
      </c>
      <c r="E64" s="40">
        <v>2.6</v>
      </c>
      <c r="F64" s="40">
        <v>0.9</v>
      </c>
      <c r="G64" s="40">
        <v>0</v>
      </c>
      <c r="H64" s="40">
        <v>0</v>
      </c>
      <c r="I64" s="40">
        <v>0</v>
      </c>
      <c r="J64" s="40">
        <v>0.2</v>
      </c>
      <c r="K64" s="40">
        <v>0.9</v>
      </c>
      <c r="L64" s="40">
        <v>3.6</v>
      </c>
      <c r="M64" s="40">
        <v>6</v>
      </c>
      <c r="N64" s="48">
        <v>26.1</v>
      </c>
    </row>
    <row r="65" spans="1:14" ht="12.75">
      <c r="A65" s="37" t="s">
        <v>49</v>
      </c>
      <c r="B65" s="40">
        <v>16.6</v>
      </c>
      <c r="C65" s="40">
        <v>13.3</v>
      </c>
      <c r="D65" s="40">
        <v>10.8</v>
      </c>
      <c r="E65" s="40">
        <v>3.6</v>
      </c>
      <c r="F65" s="40">
        <v>1.3</v>
      </c>
      <c r="G65" s="40">
        <v>0</v>
      </c>
      <c r="H65" s="40">
        <v>0</v>
      </c>
      <c r="I65" s="40">
        <v>0</v>
      </c>
      <c r="J65" s="40">
        <v>0.2</v>
      </c>
      <c r="K65" s="40">
        <v>1.6</v>
      </c>
      <c r="L65" s="40">
        <v>9.1</v>
      </c>
      <c r="M65" s="40">
        <v>13.7</v>
      </c>
      <c r="N65" s="48">
        <v>70.2</v>
      </c>
    </row>
    <row r="66" spans="1:14" ht="12.75">
      <c r="A66" s="37" t="s">
        <v>50</v>
      </c>
      <c r="B66" s="40">
        <v>14.7</v>
      </c>
      <c r="C66" s="40">
        <v>13.3</v>
      </c>
      <c r="D66" s="40">
        <v>11.9</v>
      </c>
      <c r="E66" s="40">
        <v>5.4</v>
      </c>
      <c r="F66" s="40">
        <v>2.7</v>
      </c>
      <c r="G66" s="40">
        <v>0.3</v>
      </c>
      <c r="H66" s="40">
        <v>0</v>
      </c>
      <c r="I66" s="40">
        <v>0</v>
      </c>
      <c r="J66" s="40">
        <v>0.5</v>
      </c>
      <c r="K66" s="40">
        <v>2.7</v>
      </c>
      <c r="L66" s="40">
        <v>11.9</v>
      </c>
      <c r="M66" s="40">
        <v>14</v>
      </c>
      <c r="N66" s="48">
        <v>77.4</v>
      </c>
    </row>
    <row r="67" spans="1:14" ht="12.75">
      <c r="A67" s="37" t="s">
        <v>228</v>
      </c>
      <c r="B67" s="40">
        <v>19.1</v>
      </c>
      <c r="C67" s="40">
        <v>9.3</v>
      </c>
      <c r="D67" s="40">
        <v>8.9</v>
      </c>
      <c r="E67" s="40">
        <v>3.5</v>
      </c>
      <c r="F67" s="40">
        <v>0.9</v>
      </c>
      <c r="G67" s="40">
        <v>0</v>
      </c>
      <c r="H67" s="40">
        <v>0</v>
      </c>
      <c r="I67" s="40">
        <v>0</v>
      </c>
      <c r="J67" s="40">
        <v>0.2</v>
      </c>
      <c r="K67" s="40">
        <v>0.6</v>
      </c>
      <c r="L67" s="40">
        <v>3.8</v>
      </c>
      <c r="M67" s="40">
        <v>16.9</v>
      </c>
      <c r="N67" s="48">
        <v>63.3</v>
      </c>
    </row>
    <row r="68" spans="1:14" ht="12.75">
      <c r="A68" s="37" t="s">
        <v>51</v>
      </c>
      <c r="B68" s="40">
        <v>11.1</v>
      </c>
      <c r="C68" s="40">
        <v>6</v>
      </c>
      <c r="D68" s="40">
        <v>2.8</v>
      </c>
      <c r="E68" s="40">
        <v>1.1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0.2</v>
      </c>
      <c r="L68" s="40">
        <v>2.2</v>
      </c>
      <c r="M68" s="40">
        <v>7.1</v>
      </c>
      <c r="N68" s="48">
        <v>30.5</v>
      </c>
    </row>
    <row r="69" spans="1:14" ht="12.75">
      <c r="A69" s="37" t="s">
        <v>52</v>
      </c>
      <c r="B69" s="40">
        <v>20.2</v>
      </c>
      <c r="C69" s="40">
        <v>16.8</v>
      </c>
      <c r="D69" s="40">
        <v>12.9</v>
      </c>
      <c r="E69" s="40">
        <v>6.3</v>
      </c>
      <c r="F69" s="40">
        <v>0.8</v>
      </c>
      <c r="G69" s="40">
        <v>0</v>
      </c>
      <c r="H69" s="40">
        <v>0</v>
      </c>
      <c r="I69" s="40">
        <v>0</v>
      </c>
      <c r="J69" s="40">
        <v>0</v>
      </c>
      <c r="K69" s="40">
        <v>2.5</v>
      </c>
      <c r="L69" s="40">
        <v>10.6</v>
      </c>
      <c r="M69" s="40">
        <v>20.3</v>
      </c>
      <c r="N69" s="48">
        <v>90.4</v>
      </c>
    </row>
    <row r="70" spans="1:14" ht="12.75">
      <c r="A70" s="37" t="s">
        <v>53</v>
      </c>
      <c r="B70" s="40">
        <v>12.2</v>
      </c>
      <c r="C70" s="40">
        <v>8.8</v>
      </c>
      <c r="D70" s="40">
        <v>8.3</v>
      </c>
      <c r="E70" s="40">
        <v>3.8</v>
      </c>
      <c r="F70" s="40">
        <v>0.1</v>
      </c>
      <c r="G70" s="40">
        <v>0</v>
      </c>
      <c r="H70" s="40">
        <v>0</v>
      </c>
      <c r="I70" s="40">
        <v>0</v>
      </c>
      <c r="J70" s="40">
        <v>0</v>
      </c>
      <c r="K70" s="40">
        <v>2.1</v>
      </c>
      <c r="L70" s="40">
        <v>3.5</v>
      </c>
      <c r="M70" s="40">
        <v>8.8</v>
      </c>
      <c r="N70" s="48">
        <v>47.6</v>
      </c>
    </row>
    <row r="71" spans="1:14" ht="12.75">
      <c r="A71" s="37" t="s">
        <v>335</v>
      </c>
      <c r="B71" s="40">
        <v>12.7</v>
      </c>
      <c r="C71" s="40">
        <v>8.3</v>
      </c>
      <c r="D71" s="40">
        <v>2.6</v>
      </c>
      <c r="E71" s="40">
        <v>0.2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0.5</v>
      </c>
      <c r="L71" s="40">
        <v>3.7</v>
      </c>
      <c r="M71" s="40">
        <v>10.7</v>
      </c>
      <c r="N71" s="48">
        <v>38.7</v>
      </c>
    </row>
    <row r="72" spans="1:14" ht="12.75">
      <c r="A72" s="37" t="s">
        <v>54</v>
      </c>
      <c r="B72" s="40">
        <v>24.9</v>
      </c>
      <c r="C72" s="40">
        <v>14.8</v>
      </c>
      <c r="D72" s="40">
        <v>9.5</v>
      </c>
      <c r="E72" s="40">
        <v>1.3</v>
      </c>
      <c r="F72" s="40">
        <v>0.1</v>
      </c>
      <c r="G72" s="40">
        <v>0</v>
      </c>
      <c r="H72" s="40">
        <v>0</v>
      </c>
      <c r="I72" s="40">
        <v>0</v>
      </c>
      <c r="J72" s="40">
        <v>0</v>
      </c>
      <c r="K72" s="40">
        <v>0.4</v>
      </c>
      <c r="L72" s="40">
        <v>9</v>
      </c>
      <c r="M72" s="40">
        <v>17.2</v>
      </c>
      <c r="N72" s="48">
        <v>77.2</v>
      </c>
    </row>
    <row r="73" spans="1:14" ht="12.75">
      <c r="A73" s="37" t="s">
        <v>55</v>
      </c>
      <c r="B73" s="40">
        <v>6.1</v>
      </c>
      <c r="C73" s="40">
        <v>4.3</v>
      </c>
      <c r="D73" s="40">
        <v>4</v>
      </c>
      <c r="E73" s="40">
        <v>1.6</v>
      </c>
      <c r="F73" s="40">
        <v>0.4</v>
      </c>
      <c r="G73" s="40">
        <v>0</v>
      </c>
      <c r="H73" s="40">
        <v>0</v>
      </c>
      <c r="I73" s="40">
        <v>0</v>
      </c>
      <c r="J73" s="40">
        <v>0.1</v>
      </c>
      <c r="K73" s="40">
        <v>0.7</v>
      </c>
      <c r="L73" s="40">
        <v>2.7</v>
      </c>
      <c r="M73" s="40">
        <v>4.4</v>
      </c>
      <c r="N73" s="48">
        <v>24.3</v>
      </c>
    </row>
    <row r="74" spans="1:14" ht="12.75">
      <c r="A74" s="37" t="s">
        <v>56</v>
      </c>
      <c r="B74" s="40">
        <v>4.1</v>
      </c>
      <c r="C74" s="40">
        <v>3.4</v>
      </c>
      <c r="D74" s="40">
        <v>2.9</v>
      </c>
      <c r="E74" s="40">
        <v>1.5</v>
      </c>
      <c r="F74" s="40">
        <v>0.2</v>
      </c>
      <c r="G74" s="40">
        <v>0</v>
      </c>
      <c r="H74" s="40">
        <v>0</v>
      </c>
      <c r="I74" s="40">
        <v>0</v>
      </c>
      <c r="J74" s="40">
        <v>0.1</v>
      </c>
      <c r="K74" s="40">
        <v>0.2</v>
      </c>
      <c r="L74" s="40">
        <v>1.8</v>
      </c>
      <c r="M74" s="40">
        <v>3.5</v>
      </c>
      <c r="N74" s="48">
        <v>17.7</v>
      </c>
    </row>
    <row r="75" spans="1:14" ht="12.75">
      <c r="A75" s="37" t="s">
        <v>57</v>
      </c>
      <c r="B75" s="40">
        <v>2</v>
      </c>
      <c r="C75" s="40">
        <v>0.8</v>
      </c>
      <c r="D75" s="40">
        <v>2.5</v>
      </c>
      <c r="E75" s="40">
        <v>0.7</v>
      </c>
      <c r="F75" s="40">
        <v>0.4</v>
      </c>
      <c r="G75" s="40">
        <v>0</v>
      </c>
      <c r="H75" s="40">
        <v>0</v>
      </c>
      <c r="I75" s="40">
        <v>0</v>
      </c>
      <c r="J75" s="40">
        <v>0.2</v>
      </c>
      <c r="K75" s="40">
        <v>0.2</v>
      </c>
      <c r="L75" s="40">
        <v>1.2</v>
      </c>
      <c r="M75" s="40">
        <v>1.8</v>
      </c>
      <c r="N75" s="48">
        <v>9.8</v>
      </c>
    </row>
    <row r="76" spans="1:14" ht="12.75">
      <c r="A76" s="37" t="s">
        <v>58</v>
      </c>
      <c r="B76" s="40">
        <v>4.8</v>
      </c>
      <c r="C76" s="40">
        <v>0.5</v>
      </c>
      <c r="D76" s="40">
        <v>0.1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1</v>
      </c>
      <c r="M76" s="40">
        <v>3.4</v>
      </c>
      <c r="N76" s="48">
        <v>9.8</v>
      </c>
    </row>
    <row r="77" spans="1:14" ht="12.75">
      <c r="A77" s="37" t="s">
        <v>229</v>
      </c>
      <c r="B77" s="40">
        <v>9.5</v>
      </c>
      <c r="C77" s="40">
        <v>3.2</v>
      </c>
      <c r="D77" s="40">
        <v>3.8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0.6</v>
      </c>
      <c r="L77" s="40">
        <v>1.4</v>
      </c>
      <c r="M77" s="40">
        <v>7.5</v>
      </c>
      <c r="N77" s="48">
        <v>26</v>
      </c>
    </row>
    <row r="78" spans="1:14" ht="12.75">
      <c r="A78" s="37" t="s">
        <v>59</v>
      </c>
      <c r="B78" s="40">
        <v>4.9</v>
      </c>
      <c r="C78" s="40">
        <v>4.2</v>
      </c>
      <c r="D78" s="40">
        <v>1.5</v>
      </c>
      <c r="E78" s="40">
        <v>0.4</v>
      </c>
      <c r="F78" s="40">
        <v>0</v>
      </c>
      <c r="G78" s="40">
        <v>0</v>
      </c>
      <c r="H78" s="40">
        <v>0</v>
      </c>
      <c r="I78" s="40">
        <v>0</v>
      </c>
      <c r="J78" s="40">
        <v>0.2</v>
      </c>
      <c r="K78" s="40">
        <v>0.3</v>
      </c>
      <c r="L78" s="40">
        <v>2.1</v>
      </c>
      <c r="M78" s="40">
        <v>6.2</v>
      </c>
      <c r="N78" s="48">
        <v>19.8</v>
      </c>
    </row>
    <row r="79" spans="1:14" ht="12.75">
      <c r="A79" s="37" t="s">
        <v>311</v>
      </c>
      <c r="B79" s="40">
        <v>10.5</v>
      </c>
      <c r="C79" s="40">
        <v>8.8</v>
      </c>
      <c r="D79" s="40">
        <v>3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1.5</v>
      </c>
      <c r="L79" s="40">
        <v>0.8</v>
      </c>
      <c r="M79" s="40">
        <v>5</v>
      </c>
      <c r="N79" s="48">
        <v>29.6</v>
      </c>
    </row>
    <row r="80" spans="1:14" ht="12.75">
      <c r="A80" s="37" t="s">
        <v>60</v>
      </c>
      <c r="B80" s="40">
        <v>9.2</v>
      </c>
      <c r="C80" s="40">
        <v>7.7</v>
      </c>
      <c r="D80" s="40">
        <v>3.1</v>
      </c>
      <c r="E80" s="40">
        <v>1</v>
      </c>
      <c r="F80" s="40">
        <v>0.3</v>
      </c>
      <c r="G80" s="40">
        <v>0</v>
      </c>
      <c r="H80" s="40">
        <v>0</v>
      </c>
      <c r="I80" s="40">
        <v>0</v>
      </c>
      <c r="J80" s="40">
        <v>0</v>
      </c>
      <c r="K80" s="40">
        <v>0.5</v>
      </c>
      <c r="L80" s="40">
        <v>4.5</v>
      </c>
      <c r="M80" s="40">
        <v>7.3</v>
      </c>
      <c r="N80" s="48">
        <v>33.6</v>
      </c>
    </row>
    <row r="81" spans="1:14" ht="12.75">
      <c r="A81" s="37" t="s">
        <v>62</v>
      </c>
      <c r="B81" s="40">
        <v>5.9</v>
      </c>
      <c r="C81" s="40">
        <v>5.8</v>
      </c>
      <c r="D81" s="40">
        <v>3.5</v>
      </c>
      <c r="E81" s="40">
        <v>1</v>
      </c>
      <c r="F81" s="40">
        <v>0.2</v>
      </c>
      <c r="G81" s="40">
        <v>0</v>
      </c>
      <c r="H81" s="40">
        <v>0</v>
      </c>
      <c r="I81" s="40">
        <v>0</v>
      </c>
      <c r="J81" s="40">
        <v>0</v>
      </c>
      <c r="K81" s="40">
        <v>0.6</v>
      </c>
      <c r="L81" s="40">
        <v>2.5</v>
      </c>
      <c r="M81" s="40">
        <v>5.7</v>
      </c>
      <c r="N81" s="48">
        <v>25.2</v>
      </c>
    </row>
    <row r="82" spans="1:14" ht="12.75">
      <c r="A82" s="37" t="s">
        <v>61</v>
      </c>
      <c r="B82" s="40">
        <v>5.3</v>
      </c>
      <c r="C82" s="40">
        <v>4.6</v>
      </c>
      <c r="D82" s="40">
        <v>4</v>
      </c>
      <c r="E82" s="40">
        <v>0.1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2.3</v>
      </c>
      <c r="M82" s="40">
        <v>0.6</v>
      </c>
      <c r="N82" s="48">
        <v>17</v>
      </c>
    </row>
    <row r="83" spans="1:14" ht="12.75">
      <c r="A83" s="37" t="s">
        <v>63</v>
      </c>
      <c r="B83" s="40">
        <v>3.8</v>
      </c>
      <c r="C83" s="40">
        <v>2.9</v>
      </c>
      <c r="D83" s="40">
        <v>2.2</v>
      </c>
      <c r="E83" s="40">
        <v>0.8</v>
      </c>
      <c r="F83" s="40">
        <v>0.2</v>
      </c>
      <c r="G83" s="40">
        <v>0</v>
      </c>
      <c r="H83" s="40">
        <v>0</v>
      </c>
      <c r="I83" s="40">
        <v>0</v>
      </c>
      <c r="J83" s="40">
        <v>0</v>
      </c>
      <c r="K83" s="40">
        <v>0.1</v>
      </c>
      <c r="L83" s="40">
        <v>1.7</v>
      </c>
      <c r="M83" s="40">
        <v>3.4</v>
      </c>
      <c r="N83" s="48">
        <v>15.1</v>
      </c>
    </row>
    <row r="84" spans="1:14" ht="12.75">
      <c r="A84" s="37" t="s">
        <v>230</v>
      </c>
      <c r="B84" s="40">
        <v>25.8</v>
      </c>
      <c r="C84" s="40">
        <v>24.4</v>
      </c>
      <c r="D84" s="40">
        <v>19.8</v>
      </c>
      <c r="E84" s="40">
        <v>9</v>
      </c>
      <c r="F84" s="40">
        <v>1.5</v>
      </c>
      <c r="G84" s="40">
        <v>0</v>
      </c>
      <c r="H84" s="40">
        <v>0</v>
      </c>
      <c r="I84" s="40">
        <v>0</v>
      </c>
      <c r="J84" s="40">
        <v>0</v>
      </c>
      <c r="K84" s="40">
        <v>3.4</v>
      </c>
      <c r="L84" s="40">
        <v>11.6</v>
      </c>
      <c r="M84" s="40">
        <v>17.9</v>
      </c>
      <c r="N84" s="48">
        <v>113.4</v>
      </c>
    </row>
    <row r="85" spans="1:14" ht="12.75">
      <c r="A85" s="37" t="s">
        <v>64</v>
      </c>
      <c r="B85" s="40">
        <v>14.3</v>
      </c>
      <c r="C85" s="40">
        <v>11</v>
      </c>
      <c r="D85" s="40">
        <v>9.5</v>
      </c>
      <c r="E85" s="40">
        <v>4.7</v>
      </c>
      <c r="F85" s="40">
        <v>1.5</v>
      </c>
      <c r="G85" s="40">
        <v>0</v>
      </c>
      <c r="H85" s="40">
        <v>0</v>
      </c>
      <c r="I85" s="40">
        <v>0</v>
      </c>
      <c r="J85" s="40">
        <v>0.3</v>
      </c>
      <c r="K85" s="40">
        <v>1.8</v>
      </c>
      <c r="L85" s="40">
        <v>10</v>
      </c>
      <c r="M85" s="40">
        <v>12.8</v>
      </c>
      <c r="N85" s="48">
        <v>65.9</v>
      </c>
    </row>
    <row r="86" spans="1:14" ht="12.75">
      <c r="A86" s="37" t="s">
        <v>65</v>
      </c>
      <c r="B86" s="40">
        <v>7.2</v>
      </c>
      <c r="C86" s="40">
        <v>4.9</v>
      </c>
      <c r="D86" s="40">
        <v>3.2</v>
      </c>
      <c r="E86" s="40">
        <v>1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0.3</v>
      </c>
      <c r="L86" s="40">
        <v>2.8</v>
      </c>
      <c r="M86" s="40">
        <v>4.9</v>
      </c>
      <c r="N86" s="48">
        <v>24.3</v>
      </c>
    </row>
    <row r="87" spans="1:14" ht="12.75">
      <c r="A87" s="37" t="s">
        <v>66</v>
      </c>
      <c r="B87" s="40" t="s">
        <v>330</v>
      </c>
      <c r="C87" s="40" t="s">
        <v>330</v>
      </c>
      <c r="D87" s="40" t="s">
        <v>330</v>
      </c>
      <c r="E87" s="40" t="s">
        <v>330</v>
      </c>
      <c r="F87" s="40" t="s">
        <v>330</v>
      </c>
      <c r="G87" s="40" t="s">
        <v>330</v>
      </c>
      <c r="H87" s="40" t="s">
        <v>330</v>
      </c>
      <c r="I87" s="40" t="s">
        <v>330</v>
      </c>
      <c r="J87" s="40" t="s">
        <v>330</v>
      </c>
      <c r="K87" s="40" t="s">
        <v>330</v>
      </c>
      <c r="L87" s="40" t="s">
        <v>330</v>
      </c>
      <c r="M87" s="40" t="s">
        <v>330</v>
      </c>
      <c r="N87" s="48" t="s">
        <v>330</v>
      </c>
    </row>
    <row r="88" spans="1:14" ht="12.75">
      <c r="A88" s="37" t="s">
        <v>231</v>
      </c>
      <c r="B88" s="40">
        <v>13.5</v>
      </c>
      <c r="C88" s="40">
        <v>11.5</v>
      </c>
      <c r="D88" s="40">
        <v>10.3</v>
      </c>
      <c r="E88" s="40">
        <v>4.5</v>
      </c>
      <c r="F88" s="40">
        <v>1</v>
      </c>
      <c r="G88" s="40">
        <v>0</v>
      </c>
      <c r="H88" s="40">
        <v>0</v>
      </c>
      <c r="I88" s="40">
        <v>0</v>
      </c>
      <c r="J88" s="40">
        <v>0.1</v>
      </c>
      <c r="K88" s="40">
        <v>1.1</v>
      </c>
      <c r="L88" s="40">
        <v>6.4</v>
      </c>
      <c r="M88" s="40">
        <v>13.7</v>
      </c>
      <c r="N88" s="48">
        <v>62.1</v>
      </c>
    </row>
    <row r="89" spans="1:14" ht="12.75">
      <c r="A89" s="37" t="s">
        <v>67</v>
      </c>
      <c r="B89" s="40">
        <v>5.3</v>
      </c>
      <c r="C89" s="40">
        <v>4.9</v>
      </c>
      <c r="D89" s="40">
        <v>2.7</v>
      </c>
      <c r="E89" s="40">
        <v>0.6</v>
      </c>
      <c r="F89" s="40">
        <v>0.4</v>
      </c>
      <c r="G89" s="40">
        <v>0</v>
      </c>
      <c r="H89" s="40">
        <v>0</v>
      </c>
      <c r="I89" s="40">
        <v>0</v>
      </c>
      <c r="J89" s="40">
        <v>0</v>
      </c>
      <c r="K89" s="40">
        <v>0.5</v>
      </c>
      <c r="L89" s="40">
        <v>1.7</v>
      </c>
      <c r="M89" s="40">
        <v>4.3</v>
      </c>
      <c r="N89" s="48">
        <v>20.4</v>
      </c>
    </row>
    <row r="90" spans="1:14" ht="12.75">
      <c r="A90" s="37" t="s">
        <v>68</v>
      </c>
      <c r="B90" s="40">
        <v>12.4</v>
      </c>
      <c r="C90" s="40">
        <v>12.1</v>
      </c>
      <c r="D90" s="40">
        <v>18.6</v>
      </c>
      <c r="E90" s="40">
        <v>7.2</v>
      </c>
      <c r="F90" s="40">
        <v>1</v>
      </c>
      <c r="G90" s="40">
        <v>0</v>
      </c>
      <c r="H90" s="40">
        <v>0</v>
      </c>
      <c r="I90" s="40">
        <v>0</v>
      </c>
      <c r="J90" s="40">
        <v>0</v>
      </c>
      <c r="K90" s="40">
        <v>2.8</v>
      </c>
      <c r="L90" s="40">
        <v>13.1</v>
      </c>
      <c r="M90" s="40">
        <v>14.1</v>
      </c>
      <c r="N90" s="48">
        <v>81.3</v>
      </c>
    </row>
    <row r="91" spans="1:14" ht="12.75">
      <c r="A91" s="37" t="s">
        <v>326</v>
      </c>
      <c r="B91" s="40">
        <v>7.3</v>
      </c>
      <c r="C91" s="40">
        <v>6.1</v>
      </c>
      <c r="D91" s="40">
        <v>5.1</v>
      </c>
      <c r="E91" s="40">
        <v>1.8</v>
      </c>
      <c r="F91" s="40">
        <v>0.4</v>
      </c>
      <c r="G91" s="40">
        <v>0</v>
      </c>
      <c r="H91" s="40">
        <v>0</v>
      </c>
      <c r="I91" s="40">
        <v>0</v>
      </c>
      <c r="J91" s="40">
        <v>0</v>
      </c>
      <c r="K91" s="40">
        <v>0.8</v>
      </c>
      <c r="L91" s="40">
        <v>3.8</v>
      </c>
      <c r="M91" s="40">
        <v>5.8</v>
      </c>
      <c r="N91" s="48">
        <v>31.1</v>
      </c>
    </row>
    <row r="92" spans="1:14" ht="12.75">
      <c r="A92" s="37" t="s">
        <v>69</v>
      </c>
      <c r="B92" s="40">
        <v>6</v>
      </c>
      <c r="C92" s="40">
        <v>5.2</v>
      </c>
      <c r="D92" s="40">
        <v>4.9</v>
      </c>
      <c r="E92" s="40">
        <v>2.3</v>
      </c>
      <c r="F92" s="40">
        <v>0.5</v>
      </c>
      <c r="G92" s="40">
        <v>0</v>
      </c>
      <c r="H92" s="40">
        <v>0</v>
      </c>
      <c r="I92" s="40">
        <v>0</v>
      </c>
      <c r="J92" s="40">
        <v>0</v>
      </c>
      <c r="K92" s="40">
        <v>0.6</v>
      </c>
      <c r="L92" s="40">
        <v>3.9</v>
      </c>
      <c r="M92" s="40">
        <v>4.9</v>
      </c>
      <c r="N92" s="48">
        <v>28.3</v>
      </c>
    </row>
    <row r="93" spans="1:14" ht="12.75">
      <c r="A93" s="37" t="s">
        <v>70</v>
      </c>
      <c r="B93" s="40">
        <v>1</v>
      </c>
      <c r="C93" s="40">
        <v>1.8</v>
      </c>
      <c r="D93" s="40">
        <v>0.2</v>
      </c>
      <c r="E93" s="40">
        <v>0.2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0.4</v>
      </c>
      <c r="M93" s="40">
        <v>2.5</v>
      </c>
      <c r="N93" s="48">
        <v>6.1</v>
      </c>
    </row>
    <row r="94" spans="1:14" ht="12.75">
      <c r="A94" s="37" t="s">
        <v>71</v>
      </c>
      <c r="B94" s="40">
        <v>8.7</v>
      </c>
      <c r="C94" s="40">
        <v>4.1</v>
      </c>
      <c r="D94" s="40">
        <v>3.4</v>
      </c>
      <c r="E94" s="40">
        <v>1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0.1</v>
      </c>
      <c r="L94" s="40">
        <v>2.1</v>
      </c>
      <c r="M94" s="40">
        <v>6</v>
      </c>
      <c r="N94" s="48">
        <v>25.4</v>
      </c>
    </row>
    <row r="95" spans="1:14" ht="12.75">
      <c r="A95" s="37" t="s">
        <v>72</v>
      </c>
      <c r="B95" s="40">
        <v>3.1</v>
      </c>
      <c r="C95" s="40">
        <v>2.3</v>
      </c>
      <c r="D95" s="40">
        <v>2.1</v>
      </c>
      <c r="E95" s="40">
        <v>1.4</v>
      </c>
      <c r="F95" s="40">
        <v>0.4</v>
      </c>
      <c r="G95" s="40">
        <v>0</v>
      </c>
      <c r="H95" s="40">
        <v>0</v>
      </c>
      <c r="I95" s="40">
        <v>0</v>
      </c>
      <c r="J95" s="40">
        <v>0</v>
      </c>
      <c r="K95" s="40">
        <v>0.3</v>
      </c>
      <c r="L95" s="40">
        <v>0.7</v>
      </c>
      <c r="M95" s="40">
        <v>2.7</v>
      </c>
      <c r="N95" s="48">
        <v>13</v>
      </c>
    </row>
    <row r="96" spans="1:14" ht="12.75">
      <c r="A96" s="37" t="s">
        <v>73</v>
      </c>
      <c r="B96" s="40">
        <v>25.7</v>
      </c>
      <c r="C96" s="40">
        <v>19.4</v>
      </c>
      <c r="D96" s="40">
        <v>20.7</v>
      </c>
      <c r="E96" s="40">
        <v>12.6</v>
      </c>
      <c r="F96" s="40">
        <v>3.7</v>
      </c>
      <c r="G96" s="40">
        <v>0.1</v>
      </c>
      <c r="H96" s="40">
        <v>0</v>
      </c>
      <c r="I96" s="40">
        <v>0</v>
      </c>
      <c r="J96" s="40">
        <v>0.7</v>
      </c>
      <c r="K96" s="40">
        <v>4.4</v>
      </c>
      <c r="L96" s="40">
        <v>11.4</v>
      </c>
      <c r="M96" s="40">
        <v>21.1</v>
      </c>
      <c r="N96" s="48">
        <v>119.8</v>
      </c>
    </row>
    <row r="97" spans="1:14" ht="12.75">
      <c r="A97" s="37" t="s">
        <v>74</v>
      </c>
      <c r="B97" s="40">
        <v>9.1</v>
      </c>
      <c r="C97" s="40">
        <v>6.6</v>
      </c>
      <c r="D97" s="40">
        <v>4.5</v>
      </c>
      <c r="E97" s="40">
        <v>1.9</v>
      </c>
      <c r="F97" s="40">
        <v>0.3</v>
      </c>
      <c r="G97" s="40">
        <v>0</v>
      </c>
      <c r="H97" s="40">
        <v>0</v>
      </c>
      <c r="I97" s="40">
        <v>0</v>
      </c>
      <c r="J97" s="40">
        <v>0</v>
      </c>
      <c r="K97" s="40">
        <v>0.8</v>
      </c>
      <c r="L97" s="40">
        <v>4.4</v>
      </c>
      <c r="M97" s="40">
        <v>8.1</v>
      </c>
      <c r="N97" s="48">
        <v>35.7</v>
      </c>
    </row>
    <row r="98" spans="1:14" ht="12.75">
      <c r="A98" s="37" t="s">
        <v>327</v>
      </c>
      <c r="B98" s="40">
        <v>18.6</v>
      </c>
      <c r="C98" s="40">
        <v>17.4</v>
      </c>
      <c r="D98" s="40">
        <v>12.5</v>
      </c>
      <c r="E98" s="40">
        <v>5</v>
      </c>
      <c r="F98" s="40">
        <v>1.6</v>
      </c>
      <c r="G98" s="40">
        <v>0</v>
      </c>
      <c r="H98" s="40">
        <v>0</v>
      </c>
      <c r="I98" s="40">
        <v>0</v>
      </c>
      <c r="J98" s="40">
        <v>0</v>
      </c>
      <c r="K98" s="40">
        <v>2</v>
      </c>
      <c r="L98" s="40">
        <v>11.5</v>
      </c>
      <c r="M98" s="40">
        <v>13.5</v>
      </c>
      <c r="N98" s="48">
        <v>82.1</v>
      </c>
    </row>
    <row r="99" spans="1:14" ht="12.75">
      <c r="A99" s="37" t="s">
        <v>234</v>
      </c>
      <c r="B99" s="40">
        <v>21.1</v>
      </c>
      <c r="C99" s="40">
        <v>20.2</v>
      </c>
      <c r="D99" s="40">
        <v>14.7</v>
      </c>
      <c r="E99" s="40">
        <v>6.9</v>
      </c>
      <c r="F99" s="40">
        <v>3</v>
      </c>
      <c r="G99" s="40">
        <v>0.2</v>
      </c>
      <c r="H99" s="40">
        <v>0</v>
      </c>
      <c r="I99" s="40">
        <v>0</v>
      </c>
      <c r="J99" s="40">
        <v>0.4</v>
      </c>
      <c r="K99" s="40">
        <v>4.5</v>
      </c>
      <c r="L99" s="40">
        <v>14.3</v>
      </c>
      <c r="M99" s="40">
        <v>19.8</v>
      </c>
      <c r="N99" s="48">
        <v>105.1</v>
      </c>
    </row>
    <row r="100" spans="1:14" ht="12.75">
      <c r="A100" s="37" t="s">
        <v>75</v>
      </c>
      <c r="B100" s="40">
        <v>19.4</v>
      </c>
      <c r="C100" s="40">
        <v>10.7</v>
      </c>
      <c r="D100" s="40">
        <v>10.7</v>
      </c>
      <c r="E100" s="40">
        <v>3.2</v>
      </c>
      <c r="F100" s="40">
        <v>0.5</v>
      </c>
      <c r="G100" s="40">
        <v>0</v>
      </c>
      <c r="H100" s="40">
        <v>0</v>
      </c>
      <c r="I100" s="40">
        <v>0</v>
      </c>
      <c r="J100" s="40">
        <v>0</v>
      </c>
      <c r="K100" s="40">
        <v>0.7</v>
      </c>
      <c r="L100" s="40">
        <v>4.5</v>
      </c>
      <c r="M100" s="40">
        <v>12</v>
      </c>
      <c r="N100" s="48">
        <v>61.7</v>
      </c>
    </row>
    <row r="101" spans="1:14" ht="12.75">
      <c r="A101" s="37" t="s">
        <v>76</v>
      </c>
      <c r="B101" s="40">
        <v>13.7</v>
      </c>
      <c r="C101" s="40">
        <v>9</v>
      </c>
      <c r="D101" s="40">
        <v>5</v>
      </c>
      <c r="E101" s="40">
        <v>1.9</v>
      </c>
      <c r="F101" s="40">
        <v>0.2</v>
      </c>
      <c r="G101" s="40">
        <v>0</v>
      </c>
      <c r="H101" s="40">
        <v>0</v>
      </c>
      <c r="I101" s="40">
        <v>0</v>
      </c>
      <c r="J101" s="40">
        <v>0.1</v>
      </c>
      <c r="K101" s="40">
        <v>0.5</v>
      </c>
      <c r="L101" s="40">
        <v>5.2</v>
      </c>
      <c r="M101" s="40">
        <v>14.6</v>
      </c>
      <c r="N101" s="48">
        <v>50.2</v>
      </c>
    </row>
    <row r="102" spans="1:14" ht="12.75">
      <c r="A102" s="37" t="s">
        <v>77</v>
      </c>
      <c r="B102" s="40">
        <v>8.3</v>
      </c>
      <c r="C102" s="40">
        <v>6.4</v>
      </c>
      <c r="D102" s="40">
        <v>3.1</v>
      </c>
      <c r="E102" s="40">
        <v>1.1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0.5</v>
      </c>
      <c r="L102" s="40">
        <v>2.2</v>
      </c>
      <c r="M102" s="40">
        <v>5</v>
      </c>
      <c r="N102" s="48">
        <v>26.6</v>
      </c>
    </row>
    <row r="103" spans="1:14" ht="12.75">
      <c r="A103" s="37" t="s">
        <v>78</v>
      </c>
      <c r="B103" s="40">
        <v>14.7</v>
      </c>
      <c r="C103" s="40">
        <v>13.1</v>
      </c>
      <c r="D103" s="40">
        <v>13.3</v>
      </c>
      <c r="E103" s="40">
        <v>6.6</v>
      </c>
      <c r="F103" s="40">
        <v>1.9</v>
      </c>
      <c r="G103" s="40">
        <v>0</v>
      </c>
      <c r="H103" s="40">
        <v>0</v>
      </c>
      <c r="I103" s="40">
        <v>0</v>
      </c>
      <c r="J103" s="40">
        <v>0.2</v>
      </c>
      <c r="K103" s="40">
        <v>2.1</v>
      </c>
      <c r="L103" s="40">
        <v>9.4</v>
      </c>
      <c r="M103" s="40">
        <v>12.6</v>
      </c>
      <c r="N103" s="48">
        <v>73.9</v>
      </c>
    </row>
    <row r="104" spans="1:14" ht="12.75">
      <c r="A104" s="37" t="s">
        <v>79</v>
      </c>
      <c r="B104" s="40">
        <v>3</v>
      </c>
      <c r="C104" s="40">
        <v>2.1</v>
      </c>
      <c r="D104" s="40">
        <v>2.8</v>
      </c>
      <c r="E104" s="40">
        <v>0.8</v>
      </c>
      <c r="F104" s="40">
        <v>0.2</v>
      </c>
      <c r="G104" s="40">
        <v>0</v>
      </c>
      <c r="H104" s="40">
        <v>0</v>
      </c>
      <c r="I104" s="40">
        <v>0</v>
      </c>
      <c r="J104" s="40">
        <v>0</v>
      </c>
      <c r="K104" s="40">
        <v>0.1</v>
      </c>
      <c r="L104" s="40">
        <v>1.6</v>
      </c>
      <c r="M104" s="40">
        <v>2.2</v>
      </c>
      <c r="N104" s="48">
        <v>12.8</v>
      </c>
    </row>
    <row r="105" spans="1:14" ht="12.75">
      <c r="A105" s="37" t="s">
        <v>80</v>
      </c>
      <c r="B105" s="40">
        <v>8.8</v>
      </c>
      <c r="C105" s="40">
        <v>8.4</v>
      </c>
      <c r="D105" s="40">
        <v>9.9</v>
      </c>
      <c r="E105" s="40">
        <v>6.5</v>
      </c>
      <c r="F105" s="40">
        <v>0.9</v>
      </c>
      <c r="G105" s="40">
        <v>0.2</v>
      </c>
      <c r="H105" s="40">
        <v>0</v>
      </c>
      <c r="I105" s="40">
        <v>0</v>
      </c>
      <c r="J105" s="40">
        <v>0.1</v>
      </c>
      <c r="K105" s="40">
        <v>4</v>
      </c>
      <c r="L105" s="40">
        <v>7.3</v>
      </c>
      <c r="M105" s="40">
        <v>8.1</v>
      </c>
      <c r="N105" s="48">
        <v>54.2</v>
      </c>
    </row>
    <row r="106" spans="1:14" ht="12.75">
      <c r="A106" s="37" t="s">
        <v>81</v>
      </c>
      <c r="B106" s="40">
        <v>2.6</v>
      </c>
      <c r="C106" s="40">
        <v>2.9</v>
      </c>
      <c r="D106" s="40">
        <v>1.2</v>
      </c>
      <c r="E106" s="40">
        <v>0.4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0.2</v>
      </c>
      <c r="L106" s="40">
        <v>0.7</v>
      </c>
      <c r="M106" s="40">
        <v>2.8</v>
      </c>
      <c r="N106" s="48">
        <v>10.8</v>
      </c>
    </row>
    <row r="107" spans="1:14" ht="12.75">
      <c r="A107" s="37" t="s">
        <v>82</v>
      </c>
      <c r="B107" s="40">
        <v>12.7</v>
      </c>
      <c r="C107" s="40">
        <v>10.4</v>
      </c>
      <c r="D107" s="40">
        <v>7</v>
      </c>
      <c r="E107" s="40">
        <v>5.1</v>
      </c>
      <c r="F107" s="40">
        <v>0.2</v>
      </c>
      <c r="G107" s="40">
        <v>0</v>
      </c>
      <c r="H107" s="40">
        <v>0</v>
      </c>
      <c r="I107" s="40">
        <v>0</v>
      </c>
      <c r="J107" s="40">
        <v>0</v>
      </c>
      <c r="K107" s="40">
        <v>0.9</v>
      </c>
      <c r="L107" s="40">
        <v>5.6</v>
      </c>
      <c r="M107" s="40">
        <v>9.6</v>
      </c>
      <c r="N107" s="48">
        <v>51.5</v>
      </c>
    </row>
    <row r="108" spans="1:14" ht="12.75">
      <c r="A108" s="37" t="s">
        <v>83</v>
      </c>
      <c r="B108" s="40">
        <v>4</v>
      </c>
      <c r="C108" s="40">
        <v>1.4</v>
      </c>
      <c r="D108" s="40">
        <v>2.6</v>
      </c>
      <c r="E108" s="40">
        <v>1.2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2.1</v>
      </c>
      <c r="M108" s="40">
        <v>2.9</v>
      </c>
      <c r="N108" s="48">
        <v>14.2</v>
      </c>
    </row>
    <row r="109" spans="1:14" ht="12.75">
      <c r="A109" s="37" t="s">
        <v>296</v>
      </c>
      <c r="B109" s="40" t="s">
        <v>330</v>
      </c>
      <c r="C109" s="40" t="s">
        <v>330</v>
      </c>
      <c r="D109" s="40" t="s">
        <v>330</v>
      </c>
      <c r="E109" s="40" t="s">
        <v>330</v>
      </c>
      <c r="F109" s="40" t="s">
        <v>330</v>
      </c>
      <c r="G109" s="40" t="s">
        <v>330</v>
      </c>
      <c r="H109" s="40" t="s">
        <v>330</v>
      </c>
      <c r="I109" s="40" t="s">
        <v>330</v>
      </c>
      <c r="J109" s="40" t="s">
        <v>330</v>
      </c>
      <c r="K109" s="40" t="s">
        <v>330</v>
      </c>
      <c r="L109" s="40" t="s">
        <v>330</v>
      </c>
      <c r="M109" s="40" t="s">
        <v>330</v>
      </c>
      <c r="N109" s="48" t="s">
        <v>330</v>
      </c>
    </row>
    <row r="110" spans="1:14" ht="12.75">
      <c r="A110" s="37" t="s">
        <v>84</v>
      </c>
      <c r="B110" s="40">
        <v>6.9</v>
      </c>
      <c r="C110" s="40">
        <v>3.6</v>
      </c>
      <c r="D110" s="40">
        <v>2.7</v>
      </c>
      <c r="E110" s="40">
        <v>0.3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0.2</v>
      </c>
      <c r="L110" s="40">
        <v>3.1</v>
      </c>
      <c r="M110" s="40">
        <v>6.1</v>
      </c>
      <c r="N110" s="48">
        <v>22.9</v>
      </c>
    </row>
    <row r="111" spans="1:14" ht="12.75">
      <c r="A111" s="37" t="s">
        <v>85</v>
      </c>
      <c r="B111" s="40">
        <v>10.3</v>
      </c>
      <c r="C111" s="40">
        <v>5.6</v>
      </c>
      <c r="D111" s="40">
        <v>3.8</v>
      </c>
      <c r="E111" s="40">
        <v>1.2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0.5</v>
      </c>
      <c r="L111" s="40">
        <v>2.3</v>
      </c>
      <c r="M111" s="40">
        <v>7.5</v>
      </c>
      <c r="N111" s="48">
        <v>31.2</v>
      </c>
    </row>
    <row r="112" spans="1:14" ht="12.75">
      <c r="A112" s="37" t="s">
        <v>86</v>
      </c>
      <c r="B112" s="40">
        <v>4.5</v>
      </c>
      <c r="C112" s="40">
        <v>3.8</v>
      </c>
      <c r="D112" s="40">
        <v>6.5</v>
      </c>
      <c r="E112" s="40">
        <v>3.1</v>
      </c>
      <c r="F112" s="40">
        <v>0.9</v>
      </c>
      <c r="G112" s="40">
        <v>0.2</v>
      </c>
      <c r="H112" s="40">
        <v>0</v>
      </c>
      <c r="I112" s="40">
        <v>0</v>
      </c>
      <c r="J112" s="40">
        <v>0</v>
      </c>
      <c r="K112" s="40">
        <v>1.4</v>
      </c>
      <c r="L112" s="40">
        <v>3.5</v>
      </c>
      <c r="M112" s="40">
        <v>3</v>
      </c>
      <c r="N112" s="48">
        <v>26.9</v>
      </c>
    </row>
    <row r="113" spans="1:14" ht="12.75">
      <c r="A113" s="37" t="s">
        <v>87</v>
      </c>
      <c r="B113" s="40">
        <v>2.4</v>
      </c>
      <c r="C113" s="40">
        <v>5.5</v>
      </c>
      <c r="D113" s="40">
        <v>0.8</v>
      </c>
      <c r="E113" s="40">
        <v>0.3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1.7</v>
      </c>
      <c r="M113" s="40">
        <v>0.6</v>
      </c>
      <c r="N113" s="48">
        <v>11.3</v>
      </c>
    </row>
    <row r="114" spans="1:14" ht="12.75">
      <c r="A114" s="37" t="s">
        <v>88</v>
      </c>
      <c r="B114" s="40">
        <v>8</v>
      </c>
      <c r="C114" s="40">
        <v>3.2</v>
      </c>
      <c r="D114" s="40">
        <v>2.6</v>
      </c>
      <c r="E114" s="40">
        <v>1.6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0.4</v>
      </c>
      <c r="L114" s="40">
        <v>2.1</v>
      </c>
      <c r="M114" s="40">
        <v>5.5</v>
      </c>
      <c r="N114" s="48">
        <v>23.4</v>
      </c>
    </row>
    <row r="115" spans="1:14" ht="12.75">
      <c r="A115" s="37" t="s">
        <v>89</v>
      </c>
      <c r="B115" s="40">
        <v>0.6</v>
      </c>
      <c r="C115" s="40">
        <v>1</v>
      </c>
      <c r="D115" s="40">
        <v>0.1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0.1</v>
      </c>
      <c r="L115" s="40">
        <v>0.3</v>
      </c>
      <c r="M115" s="40">
        <v>3.9</v>
      </c>
      <c r="N115" s="48">
        <v>6</v>
      </c>
    </row>
    <row r="116" spans="1:14" ht="12.75">
      <c r="A116" s="37" t="s">
        <v>90</v>
      </c>
      <c r="B116" s="40">
        <v>8.8</v>
      </c>
      <c r="C116" s="40">
        <v>7</v>
      </c>
      <c r="D116" s="40">
        <v>6.1</v>
      </c>
      <c r="E116" s="40">
        <v>4.3</v>
      </c>
      <c r="F116" s="40">
        <v>1.2</v>
      </c>
      <c r="G116" s="40">
        <v>0</v>
      </c>
      <c r="H116" s="40">
        <v>0</v>
      </c>
      <c r="I116" s="40">
        <v>0</v>
      </c>
      <c r="J116" s="40">
        <v>0</v>
      </c>
      <c r="K116" s="40">
        <v>1.3</v>
      </c>
      <c r="L116" s="40">
        <v>3.3</v>
      </c>
      <c r="M116" s="40">
        <v>6.2</v>
      </c>
      <c r="N116" s="48">
        <v>38.2</v>
      </c>
    </row>
    <row r="117" spans="1:14" ht="12.75">
      <c r="A117" s="37" t="s">
        <v>235</v>
      </c>
      <c r="B117" s="40">
        <v>6.3</v>
      </c>
      <c r="C117" s="40">
        <v>5.9</v>
      </c>
      <c r="D117" s="40">
        <v>3.5</v>
      </c>
      <c r="E117" s="40">
        <v>1.5</v>
      </c>
      <c r="F117" s="40">
        <v>0.1</v>
      </c>
      <c r="G117" s="40">
        <v>0</v>
      </c>
      <c r="H117" s="40">
        <v>0</v>
      </c>
      <c r="I117" s="40">
        <v>0</v>
      </c>
      <c r="J117" s="40">
        <v>0</v>
      </c>
      <c r="K117" s="40">
        <v>0.6</v>
      </c>
      <c r="L117" s="40">
        <v>4.1</v>
      </c>
      <c r="M117" s="40">
        <v>6.7</v>
      </c>
      <c r="N117" s="48">
        <v>28.7</v>
      </c>
    </row>
    <row r="118" spans="1:14" ht="12.75">
      <c r="A118" s="37" t="s">
        <v>312</v>
      </c>
      <c r="B118" s="40">
        <v>2</v>
      </c>
      <c r="C118" s="40">
        <v>0.4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0.2</v>
      </c>
      <c r="M118" s="40">
        <v>2.4</v>
      </c>
      <c r="N118" s="48">
        <v>5.1</v>
      </c>
    </row>
    <row r="119" spans="1:14" ht="12.75">
      <c r="A119" s="37" t="s">
        <v>91</v>
      </c>
      <c r="B119" s="40">
        <v>3.4</v>
      </c>
      <c r="C119" s="40">
        <v>1</v>
      </c>
      <c r="D119" s="40">
        <v>0.3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0.4</v>
      </c>
      <c r="M119" s="40">
        <v>2.5</v>
      </c>
      <c r="N119" s="48">
        <v>7.7</v>
      </c>
    </row>
    <row r="120" spans="1:14" ht="12.75">
      <c r="A120" s="37" t="s">
        <v>92</v>
      </c>
      <c r="B120" s="40">
        <v>9.2</v>
      </c>
      <c r="C120" s="40">
        <v>7.2</v>
      </c>
      <c r="D120" s="40">
        <v>2.8</v>
      </c>
      <c r="E120" s="40">
        <v>1.2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0.1</v>
      </c>
      <c r="L120" s="40">
        <v>4.7</v>
      </c>
      <c r="M120" s="40">
        <v>9.2</v>
      </c>
      <c r="N120" s="48">
        <v>34.4</v>
      </c>
    </row>
    <row r="121" spans="1:14" ht="12.75">
      <c r="A121" s="37" t="s">
        <v>236</v>
      </c>
      <c r="B121" s="40">
        <v>2.1</v>
      </c>
      <c r="C121" s="40">
        <v>0.8</v>
      </c>
      <c r="D121" s="40">
        <v>1</v>
      </c>
      <c r="E121" s="40">
        <v>0.1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1</v>
      </c>
      <c r="N121" s="48">
        <v>5</v>
      </c>
    </row>
    <row r="122" spans="1:14" ht="12.75">
      <c r="A122" s="37" t="s">
        <v>93</v>
      </c>
      <c r="B122" s="40">
        <v>3.9</v>
      </c>
      <c r="C122" s="40">
        <v>3.9</v>
      </c>
      <c r="D122" s="40">
        <v>2.8</v>
      </c>
      <c r="E122" s="40">
        <v>0.4</v>
      </c>
      <c r="F122" s="40">
        <v>0</v>
      </c>
      <c r="G122" s="40">
        <v>0</v>
      </c>
      <c r="H122" s="40">
        <v>0</v>
      </c>
      <c r="I122" s="40">
        <v>0</v>
      </c>
      <c r="J122" s="40">
        <v>0.2</v>
      </c>
      <c r="K122" s="40">
        <v>0.4</v>
      </c>
      <c r="L122" s="40">
        <v>1.1</v>
      </c>
      <c r="M122" s="40">
        <v>2.3</v>
      </c>
      <c r="N122" s="48">
        <v>15</v>
      </c>
    </row>
    <row r="123" spans="1:14" ht="12.75">
      <c r="A123" s="37" t="s">
        <v>95</v>
      </c>
      <c r="B123" s="40">
        <v>1.7</v>
      </c>
      <c r="C123" s="40">
        <v>0.6</v>
      </c>
      <c r="D123" s="40">
        <v>0.7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0.2</v>
      </c>
      <c r="L123" s="40">
        <v>0.7</v>
      </c>
      <c r="M123" s="40">
        <v>1.6</v>
      </c>
      <c r="N123" s="48">
        <v>5.5</v>
      </c>
    </row>
    <row r="124" spans="1:14" ht="12.75">
      <c r="A124" s="37" t="s">
        <v>96</v>
      </c>
      <c r="B124" s="40">
        <v>12.5</v>
      </c>
      <c r="C124" s="40">
        <v>10.9</v>
      </c>
      <c r="D124" s="40">
        <v>4.4</v>
      </c>
      <c r="E124" s="40">
        <v>1.4</v>
      </c>
      <c r="F124" s="40">
        <v>0.3</v>
      </c>
      <c r="G124" s="40">
        <v>0</v>
      </c>
      <c r="H124" s="40">
        <v>0</v>
      </c>
      <c r="I124" s="40">
        <v>0</v>
      </c>
      <c r="J124" s="40">
        <v>0.3</v>
      </c>
      <c r="K124" s="40">
        <v>0.5</v>
      </c>
      <c r="L124" s="40">
        <v>4.9</v>
      </c>
      <c r="M124" s="40">
        <v>10.7</v>
      </c>
      <c r="N124" s="48">
        <v>45.9</v>
      </c>
    </row>
    <row r="125" spans="1:14" ht="12.75">
      <c r="A125" s="37" t="s">
        <v>94</v>
      </c>
      <c r="B125" s="40">
        <v>9.6</v>
      </c>
      <c r="C125" s="40">
        <v>6.5</v>
      </c>
      <c r="D125" s="40">
        <v>6.1</v>
      </c>
      <c r="E125" s="40">
        <v>3.4</v>
      </c>
      <c r="F125" s="40">
        <v>0.3</v>
      </c>
      <c r="G125" s="40">
        <v>0</v>
      </c>
      <c r="H125" s="40">
        <v>0</v>
      </c>
      <c r="I125" s="40">
        <v>0</v>
      </c>
      <c r="J125" s="40">
        <v>0</v>
      </c>
      <c r="K125" s="40">
        <v>1</v>
      </c>
      <c r="L125" s="40">
        <v>5</v>
      </c>
      <c r="M125" s="40">
        <v>5.7</v>
      </c>
      <c r="N125" s="48">
        <v>37.6</v>
      </c>
    </row>
    <row r="126" spans="1:14" ht="12.75">
      <c r="A126" s="37" t="s">
        <v>97</v>
      </c>
      <c r="B126" s="40">
        <v>13.4</v>
      </c>
      <c r="C126" s="40">
        <v>11.1</v>
      </c>
      <c r="D126" s="40">
        <v>9.8</v>
      </c>
      <c r="E126" s="40">
        <v>4.5</v>
      </c>
      <c r="F126" s="40">
        <v>0.1</v>
      </c>
      <c r="G126" s="40">
        <v>0</v>
      </c>
      <c r="H126" s="40">
        <v>0</v>
      </c>
      <c r="I126" s="40">
        <v>0</v>
      </c>
      <c r="J126" s="40">
        <v>0.4</v>
      </c>
      <c r="K126" s="40">
        <v>1.4</v>
      </c>
      <c r="L126" s="40">
        <v>7.7</v>
      </c>
      <c r="M126" s="40">
        <v>15</v>
      </c>
      <c r="N126" s="48">
        <v>63.4</v>
      </c>
    </row>
    <row r="127" spans="1:14" ht="12.75">
      <c r="A127" s="37" t="s">
        <v>313</v>
      </c>
      <c r="B127" s="40">
        <v>2.5</v>
      </c>
      <c r="C127" s="40">
        <v>6</v>
      </c>
      <c r="D127" s="40">
        <v>2.9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0.1</v>
      </c>
      <c r="M127" s="40">
        <v>3.5</v>
      </c>
      <c r="N127" s="48">
        <v>15</v>
      </c>
    </row>
    <row r="128" spans="1:14" ht="12.75">
      <c r="A128" s="37" t="s">
        <v>237</v>
      </c>
      <c r="B128" s="40">
        <v>10</v>
      </c>
      <c r="C128" s="40">
        <v>8.1</v>
      </c>
      <c r="D128" s="40">
        <v>7.8</v>
      </c>
      <c r="E128" s="40">
        <v>3.8</v>
      </c>
      <c r="F128" s="40">
        <v>0.9</v>
      </c>
      <c r="G128" s="40">
        <v>0.1</v>
      </c>
      <c r="H128" s="40">
        <v>0</v>
      </c>
      <c r="I128" s="40">
        <v>0</v>
      </c>
      <c r="J128" s="40">
        <v>0</v>
      </c>
      <c r="K128" s="40">
        <v>1.1</v>
      </c>
      <c r="L128" s="40">
        <v>5</v>
      </c>
      <c r="M128" s="40">
        <v>8</v>
      </c>
      <c r="N128" s="48">
        <v>44.8</v>
      </c>
    </row>
    <row r="129" spans="1:14" ht="12.75">
      <c r="A129" s="37" t="s">
        <v>98</v>
      </c>
      <c r="B129" s="40">
        <v>18.5</v>
      </c>
      <c r="C129" s="40">
        <v>15.2</v>
      </c>
      <c r="D129" s="40">
        <v>8.4</v>
      </c>
      <c r="E129" s="40">
        <v>3.3</v>
      </c>
      <c r="F129" s="40">
        <v>0.8</v>
      </c>
      <c r="G129" s="40">
        <v>0</v>
      </c>
      <c r="H129" s="40">
        <v>0</v>
      </c>
      <c r="I129" s="40">
        <v>0</v>
      </c>
      <c r="J129" s="40">
        <v>0.1</v>
      </c>
      <c r="K129" s="40">
        <v>1.2</v>
      </c>
      <c r="L129" s="40">
        <v>7.5</v>
      </c>
      <c r="M129" s="40">
        <v>14.5</v>
      </c>
      <c r="N129" s="48">
        <v>69.5</v>
      </c>
    </row>
    <row r="130" spans="1:14" ht="12.75">
      <c r="A130" s="37" t="s">
        <v>238</v>
      </c>
      <c r="B130" s="40">
        <v>7.2</v>
      </c>
      <c r="C130" s="40">
        <v>3</v>
      </c>
      <c r="D130" s="40">
        <v>0.9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0.1</v>
      </c>
      <c r="L130" s="40">
        <v>1.4</v>
      </c>
      <c r="M130" s="40">
        <v>7.5</v>
      </c>
      <c r="N130" s="48">
        <v>20.1</v>
      </c>
    </row>
    <row r="131" spans="1:14" ht="12.75">
      <c r="A131" s="37" t="s">
        <v>239</v>
      </c>
      <c r="B131" s="40">
        <v>9.1</v>
      </c>
      <c r="C131" s="40">
        <v>6.6</v>
      </c>
      <c r="D131" s="40">
        <v>2.8</v>
      </c>
      <c r="E131" s="40">
        <v>2.1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0.4</v>
      </c>
      <c r="L131" s="40">
        <v>3</v>
      </c>
      <c r="M131" s="40">
        <v>5.6</v>
      </c>
      <c r="N131" s="48">
        <v>29.6</v>
      </c>
    </row>
    <row r="132" spans="1:14" ht="12.75">
      <c r="A132" s="37" t="s">
        <v>99</v>
      </c>
      <c r="B132" s="40">
        <v>14.8</v>
      </c>
      <c r="C132" s="40">
        <v>12.9</v>
      </c>
      <c r="D132" s="40">
        <v>10.2</v>
      </c>
      <c r="E132" s="40">
        <v>2.8</v>
      </c>
      <c r="F132" s="40">
        <v>1.6</v>
      </c>
      <c r="G132" s="40">
        <v>0</v>
      </c>
      <c r="H132" s="40">
        <v>0</v>
      </c>
      <c r="I132" s="40">
        <v>0</v>
      </c>
      <c r="J132" s="40">
        <v>0.1</v>
      </c>
      <c r="K132" s="40">
        <v>1</v>
      </c>
      <c r="L132" s="40">
        <v>6.4</v>
      </c>
      <c r="M132" s="40">
        <v>12.6</v>
      </c>
      <c r="N132" s="48">
        <v>62.4</v>
      </c>
    </row>
    <row r="133" spans="1:14" ht="12.75">
      <c r="A133" s="37" t="s">
        <v>219</v>
      </c>
      <c r="B133" s="40">
        <v>2.4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0.6</v>
      </c>
      <c r="N133" s="48">
        <v>3</v>
      </c>
    </row>
    <row r="134" spans="1:14" ht="12.75">
      <c r="A134" s="37" t="s">
        <v>240</v>
      </c>
      <c r="B134" s="40">
        <v>3.9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0.1</v>
      </c>
      <c r="M134" s="40">
        <v>0.6</v>
      </c>
      <c r="N134" s="48">
        <v>4.6</v>
      </c>
    </row>
    <row r="135" spans="1:14" ht="12.75">
      <c r="A135" s="37" t="s">
        <v>100</v>
      </c>
      <c r="B135" s="40">
        <v>1.2</v>
      </c>
      <c r="C135" s="40">
        <v>0.7</v>
      </c>
      <c r="D135" s="40">
        <v>0</v>
      </c>
      <c r="E135" s="40">
        <v>0.1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0.1</v>
      </c>
      <c r="M135" s="40">
        <v>0.3</v>
      </c>
      <c r="N135" s="48">
        <v>2.4</v>
      </c>
    </row>
    <row r="136" spans="1:14" ht="12.75">
      <c r="A136" s="37" t="s">
        <v>101</v>
      </c>
      <c r="B136" s="40">
        <v>5.1</v>
      </c>
      <c r="C136" s="40">
        <v>3.4</v>
      </c>
      <c r="D136" s="40">
        <v>2.1</v>
      </c>
      <c r="E136" s="40">
        <v>0.6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0.4</v>
      </c>
      <c r="L136" s="40">
        <v>1.5</v>
      </c>
      <c r="M136" s="40">
        <v>5.4</v>
      </c>
      <c r="N136" s="48">
        <v>18.5</v>
      </c>
    </row>
    <row r="137" spans="1:14" ht="12.75">
      <c r="A137" s="37" t="s">
        <v>102</v>
      </c>
      <c r="B137" s="40">
        <v>16.2</v>
      </c>
      <c r="C137" s="40">
        <v>11.9</v>
      </c>
      <c r="D137" s="40">
        <v>5.9</v>
      </c>
      <c r="E137" s="40">
        <v>1.3</v>
      </c>
      <c r="F137" s="40">
        <v>0.1</v>
      </c>
      <c r="G137" s="40">
        <v>0</v>
      </c>
      <c r="H137" s="40">
        <v>0</v>
      </c>
      <c r="I137" s="40">
        <v>0</v>
      </c>
      <c r="J137" s="40">
        <v>0</v>
      </c>
      <c r="K137" s="40">
        <v>0.8</v>
      </c>
      <c r="L137" s="40">
        <v>9.6</v>
      </c>
      <c r="M137" s="40">
        <v>17.4</v>
      </c>
      <c r="N137" s="48">
        <v>63.2</v>
      </c>
    </row>
    <row r="138" spans="1:14" ht="12.75">
      <c r="A138" s="37" t="s">
        <v>103</v>
      </c>
      <c r="B138" s="40">
        <v>6.7</v>
      </c>
      <c r="C138" s="40">
        <v>6.3</v>
      </c>
      <c r="D138" s="40">
        <v>4.8</v>
      </c>
      <c r="E138" s="40">
        <v>2.9</v>
      </c>
      <c r="F138" s="40">
        <v>1.2</v>
      </c>
      <c r="G138" s="40">
        <v>0</v>
      </c>
      <c r="H138" s="40">
        <v>0</v>
      </c>
      <c r="I138" s="40">
        <v>0</v>
      </c>
      <c r="J138" s="40">
        <v>0</v>
      </c>
      <c r="K138" s="40">
        <v>1.3</v>
      </c>
      <c r="L138" s="40">
        <v>2.6</v>
      </c>
      <c r="M138" s="40">
        <v>4.5</v>
      </c>
      <c r="N138" s="48">
        <v>30.3</v>
      </c>
    </row>
    <row r="139" spans="1:14" ht="12.75">
      <c r="A139" s="37" t="s">
        <v>241</v>
      </c>
      <c r="B139" s="40">
        <v>6.3</v>
      </c>
      <c r="C139" s="40">
        <v>3.6</v>
      </c>
      <c r="D139" s="40">
        <v>3.5</v>
      </c>
      <c r="E139" s="40">
        <v>0.4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1.5</v>
      </c>
      <c r="M139" s="40">
        <v>5.9</v>
      </c>
      <c r="N139" s="48">
        <v>21.3</v>
      </c>
    </row>
    <row r="140" spans="1:14" ht="12.75">
      <c r="A140" s="37" t="s">
        <v>104</v>
      </c>
      <c r="B140" s="40">
        <v>5.3</v>
      </c>
      <c r="C140" s="40">
        <v>3.6</v>
      </c>
      <c r="D140" s="40">
        <v>2</v>
      </c>
      <c r="E140" s="40">
        <v>0.7</v>
      </c>
      <c r="F140" s="40">
        <v>0.1</v>
      </c>
      <c r="G140" s="40">
        <v>0</v>
      </c>
      <c r="H140" s="40">
        <v>0</v>
      </c>
      <c r="I140" s="40">
        <v>0</v>
      </c>
      <c r="J140" s="40">
        <v>0.2</v>
      </c>
      <c r="K140" s="40">
        <v>0.5</v>
      </c>
      <c r="L140" s="40">
        <v>2.2</v>
      </c>
      <c r="M140" s="40">
        <v>6.2</v>
      </c>
      <c r="N140" s="48">
        <v>20.8</v>
      </c>
    </row>
    <row r="141" spans="1:14" ht="12.75">
      <c r="A141" s="37" t="s">
        <v>105</v>
      </c>
      <c r="B141" s="40">
        <v>13.9</v>
      </c>
      <c r="C141" s="40">
        <v>14.1</v>
      </c>
      <c r="D141" s="40">
        <v>11.5</v>
      </c>
      <c r="E141" s="40">
        <v>6.9</v>
      </c>
      <c r="F141" s="40">
        <v>1</v>
      </c>
      <c r="G141" s="40">
        <v>0</v>
      </c>
      <c r="H141" s="40">
        <v>0</v>
      </c>
      <c r="I141" s="40">
        <v>0</v>
      </c>
      <c r="J141" s="40">
        <v>0.2</v>
      </c>
      <c r="K141" s="40">
        <v>1.6</v>
      </c>
      <c r="L141" s="40">
        <v>8.3</v>
      </c>
      <c r="M141" s="40">
        <v>12.9</v>
      </c>
      <c r="N141" s="48">
        <v>70.4</v>
      </c>
    </row>
    <row r="142" spans="1:14" ht="12.75">
      <c r="A142" s="37" t="s">
        <v>106</v>
      </c>
      <c r="B142" s="40">
        <v>19.4</v>
      </c>
      <c r="C142" s="40">
        <v>15</v>
      </c>
      <c r="D142" s="40">
        <v>9.7</v>
      </c>
      <c r="E142" s="40">
        <v>6.2</v>
      </c>
      <c r="F142" s="40">
        <v>2</v>
      </c>
      <c r="G142" s="40">
        <v>0.2</v>
      </c>
      <c r="H142" s="40">
        <v>0</v>
      </c>
      <c r="I142" s="40">
        <v>0</v>
      </c>
      <c r="J142" s="40">
        <v>0.5</v>
      </c>
      <c r="K142" s="40">
        <v>2.6</v>
      </c>
      <c r="L142" s="40">
        <v>12.8</v>
      </c>
      <c r="M142" s="40">
        <v>18.4</v>
      </c>
      <c r="N142" s="48">
        <v>86.8</v>
      </c>
    </row>
    <row r="143" spans="1:14" ht="12.75">
      <c r="A143" s="37" t="s">
        <v>107</v>
      </c>
      <c r="B143" s="40">
        <v>7.5</v>
      </c>
      <c r="C143" s="40">
        <v>4.2</v>
      </c>
      <c r="D143" s="40">
        <v>2.6</v>
      </c>
      <c r="E143" s="40">
        <v>1.4</v>
      </c>
      <c r="F143" s="40">
        <v>0</v>
      </c>
      <c r="G143" s="40">
        <v>0</v>
      </c>
      <c r="H143" s="40">
        <v>0</v>
      </c>
      <c r="I143" s="40">
        <v>0.1</v>
      </c>
      <c r="J143" s="40">
        <v>0</v>
      </c>
      <c r="K143" s="40">
        <v>0.1</v>
      </c>
      <c r="L143" s="40">
        <v>1.5</v>
      </c>
      <c r="M143" s="40">
        <v>5.1</v>
      </c>
      <c r="N143" s="48">
        <v>22.5</v>
      </c>
    </row>
    <row r="144" spans="1:14" ht="12.75">
      <c r="A144" s="37" t="s">
        <v>108</v>
      </c>
      <c r="B144" s="40">
        <v>14</v>
      </c>
      <c r="C144" s="40">
        <v>13.9</v>
      </c>
      <c r="D144" s="40">
        <v>11</v>
      </c>
      <c r="E144" s="40">
        <v>6.2</v>
      </c>
      <c r="F144" s="40">
        <v>1.2</v>
      </c>
      <c r="G144" s="40">
        <v>0</v>
      </c>
      <c r="H144" s="40">
        <v>0</v>
      </c>
      <c r="I144" s="40">
        <v>0</v>
      </c>
      <c r="J144" s="40">
        <v>0</v>
      </c>
      <c r="K144" s="40">
        <v>2.2</v>
      </c>
      <c r="L144" s="40">
        <v>9.6</v>
      </c>
      <c r="M144" s="40">
        <v>13.2</v>
      </c>
      <c r="N144" s="48">
        <v>71.3</v>
      </c>
    </row>
    <row r="145" spans="1:14" ht="12.75">
      <c r="A145" s="37" t="s">
        <v>109</v>
      </c>
      <c r="B145" s="40">
        <v>0.2</v>
      </c>
      <c r="C145" s="40">
        <v>0.1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8">
        <v>0.3</v>
      </c>
    </row>
    <row r="146" spans="1:14" ht="12.75">
      <c r="A146" s="37" t="s">
        <v>110</v>
      </c>
      <c r="B146" s="40">
        <v>6.6</v>
      </c>
      <c r="C146" s="40">
        <v>4.5</v>
      </c>
      <c r="D146" s="40">
        <v>2.8</v>
      </c>
      <c r="E146" s="40">
        <v>1.5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0.2</v>
      </c>
      <c r="L146" s="40">
        <v>1.8</v>
      </c>
      <c r="M146" s="40">
        <v>3.6</v>
      </c>
      <c r="N146" s="48">
        <v>21</v>
      </c>
    </row>
    <row r="147" spans="1:14" ht="12.75">
      <c r="A147" s="37" t="s">
        <v>111</v>
      </c>
      <c r="B147" s="40">
        <v>8.2</v>
      </c>
      <c r="C147" s="40">
        <v>6.4</v>
      </c>
      <c r="D147" s="40">
        <v>5.7</v>
      </c>
      <c r="E147" s="40">
        <v>2.4</v>
      </c>
      <c r="F147" s="40">
        <v>1.1</v>
      </c>
      <c r="G147" s="40">
        <v>0</v>
      </c>
      <c r="H147" s="40">
        <v>0</v>
      </c>
      <c r="I147" s="40">
        <v>0</v>
      </c>
      <c r="J147" s="40">
        <v>0.1</v>
      </c>
      <c r="K147" s="40">
        <v>1.3</v>
      </c>
      <c r="L147" s="40">
        <v>3</v>
      </c>
      <c r="M147" s="40">
        <v>5.8</v>
      </c>
      <c r="N147" s="48">
        <v>34</v>
      </c>
    </row>
    <row r="148" spans="1:14" ht="12.75">
      <c r="A148" s="37" t="s">
        <v>113</v>
      </c>
      <c r="B148" s="40">
        <v>8.1</v>
      </c>
      <c r="C148" s="40">
        <v>8.5</v>
      </c>
      <c r="D148" s="40">
        <v>6.1</v>
      </c>
      <c r="E148" s="40">
        <v>3.2</v>
      </c>
      <c r="F148" s="40">
        <v>0.8</v>
      </c>
      <c r="G148" s="40">
        <v>0</v>
      </c>
      <c r="H148" s="40">
        <v>0</v>
      </c>
      <c r="I148" s="40">
        <v>0</v>
      </c>
      <c r="J148" s="40">
        <v>0</v>
      </c>
      <c r="K148" s="40">
        <v>1.5</v>
      </c>
      <c r="L148" s="40">
        <v>5.4</v>
      </c>
      <c r="M148" s="40">
        <v>10.5</v>
      </c>
      <c r="N148" s="48">
        <v>44.1</v>
      </c>
    </row>
    <row r="149" spans="1:14" ht="12.75">
      <c r="A149" s="37" t="s">
        <v>114</v>
      </c>
      <c r="B149" s="40">
        <v>9.9</v>
      </c>
      <c r="C149" s="40">
        <v>8.3</v>
      </c>
      <c r="D149" s="40">
        <v>7.8</v>
      </c>
      <c r="E149" s="40">
        <v>5.1</v>
      </c>
      <c r="F149" s="40">
        <v>1.2</v>
      </c>
      <c r="G149" s="40">
        <v>0</v>
      </c>
      <c r="H149" s="40">
        <v>0</v>
      </c>
      <c r="I149" s="40">
        <v>0</v>
      </c>
      <c r="J149" s="40">
        <v>0</v>
      </c>
      <c r="K149" s="40">
        <v>2.2</v>
      </c>
      <c r="L149" s="40">
        <v>6.2</v>
      </c>
      <c r="M149" s="40">
        <v>7.9</v>
      </c>
      <c r="N149" s="48">
        <v>48.6</v>
      </c>
    </row>
    <row r="150" spans="1:14" ht="12.75">
      <c r="A150" s="37" t="s">
        <v>115</v>
      </c>
      <c r="B150" s="40">
        <v>1.4</v>
      </c>
      <c r="C150" s="40">
        <v>0.6</v>
      </c>
      <c r="D150" s="40">
        <v>0.6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0.6</v>
      </c>
      <c r="N150" s="48">
        <v>3.2</v>
      </c>
    </row>
    <row r="151" spans="1:14" ht="12.75">
      <c r="A151" s="37" t="s">
        <v>314</v>
      </c>
      <c r="B151" s="40">
        <v>7.2</v>
      </c>
      <c r="C151" s="40">
        <v>2.1</v>
      </c>
      <c r="D151" s="40">
        <v>0.5</v>
      </c>
      <c r="E151" s="40">
        <v>1.7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0.7</v>
      </c>
      <c r="L151" s="40">
        <v>1.2</v>
      </c>
      <c r="M151" s="40">
        <v>6.4</v>
      </c>
      <c r="N151" s="48">
        <v>19.8</v>
      </c>
    </row>
    <row r="152" spans="1:14" ht="12.75">
      <c r="A152" s="37" t="s">
        <v>112</v>
      </c>
      <c r="B152" s="40">
        <v>10.9</v>
      </c>
      <c r="C152" s="40">
        <v>9.5</v>
      </c>
      <c r="D152" s="40">
        <v>7.1</v>
      </c>
      <c r="E152" s="40">
        <v>4.8</v>
      </c>
      <c r="F152" s="40">
        <v>0.7</v>
      </c>
      <c r="G152" s="40">
        <v>0</v>
      </c>
      <c r="H152" s="40">
        <v>0</v>
      </c>
      <c r="I152" s="40">
        <v>0</v>
      </c>
      <c r="J152" s="40">
        <v>0.2</v>
      </c>
      <c r="K152" s="40">
        <v>2.1</v>
      </c>
      <c r="L152" s="40">
        <v>6.1</v>
      </c>
      <c r="M152" s="40">
        <v>9.6</v>
      </c>
      <c r="N152" s="48">
        <v>51</v>
      </c>
    </row>
    <row r="153" spans="1:14" ht="12.75">
      <c r="A153" s="37" t="s">
        <v>336</v>
      </c>
      <c r="B153" s="40">
        <v>7.2</v>
      </c>
      <c r="C153" s="40">
        <v>4.3</v>
      </c>
      <c r="D153" s="40">
        <v>3.5</v>
      </c>
      <c r="E153" s="40">
        <v>0.7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0.4</v>
      </c>
      <c r="L153" s="40">
        <v>2.3</v>
      </c>
      <c r="M153" s="40">
        <v>7.7</v>
      </c>
      <c r="N153" s="48">
        <v>26.1</v>
      </c>
    </row>
    <row r="154" spans="1:14" ht="12.75">
      <c r="A154" s="37" t="s">
        <v>116</v>
      </c>
      <c r="B154" s="40">
        <v>13</v>
      </c>
      <c r="C154" s="40">
        <v>10.6</v>
      </c>
      <c r="D154" s="40">
        <v>10.1</v>
      </c>
      <c r="E154" s="40">
        <v>3.9</v>
      </c>
      <c r="F154" s="40">
        <v>1</v>
      </c>
      <c r="G154" s="40">
        <v>0</v>
      </c>
      <c r="H154" s="40">
        <v>0</v>
      </c>
      <c r="I154" s="40">
        <v>0</v>
      </c>
      <c r="J154" s="40">
        <v>0.1</v>
      </c>
      <c r="K154" s="40">
        <v>1.9</v>
      </c>
      <c r="L154" s="40">
        <v>6.4</v>
      </c>
      <c r="M154" s="40">
        <v>11.6</v>
      </c>
      <c r="N154" s="48">
        <v>58.6</v>
      </c>
    </row>
    <row r="155" spans="1:14" ht="12.75">
      <c r="A155" s="37" t="s">
        <v>117</v>
      </c>
      <c r="B155" s="40">
        <v>15.8</v>
      </c>
      <c r="C155" s="40">
        <v>9.9</v>
      </c>
      <c r="D155" s="40">
        <v>9</v>
      </c>
      <c r="E155" s="40">
        <v>3.5</v>
      </c>
      <c r="F155" s="40">
        <v>0.2</v>
      </c>
      <c r="G155" s="40">
        <v>0</v>
      </c>
      <c r="H155" s="40">
        <v>0</v>
      </c>
      <c r="I155" s="40">
        <v>0</v>
      </c>
      <c r="J155" s="40">
        <v>0</v>
      </c>
      <c r="K155" s="40">
        <v>1.1</v>
      </c>
      <c r="L155" s="40">
        <v>4.3</v>
      </c>
      <c r="M155" s="40">
        <v>11.5</v>
      </c>
      <c r="N155" s="48">
        <v>55.3</v>
      </c>
    </row>
    <row r="156" spans="1:14" ht="12.75">
      <c r="A156" s="37" t="s">
        <v>118</v>
      </c>
      <c r="B156" s="40">
        <v>7.5</v>
      </c>
      <c r="C156" s="40">
        <v>5.3</v>
      </c>
      <c r="D156" s="40">
        <v>2.4</v>
      </c>
      <c r="E156" s="40">
        <v>1</v>
      </c>
      <c r="F156" s="40">
        <v>0.1</v>
      </c>
      <c r="G156" s="40">
        <v>0</v>
      </c>
      <c r="H156" s="40">
        <v>0</v>
      </c>
      <c r="I156" s="40">
        <v>0</v>
      </c>
      <c r="J156" s="40">
        <v>0</v>
      </c>
      <c r="K156" s="40">
        <v>0.8</v>
      </c>
      <c r="L156" s="40">
        <v>4.4</v>
      </c>
      <c r="M156" s="40">
        <v>5.7</v>
      </c>
      <c r="N156" s="48">
        <v>27.2</v>
      </c>
    </row>
    <row r="157" spans="1:14" ht="12.75">
      <c r="A157" s="37" t="s">
        <v>119</v>
      </c>
      <c r="B157" s="40">
        <v>6</v>
      </c>
      <c r="C157" s="40">
        <v>4</v>
      </c>
      <c r="D157" s="40">
        <v>4.5</v>
      </c>
      <c r="E157" s="40">
        <v>1.4</v>
      </c>
      <c r="F157" s="40">
        <v>0.5</v>
      </c>
      <c r="G157" s="40">
        <v>0</v>
      </c>
      <c r="H157" s="40">
        <v>0</v>
      </c>
      <c r="I157" s="40">
        <v>0</v>
      </c>
      <c r="J157" s="40">
        <v>0</v>
      </c>
      <c r="K157" s="40">
        <v>1.1</v>
      </c>
      <c r="L157" s="40">
        <v>3</v>
      </c>
      <c r="M157" s="40">
        <v>4.7</v>
      </c>
      <c r="N157" s="48">
        <v>25.2</v>
      </c>
    </row>
    <row r="158" spans="1:14" ht="12.75">
      <c r="A158" s="37" t="s">
        <v>123</v>
      </c>
      <c r="B158" s="40">
        <v>10.5</v>
      </c>
      <c r="C158" s="40">
        <v>9.5</v>
      </c>
      <c r="D158" s="40">
        <v>6.2</v>
      </c>
      <c r="E158" s="40">
        <v>3.8</v>
      </c>
      <c r="F158" s="40">
        <v>0.3</v>
      </c>
      <c r="G158" s="40">
        <v>0</v>
      </c>
      <c r="H158" s="40">
        <v>0</v>
      </c>
      <c r="I158" s="40">
        <v>0</v>
      </c>
      <c r="J158" s="40">
        <v>0</v>
      </c>
      <c r="K158" s="40">
        <v>1</v>
      </c>
      <c r="L158" s="40">
        <v>5.2</v>
      </c>
      <c r="M158" s="40">
        <v>13</v>
      </c>
      <c r="N158" s="48">
        <v>49.5</v>
      </c>
    </row>
    <row r="159" spans="1:14" ht="12.75">
      <c r="A159" s="37" t="s">
        <v>120</v>
      </c>
      <c r="B159" s="40">
        <v>9.1</v>
      </c>
      <c r="C159" s="40">
        <v>6.5</v>
      </c>
      <c r="D159" s="40">
        <v>3.3</v>
      </c>
      <c r="E159" s="40">
        <v>1.3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0.6</v>
      </c>
      <c r="L159" s="40">
        <v>2.4</v>
      </c>
      <c r="M159" s="40">
        <v>8</v>
      </c>
      <c r="N159" s="48">
        <v>31.2</v>
      </c>
    </row>
    <row r="160" spans="1:14" ht="12.75">
      <c r="A160" s="37" t="s">
        <v>122</v>
      </c>
      <c r="B160" s="40">
        <v>6.5</v>
      </c>
      <c r="C160" s="40">
        <v>3.8</v>
      </c>
      <c r="D160" s="40">
        <v>0.7</v>
      </c>
      <c r="E160" s="40">
        <v>1.1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0.7</v>
      </c>
      <c r="L160" s="40">
        <v>2.1</v>
      </c>
      <c r="M160" s="40">
        <v>5.9</v>
      </c>
      <c r="N160" s="48">
        <v>20.7</v>
      </c>
    </row>
    <row r="161" spans="1:14" ht="12.75">
      <c r="A161" s="37" t="s">
        <v>121</v>
      </c>
      <c r="B161" s="40">
        <v>13.9</v>
      </c>
      <c r="C161" s="40">
        <v>10.8</v>
      </c>
      <c r="D161" s="40">
        <v>9.1</v>
      </c>
      <c r="E161" s="40">
        <v>3.8</v>
      </c>
      <c r="F161" s="40">
        <v>0.4</v>
      </c>
      <c r="G161" s="40">
        <v>0</v>
      </c>
      <c r="H161" s="40">
        <v>0</v>
      </c>
      <c r="I161" s="40">
        <v>0</v>
      </c>
      <c r="J161" s="40">
        <v>0</v>
      </c>
      <c r="K161" s="40">
        <v>1.5</v>
      </c>
      <c r="L161" s="40">
        <v>5.6</v>
      </c>
      <c r="M161" s="40">
        <v>12.4</v>
      </c>
      <c r="N161" s="48">
        <v>57.5</v>
      </c>
    </row>
    <row r="162" spans="1:14" ht="12.75">
      <c r="A162" s="37" t="s">
        <v>124</v>
      </c>
      <c r="B162" s="40">
        <v>14.6</v>
      </c>
      <c r="C162" s="40">
        <v>6.4</v>
      </c>
      <c r="D162" s="40">
        <v>6.3</v>
      </c>
      <c r="E162" s="40">
        <v>1.1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0.2</v>
      </c>
      <c r="L162" s="40">
        <v>4.6</v>
      </c>
      <c r="M162" s="40">
        <v>10.3</v>
      </c>
      <c r="N162" s="48">
        <v>43.5</v>
      </c>
    </row>
    <row r="163" spans="1:14" ht="12.75">
      <c r="A163" s="37" t="s">
        <v>315</v>
      </c>
      <c r="B163" s="40">
        <v>33.6</v>
      </c>
      <c r="C163" s="40">
        <v>13</v>
      </c>
      <c r="D163" s="40">
        <v>14.2</v>
      </c>
      <c r="E163" s="40">
        <v>1.3</v>
      </c>
      <c r="F163" s="40" t="s">
        <v>337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5.2</v>
      </c>
      <c r="M163" s="40">
        <v>25.7</v>
      </c>
      <c r="N163" s="48">
        <v>94.7</v>
      </c>
    </row>
    <row r="164" spans="1:14" ht="12.75">
      <c r="A164" s="37" t="s">
        <v>125</v>
      </c>
      <c r="B164" s="40">
        <v>6.7</v>
      </c>
      <c r="C164" s="40">
        <v>3.8</v>
      </c>
      <c r="D164" s="40">
        <v>0.7</v>
      </c>
      <c r="E164" s="40">
        <v>0</v>
      </c>
      <c r="F164" s="40">
        <v>0.2</v>
      </c>
      <c r="G164" s="40">
        <v>0</v>
      </c>
      <c r="H164" s="40">
        <v>0</v>
      </c>
      <c r="I164" s="40">
        <v>0</v>
      </c>
      <c r="J164" s="40">
        <v>0</v>
      </c>
      <c r="K164" s="40">
        <v>0.2</v>
      </c>
      <c r="L164" s="40">
        <v>1</v>
      </c>
      <c r="M164" s="40">
        <v>5.6</v>
      </c>
      <c r="N164" s="48">
        <v>18.2</v>
      </c>
    </row>
    <row r="165" spans="1:14" ht="12.75">
      <c r="A165" s="37" t="s">
        <v>126</v>
      </c>
      <c r="B165" s="40">
        <v>1.7</v>
      </c>
      <c r="C165" s="40">
        <v>0</v>
      </c>
      <c r="D165" s="40">
        <v>0.4</v>
      </c>
      <c r="E165" s="40">
        <v>0.4</v>
      </c>
      <c r="F165" s="40">
        <v>0.1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0.4</v>
      </c>
      <c r="M165" s="40">
        <v>0.2</v>
      </c>
      <c r="N165" s="48">
        <v>3.2</v>
      </c>
    </row>
    <row r="166" spans="1:14" ht="12.75">
      <c r="A166" s="37" t="s">
        <v>127</v>
      </c>
      <c r="B166" s="40">
        <v>0.2</v>
      </c>
      <c r="C166" s="40">
        <v>0.2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0.1</v>
      </c>
      <c r="N166" s="48">
        <v>0.5</v>
      </c>
    </row>
    <row r="167" spans="1:14" ht="12.75">
      <c r="A167" s="37" t="s">
        <v>128</v>
      </c>
      <c r="B167" s="40">
        <v>11.4</v>
      </c>
      <c r="C167" s="40">
        <v>13.5</v>
      </c>
      <c r="D167" s="40">
        <v>7</v>
      </c>
      <c r="E167" s="40">
        <v>4.6</v>
      </c>
      <c r="F167" s="40">
        <v>0.6</v>
      </c>
      <c r="G167" s="40">
        <v>0.1</v>
      </c>
      <c r="H167" s="40">
        <v>0</v>
      </c>
      <c r="I167" s="40">
        <v>0</v>
      </c>
      <c r="J167" s="40">
        <v>0</v>
      </c>
      <c r="K167" s="40">
        <v>2.5</v>
      </c>
      <c r="L167" s="40">
        <v>9</v>
      </c>
      <c r="M167" s="40">
        <v>11.3</v>
      </c>
      <c r="N167" s="48">
        <v>60</v>
      </c>
    </row>
    <row r="168" spans="1:14" ht="12.75">
      <c r="A168" s="37" t="s">
        <v>316</v>
      </c>
      <c r="B168" s="40">
        <v>5.7</v>
      </c>
      <c r="C168" s="40">
        <v>3.8</v>
      </c>
      <c r="D168" s="40">
        <v>5.5</v>
      </c>
      <c r="E168" s="40">
        <v>1.4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2.2</v>
      </c>
      <c r="L168" s="40">
        <v>4.7</v>
      </c>
      <c r="M168" s="40">
        <v>6.7</v>
      </c>
      <c r="N168" s="48">
        <v>29.9</v>
      </c>
    </row>
    <row r="169" spans="1:14" ht="12.75">
      <c r="A169" s="37" t="s">
        <v>129</v>
      </c>
      <c r="B169" s="40">
        <v>5.1</v>
      </c>
      <c r="C169" s="40">
        <v>4.9</v>
      </c>
      <c r="D169" s="40">
        <v>8</v>
      </c>
      <c r="E169" s="40">
        <v>4.7</v>
      </c>
      <c r="F169" s="40">
        <v>2.2</v>
      </c>
      <c r="G169" s="40">
        <v>0</v>
      </c>
      <c r="H169" s="40">
        <v>0</v>
      </c>
      <c r="I169" s="40">
        <v>0</v>
      </c>
      <c r="J169" s="40">
        <v>0.5</v>
      </c>
      <c r="K169" s="40">
        <v>3</v>
      </c>
      <c r="L169" s="40">
        <v>5</v>
      </c>
      <c r="M169" s="40">
        <v>4.3</v>
      </c>
      <c r="N169" s="48">
        <v>37.7</v>
      </c>
    </row>
    <row r="170" spans="1:14" ht="12.75">
      <c r="A170" s="37" t="s">
        <v>130</v>
      </c>
      <c r="B170" s="40">
        <v>11.3</v>
      </c>
      <c r="C170" s="40">
        <v>10.3</v>
      </c>
      <c r="D170" s="40">
        <v>8.8</v>
      </c>
      <c r="E170" s="40">
        <v>4.1</v>
      </c>
      <c r="F170" s="40">
        <v>1.2</v>
      </c>
      <c r="G170" s="40">
        <v>0</v>
      </c>
      <c r="H170" s="40">
        <v>0</v>
      </c>
      <c r="I170" s="40">
        <v>0</v>
      </c>
      <c r="J170" s="40">
        <v>0.1</v>
      </c>
      <c r="K170" s="40">
        <v>1.3</v>
      </c>
      <c r="L170" s="40">
        <v>6.8</v>
      </c>
      <c r="M170" s="40">
        <v>9.7</v>
      </c>
      <c r="N170" s="48">
        <v>53.6</v>
      </c>
    </row>
    <row r="171" spans="1:14" ht="12.75">
      <c r="A171" s="37" t="s">
        <v>131</v>
      </c>
      <c r="B171" s="40">
        <v>6</v>
      </c>
      <c r="C171" s="40">
        <v>3.6</v>
      </c>
      <c r="D171" s="40">
        <v>3.3</v>
      </c>
      <c r="E171" s="40">
        <v>1.9</v>
      </c>
      <c r="F171" s="40">
        <v>0.4</v>
      </c>
      <c r="G171" s="40">
        <v>0</v>
      </c>
      <c r="H171" s="40">
        <v>0</v>
      </c>
      <c r="I171" s="40">
        <v>0</v>
      </c>
      <c r="J171" s="40">
        <v>0</v>
      </c>
      <c r="K171" s="40">
        <v>0.3</v>
      </c>
      <c r="L171" s="40">
        <v>2.2</v>
      </c>
      <c r="M171" s="40">
        <v>3</v>
      </c>
      <c r="N171" s="48">
        <v>20.7</v>
      </c>
    </row>
    <row r="172" spans="1:14" ht="12.75">
      <c r="A172" s="37" t="s">
        <v>132</v>
      </c>
      <c r="B172" s="40">
        <v>1</v>
      </c>
      <c r="C172" s="40">
        <v>0.4</v>
      </c>
      <c r="D172" s="40">
        <v>0.1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0.2</v>
      </c>
      <c r="M172" s="40">
        <v>1.3</v>
      </c>
      <c r="N172" s="48">
        <v>3</v>
      </c>
    </row>
    <row r="173" spans="1:14" ht="12.75">
      <c r="A173" s="37" t="s">
        <v>242</v>
      </c>
      <c r="B173" s="40">
        <v>1.4</v>
      </c>
      <c r="C173" s="40">
        <v>1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1</v>
      </c>
      <c r="N173" s="48">
        <v>3.4</v>
      </c>
    </row>
    <row r="174" spans="1:14" ht="12.75">
      <c r="A174" s="37" t="s">
        <v>133</v>
      </c>
      <c r="B174" s="40">
        <v>10.4</v>
      </c>
      <c r="C174" s="40">
        <v>7.9</v>
      </c>
      <c r="D174" s="40">
        <v>6.3</v>
      </c>
      <c r="E174" s="40">
        <v>1.6</v>
      </c>
      <c r="F174" s="40">
        <v>0.4</v>
      </c>
      <c r="G174" s="40">
        <v>0</v>
      </c>
      <c r="H174" s="40">
        <v>0</v>
      </c>
      <c r="I174" s="40">
        <v>0</v>
      </c>
      <c r="J174" s="40">
        <v>0</v>
      </c>
      <c r="K174" s="40">
        <v>0.8</v>
      </c>
      <c r="L174" s="40">
        <v>5</v>
      </c>
      <c r="M174" s="40">
        <v>12.5</v>
      </c>
      <c r="N174" s="48">
        <v>44.9</v>
      </c>
    </row>
    <row r="175" spans="1:14" ht="12.75">
      <c r="A175" s="37" t="s">
        <v>134</v>
      </c>
      <c r="B175" s="40">
        <v>6.8</v>
      </c>
      <c r="C175" s="40">
        <v>5.7</v>
      </c>
      <c r="D175" s="40">
        <v>6.8</v>
      </c>
      <c r="E175" s="40">
        <v>3.2</v>
      </c>
      <c r="F175" s="40">
        <v>0.9</v>
      </c>
      <c r="G175" s="40">
        <v>0</v>
      </c>
      <c r="H175" s="40">
        <v>0</v>
      </c>
      <c r="I175" s="40">
        <v>0</v>
      </c>
      <c r="J175" s="40">
        <v>0.1</v>
      </c>
      <c r="K175" s="40">
        <v>1.1</v>
      </c>
      <c r="L175" s="40">
        <v>3.6</v>
      </c>
      <c r="M175" s="40">
        <v>5.8</v>
      </c>
      <c r="N175" s="48">
        <v>34</v>
      </c>
    </row>
    <row r="176" spans="1:14" ht="12.75">
      <c r="A176" s="37" t="s">
        <v>243</v>
      </c>
      <c r="B176" s="40">
        <v>4.7</v>
      </c>
      <c r="C176" s="40">
        <v>3.5</v>
      </c>
      <c r="D176" s="40">
        <v>4.3</v>
      </c>
      <c r="E176" s="40">
        <v>1.1</v>
      </c>
      <c r="F176" s="40">
        <v>0.4</v>
      </c>
      <c r="G176" s="40">
        <v>0</v>
      </c>
      <c r="H176" s="40">
        <v>0</v>
      </c>
      <c r="I176" s="40">
        <v>0</v>
      </c>
      <c r="J176" s="40">
        <v>0</v>
      </c>
      <c r="K176" s="40">
        <v>0.1</v>
      </c>
      <c r="L176" s="40">
        <v>2</v>
      </c>
      <c r="M176" s="40">
        <v>3.3</v>
      </c>
      <c r="N176" s="48">
        <v>19.4</v>
      </c>
    </row>
    <row r="177" spans="1:14" ht="12.75">
      <c r="A177" s="37" t="s">
        <v>135</v>
      </c>
      <c r="B177" s="40">
        <v>3.9</v>
      </c>
      <c r="C177" s="40">
        <v>1.4</v>
      </c>
      <c r="D177" s="40">
        <v>0.8</v>
      </c>
      <c r="E177" s="40">
        <v>0.1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0.6</v>
      </c>
      <c r="M177" s="40">
        <v>2.7</v>
      </c>
      <c r="N177" s="48">
        <v>9.5</v>
      </c>
    </row>
    <row r="178" spans="1:14" ht="12.75">
      <c r="A178" s="37" t="s">
        <v>136</v>
      </c>
      <c r="B178" s="40">
        <v>7.8</v>
      </c>
      <c r="C178" s="40">
        <v>4.9</v>
      </c>
      <c r="D178" s="40">
        <v>4.6</v>
      </c>
      <c r="E178" s="40">
        <v>2.1</v>
      </c>
      <c r="F178" s="40">
        <v>0.6</v>
      </c>
      <c r="G178" s="40">
        <v>0</v>
      </c>
      <c r="H178" s="40">
        <v>0</v>
      </c>
      <c r="I178" s="40">
        <v>0</v>
      </c>
      <c r="J178" s="40">
        <v>0</v>
      </c>
      <c r="K178" s="40">
        <v>0.6</v>
      </c>
      <c r="L178" s="40">
        <v>2.8</v>
      </c>
      <c r="M178" s="40">
        <v>5.1</v>
      </c>
      <c r="N178" s="48">
        <v>28.5</v>
      </c>
    </row>
    <row r="179" spans="1:14" ht="12.75">
      <c r="A179" s="37" t="s">
        <v>137</v>
      </c>
      <c r="B179" s="40">
        <v>19.8</v>
      </c>
      <c r="C179" s="40">
        <v>12.1</v>
      </c>
      <c r="D179" s="40">
        <v>7.8</v>
      </c>
      <c r="E179" s="40">
        <v>2.5</v>
      </c>
      <c r="F179" s="40">
        <v>0.8</v>
      </c>
      <c r="G179" s="40">
        <v>0</v>
      </c>
      <c r="H179" s="40">
        <v>0</v>
      </c>
      <c r="I179" s="40">
        <v>0</v>
      </c>
      <c r="J179" s="40">
        <v>0</v>
      </c>
      <c r="K179" s="40">
        <v>0.5</v>
      </c>
      <c r="L179" s="40">
        <v>4.6</v>
      </c>
      <c r="M179" s="40">
        <v>10.1</v>
      </c>
      <c r="N179" s="48">
        <v>58.2</v>
      </c>
    </row>
    <row r="180" spans="1:14" ht="12.75">
      <c r="A180" s="37" t="s">
        <v>138</v>
      </c>
      <c r="B180" s="40">
        <v>16.9</v>
      </c>
      <c r="C180" s="40">
        <v>11.4</v>
      </c>
      <c r="D180" s="40">
        <v>8.3</v>
      </c>
      <c r="E180" s="40">
        <v>3</v>
      </c>
      <c r="F180" s="40">
        <v>0.5</v>
      </c>
      <c r="G180" s="40">
        <v>0</v>
      </c>
      <c r="H180" s="40">
        <v>0</v>
      </c>
      <c r="I180" s="40">
        <v>0</v>
      </c>
      <c r="J180" s="40">
        <v>0</v>
      </c>
      <c r="K180" s="40">
        <v>0.7</v>
      </c>
      <c r="L180" s="40">
        <v>6.5</v>
      </c>
      <c r="M180" s="40">
        <v>12.1</v>
      </c>
      <c r="N180" s="48">
        <v>59.4</v>
      </c>
    </row>
    <row r="181" spans="1:14" ht="12.75">
      <c r="A181" s="37" t="s">
        <v>317</v>
      </c>
      <c r="B181" s="40">
        <v>1.3</v>
      </c>
      <c r="C181" s="40">
        <v>4.2</v>
      </c>
      <c r="D181" s="40">
        <v>0</v>
      </c>
      <c r="E181" s="40">
        <v>0.7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1.4</v>
      </c>
      <c r="M181" s="40">
        <v>1.9</v>
      </c>
      <c r="N181" s="48">
        <v>9.5</v>
      </c>
    </row>
    <row r="182" spans="1:14" ht="12.75">
      <c r="A182" s="37" t="s">
        <v>139</v>
      </c>
      <c r="B182" s="40">
        <v>3.6</v>
      </c>
      <c r="C182" s="40">
        <v>2.5</v>
      </c>
      <c r="D182" s="40">
        <v>1.5</v>
      </c>
      <c r="E182" s="40">
        <v>0.3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0.1</v>
      </c>
      <c r="L182" s="40">
        <v>0.6</v>
      </c>
      <c r="M182" s="40">
        <v>4.2</v>
      </c>
      <c r="N182" s="48">
        <v>12.8</v>
      </c>
    </row>
    <row r="183" spans="1:14" ht="12.75">
      <c r="A183" s="37" t="s">
        <v>297</v>
      </c>
      <c r="B183" s="40">
        <v>4.8</v>
      </c>
      <c r="C183" s="40">
        <v>0</v>
      </c>
      <c r="D183" s="40">
        <v>0</v>
      </c>
      <c r="E183" s="40">
        <v>2.2</v>
      </c>
      <c r="F183" s="40">
        <v>0.3</v>
      </c>
      <c r="G183" s="40">
        <v>0</v>
      </c>
      <c r="H183" s="40">
        <v>0</v>
      </c>
      <c r="I183" s="40">
        <v>0</v>
      </c>
      <c r="J183" s="40">
        <v>0</v>
      </c>
      <c r="K183" s="40">
        <v>4.3</v>
      </c>
      <c r="L183" s="40">
        <v>8.1</v>
      </c>
      <c r="M183" s="40">
        <v>9.6</v>
      </c>
      <c r="N183" s="48">
        <v>29.3</v>
      </c>
    </row>
    <row r="184" spans="1:14" ht="12.75">
      <c r="A184" s="37" t="s">
        <v>140</v>
      </c>
      <c r="B184" s="40">
        <v>14.7</v>
      </c>
      <c r="C184" s="40">
        <v>11.5</v>
      </c>
      <c r="D184" s="40">
        <v>6</v>
      </c>
      <c r="E184" s="40">
        <v>3.5</v>
      </c>
      <c r="F184" s="40">
        <v>0.7</v>
      </c>
      <c r="G184" s="40">
        <v>0</v>
      </c>
      <c r="H184" s="40">
        <v>0</v>
      </c>
      <c r="I184" s="40">
        <v>0</v>
      </c>
      <c r="J184" s="40">
        <v>0.1</v>
      </c>
      <c r="K184" s="40">
        <v>1</v>
      </c>
      <c r="L184" s="40">
        <v>7</v>
      </c>
      <c r="M184" s="40">
        <v>15.5</v>
      </c>
      <c r="N184" s="48">
        <v>60</v>
      </c>
    </row>
    <row r="185" spans="1:14" ht="12.75">
      <c r="A185" s="37" t="s">
        <v>141</v>
      </c>
      <c r="B185" s="40">
        <v>11.2</v>
      </c>
      <c r="C185" s="40">
        <v>7.8</v>
      </c>
      <c r="D185" s="40">
        <v>5.2</v>
      </c>
      <c r="E185" s="40">
        <v>2.4</v>
      </c>
      <c r="F185" s="40">
        <v>0.8</v>
      </c>
      <c r="G185" s="40">
        <v>0</v>
      </c>
      <c r="H185" s="40">
        <v>0</v>
      </c>
      <c r="I185" s="40">
        <v>0</v>
      </c>
      <c r="J185" s="40">
        <v>0.2</v>
      </c>
      <c r="K185" s="40">
        <v>1.2</v>
      </c>
      <c r="L185" s="40">
        <v>5.6</v>
      </c>
      <c r="M185" s="40">
        <v>10.1</v>
      </c>
      <c r="N185" s="48">
        <v>44.5</v>
      </c>
    </row>
    <row r="186" spans="1:14" ht="12.75">
      <c r="A186" s="37" t="s">
        <v>142</v>
      </c>
      <c r="B186" s="40">
        <v>24.3</v>
      </c>
      <c r="C186" s="40">
        <v>19.4</v>
      </c>
      <c r="D186" s="40">
        <v>16.2</v>
      </c>
      <c r="E186" s="40">
        <v>7.9</v>
      </c>
      <c r="F186" s="40">
        <v>0.6</v>
      </c>
      <c r="G186" s="40">
        <v>0</v>
      </c>
      <c r="H186" s="40">
        <v>0</v>
      </c>
      <c r="I186" s="40">
        <v>0</v>
      </c>
      <c r="J186" s="40">
        <v>0.2</v>
      </c>
      <c r="K186" s="40">
        <v>1.9</v>
      </c>
      <c r="L186" s="40">
        <v>11.1</v>
      </c>
      <c r="M186" s="40">
        <v>25</v>
      </c>
      <c r="N186" s="48">
        <v>106.6</v>
      </c>
    </row>
    <row r="187" spans="1:14" ht="12.75">
      <c r="A187" s="37" t="s">
        <v>143</v>
      </c>
      <c r="B187" s="40">
        <v>3.4</v>
      </c>
      <c r="C187" s="40">
        <v>2.6</v>
      </c>
      <c r="D187" s="40">
        <v>1.8</v>
      </c>
      <c r="E187" s="40">
        <v>0.6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0.3</v>
      </c>
      <c r="L187" s="40">
        <v>1.9</v>
      </c>
      <c r="M187" s="40">
        <v>3.9</v>
      </c>
      <c r="N187" s="48">
        <v>14.5</v>
      </c>
    </row>
    <row r="188" spans="1:14" ht="12.75">
      <c r="A188" s="37" t="s">
        <v>144</v>
      </c>
      <c r="B188" s="40">
        <v>10.7</v>
      </c>
      <c r="C188" s="40">
        <v>6.2</v>
      </c>
      <c r="D188" s="40">
        <v>5.6</v>
      </c>
      <c r="E188" s="40">
        <v>2.7</v>
      </c>
      <c r="F188" s="40">
        <v>0.1</v>
      </c>
      <c r="G188" s="40">
        <v>0</v>
      </c>
      <c r="H188" s="40">
        <v>0</v>
      </c>
      <c r="I188" s="40">
        <v>0</v>
      </c>
      <c r="J188" s="40">
        <v>0</v>
      </c>
      <c r="K188" s="40">
        <v>0.7</v>
      </c>
      <c r="L188" s="40">
        <v>4.3</v>
      </c>
      <c r="M188" s="40">
        <v>9.8</v>
      </c>
      <c r="N188" s="48">
        <v>40.1</v>
      </c>
    </row>
    <row r="189" spans="1:14" ht="12.75">
      <c r="A189" s="37" t="s">
        <v>145</v>
      </c>
      <c r="B189" s="40">
        <v>4.6</v>
      </c>
      <c r="C189" s="40">
        <v>7.2</v>
      </c>
      <c r="D189" s="40">
        <v>6.3</v>
      </c>
      <c r="E189" s="40">
        <v>1.6</v>
      </c>
      <c r="F189" s="40">
        <v>0.6</v>
      </c>
      <c r="G189" s="40">
        <v>0</v>
      </c>
      <c r="H189" s="40">
        <v>0</v>
      </c>
      <c r="I189" s="40">
        <v>0</v>
      </c>
      <c r="J189" s="40">
        <v>0</v>
      </c>
      <c r="K189" s="40">
        <v>1.1</v>
      </c>
      <c r="L189" s="40">
        <v>2.1</v>
      </c>
      <c r="M189" s="40">
        <v>4.4</v>
      </c>
      <c r="N189" s="48">
        <v>27.9</v>
      </c>
    </row>
    <row r="190" spans="1:14" ht="12.75">
      <c r="A190" s="37" t="s">
        <v>146</v>
      </c>
      <c r="B190" s="40">
        <v>5.5</v>
      </c>
      <c r="C190" s="40">
        <v>4.5</v>
      </c>
      <c r="D190" s="40">
        <v>2.4</v>
      </c>
      <c r="E190" s="40">
        <v>0.9</v>
      </c>
      <c r="F190" s="40">
        <v>0.3</v>
      </c>
      <c r="G190" s="40">
        <v>0</v>
      </c>
      <c r="H190" s="40">
        <v>0</v>
      </c>
      <c r="I190" s="40">
        <v>0</v>
      </c>
      <c r="J190" s="40">
        <v>0</v>
      </c>
      <c r="K190" s="40">
        <v>0.8</v>
      </c>
      <c r="L190" s="40">
        <v>2.6</v>
      </c>
      <c r="M190" s="40">
        <v>5</v>
      </c>
      <c r="N190" s="48">
        <v>22</v>
      </c>
    </row>
    <row r="191" spans="1:14" ht="12.75">
      <c r="A191" s="37" t="s">
        <v>147</v>
      </c>
      <c r="B191" s="40">
        <v>10.7</v>
      </c>
      <c r="C191" s="40">
        <v>7.6</v>
      </c>
      <c r="D191" s="40">
        <v>6.5</v>
      </c>
      <c r="E191" s="40">
        <v>2.2</v>
      </c>
      <c r="F191" s="40">
        <v>0.6</v>
      </c>
      <c r="G191" s="40">
        <v>0</v>
      </c>
      <c r="H191" s="40">
        <v>0</v>
      </c>
      <c r="I191" s="40">
        <v>0</v>
      </c>
      <c r="J191" s="40">
        <v>0</v>
      </c>
      <c r="K191" s="40">
        <v>0.7</v>
      </c>
      <c r="L191" s="40">
        <v>5.9</v>
      </c>
      <c r="M191" s="40">
        <v>9.9</v>
      </c>
      <c r="N191" s="48">
        <v>44.1</v>
      </c>
    </row>
    <row r="192" spans="1:14" ht="12.75">
      <c r="A192" s="37" t="s">
        <v>148</v>
      </c>
      <c r="B192" s="40">
        <v>11.6</v>
      </c>
      <c r="C192" s="40">
        <v>8</v>
      </c>
      <c r="D192" s="40">
        <v>6.4</v>
      </c>
      <c r="E192" s="40">
        <v>1.5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0.3</v>
      </c>
      <c r="L192" s="40">
        <v>2.5</v>
      </c>
      <c r="M192" s="40">
        <v>5.8</v>
      </c>
      <c r="N192" s="48">
        <v>36.1</v>
      </c>
    </row>
    <row r="193" spans="1:14" ht="12.75">
      <c r="A193" s="37" t="s">
        <v>149</v>
      </c>
      <c r="B193" s="40">
        <v>6.1</v>
      </c>
      <c r="C193" s="40">
        <v>9</v>
      </c>
      <c r="D193" s="40">
        <v>6.1</v>
      </c>
      <c r="E193" s="40">
        <v>4</v>
      </c>
      <c r="F193" s="40">
        <v>0.5</v>
      </c>
      <c r="G193" s="40">
        <v>0</v>
      </c>
      <c r="H193" s="40">
        <v>0</v>
      </c>
      <c r="I193" s="40">
        <v>0</v>
      </c>
      <c r="J193" s="40">
        <v>0.5</v>
      </c>
      <c r="K193" s="40">
        <v>1.2</v>
      </c>
      <c r="L193" s="40">
        <v>5.4</v>
      </c>
      <c r="M193" s="40">
        <v>12.4</v>
      </c>
      <c r="N193" s="48">
        <v>45.2</v>
      </c>
    </row>
    <row r="194" spans="1:14" ht="12.75">
      <c r="A194" s="37" t="s">
        <v>150</v>
      </c>
      <c r="B194" s="40">
        <v>9.8</v>
      </c>
      <c r="C194" s="40">
        <v>7</v>
      </c>
      <c r="D194" s="40">
        <v>7.1</v>
      </c>
      <c r="E194" s="40">
        <v>3.4</v>
      </c>
      <c r="F194" s="40">
        <v>1.2</v>
      </c>
      <c r="G194" s="40">
        <v>0</v>
      </c>
      <c r="H194" s="40">
        <v>0</v>
      </c>
      <c r="I194" s="40">
        <v>0</v>
      </c>
      <c r="J194" s="40">
        <v>0.1</v>
      </c>
      <c r="K194" s="40">
        <v>1</v>
      </c>
      <c r="L194" s="40">
        <v>5.5</v>
      </c>
      <c r="M194" s="40">
        <v>7.9</v>
      </c>
      <c r="N194" s="48">
        <v>43</v>
      </c>
    </row>
    <row r="195" spans="1:14" ht="12.75">
      <c r="A195" s="37" t="s">
        <v>318</v>
      </c>
      <c r="B195" s="40">
        <v>24.6</v>
      </c>
      <c r="C195" s="40">
        <v>8.9</v>
      </c>
      <c r="D195" s="40">
        <v>15.4</v>
      </c>
      <c r="E195" s="40">
        <v>1.5</v>
      </c>
      <c r="F195" s="40">
        <v>4.1</v>
      </c>
      <c r="G195" s="40">
        <v>0</v>
      </c>
      <c r="H195" s="40">
        <v>0</v>
      </c>
      <c r="I195" s="40">
        <v>0.1</v>
      </c>
      <c r="J195" s="40">
        <v>0</v>
      </c>
      <c r="K195" s="40">
        <v>1.1</v>
      </c>
      <c r="L195" s="40">
        <v>4.6</v>
      </c>
      <c r="M195" s="40">
        <v>17.5</v>
      </c>
      <c r="N195" s="48">
        <v>77.8</v>
      </c>
    </row>
    <row r="196" spans="1:14" ht="12.75">
      <c r="A196" s="37" t="s">
        <v>151</v>
      </c>
      <c r="B196" s="40">
        <v>13.7</v>
      </c>
      <c r="C196" s="40">
        <v>9.1</v>
      </c>
      <c r="D196" s="40">
        <v>5.4</v>
      </c>
      <c r="E196" s="40">
        <v>0.9</v>
      </c>
      <c r="F196" s="40">
        <v>0.1</v>
      </c>
      <c r="G196" s="40">
        <v>0</v>
      </c>
      <c r="H196" s="40">
        <v>0</v>
      </c>
      <c r="I196" s="40">
        <v>0</v>
      </c>
      <c r="J196" s="40">
        <v>0</v>
      </c>
      <c r="K196" s="40">
        <v>0.3</v>
      </c>
      <c r="L196" s="40">
        <v>3.1</v>
      </c>
      <c r="M196" s="40">
        <v>10.2</v>
      </c>
      <c r="N196" s="48">
        <v>42.8</v>
      </c>
    </row>
    <row r="197" spans="1:14" ht="12.75">
      <c r="A197" s="37" t="s">
        <v>152</v>
      </c>
      <c r="B197" s="40">
        <v>11.3</v>
      </c>
      <c r="C197" s="40">
        <v>5.1</v>
      </c>
      <c r="D197" s="40">
        <v>3.2</v>
      </c>
      <c r="E197" s="40">
        <v>0.5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0.1</v>
      </c>
      <c r="L197" s="40">
        <v>2.4</v>
      </c>
      <c r="M197" s="40">
        <v>5</v>
      </c>
      <c r="N197" s="48">
        <v>27.6</v>
      </c>
    </row>
    <row r="198" spans="1:14" ht="12.75">
      <c r="A198" s="37" t="s">
        <v>153</v>
      </c>
      <c r="B198" s="40">
        <v>11</v>
      </c>
      <c r="C198" s="40">
        <v>7.6</v>
      </c>
      <c r="D198" s="40">
        <v>1.9</v>
      </c>
      <c r="E198" s="40">
        <v>0.8</v>
      </c>
      <c r="F198" s="40">
        <v>0</v>
      </c>
      <c r="G198" s="40">
        <v>0</v>
      </c>
      <c r="H198" s="40">
        <v>0</v>
      </c>
      <c r="I198" s="40">
        <v>0</v>
      </c>
      <c r="J198" s="40">
        <v>0.1</v>
      </c>
      <c r="K198" s="40">
        <v>0.1</v>
      </c>
      <c r="L198" s="40">
        <v>3.1</v>
      </c>
      <c r="M198" s="40">
        <v>8.8</v>
      </c>
      <c r="N198" s="48">
        <v>33.4</v>
      </c>
    </row>
    <row r="199" spans="1:14" ht="12.75">
      <c r="A199" s="37" t="s">
        <v>154</v>
      </c>
      <c r="B199" s="40">
        <v>13.9</v>
      </c>
      <c r="C199" s="40">
        <v>7.6</v>
      </c>
      <c r="D199" s="40">
        <v>4.8</v>
      </c>
      <c r="E199" s="40">
        <v>1.2</v>
      </c>
      <c r="F199" s="40">
        <v>0.2</v>
      </c>
      <c r="G199" s="40">
        <v>0</v>
      </c>
      <c r="H199" s="40">
        <v>0</v>
      </c>
      <c r="I199" s="40">
        <v>0</v>
      </c>
      <c r="J199" s="40">
        <v>0</v>
      </c>
      <c r="K199" s="40">
        <v>0.3</v>
      </c>
      <c r="L199" s="40">
        <v>2.7</v>
      </c>
      <c r="M199" s="40">
        <v>7.6</v>
      </c>
      <c r="N199" s="48">
        <v>38.3</v>
      </c>
    </row>
    <row r="200" spans="1:14" ht="12.75">
      <c r="A200" s="37" t="s">
        <v>155</v>
      </c>
      <c r="B200" s="40">
        <v>9</v>
      </c>
      <c r="C200" s="40">
        <v>6.1</v>
      </c>
      <c r="D200" s="40">
        <v>1.5</v>
      </c>
      <c r="E200" s="40">
        <v>1.6</v>
      </c>
      <c r="F200" s="40">
        <v>0.1</v>
      </c>
      <c r="G200" s="40">
        <v>0</v>
      </c>
      <c r="H200" s="40">
        <v>0</v>
      </c>
      <c r="I200" s="40">
        <v>0</v>
      </c>
      <c r="J200" s="40">
        <v>0</v>
      </c>
      <c r="K200" s="40">
        <v>0.5</v>
      </c>
      <c r="L200" s="40">
        <v>2.8</v>
      </c>
      <c r="M200" s="40">
        <v>7.1</v>
      </c>
      <c r="N200" s="48">
        <v>28.7</v>
      </c>
    </row>
    <row r="201" spans="1:14" ht="12.75">
      <c r="A201" s="37" t="s">
        <v>319</v>
      </c>
      <c r="B201" s="40">
        <v>5.1</v>
      </c>
      <c r="C201" s="40">
        <v>1.3</v>
      </c>
      <c r="D201" s="40">
        <v>0</v>
      </c>
      <c r="E201" s="40">
        <v>0.5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0.1</v>
      </c>
      <c r="L201" s="40">
        <v>1.1</v>
      </c>
      <c r="M201" s="40">
        <v>0.1</v>
      </c>
      <c r="N201" s="48">
        <v>8</v>
      </c>
    </row>
    <row r="202" spans="1:14" ht="12.75">
      <c r="A202" s="37" t="s">
        <v>156</v>
      </c>
      <c r="B202" s="40">
        <v>4.1</v>
      </c>
      <c r="C202" s="40">
        <v>2.8</v>
      </c>
      <c r="D202" s="40">
        <v>1.4</v>
      </c>
      <c r="E202" s="40">
        <v>0.6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0.4</v>
      </c>
      <c r="L202" s="40">
        <v>1.9</v>
      </c>
      <c r="M202" s="40">
        <v>3.9</v>
      </c>
      <c r="N202" s="48">
        <v>15.1</v>
      </c>
    </row>
    <row r="203" spans="1:14" ht="12.75">
      <c r="A203" s="37" t="s">
        <v>157</v>
      </c>
      <c r="B203" s="40">
        <v>6</v>
      </c>
      <c r="C203" s="40">
        <v>4.6</v>
      </c>
      <c r="D203" s="40">
        <v>4</v>
      </c>
      <c r="E203" s="40">
        <v>1.1</v>
      </c>
      <c r="F203" s="40">
        <v>0.2</v>
      </c>
      <c r="G203" s="40">
        <v>0</v>
      </c>
      <c r="H203" s="40">
        <v>0</v>
      </c>
      <c r="I203" s="40">
        <v>0</v>
      </c>
      <c r="J203" s="40">
        <v>0</v>
      </c>
      <c r="K203" s="40">
        <v>0.8</v>
      </c>
      <c r="L203" s="40">
        <v>2.7</v>
      </c>
      <c r="M203" s="40">
        <v>4.3</v>
      </c>
      <c r="N203" s="48">
        <v>23.7</v>
      </c>
    </row>
    <row r="204" spans="1:14" ht="12.75">
      <c r="A204" s="37" t="s">
        <v>298</v>
      </c>
      <c r="B204" s="40">
        <v>30.8</v>
      </c>
      <c r="C204" s="40">
        <v>18.4</v>
      </c>
      <c r="D204" s="40">
        <v>19</v>
      </c>
      <c r="E204" s="40">
        <v>9</v>
      </c>
      <c r="F204" s="40">
        <v>2.6</v>
      </c>
      <c r="G204" s="40">
        <v>0.3</v>
      </c>
      <c r="H204" s="40">
        <v>0</v>
      </c>
      <c r="I204" s="40">
        <v>0</v>
      </c>
      <c r="J204" s="40">
        <v>1.1</v>
      </c>
      <c r="K204" s="40">
        <v>4</v>
      </c>
      <c r="L204" s="40">
        <v>23.2</v>
      </c>
      <c r="M204" s="40">
        <v>29.5</v>
      </c>
      <c r="N204" s="48">
        <v>138.1</v>
      </c>
    </row>
    <row r="205" spans="1:14" ht="12.75">
      <c r="A205" s="37" t="s">
        <v>158</v>
      </c>
      <c r="B205" s="40">
        <v>48.6</v>
      </c>
      <c r="C205" s="40">
        <v>48.7</v>
      </c>
      <c r="D205" s="40">
        <v>47</v>
      </c>
      <c r="E205" s="40">
        <v>39.7</v>
      </c>
      <c r="F205" s="40">
        <v>10.3</v>
      </c>
      <c r="G205" s="40">
        <v>3</v>
      </c>
      <c r="H205" s="40">
        <v>0</v>
      </c>
      <c r="I205" s="40">
        <v>0</v>
      </c>
      <c r="J205" s="40">
        <v>1.5</v>
      </c>
      <c r="K205" s="40">
        <v>24.5</v>
      </c>
      <c r="L205" s="40">
        <v>38.1</v>
      </c>
      <c r="M205" s="40">
        <v>54.5</v>
      </c>
      <c r="N205" s="48">
        <v>315.9</v>
      </c>
    </row>
    <row r="206" spans="1:14" ht="12.75">
      <c r="A206" s="37" t="s">
        <v>159</v>
      </c>
      <c r="B206" s="40">
        <v>10.6</v>
      </c>
      <c r="C206" s="40">
        <v>7.5</v>
      </c>
      <c r="D206" s="40">
        <v>3.5</v>
      </c>
      <c r="E206" s="40">
        <v>0.8</v>
      </c>
      <c r="F206" s="40">
        <v>0.1</v>
      </c>
      <c r="G206" s="40">
        <v>0</v>
      </c>
      <c r="H206" s="40">
        <v>0</v>
      </c>
      <c r="I206" s="40">
        <v>0</v>
      </c>
      <c r="J206" s="40">
        <v>0</v>
      </c>
      <c r="K206" s="40">
        <v>0.2</v>
      </c>
      <c r="L206" s="40">
        <v>4</v>
      </c>
      <c r="M206" s="40">
        <v>7.9</v>
      </c>
      <c r="N206" s="48">
        <v>34.6</v>
      </c>
    </row>
    <row r="207" spans="1:14" ht="12.75">
      <c r="A207" s="37" t="s">
        <v>244</v>
      </c>
      <c r="B207" s="40">
        <v>13</v>
      </c>
      <c r="C207" s="40">
        <v>5.9</v>
      </c>
      <c r="D207" s="40">
        <v>3.5</v>
      </c>
      <c r="E207" s="40">
        <v>1.5</v>
      </c>
      <c r="F207" s="40">
        <v>0.3</v>
      </c>
      <c r="G207" s="40">
        <v>0</v>
      </c>
      <c r="H207" s="40">
        <v>0</v>
      </c>
      <c r="I207" s="40">
        <v>0</v>
      </c>
      <c r="J207" s="40">
        <v>0</v>
      </c>
      <c r="K207" s="40">
        <v>0.7</v>
      </c>
      <c r="L207" s="40">
        <v>4.7</v>
      </c>
      <c r="M207" s="40">
        <v>6.7</v>
      </c>
      <c r="N207" s="48">
        <v>36.3</v>
      </c>
    </row>
    <row r="208" spans="1:14" ht="12.75">
      <c r="A208" s="37" t="s">
        <v>160</v>
      </c>
      <c r="B208" s="40">
        <v>11.2</v>
      </c>
      <c r="C208" s="40">
        <v>10.9</v>
      </c>
      <c r="D208" s="40">
        <v>10.7</v>
      </c>
      <c r="E208" s="40">
        <v>4.6</v>
      </c>
      <c r="F208" s="40">
        <v>1</v>
      </c>
      <c r="G208" s="40">
        <v>0</v>
      </c>
      <c r="H208" s="40">
        <v>0</v>
      </c>
      <c r="I208" s="40">
        <v>0</v>
      </c>
      <c r="J208" s="40">
        <v>0</v>
      </c>
      <c r="K208" s="40">
        <v>1.5</v>
      </c>
      <c r="L208" s="40">
        <v>7.4</v>
      </c>
      <c r="M208" s="40">
        <v>10.6</v>
      </c>
      <c r="N208" s="48">
        <v>57.9</v>
      </c>
    </row>
    <row r="209" spans="1:14" ht="12.75">
      <c r="A209" s="37" t="s">
        <v>161</v>
      </c>
      <c r="B209" s="40">
        <v>2.8</v>
      </c>
      <c r="C209" s="40">
        <v>2.9</v>
      </c>
      <c r="D209" s="40">
        <v>0.6</v>
      </c>
      <c r="E209" s="40">
        <v>0.5</v>
      </c>
      <c r="F209" s="40">
        <v>0.1</v>
      </c>
      <c r="G209" s="40">
        <v>0</v>
      </c>
      <c r="H209" s="40">
        <v>0</v>
      </c>
      <c r="I209" s="40">
        <v>0</v>
      </c>
      <c r="J209" s="40">
        <v>0</v>
      </c>
      <c r="K209" s="40">
        <v>0.1</v>
      </c>
      <c r="L209" s="40">
        <v>0.4</v>
      </c>
      <c r="M209" s="40">
        <v>1.1</v>
      </c>
      <c r="N209" s="48">
        <v>8.5</v>
      </c>
    </row>
    <row r="210" spans="1:14" ht="12.75">
      <c r="A210" s="37" t="s">
        <v>245</v>
      </c>
      <c r="B210" s="40">
        <v>15.3</v>
      </c>
      <c r="C210" s="40">
        <v>12.4</v>
      </c>
      <c r="D210" s="40">
        <v>6.5</v>
      </c>
      <c r="E210" s="40">
        <v>1.3</v>
      </c>
      <c r="F210" s="40">
        <v>0.2</v>
      </c>
      <c r="G210" s="40">
        <v>0</v>
      </c>
      <c r="H210" s="40">
        <v>0</v>
      </c>
      <c r="I210" s="40">
        <v>0</v>
      </c>
      <c r="J210" s="40">
        <v>0</v>
      </c>
      <c r="K210" s="40">
        <v>0.8</v>
      </c>
      <c r="L210" s="40">
        <v>4.8</v>
      </c>
      <c r="M210" s="40">
        <v>11.6</v>
      </c>
      <c r="N210" s="48">
        <v>52.9</v>
      </c>
    </row>
    <row r="211" spans="1:14" ht="12.75">
      <c r="A211" s="37" t="s">
        <v>246</v>
      </c>
      <c r="B211" s="40">
        <v>16.1</v>
      </c>
      <c r="C211" s="40">
        <v>8.2</v>
      </c>
      <c r="D211" s="40">
        <v>9.3</v>
      </c>
      <c r="E211" s="40">
        <v>4.7</v>
      </c>
      <c r="F211" s="40">
        <v>1.3</v>
      </c>
      <c r="G211" s="40">
        <v>0</v>
      </c>
      <c r="H211" s="40">
        <v>0</v>
      </c>
      <c r="I211" s="40">
        <v>0</v>
      </c>
      <c r="J211" s="40">
        <v>0</v>
      </c>
      <c r="K211" s="40">
        <v>1.8</v>
      </c>
      <c r="L211" s="40">
        <v>8.2</v>
      </c>
      <c r="M211" s="40">
        <v>13.8</v>
      </c>
      <c r="N211" s="48">
        <v>63.4</v>
      </c>
    </row>
    <row r="212" spans="1:14" ht="12.75">
      <c r="A212" s="37" t="s">
        <v>162</v>
      </c>
      <c r="B212" s="40">
        <v>32.7</v>
      </c>
      <c r="C212" s="40">
        <v>23</v>
      </c>
      <c r="D212" s="40">
        <v>14.8</v>
      </c>
      <c r="E212" s="40">
        <v>5.8</v>
      </c>
      <c r="F212" s="40">
        <v>0.8</v>
      </c>
      <c r="G212" s="40">
        <v>0</v>
      </c>
      <c r="H212" s="40">
        <v>0</v>
      </c>
      <c r="I212" s="40">
        <v>0</v>
      </c>
      <c r="J212" s="40">
        <v>0</v>
      </c>
      <c r="K212" s="40">
        <v>1.5</v>
      </c>
      <c r="L212" s="40">
        <v>12.8</v>
      </c>
      <c r="M212" s="40">
        <v>26.6</v>
      </c>
      <c r="N212" s="48">
        <v>118</v>
      </c>
    </row>
    <row r="213" spans="1:14" ht="12.75">
      <c r="A213" s="37" t="s">
        <v>163</v>
      </c>
      <c r="B213" s="40">
        <v>4.9</v>
      </c>
      <c r="C213" s="40">
        <v>3</v>
      </c>
      <c r="D213" s="40">
        <v>2.3</v>
      </c>
      <c r="E213" s="40">
        <v>0.3</v>
      </c>
      <c r="F213" s="40">
        <v>0.1</v>
      </c>
      <c r="G213" s="40">
        <v>0</v>
      </c>
      <c r="H213" s="40">
        <v>0</v>
      </c>
      <c r="I213" s="40">
        <v>0</v>
      </c>
      <c r="J213" s="40">
        <v>0</v>
      </c>
      <c r="K213" s="40">
        <v>0.4</v>
      </c>
      <c r="L213" s="40">
        <v>1.5</v>
      </c>
      <c r="M213" s="40">
        <v>3.7</v>
      </c>
      <c r="N213" s="48">
        <v>16.2</v>
      </c>
    </row>
    <row r="214" spans="1:14" ht="12.75">
      <c r="A214" s="37" t="s">
        <v>247</v>
      </c>
      <c r="B214" s="40">
        <v>29</v>
      </c>
      <c r="C214" s="40">
        <v>29.7</v>
      </c>
      <c r="D214" s="40">
        <v>24.2</v>
      </c>
      <c r="E214" s="40">
        <v>17.3</v>
      </c>
      <c r="F214" s="40">
        <v>5.8</v>
      </c>
      <c r="G214" s="40">
        <v>0</v>
      </c>
      <c r="H214" s="40">
        <v>0</v>
      </c>
      <c r="I214" s="40">
        <v>0</v>
      </c>
      <c r="J214" s="40">
        <v>1.4</v>
      </c>
      <c r="K214" s="40">
        <v>3.3</v>
      </c>
      <c r="L214" s="40">
        <v>14.5</v>
      </c>
      <c r="M214" s="40">
        <v>20.7</v>
      </c>
      <c r="N214" s="48">
        <v>145.9</v>
      </c>
    </row>
    <row r="215" spans="1:14" ht="12.75">
      <c r="A215" s="37" t="s">
        <v>164</v>
      </c>
      <c r="B215" s="40">
        <v>10.7</v>
      </c>
      <c r="C215" s="40">
        <v>7.2</v>
      </c>
      <c r="D215" s="40">
        <v>4.8</v>
      </c>
      <c r="E215" s="40">
        <v>3.1</v>
      </c>
      <c r="F215" s="40">
        <v>0.4</v>
      </c>
      <c r="G215" s="40">
        <v>0</v>
      </c>
      <c r="H215" s="40">
        <v>0</v>
      </c>
      <c r="I215" s="40">
        <v>0</v>
      </c>
      <c r="J215" s="40">
        <v>0</v>
      </c>
      <c r="K215" s="40">
        <v>0.8</v>
      </c>
      <c r="L215" s="40">
        <v>4.7</v>
      </c>
      <c r="M215" s="40">
        <v>9.7</v>
      </c>
      <c r="N215" s="48">
        <v>41.4</v>
      </c>
    </row>
    <row r="216" spans="1:14" ht="12.75">
      <c r="A216" s="37" t="s">
        <v>248</v>
      </c>
      <c r="B216" s="40">
        <v>6.1</v>
      </c>
      <c r="C216" s="40">
        <v>4.3</v>
      </c>
      <c r="D216" s="40">
        <v>1.1</v>
      </c>
      <c r="E216" s="40">
        <v>0.4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0.1</v>
      </c>
      <c r="L216" s="40">
        <v>3.5</v>
      </c>
      <c r="M216" s="40">
        <v>3.6</v>
      </c>
      <c r="N216" s="48">
        <v>19.1</v>
      </c>
    </row>
    <row r="217" spans="1:14" ht="12.75">
      <c r="A217" s="37" t="s">
        <v>165</v>
      </c>
      <c r="B217" s="40">
        <v>7.8</v>
      </c>
      <c r="C217" s="40">
        <v>5.7</v>
      </c>
      <c r="D217" s="40">
        <v>3.6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0.1</v>
      </c>
      <c r="K217" s="40">
        <v>0.2</v>
      </c>
      <c r="L217" s="40">
        <v>2</v>
      </c>
      <c r="M217" s="40">
        <v>8.8</v>
      </c>
      <c r="N217" s="48">
        <v>28.2</v>
      </c>
    </row>
    <row r="218" spans="1:14" ht="12.75">
      <c r="A218" s="37" t="s">
        <v>166</v>
      </c>
      <c r="B218" s="40">
        <v>8</v>
      </c>
      <c r="C218" s="40">
        <v>4</v>
      </c>
      <c r="D218" s="40">
        <v>1</v>
      </c>
      <c r="E218" s="40">
        <v>0.2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0.2</v>
      </c>
      <c r="L218" s="40">
        <v>2.1</v>
      </c>
      <c r="M218" s="40">
        <v>5</v>
      </c>
      <c r="N218" s="48">
        <v>20.5</v>
      </c>
    </row>
    <row r="219" spans="1:14" ht="12.75">
      <c r="A219" s="37" t="s">
        <v>249</v>
      </c>
      <c r="B219" s="40">
        <v>1.2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1.6</v>
      </c>
      <c r="N219" s="48">
        <v>2.7</v>
      </c>
    </row>
    <row r="220" spans="1:14" ht="12.75">
      <c r="A220" s="37" t="s">
        <v>167</v>
      </c>
      <c r="B220" s="40">
        <v>18.9</v>
      </c>
      <c r="C220" s="40">
        <v>7</v>
      </c>
      <c r="D220" s="40">
        <v>7.7</v>
      </c>
      <c r="E220" s="40">
        <v>0.1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0.9</v>
      </c>
      <c r="L220" s="40">
        <v>4</v>
      </c>
      <c r="M220" s="40">
        <v>19.8</v>
      </c>
      <c r="N220" s="48">
        <v>58.4</v>
      </c>
    </row>
    <row r="221" spans="1:14" ht="12.75">
      <c r="A221" s="37" t="s">
        <v>168</v>
      </c>
      <c r="B221" s="40">
        <v>14</v>
      </c>
      <c r="C221" s="40">
        <v>11.9</v>
      </c>
      <c r="D221" s="40">
        <v>5.7</v>
      </c>
      <c r="E221" s="40">
        <v>3.5</v>
      </c>
      <c r="F221" s="40">
        <v>0.3</v>
      </c>
      <c r="G221" s="40">
        <v>0</v>
      </c>
      <c r="H221" s="40">
        <v>0</v>
      </c>
      <c r="I221" s="40">
        <v>0</v>
      </c>
      <c r="J221" s="40">
        <v>0</v>
      </c>
      <c r="K221" s="40">
        <v>0.8</v>
      </c>
      <c r="L221" s="40">
        <v>7.9</v>
      </c>
      <c r="M221" s="40">
        <v>12.4</v>
      </c>
      <c r="N221" s="48">
        <v>56.5</v>
      </c>
    </row>
    <row r="222" spans="1:14" ht="12.75">
      <c r="A222" s="37" t="s">
        <v>169</v>
      </c>
      <c r="B222" s="40">
        <v>3.1</v>
      </c>
      <c r="C222" s="40">
        <v>4</v>
      </c>
      <c r="D222" s="40">
        <v>1.8</v>
      </c>
      <c r="E222" s="40">
        <v>0.3</v>
      </c>
      <c r="F222" s="40">
        <v>0.2</v>
      </c>
      <c r="G222" s="40">
        <v>0</v>
      </c>
      <c r="H222" s="40">
        <v>0</v>
      </c>
      <c r="I222" s="40">
        <v>0</v>
      </c>
      <c r="J222" s="40">
        <v>0</v>
      </c>
      <c r="K222" s="40">
        <v>0.1</v>
      </c>
      <c r="L222" s="40">
        <v>1.6</v>
      </c>
      <c r="M222" s="40">
        <v>2.9</v>
      </c>
      <c r="N222" s="48">
        <v>14</v>
      </c>
    </row>
    <row r="223" spans="1:14" ht="12.75">
      <c r="A223" s="37" t="s">
        <v>170</v>
      </c>
      <c r="B223" s="40">
        <v>8.3</v>
      </c>
      <c r="C223" s="40">
        <v>10.1</v>
      </c>
      <c r="D223" s="40">
        <v>6.5</v>
      </c>
      <c r="E223" s="40">
        <v>4.9</v>
      </c>
      <c r="F223" s="40">
        <v>1.7</v>
      </c>
      <c r="G223" s="40">
        <v>0.1</v>
      </c>
      <c r="H223" s="40">
        <v>0</v>
      </c>
      <c r="I223" s="40">
        <v>0</v>
      </c>
      <c r="J223" s="40">
        <v>1.3</v>
      </c>
      <c r="K223" s="40">
        <v>2.1</v>
      </c>
      <c r="L223" s="40">
        <v>8.5</v>
      </c>
      <c r="M223" s="40">
        <v>10.2</v>
      </c>
      <c r="N223" s="48">
        <v>53.7</v>
      </c>
    </row>
    <row r="224" spans="1:14" ht="12.75">
      <c r="A224" s="37" t="s">
        <v>171</v>
      </c>
      <c r="B224" s="40">
        <v>4.6</v>
      </c>
      <c r="C224" s="40">
        <v>4.3</v>
      </c>
      <c r="D224" s="40">
        <v>2.7</v>
      </c>
      <c r="E224" s="40">
        <v>0.8</v>
      </c>
      <c r="F224" s="40">
        <v>0.3</v>
      </c>
      <c r="G224" s="40">
        <v>0</v>
      </c>
      <c r="H224" s="40">
        <v>0</v>
      </c>
      <c r="I224" s="40">
        <v>0</v>
      </c>
      <c r="J224" s="40">
        <v>0</v>
      </c>
      <c r="K224" s="40">
        <v>0.4</v>
      </c>
      <c r="L224" s="40">
        <v>2.3</v>
      </c>
      <c r="M224" s="40">
        <v>3.7</v>
      </c>
      <c r="N224" s="48">
        <v>19.1</v>
      </c>
    </row>
    <row r="225" spans="1:14" ht="12.75">
      <c r="A225" s="37" t="s">
        <v>172</v>
      </c>
      <c r="B225" s="40">
        <v>16.1</v>
      </c>
      <c r="C225" s="40">
        <v>12.2</v>
      </c>
      <c r="D225" s="40">
        <v>10.3</v>
      </c>
      <c r="E225" s="40">
        <v>5.2</v>
      </c>
      <c r="F225" s="40">
        <v>0.6</v>
      </c>
      <c r="G225" s="40">
        <v>0</v>
      </c>
      <c r="H225" s="40">
        <v>0</v>
      </c>
      <c r="I225" s="40">
        <v>0</v>
      </c>
      <c r="J225" s="40">
        <v>0</v>
      </c>
      <c r="K225" s="40">
        <v>1.8</v>
      </c>
      <c r="L225" s="40">
        <v>7.1</v>
      </c>
      <c r="M225" s="40">
        <v>14.3</v>
      </c>
      <c r="N225" s="48">
        <v>67.6</v>
      </c>
    </row>
    <row r="226" spans="1:14" ht="12.75">
      <c r="A226" s="37" t="s">
        <v>173</v>
      </c>
      <c r="B226" s="40">
        <v>13.1</v>
      </c>
      <c r="C226" s="40">
        <v>6.2</v>
      </c>
      <c r="D226" s="40">
        <v>3.7</v>
      </c>
      <c r="E226" s="40">
        <v>1.1</v>
      </c>
      <c r="F226" s="40">
        <v>0.1</v>
      </c>
      <c r="G226" s="40">
        <v>0</v>
      </c>
      <c r="H226" s="40">
        <v>0</v>
      </c>
      <c r="I226" s="40">
        <v>0</v>
      </c>
      <c r="J226" s="40">
        <v>0</v>
      </c>
      <c r="K226" s="40">
        <v>0.1</v>
      </c>
      <c r="L226" s="40">
        <v>2.7</v>
      </c>
      <c r="M226" s="40">
        <v>8</v>
      </c>
      <c r="N226" s="48">
        <v>35</v>
      </c>
    </row>
    <row r="227" spans="1:14" ht="12.75">
      <c r="A227" s="37" t="s">
        <v>320</v>
      </c>
      <c r="B227" s="40">
        <v>14</v>
      </c>
      <c r="C227" s="40">
        <v>4.2</v>
      </c>
      <c r="D227" s="40">
        <v>0.5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1.7</v>
      </c>
      <c r="L227" s="40">
        <v>0.7</v>
      </c>
      <c r="M227" s="40">
        <v>3</v>
      </c>
      <c r="N227" s="48">
        <v>24.1</v>
      </c>
    </row>
    <row r="228" spans="1:14" ht="12.75">
      <c r="A228" s="37" t="s">
        <v>174</v>
      </c>
      <c r="B228" s="40">
        <v>7.4</v>
      </c>
      <c r="C228" s="40">
        <v>3.4</v>
      </c>
      <c r="D228" s="40">
        <v>1.3</v>
      </c>
      <c r="E228" s="40">
        <v>0.4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0.2</v>
      </c>
      <c r="L228" s="40">
        <v>1.6</v>
      </c>
      <c r="M228" s="40">
        <v>4.9</v>
      </c>
      <c r="N228" s="48">
        <v>19.2</v>
      </c>
    </row>
    <row r="229" spans="1:14" ht="12.75">
      <c r="A229" s="37" t="s">
        <v>175</v>
      </c>
      <c r="B229" s="40">
        <v>0</v>
      </c>
      <c r="C229" s="40">
        <v>1.3</v>
      </c>
      <c r="D229" s="40">
        <v>0.5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0.5</v>
      </c>
      <c r="M229" s="40">
        <v>0</v>
      </c>
      <c r="N229" s="48">
        <v>2.2</v>
      </c>
    </row>
    <row r="230" spans="1:14" ht="12.75">
      <c r="A230" s="37" t="s">
        <v>178</v>
      </c>
      <c r="B230" s="40">
        <v>6.2</v>
      </c>
      <c r="C230" s="40">
        <v>4.8</v>
      </c>
      <c r="D230" s="40">
        <v>3.2</v>
      </c>
      <c r="E230" s="40">
        <v>0.5</v>
      </c>
      <c r="F230" s="40">
        <v>0.1</v>
      </c>
      <c r="G230" s="40">
        <v>0</v>
      </c>
      <c r="H230" s="40">
        <v>0</v>
      </c>
      <c r="I230" s="40">
        <v>0</v>
      </c>
      <c r="J230" s="40">
        <v>0.1</v>
      </c>
      <c r="K230" s="40">
        <v>0.2</v>
      </c>
      <c r="L230" s="40">
        <v>2.4</v>
      </c>
      <c r="M230" s="40">
        <v>3.9</v>
      </c>
      <c r="N230" s="48">
        <v>21.4</v>
      </c>
    </row>
    <row r="231" spans="1:14" ht="12.75">
      <c r="A231" s="37" t="s">
        <v>179</v>
      </c>
      <c r="B231" s="40">
        <v>12.4</v>
      </c>
      <c r="C231" s="40">
        <v>14.8</v>
      </c>
      <c r="D231" s="40">
        <v>8.3</v>
      </c>
      <c r="E231" s="40">
        <v>4.7</v>
      </c>
      <c r="F231" s="40">
        <v>0.8</v>
      </c>
      <c r="G231" s="40">
        <v>0.3</v>
      </c>
      <c r="H231" s="40">
        <v>0</v>
      </c>
      <c r="I231" s="40">
        <v>0</v>
      </c>
      <c r="J231" s="40">
        <v>0</v>
      </c>
      <c r="K231" s="40">
        <v>1.5</v>
      </c>
      <c r="L231" s="40">
        <v>6.8</v>
      </c>
      <c r="M231" s="40">
        <v>8.3</v>
      </c>
      <c r="N231" s="48">
        <v>57.9</v>
      </c>
    </row>
    <row r="232" spans="1:14" ht="12.75">
      <c r="A232" s="37" t="s">
        <v>182</v>
      </c>
      <c r="B232" s="40">
        <v>14.6</v>
      </c>
      <c r="C232" s="40">
        <v>10.1</v>
      </c>
      <c r="D232" s="40">
        <v>9.8</v>
      </c>
      <c r="E232" s="40">
        <v>3.3</v>
      </c>
      <c r="F232" s="40">
        <v>0.1</v>
      </c>
      <c r="G232" s="40">
        <v>0</v>
      </c>
      <c r="H232" s="40">
        <v>0</v>
      </c>
      <c r="I232" s="40">
        <v>0</v>
      </c>
      <c r="J232" s="40">
        <v>0</v>
      </c>
      <c r="K232" s="40">
        <v>0.2</v>
      </c>
      <c r="L232" s="40">
        <v>6.2</v>
      </c>
      <c r="M232" s="40">
        <v>11.5</v>
      </c>
      <c r="N232" s="48">
        <v>55.8</v>
      </c>
    </row>
    <row r="233" spans="1:14" ht="12.75">
      <c r="A233" s="37" t="s">
        <v>181</v>
      </c>
      <c r="B233" s="40">
        <v>13.9</v>
      </c>
      <c r="C233" s="40">
        <v>10.2</v>
      </c>
      <c r="D233" s="40">
        <v>9.3</v>
      </c>
      <c r="E233" s="40">
        <v>5.4</v>
      </c>
      <c r="F233" s="40">
        <v>0.7</v>
      </c>
      <c r="G233" s="40">
        <v>0</v>
      </c>
      <c r="H233" s="40">
        <v>0</v>
      </c>
      <c r="I233" s="40">
        <v>0</v>
      </c>
      <c r="J233" s="40">
        <v>0.1</v>
      </c>
      <c r="K233" s="40">
        <v>1.5</v>
      </c>
      <c r="L233" s="40">
        <v>6.7</v>
      </c>
      <c r="M233" s="40">
        <v>12.9</v>
      </c>
      <c r="N233" s="48">
        <v>60.7</v>
      </c>
    </row>
    <row r="234" spans="1:14" ht="12.75">
      <c r="A234" s="37" t="s">
        <v>184</v>
      </c>
      <c r="B234" s="40">
        <v>18.2</v>
      </c>
      <c r="C234" s="40">
        <v>16.4</v>
      </c>
      <c r="D234" s="40">
        <v>9.5</v>
      </c>
      <c r="E234" s="40">
        <v>5.4</v>
      </c>
      <c r="F234" s="40">
        <v>0</v>
      </c>
      <c r="G234" s="40">
        <v>0</v>
      </c>
      <c r="H234" s="40">
        <v>0</v>
      </c>
      <c r="I234" s="40">
        <v>0</v>
      </c>
      <c r="J234" s="40">
        <v>0.1</v>
      </c>
      <c r="K234" s="40">
        <v>1.8</v>
      </c>
      <c r="L234" s="40">
        <v>11.8</v>
      </c>
      <c r="M234" s="40">
        <v>13.5</v>
      </c>
      <c r="N234" s="48">
        <v>76.7</v>
      </c>
    </row>
    <row r="235" spans="1:14" ht="12.75">
      <c r="A235" s="37" t="s">
        <v>183</v>
      </c>
      <c r="B235" s="40">
        <v>12.1</v>
      </c>
      <c r="C235" s="40">
        <v>10.9</v>
      </c>
      <c r="D235" s="40">
        <v>5.9</v>
      </c>
      <c r="E235" s="40">
        <v>3.3</v>
      </c>
      <c r="F235" s="40">
        <v>0.2</v>
      </c>
      <c r="G235" s="40">
        <v>0</v>
      </c>
      <c r="H235" s="40">
        <v>0</v>
      </c>
      <c r="I235" s="40">
        <v>0</v>
      </c>
      <c r="J235" s="40">
        <v>0</v>
      </c>
      <c r="K235" s="40">
        <v>0.6</v>
      </c>
      <c r="L235" s="40">
        <v>7.7</v>
      </c>
      <c r="M235" s="40">
        <v>9.5</v>
      </c>
      <c r="N235" s="48">
        <v>50.2</v>
      </c>
    </row>
    <row r="236" spans="1:14" ht="12.75">
      <c r="A236" s="37" t="s">
        <v>180</v>
      </c>
      <c r="B236" s="40">
        <v>5.5</v>
      </c>
      <c r="C236" s="40">
        <v>3.7</v>
      </c>
      <c r="D236" s="40">
        <v>3.3</v>
      </c>
      <c r="E236" s="40">
        <v>1.4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0.9</v>
      </c>
      <c r="L236" s="40">
        <v>2.1</v>
      </c>
      <c r="M236" s="40">
        <v>6.2</v>
      </c>
      <c r="N236" s="48">
        <v>23.1</v>
      </c>
    </row>
    <row r="237" spans="1:14" ht="12.75">
      <c r="A237" s="37" t="s">
        <v>185</v>
      </c>
      <c r="B237" s="40">
        <v>3.2</v>
      </c>
      <c r="C237" s="40">
        <v>3.7</v>
      </c>
      <c r="D237" s="40">
        <v>2.8</v>
      </c>
      <c r="E237" s="40">
        <v>2.2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1</v>
      </c>
      <c r="L237" s="40">
        <v>0.9</v>
      </c>
      <c r="M237" s="40">
        <v>6.8</v>
      </c>
      <c r="N237" s="48">
        <v>20.6</v>
      </c>
    </row>
    <row r="238" spans="1:14" ht="12.75">
      <c r="A238" s="37" t="s">
        <v>186</v>
      </c>
      <c r="B238" s="40">
        <v>14.1</v>
      </c>
      <c r="C238" s="40">
        <v>13</v>
      </c>
      <c r="D238" s="40">
        <v>10.2</v>
      </c>
      <c r="E238" s="40">
        <v>4.3</v>
      </c>
      <c r="F238" s="40">
        <v>1.2</v>
      </c>
      <c r="G238" s="40">
        <v>0</v>
      </c>
      <c r="H238" s="40">
        <v>0</v>
      </c>
      <c r="I238" s="40">
        <v>0</v>
      </c>
      <c r="J238" s="40">
        <v>0.1</v>
      </c>
      <c r="K238" s="40">
        <v>1.6</v>
      </c>
      <c r="L238" s="40">
        <v>8.7</v>
      </c>
      <c r="M238" s="40">
        <v>14.2</v>
      </c>
      <c r="N238" s="48">
        <v>67.4</v>
      </c>
    </row>
    <row r="239" spans="1:14" ht="12.75">
      <c r="A239" s="37" t="s">
        <v>187</v>
      </c>
      <c r="B239" s="40">
        <v>9.9</v>
      </c>
      <c r="C239" s="40">
        <v>7.2</v>
      </c>
      <c r="D239" s="40">
        <v>5.9</v>
      </c>
      <c r="E239" s="40">
        <v>1.1</v>
      </c>
      <c r="F239" s="40">
        <v>0.2</v>
      </c>
      <c r="G239" s="40">
        <v>0</v>
      </c>
      <c r="H239" s="40">
        <v>0</v>
      </c>
      <c r="I239" s="40">
        <v>0</v>
      </c>
      <c r="J239" s="40">
        <v>0</v>
      </c>
      <c r="K239" s="40">
        <v>0.1</v>
      </c>
      <c r="L239" s="40">
        <v>4.4</v>
      </c>
      <c r="M239" s="40">
        <v>6.4</v>
      </c>
      <c r="N239" s="48">
        <v>35.2</v>
      </c>
    </row>
    <row r="240" spans="1:14" ht="12.75">
      <c r="A240" s="37" t="s">
        <v>188</v>
      </c>
      <c r="B240" s="40">
        <v>32</v>
      </c>
      <c r="C240" s="40">
        <v>26.5</v>
      </c>
      <c r="D240" s="40">
        <v>26.5</v>
      </c>
      <c r="E240" s="40">
        <v>13.5</v>
      </c>
      <c r="F240" s="40">
        <v>5.2</v>
      </c>
      <c r="G240" s="40">
        <v>0</v>
      </c>
      <c r="H240" s="40">
        <v>0</v>
      </c>
      <c r="I240" s="40">
        <v>0</v>
      </c>
      <c r="J240" s="40">
        <v>1</v>
      </c>
      <c r="K240" s="40">
        <v>5.7</v>
      </c>
      <c r="L240" s="40">
        <v>20.9</v>
      </c>
      <c r="M240" s="40">
        <v>28</v>
      </c>
      <c r="N240" s="48">
        <v>159.3</v>
      </c>
    </row>
    <row r="241" spans="1:14" ht="12.75">
      <c r="A241" s="37" t="s">
        <v>189</v>
      </c>
      <c r="B241" s="40">
        <v>26.2</v>
      </c>
      <c r="C241" s="40">
        <v>21.8</v>
      </c>
      <c r="D241" s="40">
        <v>20</v>
      </c>
      <c r="E241" s="40">
        <v>8.3</v>
      </c>
      <c r="F241" s="40">
        <v>2</v>
      </c>
      <c r="G241" s="40">
        <v>0.1</v>
      </c>
      <c r="H241" s="40">
        <v>0</v>
      </c>
      <c r="I241" s="40">
        <v>0</v>
      </c>
      <c r="J241" s="40">
        <v>0.2</v>
      </c>
      <c r="K241" s="40">
        <v>3.5</v>
      </c>
      <c r="L241" s="40">
        <v>13.4</v>
      </c>
      <c r="M241" s="40">
        <v>19.8</v>
      </c>
      <c r="N241" s="48">
        <v>115.3</v>
      </c>
    </row>
    <row r="242" spans="1:14" ht="12.75">
      <c r="A242" s="37" t="s">
        <v>190</v>
      </c>
      <c r="B242" s="40">
        <v>42.2</v>
      </c>
      <c r="C242" s="40">
        <v>46</v>
      </c>
      <c r="D242" s="40">
        <v>30.1</v>
      </c>
      <c r="E242" s="40">
        <v>20</v>
      </c>
      <c r="F242" s="40">
        <v>5.7</v>
      </c>
      <c r="G242" s="40">
        <v>0.5</v>
      </c>
      <c r="H242" s="40">
        <v>0</v>
      </c>
      <c r="I242" s="40">
        <v>0</v>
      </c>
      <c r="J242" s="40">
        <v>0.7</v>
      </c>
      <c r="K242" s="40">
        <v>10.5</v>
      </c>
      <c r="L242" s="40">
        <v>32.8</v>
      </c>
      <c r="M242" s="40">
        <v>36.7</v>
      </c>
      <c r="N242" s="48">
        <v>225.2</v>
      </c>
    </row>
    <row r="243" spans="1:14" ht="12.75">
      <c r="A243" s="37" t="s">
        <v>321</v>
      </c>
      <c r="B243" s="40">
        <v>5</v>
      </c>
      <c r="C243" s="40">
        <v>4.4</v>
      </c>
      <c r="D243" s="40">
        <v>2.4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1.9</v>
      </c>
      <c r="M243" s="40">
        <v>6.9</v>
      </c>
      <c r="N243" s="48">
        <v>20.6</v>
      </c>
    </row>
    <row r="244" spans="1:14" ht="12.75">
      <c r="A244" s="37" t="s">
        <v>322</v>
      </c>
      <c r="B244" s="40">
        <v>7.4</v>
      </c>
      <c r="C244" s="40">
        <v>7.8</v>
      </c>
      <c r="D244" s="40">
        <v>1.5</v>
      </c>
      <c r="E244" s="40">
        <v>0.1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0.1</v>
      </c>
      <c r="L244" s="40">
        <v>0.4</v>
      </c>
      <c r="M244" s="40">
        <v>3.9</v>
      </c>
      <c r="N244" s="48">
        <v>21.2</v>
      </c>
    </row>
    <row r="245" spans="1:14" ht="12.75">
      <c r="A245" s="37" t="s">
        <v>191</v>
      </c>
      <c r="B245" s="40">
        <v>6.2</v>
      </c>
      <c r="C245" s="40">
        <v>5.4</v>
      </c>
      <c r="D245" s="40">
        <v>3.4</v>
      </c>
      <c r="E245" s="40">
        <v>0.5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0.5</v>
      </c>
      <c r="L245" s="40">
        <v>4.2</v>
      </c>
      <c r="M245" s="40">
        <v>5.6</v>
      </c>
      <c r="N245" s="48">
        <v>25.8</v>
      </c>
    </row>
    <row r="246" spans="1:14" ht="12.75">
      <c r="A246" s="37" t="s">
        <v>192</v>
      </c>
      <c r="B246" s="40">
        <v>68.3</v>
      </c>
      <c r="C246" s="40">
        <v>63.3</v>
      </c>
      <c r="D246" s="40">
        <v>67.8</v>
      </c>
      <c r="E246" s="40">
        <v>46.9</v>
      </c>
      <c r="F246" s="40">
        <v>19.4</v>
      </c>
      <c r="G246" s="40">
        <v>2.3</v>
      </c>
      <c r="H246" s="40">
        <v>0</v>
      </c>
      <c r="I246" s="40">
        <v>0.1</v>
      </c>
      <c r="J246" s="40">
        <v>2.7</v>
      </c>
      <c r="K246" s="40">
        <v>22.6</v>
      </c>
      <c r="L246" s="40">
        <v>54.8</v>
      </c>
      <c r="M246" s="40">
        <v>63.7</v>
      </c>
      <c r="N246" s="48">
        <v>411.9</v>
      </c>
    </row>
    <row r="247" spans="1:14" ht="12.75">
      <c r="A247" s="37" t="s">
        <v>193</v>
      </c>
      <c r="B247" s="40">
        <v>32.5</v>
      </c>
      <c r="C247" s="40">
        <v>25.9</v>
      </c>
      <c r="D247" s="40">
        <v>17.1</v>
      </c>
      <c r="E247" s="40">
        <v>4.5</v>
      </c>
      <c r="F247" s="40">
        <v>1.2</v>
      </c>
      <c r="G247" s="40">
        <v>0</v>
      </c>
      <c r="H247" s="40">
        <v>0</v>
      </c>
      <c r="I247" s="40">
        <v>0</v>
      </c>
      <c r="J247" s="40">
        <v>0.1</v>
      </c>
      <c r="K247" s="40">
        <v>1.8</v>
      </c>
      <c r="L247" s="40">
        <v>13.5</v>
      </c>
      <c r="M247" s="40">
        <v>25.4</v>
      </c>
      <c r="N247" s="48">
        <v>122</v>
      </c>
    </row>
    <row r="248" spans="1:14" ht="12.75">
      <c r="A248" s="37" t="s">
        <v>194</v>
      </c>
      <c r="B248" s="40">
        <v>7.2</v>
      </c>
      <c r="C248" s="40">
        <v>3.4</v>
      </c>
      <c r="D248" s="40">
        <v>2.1</v>
      </c>
      <c r="E248" s="40">
        <v>0.6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3.1</v>
      </c>
      <c r="M248" s="40">
        <v>4.3</v>
      </c>
      <c r="N248" s="48">
        <v>20.7</v>
      </c>
    </row>
    <row r="249" spans="1:14" ht="12.75">
      <c r="A249" s="37" t="s">
        <v>323</v>
      </c>
      <c r="B249" s="40">
        <v>17.9</v>
      </c>
      <c r="C249" s="40">
        <v>15.4</v>
      </c>
      <c r="D249" s="40">
        <v>5.1</v>
      </c>
      <c r="E249" s="40">
        <v>6.9</v>
      </c>
      <c r="F249" s="40">
        <v>0.3</v>
      </c>
      <c r="G249" s="40">
        <v>0</v>
      </c>
      <c r="H249" s="40">
        <v>0</v>
      </c>
      <c r="I249" s="40">
        <v>0</v>
      </c>
      <c r="J249" s="40">
        <v>0</v>
      </c>
      <c r="K249" s="40">
        <v>9.8</v>
      </c>
      <c r="L249" s="40">
        <v>14.5</v>
      </c>
      <c r="M249" s="40">
        <v>20.8</v>
      </c>
      <c r="N249" s="48">
        <v>90.6</v>
      </c>
    </row>
    <row r="250" spans="1:14" ht="12.75">
      <c r="A250" s="37" t="s">
        <v>195</v>
      </c>
      <c r="B250" s="40">
        <v>22.4</v>
      </c>
      <c r="C250" s="40">
        <v>20.1</v>
      </c>
      <c r="D250" s="40">
        <v>13</v>
      </c>
      <c r="E250" s="40">
        <v>5.1</v>
      </c>
      <c r="F250" s="40">
        <v>2.7</v>
      </c>
      <c r="G250" s="40">
        <v>0</v>
      </c>
      <c r="H250" s="40">
        <v>0</v>
      </c>
      <c r="I250" s="40">
        <v>0</v>
      </c>
      <c r="J250" s="40">
        <v>0.2</v>
      </c>
      <c r="K250" s="40">
        <v>1.5</v>
      </c>
      <c r="L250" s="40">
        <v>3.6</v>
      </c>
      <c r="M250" s="40">
        <v>19.2</v>
      </c>
      <c r="N250" s="48">
        <v>87.8</v>
      </c>
    </row>
    <row r="251" spans="1:14" ht="12.75">
      <c r="A251" s="37" t="s">
        <v>196</v>
      </c>
      <c r="B251" s="40">
        <v>13.7</v>
      </c>
      <c r="C251" s="40">
        <v>6.3</v>
      </c>
      <c r="D251" s="40">
        <v>3.3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2.6</v>
      </c>
      <c r="M251" s="40">
        <v>9.5</v>
      </c>
      <c r="N251" s="48">
        <v>35.4</v>
      </c>
    </row>
    <row r="252" spans="1:14" ht="12.75">
      <c r="A252" s="37" t="s">
        <v>197</v>
      </c>
      <c r="B252" s="40">
        <v>14</v>
      </c>
      <c r="C252" s="40">
        <v>10</v>
      </c>
      <c r="D252" s="40">
        <v>7.1</v>
      </c>
      <c r="E252" s="40">
        <v>2.6</v>
      </c>
      <c r="F252" s="40">
        <v>0.2</v>
      </c>
      <c r="G252" s="40">
        <v>0</v>
      </c>
      <c r="H252" s="40">
        <v>0</v>
      </c>
      <c r="I252" s="40">
        <v>0</v>
      </c>
      <c r="J252" s="40">
        <v>0</v>
      </c>
      <c r="K252" s="40">
        <v>0.4</v>
      </c>
      <c r="L252" s="40">
        <v>6.2</v>
      </c>
      <c r="M252" s="40">
        <v>10.2</v>
      </c>
      <c r="N252" s="48">
        <v>50.7</v>
      </c>
    </row>
    <row r="253" spans="1:14" ht="12.75">
      <c r="A253" s="37" t="s">
        <v>177</v>
      </c>
      <c r="B253" s="40">
        <v>1.3</v>
      </c>
      <c r="C253" s="40">
        <v>0.6</v>
      </c>
      <c r="D253" s="40">
        <v>0.1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0.2</v>
      </c>
      <c r="M253" s="40">
        <v>0.8</v>
      </c>
      <c r="N253" s="48">
        <v>3</v>
      </c>
    </row>
    <row r="254" spans="1:14" ht="12.75">
      <c r="A254" s="37" t="s">
        <v>176</v>
      </c>
      <c r="B254" s="40">
        <v>1.7</v>
      </c>
      <c r="C254" s="40">
        <v>0.1</v>
      </c>
      <c r="D254" s="40">
        <v>0.6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0.3</v>
      </c>
      <c r="M254" s="40">
        <v>0.5</v>
      </c>
      <c r="N254" s="48">
        <v>3.2</v>
      </c>
    </row>
    <row r="255" spans="1:14" ht="12.75">
      <c r="A255" s="37" t="s">
        <v>324</v>
      </c>
      <c r="B255" s="40"/>
      <c r="C255" s="40"/>
      <c r="D255" s="40" t="s">
        <v>330</v>
      </c>
      <c r="E255" s="40" t="s">
        <v>330</v>
      </c>
      <c r="F255" s="40" t="s">
        <v>330</v>
      </c>
      <c r="G255" s="40" t="s">
        <v>330</v>
      </c>
      <c r="H255" s="40" t="s">
        <v>330</v>
      </c>
      <c r="I255" s="40" t="s">
        <v>330</v>
      </c>
      <c r="J255" s="40" t="s">
        <v>330</v>
      </c>
      <c r="K255" s="40" t="s">
        <v>330</v>
      </c>
      <c r="L255" s="40" t="s">
        <v>330</v>
      </c>
      <c r="M255" s="40" t="s">
        <v>330</v>
      </c>
      <c r="N255" s="48" t="s">
        <v>330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>
        <v>7.2</v>
      </c>
      <c r="C257" s="40">
        <v>4.7</v>
      </c>
      <c r="D257" s="40">
        <v>4.7</v>
      </c>
      <c r="E257" s="40">
        <v>2</v>
      </c>
      <c r="F257" s="40">
        <v>0.1</v>
      </c>
      <c r="G257" s="40">
        <v>0</v>
      </c>
      <c r="H257" s="40">
        <v>0</v>
      </c>
      <c r="I257" s="40">
        <v>0</v>
      </c>
      <c r="J257" s="40">
        <v>0</v>
      </c>
      <c r="K257" s="40">
        <v>0.4</v>
      </c>
      <c r="L257" s="40">
        <v>2.5</v>
      </c>
      <c r="M257" s="40">
        <v>3.4</v>
      </c>
      <c r="N257" s="48">
        <v>25</v>
      </c>
    </row>
    <row r="258" spans="1:14" ht="12.75">
      <c r="A258" s="37" t="s">
        <v>198</v>
      </c>
      <c r="B258" s="40">
        <v>9.1</v>
      </c>
      <c r="C258" s="40">
        <v>7.4</v>
      </c>
      <c r="D258" s="40">
        <v>6.8</v>
      </c>
      <c r="E258" s="40">
        <v>2.6</v>
      </c>
      <c r="F258" s="40">
        <v>0.3</v>
      </c>
      <c r="G258" s="40">
        <v>0</v>
      </c>
      <c r="H258" s="40">
        <v>0</v>
      </c>
      <c r="I258" s="40">
        <v>0</v>
      </c>
      <c r="J258" s="40">
        <v>0</v>
      </c>
      <c r="K258" s="40">
        <v>0.5</v>
      </c>
      <c r="L258" s="40">
        <v>2.7</v>
      </c>
      <c r="M258" s="40">
        <v>6.7</v>
      </c>
      <c r="N258" s="48">
        <v>36.1</v>
      </c>
    </row>
    <row r="259" spans="1:14" ht="12.75">
      <c r="A259" s="37" t="s">
        <v>199</v>
      </c>
      <c r="B259" s="40">
        <v>8.5</v>
      </c>
      <c r="C259" s="40">
        <v>6.7</v>
      </c>
      <c r="D259" s="40">
        <v>2</v>
      </c>
      <c r="E259" s="40">
        <v>3.5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1.2</v>
      </c>
      <c r="L259" s="40">
        <v>1.9</v>
      </c>
      <c r="M259" s="40">
        <v>5.7</v>
      </c>
      <c r="N259" s="48">
        <v>29.5</v>
      </c>
    </row>
    <row r="260" spans="1:14" ht="12.75">
      <c r="A260" s="37" t="s">
        <v>251</v>
      </c>
      <c r="B260" s="40">
        <v>8.1</v>
      </c>
      <c r="C260" s="40">
        <v>6.7</v>
      </c>
      <c r="D260" s="40">
        <v>3.2</v>
      </c>
      <c r="E260" s="40">
        <v>1.5</v>
      </c>
      <c r="F260" s="40">
        <v>0</v>
      </c>
      <c r="G260" s="40">
        <v>0</v>
      </c>
      <c r="H260" s="40">
        <v>0</v>
      </c>
      <c r="I260" s="40">
        <v>0</v>
      </c>
      <c r="J260" s="40">
        <v>0.1</v>
      </c>
      <c r="K260" s="40">
        <v>0.5</v>
      </c>
      <c r="L260" s="40">
        <v>2.5</v>
      </c>
      <c r="M260" s="40">
        <v>10.1</v>
      </c>
      <c r="N260" s="48">
        <v>32.7</v>
      </c>
    </row>
    <row r="261" spans="1:14" ht="12.75">
      <c r="A261" s="37" t="s">
        <v>200</v>
      </c>
      <c r="B261" s="40">
        <v>5.5</v>
      </c>
      <c r="C261" s="40">
        <v>4.3</v>
      </c>
      <c r="D261" s="40">
        <v>1.2</v>
      </c>
      <c r="E261" s="40">
        <v>0.1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2.8</v>
      </c>
      <c r="M261" s="40">
        <v>6.8</v>
      </c>
      <c r="N261" s="48">
        <v>20.7</v>
      </c>
    </row>
    <row r="262" spans="1:14" ht="12.75">
      <c r="A262" s="37" t="s">
        <v>325</v>
      </c>
      <c r="B262" s="40">
        <v>28.5</v>
      </c>
      <c r="C262" s="40">
        <v>13.7</v>
      </c>
      <c r="D262" s="40">
        <v>13</v>
      </c>
      <c r="E262" s="40">
        <v>4</v>
      </c>
      <c r="F262" s="40">
        <v>2.1</v>
      </c>
      <c r="G262" s="40">
        <v>0</v>
      </c>
      <c r="H262" s="40">
        <v>0</v>
      </c>
      <c r="I262" s="40">
        <v>0</v>
      </c>
      <c r="J262" s="40">
        <v>0.2</v>
      </c>
      <c r="K262" s="40">
        <v>3.4</v>
      </c>
      <c r="L262" s="40">
        <v>15</v>
      </c>
      <c r="M262" s="40">
        <v>15.1</v>
      </c>
      <c r="N262" s="48">
        <v>95</v>
      </c>
    </row>
    <row r="263" spans="1:14" ht="12.75">
      <c r="A263" s="37" t="s">
        <v>201</v>
      </c>
      <c r="B263" s="40">
        <v>4.8</v>
      </c>
      <c r="C263" s="40">
        <v>2.3</v>
      </c>
      <c r="D263" s="40">
        <v>1.2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0.1</v>
      </c>
      <c r="L263" s="40">
        <v>0.5</v>
      </c>
      <c r="M263" s="40">
        <v>3.2</v>
      </c>
      <c r="N263" s="48">
        <v>12.1</v>
      </c>
    </row>
    <row r="264" spans="1:14" ht="12.75">
      <c r="A264" s="37" t="s">
        <v>202</v>
      </c>
      <c r="B264" s="40">
        <v>21.8</v>
      </c>
      <c r="C264" s="40">
        <v>17.3</v>
      </c>
      <c r="D264" s="40">
        <v>13.5</v>
      </c>
      <c r="E264" s="40">
        <v>6.3</v>
      </c>
      <c r="F264" s="40">
        <v>1</v>
      </c>
      <c r="G264" s="40">
        <v>0</v>
      </c>
      <c r="H264" s="40">
        <v>0</v>
      </c>
      <c r="I264" s="40">
        <v>0</v>
      </c>
      <c r="J264" s="40">
        <v>0.1</v>
      </c>
      <c r="K264" s="40">
        <v>1.5</v>
      </c>
      <c r="L264" s="40">
        <v>9.4</v>
      </c>
      <c r="M264" s="40">
        <v>18.4</v>
      </c>
      <c r="N264" s="48">
        <v>89.3</v>
      </c>
    </row>
    <row r="265" spans="1:14" ht="12.75">
      <c r="A265" s="37" t="s">
        <v>203</v>
      </c>
      <c r="B265" s="40">
        <v>12.1</v>
      </c>
      <c r="C265" s="40">
        <v>11.8</v>
      </c>
      <c r="D265" s="40">
        <v>11</v>
      </c>
      <c r="E265" s="40">
        <v>5.4</v>
      </c>
      <c r="F265" s="40">
        <v>1.2</v>
      </c>
      <c r="G265" s="40">
        <v>0</v>
      </c>
      <c r="H265" s="40">
        <v>0</v>
      </c>
      <c r="I265" s="40">
        <v>0</v>
      </c>
      <c r="J265" s="40">
        <v>0</v>
      </c>
      <c r="K265" s="40">
        <v>2.2</v>
      </c>
      <c r="L265" s="40">
        <v>8.2</v>
      </c>
      <c r="M265" s="40">
        <v>12.9</v>
      </c>
      <c r="N265" s="48">
        <v>64.8</v>
      </c>
    </row>
    <row r="266" spans="1:14" ht="12.75">
      <c r="A266" s="37" t="s">
        <v>204</v>
      </c>
      <c r="B266" s="40">
        <v>11.4</v>
      </c>
      <c r="C266" s="40">
        <v>7</v>
      </c>
      <c r="D266" s="40">
        <v>2.6</v>
      </c>
      <c r="E266" s="40">
        <v>1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0.7</v>
      </c>
      <c r="L266" s="40">
        <v>4.8</v>
      </c>
      <c r="M266" s="40">
        <v>10.7</v>
      </c>
      <c r="N266" s="48">
        <v>38.2</v>
      </c>
    </row>
    <row r="267" spans="1:14" ht="12.75">
      <c r="A267" s="37" t="s">
        <v>205</v>
      </c>
      <c r="B267" s="40">
        <v>11.9</v>
      </c>
      <c r="C267" s="40">
        <v>10.2</v>
      </c>
      <c r="D267" s="40">
        <v>6.2</v>
      </c>
      <c r="E267" s="40">
        <v>2.2</v>
      </c>
      <c r="F267" s="40">
        <v>0.2</v>
      </c>
      <c r="G267" s="40">
        <v>0</v>
      </c>
      <c r="H267" s="40">
        <v>0</v>
      </c>
      <c r="I267" s="40">
        <v>0</v>
      </c>
      <c r="J267" s="40">
        <v>0</v>
      </c>
      <c r="K267" s="40">
        <v>0.9</v>
      </c>
      <c r="L267" s="40">
        <v>7</v>
      </c>
      <c r="M267" s="40">
        <v>12.7</v>
      </c>
      <c r="N267" s="48">
        <v>51.3</v>
      </c>
    </row>
    <row r="268" spans="1:14" ht="12.75">
      <c r="A268" s="37" t="s">
        <v>206</v>
      </c>
      <c r="B268" s="40">
        <v>8.6</v>
      </c>
      <c r="C268" s="40">
        <v>7.5</v>
      </c>
      <c r="D268" s="40">
        <v>4.3</v>
      </c>
      <c r="E268" s="40">
        <v>1.6</v>
      </c>
      <c r="F268" s="40">
        <v>0.1</v>
      </c>
      <c r="G268" s="40">
        <v>0</v>
      </c>
      <c r="H268" s="40">
        <v>0</v>
      </c>
      <c r="I268" s="40">
        <v>0</v>
      </c>
      <c r="J268" s="40">
        <v>0</v>
      </c>
      <c r="K268" s="40">
        <v>0.2</v>
      </c>
      <c r="L268" s="40">
        <v>2.2</v>
      </c>
      <c r="M268" s="40">
        <v>5.7</v>
      </c>
      <c r="N268" s="48">
        <v>30.2</v>
      </c>
    </row>
    <row r="269" spans="1:14" ht="12.75">
      <c r="A269" s="37" t="s">
        <v>252</v>
      </c>
      <c r="B269" s="40">
        <v>27.6</v>
      </c>
      <c r="C269" s="40">
        <v>15</v>
      </c>
      <c r="D269" s="40">
        <v>12.7</v>
      </c>
      <c r="E269" s="40">
        <v>6.5</v>
      </c>
      <c r="F269" s="40">
        <v>1.2</v>
      </c>
      <c r="G269" s="40">
        <v>0</v>
      </c>
      <c r="H269" s="40">
        <v>0</v>
      </c>
      <c r="I269" s="40">
        <v>0</v>
      </c>
      <c r="J269" s="40">
        <v>0</v>
      </c>
      <c r="K269" s="40">
        <v>1.5</v>
      </c>
      <c r="L269" s="40">
        <v>8.1</v>
      </c>
      <c r="M269" s="40">
        <v>21.2</v>
      </c>
      <c r="N269" s="48">
        <v>93.8</v>
      </c>
    </row>
    <row r="270" spans="1:14" ht="12.75">
      <c r="A270" s="37" t="s">
        <v>207</v>
      </c>
      <c r="B270" s="40">
        <v>24.7</v>
      </c>
      <c r="C270" s="40">
        <v>27.5</v>
      </c>
      <c r="D270" s="40">
        <v>41.4</v>
      </c>
      <c r="E270" s="40">
        <v>23.6</v>
      </c>
      <c r="F270" s="40">
        <v>16.2</v>
      </c>
      <c r="G270" s="40">
        <v>0.9</v>
      </c>
      <c r="H270" s="40">
        <v>0</v>
      </c>
      <c r="I270" s="40">
        <v>0</v>
      </c>
      <c r="J270" s="40">
        <v>4.9</v>
      </c>
      <c r="K270" s="40">
        <v>18.2</v>
      </c>
      <c r="L270" s="40">
        <v>38.3</v>
      </c>
      <c r="M270" s="40">
        <v>28</v>
      </c>
      <c r="N270" s="48">
        <v>223.7</v>
      </c>
    </row>
    <row r="271" spans="1:14" ht="12.75">
      <c r="A271" s="37" t="s">
        <v>208</v>
      </c>
      <c r="B271" s="40">
        <v>12.8</v>
      </c>
      <c r="C271" s="40">
        <v>10.4</v>
      </c>
      <c r="D271" s="40">
        <v>10.1</v>
      </c>
      <c r="E271" s="40">
        <v>6.6</v>
      </c>
      <c r="F271" s="40">
        <v>1</v>
      </c>
      <c r="G271" s="40">
        <v>0</v>
      </c>
      <c r="H271" s="40">
        <v>0</v>
      </c>
      <c r="I271" s="40">
        <v>0</v>
      </c>
      <c r="J271" s="40">
        <v>0.1</v>
      </c>
      <c r="K271" s="40">
        <v>1.6</v>
      </c>
      <c r="L271" s="40">
        <v>5.7</v>
      </c>
      <c r="M271" s="40">
        <v>13.2</v>
      </c>
      <c r="N271" s="48">
        <v>61.5</v>
      </c>
    </row>
    <row r="272" spans="1:14" ht="12.75">
      <c r="A272" s="37" t="s">
        <v>253</v>
      </c>
      <c r="B272" s="40">
        <v>18.1</v>
      </c>
      <c r="C272" s="40">
        <v>16.9</v>
      </c>
      <c r="D272" s="40">
        <v>12.6</v>
      </c>
      <c r="E272" s="40">
        <v>5.8</v>
      </c>
      <c r="F272" s="40">
        <v>0.8</v>
      </c>
      <c r="G272" s="40">
        <v>0</v>
      </c>
      <c r="H272" s="40">
        <v>0</v>
      </c>
      <c r="I272" s="40">
        <v>0</v>
      </c>
      <c r="J272" s="40">
        <v>0.1</v>
      </c>
      <c r="K272" s="40">
        <v>0.9</v>
      </c>
      <c r="L272" s="40">
        <v>7.8</v>
      </c>
      <c r="M272" s="40">
        <v>13.9</v>
      </c>
      <c r="N272" s="48">
        <v>76.9</v>
      </c>
    </row>
    <row r="273" spans="1:14" ht="12.75">
      <c r="A273" s="37" t="s">
        <v>209</v>
      </c>
      <c r="B273" s="40">
        <v>8.1</v>
      </c>
      <c r="C273" s="40">
        <v>4.2</v>
      </c>
      <c r="D273" s="40">
        <v>3</v>
      </c>
      <c r="E273" s="40">
        <v>0.9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0.3</v>
      </c>
      <c r="L273" s="40">
        <v>3.3</v>
      </c>
      <c r="M273" s="40">
        <v>6.7</v>
      </c>
      <c r="N273" s="48">
        <v>26.5</v>
      </c>
    </row>
    <row r="274" spans="1:14" ht="12.75">
      <c r="A274" s="37" t="s">
        <v>210</v>
      </c>
      <c r="B274" s="40">
        <v>4.4</v>
      </c>
      <c r="C274" s="40">
        <v>2.9</v>
      </c>
      <c r="D274" s="40">
        <v>1.5</v>
      </c>
      <c r="E274" s="40">
        <v>0.2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0.2</v>
      </c>
      <c r="L274" s="40">
        <v>0.9</v>
      </c>
      <c r="M274" s="40">
        <v>4.6</v>
      </c>
      <c r="N274" s="48">
        <v>14.7</v>
      </c>
    </row>
    <row r="275" spans="1:14" ht="12.75">
      <c r="A275" s="37" t="s">
        <v>211</v>
      </c>
      <c r="B275" s="40">
        <v>7.9</v>
      </c>
      <c r="C275" s="40">
        <v>7.3</v>
      </c>
      <c r="D275" s="40">
        <v>5.9</v>
      </c>
      <c r="E275" s="40">
        <v>2.2</v>
      </c>
      <c r="F275" s="40">
        <v>0.2</v>
      </c>
      <c r="G275" s="40">
        <v>0.1</v>
      </c>
      <c r="H275" s="40">
        <v>0</v>
      </c>
      <c r="I275" s="40">
        <v>0</v>
      </c>
      <c r="J275" s="40">
        <v>0.1</v>
      </c>
      <c r="K275" s="40">
        <v>1.2</v>
      </c>
      <c r="L275" s="40">
        <v>5.3</v>
      </c>
      <c r="M275" s="40">
        <v>6.7</v>
      </c>
      <c r="N275" s="48">
        <v>36.9</v>
      </c>
    </row>
    <row r="276" spans="1:14" ht="12.75">
      <c r="A276" s="37" t="s">
        <v>212</v>
      </c>
      <c r="B276" s="40">
        <v>0.9</v>
      </c>
      <c r="C276" s="40">
        <v>2.2</v>
      </c>
      <c r="D276" s="40">
        <v>1.6</v>
      </c>
      <c r="E276" s="40">
        <v>0.2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0.7</v>
      </c>
      <c r="M276" s="40">
        <v>1.2</v>
      </c>
      <c r="N276" s="48">
        <v>6.8</v>
      </c>
    </row>
    <row r="277" spans="1:14" ht="12.75">
      <c r="A277" s="37" t="s">
        <v>213</v>
      </c>
      <c r="B277" s="40">
        <v>0.4</v>
      </c>
      <c r="C277" s="40">
        <v>1.3</v>
      </c>
      <c r="D277" s="40">
        <v>1</v>
      </c>
      <c r="E277" s="40">
        <v>0.2</v>
      </c>
      <c r="F277" s="40">
        <v>0</v>
      </c>
      <c r="G277" s="40">
        <v>0</v>
      </c>
      <c r="H277" s="40">
        <v>0</v>
      </c>
      <c r="I277" s="40">
        <v>0</v>
      </c>
      <c r="J277" s="40">
        <v>0.1</v>
      </c>
      <c r="K277" s="40">
        <v>0</v>
      </c>
      <c r="L277" s="40">
        <v>0.7</v>
      </c>
      <c r="M277" s="40">
        <v>1.1</v>
      </c>
      <c r="N277" s="48">
        <v>4.8</v>
      </c>
    </row>
    <row r="278" spans="1:14" ht="12.75">
      <c r="A278" s="37" t="s">
        <v>214</v>
      </c>
      <c r="B278" s="40">
        <v>14.8</v>
      </c>
      <c r="C278" s="40">
        <v>13.8</v>
      </c>
      <c r="D278" s="40">
        <v>9.7</v>
      </c>
      <c r="E278" s="40">
        <v>5</v>
      </c>
      <c r="F278" s="40">
        <v>0.6</v>
      </c>
      <c r="G278" s="40">
        <v>0</v>
      </c>
      <c r="H278" s="40">
        <v>0</v>
      </c>
      <c r="I278" s="40">
        <v>0</v>
      </c>
      <c r="J278" s="40">
        <v>0.2</v>
      </c>
      <c r="K278" s="40">
        <v>1.6</v>
      </c>
      <c r="L278" s="40">
        <v>10.4</v>
      </c>
      <c r="M278" s="40">
        <v>11.8</v>
      </c>
      <c r="N278" s="48">
        <v>67.9</v>
      </c>
    </row>
    <row r="279" spans="1:14" ht="12.75">
      <c r="A279" s="37" t="s">
        <v>254</v>
      </c>
      <c r="B279" s="40">
        <v>13</v>
      </c>
      <c r="C279" s="40">
        <v>9.5</v>
      </c>
      <c r="D279" s="40">
        <v>6</v>
      </c>
      <c r="E279" s="40">
        <v>3.8</v>
      </c>
      <c r="F279" s="40">
        <v>0.9</v>
      </c>
      <c r="G279" s="40">
        <v>0</v>
      </c>
      <c r="H279" s="40">
        <v>0</v>
      </c>
      <c r="I279" s="40">
        <v>0</v>
      </c>
      <c r="J279" s="40">
        <v>0</v>
      </c>
      <c r="K279" s="40">
        <v>1</v>
      </c>
      <c r="L279" s="40">
        <v>4.9</v>
      </c>
      <c r="M279" s="40">
        <v>16.4</v>
      </c>
      <c r="N279" s="48">
        <v>55.5</v>
      </c>
    </row>
    <row r="280" spans="1:14" ht="12.75">
      <c r="A280" s="37" t="s">
        <v>328</v>
      </c>
      <c r="B280" s="40">
        <v>6.3</v>
      </c>
      <c r="C280" s="40">
        <v>4.3</v>
      </c>
      <c r="D280" s="40">
        <v>1.5</v>
      </c>
      <c r="E280" s="40">
        <v>0.5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0.2</v>
      </c>
      <c r="L280" s="40">
        <v>2.7</v>
      </c>
      <c r="M280" s="40">
        <v>4.8</v>
      </c>
      <c r="N280" s="48">
        <v>20.3</v>
      </c>
    </row>
    <row r="281" spans="1:14" ht="12.75">
      <c r="A281" s="37" t="s">
        <v>215</v>
      </c>
      <c r="B281" s="40">
        <v>1.5</v>
      </c>
      <c r="C281" s="40">
        <v>1.3</v>
      </c>
      <c r="D281" s="40">
        <v>0.5</v>
      </c>
      <c r="E281" s="40">
        <v>0.1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0.1</v>
      </c>
      <c r="L281" s="40">
        <v>0.2</v>
      </c>
      <c r="M281" s="40">
        <v>1.1</v>
      </c>
      <c r="N281" s="48">
        <v>4.8</v>
      </c>
    </row>
    <row r="282" spans="1:14" ht="12.75">
      <c r="A282" s="37" t="s">
        <v>255</v>
      </c>
      <c r="B282" s="40">
        <v>12.7</v>
      </c>
      <c r="C282" s="40">
        <v>11.1</v>
      </c>
      <c r="D282" s="40">
        <v>9.7</v>
      </c>
      <c r="E282" s="40">
        <v>2.7</v>
      </c>
      <c r="F282" s="40">
        <v>0.8</v>
      </c>
      <c r="G282" s="40">
        <v>0.2</v>
      </c>
      <c r="H282" s="40">
        <v>0</v>
      </c>
      <c r="I282" s="40">
        <v>0</v>
      </c>
      <c r="J282" s="40">
        <v>0</v>
      </c>
      <c r="K282" s="40">
        <v>1.8</v>
      </c>
      <c r="L282" s="40">
        <v>5.9</v>
      </c>
      <c r="M282" s="40">
        <v>8.1</v>
      </c>
      <c r="N282" s="48">
        <v>53</v>
      </c>
    </row>
    <row r="283" spans="1:14" ht="12.75">
      <c r="A283" s="37" t="s">
        <v>216</v>
      </c>
      <c r="B283" s="40">
        <v>8.2</v>
      </c>
      <c r="C283" s="40">
        <v>7.8</v>
      </c>
      <c r="D283" s="40">
        <v>6.3</v>
      </c>
      <c r="E283" s="40">
        <v>4</v>
      </c>
      <c r="F283" s="40">
        <v>0.7</v>
      </c>
      <c r="G283" s="40">
        <v>0</v>
      </c>
      <c r="H283" s="40">
        <v>0</v>
      </c>
      <c r="I283" s="40">
        <v>0</v>
      </c>
      <c r="J283" s="40">
        <v>0.6</v>
      </c>
      <c r="K283" s="40">
        <v>2.6</v>
      </c>
      <c r="L283" s="40">
        <v>5.8</v>
      </c>
      <c r="M283" s="40">
        <v>7.3</v>
      </c>
      <c r="N283" s="48">
        <v>43.3</v>
      </c>
    </row>
    <row r="284" spans="1:14" ht="12.75">
      <c r="A284" s="37" t="s">
        <v>256</v>
      </c>
      <c r="B284" s="40">
        <v>4.4</v>
      </c>
      <c r="C284" s="40">
        <v>3.1</v>
      </c>
      <c r="D284" s="40">
        <v>1.2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2.4</v>
      </c>
      <c r="M284" s="40">
        <v>4.6</v>
      </c>
      <c r="N284" s="48">
        <v>15.7</v>
      </c>
    </row>
    <row r="285" spans="1:14" ht="12.75">
      <c r="A285" s="50" t="s">
        <v>217</v>
      </c>
      <c r="B285" s="51">
        <v>3.4</v>
      </c>
      <c r="C285" s="51">
        <v>1.7</v>
      </c>
      <c r="D285" s="51">
        <v>1</v>
      </c>
      <c r="E285" s="51">
        <v>0.1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0.5</v>
      </c>
      <c r="M285" s="51">
        <v>2</v>
      </c>
      <c r="N285" s="52">
        <v>8.7</v>
      </c>
    </row>
  </sheetData>
  <printOptions horizontalCentered="1"/>
  <pageMargins left="0.75" right="0.75" top="0.75" bottom="0.75" header="0.5" footer="0.5"/>
  <pageSetup horizontalDpi="600" verticalDpi="600" orientation="landscape" scale="85" r:id="rId1"/>
  <headerFooter alignWithMargins="0">
    <oddHeader>&amp;C&amp;"Arial,Bold"Average Monthly Snowfall (Inches)</oddHead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N285"/>
  <sheetViews>
    <sheetView workbookViewId="0" topLeftCell="A1">
      <pane ySplit="1" topLeftCell="BM2" activePane="bottomLeft" state="frozen"/>
      <selection pane="topLeft" activeCell="E43" sqref="E43:E44"/>
      <selection pane="bottomLeft" activeCell="A1" sqref="A1"/>
    </sheetView>
  </sheetViews>
  <sheetFormatPr defaultColWidth="9.140625" defaultRowHeight="12.75"/>
  <cols>
    <col min="1" max="1" width="29.7109375" style="44" customWidth="1"/>
    <col min="2" max="14" width="8.28125" style="53" customWidth="1"/>
    <col min="15" max="16384" width="9.140625" style="44" customWidth="1"/>
  </cols>
  <sheetData>
    <row r="1" spans="1:14" ht="12.75">
      <c r="A1" s="42" t="s">
        <v>0</v>
      </c>
      <c r="B1" s="43" t="s">
        <v>257</v>
      </c>
      <c r="C1" s="43" t="s">
        <v>259</v>
      </c>
      <c r="D1" s="43" t="s">
        <v>260</v>
      </c>
      <c r="E1" s="43" t="s">
        <v>261</v>
      </c>
      <c r="F1" s="43" t="s">
        <v>1</v>
      </c>
      <c r="G1" s="43" t="s">
        <v>262</v>
      </c>
      <c r="H1" s="43" t="s">
        <v>263</v>
      </c>
      <c r="I1" s="43" t="s">
        <v>264</v>
      </c>
      <c r="J1" s="43" t="s">
        <v>265</v>
      </c>
      <c r="K1" s="43" t="s">
        <v>266</v>
      </c>
      <c r="L1" s="43" t="s">
        <v>267</v>
      </c>
      <c r="M1" s="43" t="s">
        <v>268</v>
      </c>
      <c r="N1" s="43" t="s">
        <v>2</v>
      </c>
    </row>
    <row r="2" spans="1:14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ht="12.75">
      <c r="A3" s="37" t="s">
        <v>218</v>
      </c>
      <c r="B3" s="40" t="s">
        <v>330</v>
      </c>
      <c r="C3" s="40" t="s">
        <v>330</v>
      </c>
      <c r="D3" s="40" t="s">
        <v>330</v>
      </c>
      <c r="E3" s="40" t="s">
        <v>330</v>
      </c>
      <c r="F3" s="40" t="s">
        <v>330</v>
      </c>
      <c r="G3" s="40" t="s">
        <v>330</v>
      </c>
      <c r="H3" s="40" t="s">
        <v>330</v>
      </c>
      <c r="I3" s="40" t="s">
        <v>330</v>
      </c>
      <c r="J3" s="40" t="s">
        <v>330</v>
      </c>
      <c r="K3" s="40" t="s">
        <v>330</v>
      </c>
      <c r="L3" s="40" t="s">
        <v>330</v>
      </c>
      <c r="M3" s="40" t="s">
        <v>330</v>
      </c>
      <c r="N3" s="48" t="s">
        <v>330</v>
      </c>
    </row>
    <row r="4" spans="1:14" ht="12.75">
      <c r="A4" s="37" t="s">
        <v>3</v>
      </c>
      <c r="B4" s="40">
        <v>3</v>
      </c>
      <c r="C4" s="40">
        <v>2</v>
      </c>
      <c r="D4" s="40">
        <v>1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1</v>
      </c>
      <c r="L4" s="40">
        <v>1</v>
      </c>
      <c r="M4" s="40">
        <v>2</v>
      </c>
      <c r="N4" s="48">
        <v>5</v>
      </c>
    </row>
    <row r="5" spans="1:14" ht="12.75">
      <c r="A5" s="37" t="s">
        <v>4</v>
      </c>
      <c r="B5" s="40">
        <v>9</v>
      </c>
      <c r="C5" s="40">
        <v>8</v>
      </c>
      <c r="D5" s="40">
        <v>4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3</v>
      </c>
      <c r="M5" s="40">
        <v>5</v>
      </c>
      <c r="N5" s="48">
        <v>12</v>
      </c>
    </row>
    <row r="6" spans="1:14" ht="12.75">
      <c r="A6" s="37" t="s">
        <v>5</v>
      </c>
      <c r="B6" s="40">
        <v>87</v>
      </c>
      <c r="C6" s="40">
        <v>102</v>
      </c>
      <c r="D6" s="40">
        <v>110</v>
      </c>
      <c r="E6" s="40">
        <v>105</v>
      </c>
      <c r="F6" s="40">
        <v>74</v>
      </c>
      <c r="G6" s="40">
        <v>20</v>
      </c>
      <c r="H6" s="40">
        <v>0</v>
      </c>
      <c r="I6" s="40">
        <v>0</v>
      </c>
      <c r="J6" s="40">
        <v>3</v>
      </c>
      <c r="K6" s="40">
        <v>17</v>
      </c>
      <c r="L6" s="40">
        <v>39</v>
      </c>
      <c r="M6" s="40">
        <v>62</v>
      </c>
      <c r="N6" s="48">
        <v>124</v>
      </c>
    </row>
    <row r="7" spans="1:14" ht="12.75">
      <c r="A7" s="37" t="s">
        <v>6</v>
      </c>
      <c r="B7" s="40">
        <v>8</v>
      </c>
      <c r="C7" s="40">
        <v>8</v>
      </c>
      <c r="D7" s="40">
        <v>4</v>
      </c>
      <c r="E7" s="40">
        <v>1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1</v>
      </c>
      <c r="L7" s="40">
        <v>2</v>
      </c>
      <c r="M7" s="40">
        <v>5</v>
      </c>
      <c r="N7" s="48">
        <v>13</v>
      </c>
    </row>
    <row r="8" spans="1:14" ht="12.75">
      <c r="A8" s="37" t="s">
        <v>7</v>
      </c>
      <c r="B8" s="40">
        <v>15</v>
      </c>
      <c r="C8" s="40">
        <v>17</v>
      </c>
      <c r="D8" s="40">
        <v>14</v>
      </c>
      <c r="E8" s="40">
        <v>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1</v>
      </c>
      <c r="L8" s="40">
        <v>3</v>
      </c>
      <c r="M8" s="40">
        <v>10</v>
      </c>
      <c r="N8" s="48">
        <v>27</v>
      </c>
    </row>
    <row r="9" spans="1:14" ht="12.75">
      <c r="A9" s="37" t="s">
        <v>294</v>
      </c>
      <c r="B9" s="40" t="s">
        <v>330</v>
      </c>
      <c r="C9" s="40" t="s">
        <v>330</v>
      </c>
      <c r="D9" s="40" t="s">
        <v>330</v>
      </c>
      <c r="E9" s="40" t="s">
        <v>330</v>
      </c>
      <c r="F9" s="40" t="s">
        <v>330</v>
      </c>
      <c r="G9" s="40" t="s">
        <v>330</v>
      </c>
      <c r="H9" s="40" t="s">
        <v>330</v>
      </c>
      <c r="I9" s="40" t="s">
        <v>330</v>
      </c>
      <c r="J9" s="40" t="s">
        <v>330</v>
      </c>
      <c r="K9" s="40" t="s">
        <v>330</v>
      </c>
      <c r="L9" s="40" t="s">
        <v>330</v>
      </c>
      <c r="M9" s="40" t="s">
        <v>330</v>
      </c>
      <c r="N9" s="48" t="s">
        <v>330</v>
      </c>
    </row>
    <row r="10" spans="1:14" ht="12.75">
      <c r="A10" s="37" t="s">
        <v>8</v>
      </c>
      <c r="B10" s="40" t="s">
        <v>330</v>
      </c>
      <c r="C10" s="40" t="s">
        <v>330</v>
      </c>
      <c r="D10" s="40" t="s">
        <v>330</v>
      </c>
      <c r="E10" s="40" t="s">
        <v>330</v>
      </c>
      <c r="F10" s="40" t="s">
        <v>330</v>
      </c>
      <c r="G10" s="40" t="s">
        <v>330</v>
      </c>
      <c r="H10" s="40" t="s">
        <v>330</v>
      </c>
      <c r="I10" s="40" t="s">
        <v>330</v>
      </c>
      <c r="J10" s="40" t="s">
        <v>330</v>
      </c>
      <c r="K10" s="40" t="s">
        <v>330</v>
      </c>
      <c r="L10" s="40" t="s">
        <v>330</v>
      </c>
      <c r="M10" s="40" t="s">
        <v>330</v>
      </c>
      <c r="N10" s="48" t="s">
        <v>330</v>
      </c>
    </row>
    <row r="11" spans="1:14" ht="12.75">
      <c r="A11" s="37" t="s">
        <v>9</v>
      </c>
      <c r="B11" s="40">
        <v>2</v>
      </c>
      <c r="C11" s="40">
        <v>2</v>
      </c>
      <c r="D11" s="40">
        <v>2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</v>
      </c>
      <c r="N11" s="48">
        <v>5</v>
      </c>
    </row>
    <row r="12" spans="1:14" ht="12.75">
      <c r="A12" s="37" t="s">
        <v>10</v>
      </c>
      <c r="B12" s="40" t="s">
        <v>330</v>
      </c>
      <c r="C12" s="40" t="s">
        <v>330</v>
      </c>
      <c r="D12" s="40" t="s">
        <v>330</v>
      </c>
      <c r="E12" s="40" t="s">
        <v>330</v>
      </c>
      <c r="F12" s="40" t="s">
        <v>330</v>
      </c>
      <c r="G12" s="40" t="s">
        <v>330</v>
      </c>
      <c r="H12" s="40" t="s">
        <v>330</v>
      </c>
      <c r="I12" s="40" t="s">
        <v>330</v>
      </c>
      <c r="J12" s="40" t="s">
        <v>330</v>
      </c>
      <c r="K12" s="40" t="s">
        <v>330</v>
      </c>
      <c r="L12" s="40" t="s">
        <v>330</v>
      </c>
      <c r="M12" s="40" t="s">
        <v>330</v>
      </c>
      <c r="N12" s="48" t="s">
        <v>330</v>
      </c>
    </row>
    <row r="13" spans="1:14" ht="12.75">
      <c r="A13" s="37" t="s">
        <v>220</v>
      </c>
      <c r="B13" s="40" t="s">
        <v>330</v>
      </c>
      <c r="C13" s="40" t="s">
        <v>330</v>
      </c>
      <c r="D13" s="40" t="s">
        <v>330</v>
      </c>
      <c r="E13" s="40" t="s">
        <v>330</v>
      </c>
      <c r="F13" s="40" t="s">
        <v>330</v>
      </c>
      <c r="G13" s="40" t="s">
        <v>330</v>
      </c>
      <c r="H13" s="40" t="s">
        <v>330</v>
      </c>
      <c r="I13" s="40" t="s">
        <v>330</v>
      </c>
      <c r="J13" s="40" t="s">
        <v>330</v>
      </c>
      <c r="K13" s="40" t="s">
        <v>330</v>
      </c>
      <c r="L13" s="40" t="s">
        <v>330</v>
      </c>
      <c r="M13" s="40" t="s">
        <v>330</v>
      </c>
      <c r="N13" s="48" t="s">
        <v>330</v>
      </c>
    </row>
    <row r="14" spans="1:14" ht="12.75">
      <c r="A14" s="37" t="s">
        <v>11</v>
      </c>
      <c r="B14" s="40">
        <v>2</v>
      </c>
      <c r="C14" s="40">
        <v>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2</v>
      </c>
      <c r="N14" s="48">
        <v>3</v>
      </c>
    </row>
    <row r="15" spans="1:14" ht="12.75">
      <c r="A15" s="37" t="s">
        <v>221</v>
      </c>
      <c r="B15" s="40">
        <v>19</v>
      </c>
      <c r="C15" s="40">
        <v>20</v>
      </c>
      <c r="D15" s="40">
        <v>11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7</v>
      </c>
      <c r="M15" s="40">
        <v>13</v>
      </c>
      <c r="N15" s="48">
        <v>26</v>
      </c>
    </row>
    <row r="16" spans="1:14" ht="12.75">
      <c r="A16" s="37" t="s">
        <v>222</v>
      </c>
      <c r="B16" s="40" t="s">
        <v>330</v>
      </c>
      <c r="C16" s="40" t="s">
        <v>330</v>
      </c>
      <c r="D16" s="40" t="s">
        <v>330</v>
      </c>
      <c r="E16" s="40" t="s">
        <v>330</v>
      </c>
      <c r="F16" s="40" t="s">
        <v>330</v>
      </c>
      <c r="G16" s="40" t="s">
        <v>330</v>
      </c>
      <c r="H16" s="40" t="s">
        <v>330</v>
      </c>
      <c r="I16" s="40" t="s">
        <v>330</v>
      </c>
      <c r="J16" s="40" t="s">
        <v>330</v>
      </c>
      <c r="K16" s="40" t="s">
        <v>330</v>
      </c>
      <c r="L16" s="40" t="s">
        <v>330</v>
      </c>
      <c r="M16" s="40" t="s">
        <v>330</v>
      </c>
      <c r="N16" s="48" t="s">
        <v>330</v>
      </c>
    </row>
    <row r="17" spans="1:14" ht="12.75">
      <c r="A17" s="37" t="s">
        <v>329</v>
      </c>
      <c r="B17" s="40" t="s">
        <v>330</v>
      </c>
      <c r="C17" s="40" t="s">
        <v>330</v>
      </c>
      <c r="D17" s="40" t="s">
        <v>330</v>
      </c>
      <c r="E17" s="40" t="s">
        <v>330</v>
      </c>
      <c r="F17" s="40" t="s">
        <v>330</v>
      </c>
      <c r="G17" s="40" t="s">
        <v>330</v>
      </c>
      <c r="H17" s="40" t="s">
        <v>330</v>
      </c>
      <c r="I17" s="40" t="s">
        <v>330</v>
      </c>
      <c r="J17" s="40" t="s">
        <v>330</v>
      </c>
      <c r="K17" s="40" t="s">
        <v>330</v>
      </c>
      <c r="L17" s="40" t="s">
        <v>330</v>
      </c>
      <c r="M17" s="40" t="s">
        <v>330</v>
      </c>
      <c r="N17" s="48" t="s">
        <v>330</v>
      </c>
    </row>
    <row r="18" spans="1:14" ht="12.75">
      <c r="A18" s="37" t="s">
        <v>12</v>
      </c>
      <c r="B18" s="40" t="s">
        <v>330</v>
      </c>
      <c r="C18" s="40" t="s">
        <v>330</v>
      </c>
      <c r="D18" s="40" t="s">
        <v>330</v>
      </c>
      <c r="E18" s="40" t="s">
        <v>330</v>
      </c>
      <c r="F18" s="40" t="s">
        <v>330</v>
      </c>
      <c r="G18" s="40" t="s">
        <v>330</v>
      </c>
      <c r="H18" s="40" t="s">
        <v>330</v>
      </c>
      <c r="I18" s="40" t="s">
        <v>330</v>
      </c>
      <c r="J18" s="40" t="s">
        <v>330</v>
      </c>
      <c r="K18" s="40" t="s">
        <v>330</v>
      </c>
      <c r="L18" s="40" t="s">
        <v>330</v>
      </c>
      <c r="M18" s="40" t="s">
        <v>330</v>
      </c>
      <c r="N18" s="48" t="s">
        <v>330</v>
      </c>
    </row>
    <row r="19" spans="1:14" ht="12.75">
      <c r="A19" s="37" t="s">
        <v>13</v>
      </c>
      <c r="B19" s="40">
        <v>5</v>
      </c>
      <c r="C19" s="40">
        <v>5</v>
      </c>
      <c r="D19" s="40">
        <v>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1</v>
      </c>
      <c r="M19" s="40">
        <v>3</v>
      </c>
      <c r="N19" s="48">
        <v>8</v>
      </c>
    </row>
    <row r="20" spans="1:14" ht="12.75">
      <c r="A20" s="37" t="s">
        <v>14</v>
      </c>
      <c r="B20" s="40">
        <v>4</v>
      </c>
      <c r="C20" s="40">
        <v>3</v>
      </c>
      <c r="D20" s="40">
        <v>2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2</v>
      </c>
      <c r="M20" s="40">
        <v>3</v>
      </c>
      <c r="N20" s="48">
        <v>6</v>
      </c>
    </row>
    <row r="21" spans="1:14" ht="12.75">
      <c r="A21" s="37" t="s">
        <v>15</v>
      </c>
      <c r="B21" s="40">
        <v>21</v>
      </c>
      <c r="C21" s="40">
        <v>27</v>
      </c>
      <c r="D21" s="40">
        <v>31</v>
      </c>
      <c r="E21" s="40">
        <v>20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2</v>
      </c>
      <c r="L21" s="40">
        <v>7</v>
      </c>
      <c r="M21" s="40">
        <v>14</v>
      </c>
      <c r="N21" s="48">
        <v>36</v>
      </c>
    </row>
    <row r="22" spans="1:14" ht="12.75">
      <c r="A22" s="37" t="s">
        <v>16</v>
      </c>
      <c r="B22" s="40" t="s">
        <v>330</v>
      </c>
      <c r="C22" s="40" t="s">
        <v>330</v>
      </c>
      <c r="D22" s="40" t="s">
        <v>330</v>
      </c>
      <c r="E22" s="40" t="s">
        <v>330</v>
      </c>
      <c r="F22" s="40" t="s">
        <v>330</v>
      </c>
      <c r="G22" s="40" t="s">
        <v>330</v>
      </c>
      <c r="H22" s="40" t="s">
        <v>330</v>
      </c>
      <c r="I22" s="40" t="s">
        <v>330</v>
      </c>
      <c r="J22" s="40" t="s">
        <v>330</v>
      </c>
      <c r="K22" s="40" t="s">
        <v>330</v>
      </c>
      <c r="L22" s="40" t="s">
        <v>330</v>
      </c>
      <c r="M22" s="40" t="s">
        <v>330</v>
      </c>
      <c r="N22" s="48" t="s">
        <v>330</v>
      </c>
    </row>
    <row r="23" spans="1:14" ht="12.75">
      <c r="A23" s="37" t="s">
        <v>17</v>
      </c>
      <c r="B23" s="40">
        <v>13</v>
      </c>
      <c r="C23" s="40">
        <v>11</v>
      </c>
      <c r="D23" s="40">
        <v>8</v>
      </c>
      <c r="E23" s="40">
        <v>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1</v>
      </c>
      <c r="L23" s="40">
        <v>4</v>
      </c>
      <c r="M23" s="40">
        <v>9</v>
      </c>
      <c r="N23" s="48">
        <v>19</v>
      </c>
    </row>
    <row r="24" spans="1:14" ht="12.75">
      <c r="A24" s="37" t="s">
        <v>18</v>
      </c>
      <c r="B24" s="40" t="s">
        <v>330</v>
      </c>
      <c r="C24" s="40" t="s">
        <v>330</v>
      </c>
      <c r="D24" s="40" t="s">
        <v>330</v>
      </c>
      <c r="E24" s="40" t="s">
        <v>330</v>
      </c>
      <c r="F24" s="40" t="s">
        <v>330</v>
      </c>
      <c r="G24" s="40" t="s">
        <v>330</v>
      </c>
      <c r="H24" s="40" t="s">
        <v>330</v>
      </c>
      <c r="I24" s="40" t="s">
        <v>330</v>
      </c>
      <c r="J24" s="40" t="s">
        <v>330</v>
      </c>
      <c r="K24" s="40" t="s">
        <v>330</v>
      </c>
      <c r="L24" s="40" t="s">
        <v>330</v>
      </c>
      <c r="M24" s="40" t="s">
        <v>330</v>
      </c>
      <c r="N24" s="48" t="s">
        <v>330</v>
      </c>
    </row>
    <row r="25" spans="1:14" ht="12.75">
      <c r="A25" s="37" t="s">
        <v>19</v>
      </c>
      <c r="B25" s="40">
        <v>12</v>
      </c>
      <c r="C25" s="40">
        <v>12</v>
      </c>
      <c r="D25" s="40">
        <v>5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1</v>
      </c>
      <c r="L25" s="40">
        <v>4</v>
      </c>
      <c r="M25" s="40">
        <v>9</v>
      </c>
      <c r="N25" s="48">
        <v>17</v>
      </c>
    </row>
    <row r="26" spans="1:14" ht="12.75">
      <c r="A26" s="37" t="s">
        <v>310</v>
      </c>
      <c r="B26" s="40" t="s">
        <v>330</v>
      </c>
      <c r="C26" s="40" t="s">
        <v>330</v>
      </c>
      <c r="D26" s="40" t="s">
        <v>330</v>
      </c>
      <c r="E26" s="40" t="s">
        <v>330</v>
      </c>
      <c r="F26" s="40" t="s">
        <v>330</v>
      </c>
      <c r="G26" s="40" t="s">
        <v>330</v>
      </c>
      <c r="H26" s="40" t="s">
        <v>330</v>
      </c>
      <c r="I26" s="40" t="s">
        <v>330</v>
      </c>
      <c r="J26" s="40" t="s">
        <v>330</v>
      </c>
      <c r="K26" s="40" t="s">
        <v>330</v>
      </c>
      <c r="L26" s="40" t="s">
        <v>330</v>
      </c>
      <c r="M26" s="40" t="s">
        <v>330</v>
      </c>
      <c r="N26" s="48" t="s">
        <v>330</v>
      </c>
    </row>
    <row r="27" spans="1:14" ht="12.75">
      <c r="A27" s="37" t="s">
        <v>20</v>
      </c>
      <c r="B27" s="40">
        <v>4</v>
      </c>
      <c r="C27" s="40">
        <v>3</v>
      </c>
      <c r="D27" s="40">
        <v>3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3</v>
      </c>
      <c r="M27" s="40">
        <v>3</v>
      </c>
      <c r="N27" s="48">
        <v>8</v>
      </c>
    </row>
    <row r="28" spans="1:14" ht="12.75">
      <c r="A28" s="37" t="s">
        <v>21</v>
      </c>
      <c r="B28" s="40">
        <v>7</v>
      </c>
      <c r="C28" s="40">
        <v>5</v>
      </c>
      <c r="D28" s="40">
        <v>2</v>
      </c>
      <c r="E28" s="40">
        <v>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</v>
      </c>
      <c r="M28" s="40">
        <v>5</v>
      </c>
      <c r="N28" s="48">
        <v>11</v>
      </c>
    </row>
    <row r="29" spans="1:14" ht="12.75">
      <c r="A29" s="37" t="s">
        <v>22</v>
      </c>
      <c r="B29" s="40">
        <v>53</v>
      </c>
      <c r="C29" s="40">
        <v>69</v>
      </c>
      <c r="D29" s="40">
        <v>83</v>
      </c>
      <c r="E29" s="40">
        <v>81</v>
      </c>
      <c r="F29" s="40">
        <v>60</v>
      </c>
      <c r="G29" s="40">
        <v>19</v>
      </c>
      <c r="H29" s="40">
        <v>0</v>
      </c>
      <c r="I29" s="40">
        <v>0</v>
      </c>
      <c r="J29" s="40">
        <v>1</v>
      </c>
      <c r="K29" s="40">
        <v>8</v>
      </c>
      <c r="L29" s="40">
        <v>24</v>
      </c>
      <c r="M29" s="40">
        <v>41</v>
      </c>
      <c r="N29" s="48">
        <v>83</v>
      </c>
    </row>
    <row r="30" spans="1:14" ht="12.75">
      <c r="A30" s="37" t="s">
        <v>23</v>
      </c>
      <c r="B30" s="40">
        <v>1</v>
      </c>
      <c r="C30" s="40">
        <v>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</v>
      </c>
      <c r="N30" s="48">
        <v>3</v>
      </c>
    </row>
    <row r="31" spans="1:14" ht="12.75">
      <c r="A31" s="37" t="s">
        <v>24</v>
      </c>
      <c r="B31" s="40">
        <v>6</v>
      </c>
      <c r="C31" s="40">
        <v>5</v>
      </c>
      <c r="D31" s="40">
        <v>3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</v>
      </c>
      <c r="M31" s="40">
        <v>4</v>
      </c>
      <c r="N31" s="48">
        <v>8</v>
      </c>
    </row>
    <row r="32" spans="1:14" ht="12.75">
      <c r="A32" s="37" t="s">
        <v>223</v>
      </c>
      <c r="B32" s="40" t="s">
        <v>330</v>
      </c>
      <c r="C32" s="40" t="s">
        <v>330</v>
      </c>
      <c r="D32" s="40" t="s">
        <v>330</v>
      </c>
      <c r="E32" s="40" t="s">
        <v>330</v>
      </c>
      <c r="F32" s="40" t="s">
        <v>330</v>
      </c>
      <c r="G32" s="40" t="s">
        <v>330</v>
      </c>
      <c r="H32" s="40" t="s">
        <v>330</v>
      </c>
      <c r="I32" s="40" t="s">
        <v>330</v>
      </c>
      <c r="J32" s="40" t="s">
        <v>330</v>
      </c>
      <c r="K32" s="40" t="s">
        <v>330</v>
      </c>
      <c r="L32" s="40" t="s">
        <v>330</v>
      </c>
      <c r="M32" s="40" t="s">
        <v>330</v>
      </c>
      <c r="N32" s="48" t="s">
        <v>330</v>
      </c>
    </row>
    <row r="33" spans="1:14" ht="12.75">
      <c r="A33" s="37" t="s">
        <v>224</v>
      </c>
      <c r="B33" s="40">
        <v>9</v>
      </c>
      <c r="C33" s="40">
        <v>6</v>
      </c>
      <c r="D33" s="40">
        <v>4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1</v>
      </c>
      <c r="M33" s="40">
        <v>4</v>
      </c>
      <c r="N33" s="48">
        <v>9</v>
      </c>
    </row>
    <row r="34" spans="1:14" ht="12.75">
      <c r="A34" s="37" t="s">
        <v>26</v>
      </c>
      <c r="B34" s="40">
        <v>8</v>
      </c>
      <c r="C34" s="40">
        <v>6</v>
      </c>
      <c r="D34" s="40">
        <v>3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2</v>
      </c>
      <c r="M34" s="40">
        <v>4</v>
      </c>
      <c r="N34" s="48">
        <v>10</v>
      </c>
    </row>
    <row r="35" spans="1:14" ht="12.75">
      <c r="A35" s="37" t="s">
        <v>25</v>
      </c>
      <c r="B35" s="40">
        <v>9</v>
      </c>
      <c r="C35" s="40">
        <v>9</v>
      </c>
      <c r="D35" s="40">
        <v>6</v>
      </c>
      <c r="E35" s="40">
        <v>2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1</v>
      </c>
      <c r="L35" s="40">
        <v>4</v>
      </c>
      <c r="M35" s="40">
        <v>8</v>
      </c>
      <c r="N35" s="48">
        <v>14</v>
      </c>
    </row>
    <row r="36" spans="1:14" ht="12.75">
      <c r="A36" s="37" t="s">
        <v>27</v>
      </c>
      <c r="B36" s="40">
        <v>62</v>
      </c>
      <c r="C36" s="40">
        <v>76</v>
      </c>
      <c r="D36" s="40">
        <v>84</v>
      </c>
      <c r="E36" s="40">
        <v>87</v>
      </c>
      <c r="F36" s="40">
        <v>60</v>
      </c>
      <c r="G36" s="40">
        <v>18</v>
      </c>
      <c r="H36" s="40">
        <v>2</v>
      </c>
      <c r="I36" s="40">
        <v>0</v>
      </c>
      <c r="J36" s="40">
        <v>1</v>
      </c>
      <c r="K36" s="40">
        <v>17</v>
      </c>
      <c r="L36" s="40">
        <v>35</v>
      </c>
      <c r="M36" s="40">
        <v>50</v>
      </c>
      <c r="N36" s="48">
        <v>94</v>
      </c>
    </row>
    <row r="37" spans="1:14" ht="12.75">
      <c r="A37" s="37" t="s">
        <v>28</v>
      </c>
      <c r="B37" s="40">
        <v>8</v>
      </c>
      <c r="C37" s="40">
        <v>6</v>
      </c>
      <c r="D37" s="40">
        <v>4</v>
      </c>
      <c r="E37" s="40">
        <v>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</v>
      </c>
      <c r="L37" s="40">
        <v>2</v>
      </c>
      <c r="M37" s="40">
        <v>6</v>
      </c>
      <c r="N37" s="48">
        <v>11</v>
      </c>
    </row>
    <row r="38" spans="1:14" ht="12.75">
      <c r="A38" s="37" t="s">
        <v>29</v>
      </c>
      <c r="B38" s="40">
        <v>7</v>
      </c>
      <c r="C38" s="40">
        <v>6</v>
      </c>
      <c r="D38" s="40">
        <v>2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2</v>
      </c>
      <c r="M38" s="40">
        <v>5</v>
      </c>
      <c r="N38" s="48">
        <v>12</v>
      </c>
    </row>
    <row r="39" spans="1:14" ht="12.75">
      <c r="A39" s="37" t="s">
        <v>30</v>
      </c>
      <c r="B39" s="40">
        <v>13</v>
      </c>
      <c r="C39" s="40">
        <v>14</v>
      </c>
      <c r="D39" s="40">
        <v>14</v>
      </c>
      <c r="E39" s="40">
        <v>6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1</v>
      </c>
      <c r="L39" s="40">
        <v>5</v>
      </c>
      <c r="M39" s="40">
        <v>8</v>
      </c>
      <c r="N39" s="48">
        <v>21</v>
      </c>
    </row>
    <row r="40" spans="1:14" ht="12.75">
      <c r="A40" s="37" t="s">
        <v>31</v>
      </c>
      <c r="B40" s="40">
        <v>17</v>
      </c>
      <c r="C40" s="40">
        <v>22</v>
      </c>
      <c r="D40" s="40">
        <v>19</v>
      </c>
      <c r="E40" s="40">
        <v>8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2</v>
      </c>
      <c r="L40" s="40">
        <v>7</v>
      </c>
      <c r="M40" s="40">
        <v>11</v>
      </c>
      <c r="N40" s="48">
        <v>28</v>
      </c>
    </row>
    <row r="41" spans="1:14" ht="12.75">
      <c r="A41" s="37" t="s">
        <v>332</v>
      </c>
      <c r="B41" s="40">
        <v>19</v>
      </c>
      <c r="C41" s="40">
        <v>19</v>
      </c>
      <c r="D41" s="40">
        <v>20</v>
      </c>
      <c r="E41" s="40">
        <v>11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1</v>
      </c>
      <c r="L41" s="40">
        <v>7</v>
      </c>
      <c r="M41" s="40">
        <v>11</v>
      </c>
      <c r="N41" s="48">
        <v>23</v>
      </c>
    </row>
    <row r="42" spans="1:14" ht="12.75">
      <c r="A42" s="37" t="s">
        <v>333</v>
      </c>
      <c r="B42" s="11">
        <v>17</v>
      </c>
      <c r="C42" s="16">
        <v>22</v>
      </c>
      <c r="D42" s="16">
        <v>23</v>
      </c>
      <c r="E42" s="16">
        <v>14</v>
      </c>
      <c r="F42" s="16">
        <v>2</v>
      </c>
      <c r="G42" s="16">
        <v>0</v>
      </c>
      <c r="H42" s="16">
        <v>0</v>
      </c>
      <c r="I42" s="16">
        <v>0</v>
      </c>
      <c r="J42" s="16">
        <v>0</v>
      </c>
      <c r="K42" s="16">
        <v>3</v>
      </c>
      <c r="L42" s="16">
        <v>10</v>
      </c>
      <c r="M42" s="16">
        <v>15</v>
      </c>
      <c r="N42" s="94">
        <v>34</v>
      </c>
    </row>
    <row r="43" spans="1:14" ht="12.75">
      <c r="A43" s="37" t="s">
        <v>32</v>
      </c>
      <c r="B43" s="40">
        <v>1</v>
      </c>
      <c r="C43" s="40">
        <v>0</v>
      </c>
      <c r="D43" s="40">
        <v>1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1</v>
      </c>
      <c r="N43" s="48">
        <v>3</v>
      </c>
    </row>
    <row r="44" spans="1:14" ht="12.75">
      <c r="A44" s="37" t="s">
        <v>33</v>
      </c>
      <c r="B44" s="40">
        <v>2</v>
      </c>
      <c r="C44" s="40">
        <v>1</v>
      </c>
      <c r="D44" s="40">
        <v>1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1</v>
      </c>
      <c r="M44" s="40">
        <v>1</v>
      </c>
      <c r="N44" s="48">
        <v>4</v>
      </c>
    </row>
    <row r="45" spans="1:14" ht="12.75">
      <c r="A45" s="37" t="s">
        <v>34</v>
      </c>
      <c r="B45" s="40">
        <v>5</v>
      </c>
      <c r="C45" s="40">
        <v>4</v>
      </c>
      <c r="D45" s="40">
        <v>2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1</v>
      </c>
      <c r="L45" s="40">
        <v>2</v>
      </c>
      <c r="M45" s="40">
        <v>2</v>
      </c>
      <c r="N45" s="48">
        <v>7</v>
      </c>
    </row>
    <row r="46" spans="1:14" ht="12.75">
      <c r="A46" s="37" t="s">
        <v>35</v>
      </c>
      <c r="B46" s="40">
        <v>5</v>
      </c>
      <c r="C46" s="40">
        <v>3</v>
      </c>
      <c r="D46" s="40">
        <v>3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1</v>
      </c>
      <c r="L46" s="40">
        <v>2</v>
      </c>
      <c r="M46" s="40">
        <v>4</v>
      </c>
      <c r="N46" s="48">
        <v>7</v>
      </c>
    </row>
    <row r="47" spans="1:14" ht="12.75">
      <c r="A47" s="37" t="s">
        <v>36</v>
      </c>
      <c r="B47" s="40">
        <v>3</v>
      </c>
      <c r="C47" s="40">
        <v>1</v>
      </c>
      <c r="D47" s="40">
        <v>1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1</v>
      </c>
      <c r="M47" s="40">
        <v>3</v>
      </c>
      <c r="N47" s="48">
        <v>5</v>
      </c>
    </row>
    <row r="48" spans="1:14" ht="12.75">
      <c r="A48" s="37" t="s">
        <v>37</v>
      </c>
      <c r="B48" s="40">
        <v>3</v>
      </c>
      <c r="C48" s="40">
        <v>2</v>
      </c>
      <c r="D48" s="40">
        <v>1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2</v>
      </c>
      <c r="N48" s="48">
        <v>5</v>
      </c>
    </row>
    <row r="49" spans="1:14" ht="12.75">
      <c r="A49" s="37" t="s">
        <v>38</v>
      </c>
      <c r="B49" s="40">
        <v>3</v>
      </c>
      <c r="C49" s="40">
        <v>2</v>
      </c>
      <c r="D49" s="40">
        <v>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2</v>
      </c>
      <c r="M49" s="40">
        <v>2</v>
      </c>
      <c r="N49" s="48">
        <v>5</v>
      </c>
    </row>
    <row r="50" spans="1:14" ht="12.75">
      <c r="A50" s="37" t="s">
        <v>334</v>
      </c>
      <c r="B50" s="40">
        <v>4</v>
      </c>
      <c r="C50" s="40">
        <v>3</v>
      </c>
      <c r="D50" s="40">
        <v>1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>
        <v>2</v>
      </c>
      <c r="N50" s="48">
        <v>6</v>
      </c>
    </row>
    <row r="51" spans="1:14" ht="12.75">
      <c r="A51" s="37" t="s">
        <v>225</v>
      </c>
      <c r="B51" s="40">
        <v>5</v>
      </c>
      <c r="C51" s="40">
        <v>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1</v>
      </c>
      <c r="M51" s="40">
        <v>2</v>
      </c>
      <c r="N51" s="48">
        <v>5</v>
      </c>
    </row>
    <row r="52" spans="1:14" ht="12.75">
      <c r="A52" s="37" t="s">
        <v>226</v>
      </c>
      <c r="B52" s="40">
        <v>7</v>
      </c>
      <c r="C52" s="40">
        <v>6</v>
      </c>
      <c r="D52" s="40">
        <v>4</v>
      </c>
      <c r="E52" s="40">
        <v>2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</v>
      </c>
      <c r="L52" s="40">
        <v>4</v>
      </c>
      <c r="M52" s="40">
        <v>7</v>
      </c>
      <c r="N52" s="48">
        <v>14</v>
      </c>
    </row>
    <row r="53" spans="1:14" ht="12.75">
      <c r="A53" s="37" t="s">
        <v>295</v>
      </c>
      <c r="B53" s="40" t="s">
        <v>330</v>
      </c>
      <c r="C53" s="40" t="s">
        <v>330</v>
      </c>
      <c r="D53" s="40" t="s">
        <v>330</v>
      </c>
      <c r="E53" s="40" t="s">
        <v>330</v>
      </c>
      <c r="F53" s="40" t="s">
        <v>330</v>
      </c>
      <c r="G53" s="40" t="s">
        <v>330</v>
      </c>
      <c r="H53" s="40" t="s">
        <v>330</v>
      </c>
      <c r="I53" s="40" t="s">
        <v>330</v>
      </c>
      <c r="J53" s="40" t="s">
        <v>330</v>
      </c>
      <c r="K53" s="40" t="s">
        <v>330</v>
      </c>
      <c r="L53" s="40" t="s">
        <v>330</v>
      </c>
      <c r="M53" s="40" t="s">
        <v>330</v>
      </c>
      <c r="N53" s="48" t="s">
        <v>330</v>
      </c>
    </row>
    <row r="54" spans="1:14" ht="12.75">
      <c r="A54" s="37" t="s">
        <v>39</v>
      </c>
      <c r="B54" s="40">
        <v>7</v>
      </c>
      <c r="C54" s="40">
        <v>9</v>
      </c>
      <c r="D54" s="40">
        <v>6</v>
      </c>
      <c r="E54" s="40">
        <v>3</v>
      </c>
      <c r="F54" s="40">
        <v>1</v>
      </c>
      <c r="G54" s="40">
        <v>0</v>
      </c>
      <c r="H54" s="40">
        <v>0</v>
      </c>
      <c r="I54" s="40">
        <v>0</v>
      </c>
      <c r="J54" s="40">
        <v>0</v>
      </c>
      <c r="K54" s="40">
        <v>1</v>
      </c>
      <c r="L54" s="40">
        <v>5</v>
      </c>
      <c r="M54" s="40">
        <v>6</v>
      </c>
      <c r="N54" s="48">
        <v>14</v>
      </c>
    </row>
    <row r="55" spans="1:14" ht="12.75">
      <c r="A55" s="37" t="s">
        <v>40</v>
      </c>
      <c r="B55" s="40">
        <v>5</v>
      </c>
      <c r="C55" s="40">
        <v>5</v>
      </c>
      <c r="D55" s="40">
        <v>3</v>
      </c>
      <c r="E55" s="40">
        <v>2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1</v>
      </c>
      <c r="L55" s="40">
        <v>3</v>
      </c>
      <c r="M55" s="40">
        <v>4</v>
      </c>
      <c r="N55" s="48">
        <v>8</v>
      </c>
    </row>
    <row r="56" spans="1:14" ht="12.75">
      <c r="A56" s="37" t="s">
        <v>41</v>
      </c>
      <c r="B56" s="40">
        <v>6</v>
      </c>
      <c r="C56" s="40">
        <v>5</v>
      </c>
      <c r="D56" s="40">
        <v>4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2</v>
      </c>
      <c r="M56" s="40">
        <v>4</v>
      </c>
      <c r="N56" s="48">
        <v>10</v>
      </c>
    </row>
    <row r="57" spans="1:14" ht="12.75">
      <c r="A57" s="37" t="s">
        <v>42</v>
      </c>
      <c r="B57" s="40">
        <v>5</v>
      </c>
      <c r="C57" s="40">
        <v>5</v>
      </c>
      <c r="D57" s="40">
        <v>4</v>
      </c>
      <c r="E57" s="40">
        <v>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1</v>
      </c>
      <c r="L57" s="40">
        <v>3</v>
      </c>
      <c r="M57" s="40">
        <v>5</v>
      </c>
      <c r="N57" s="48">
        <v>8</v>
      </c>
    </row>
    <row r="58" spans="1:14" ht="12.75">
      <c r="A58" s="37" t="s">
        <v>43</v>
      </c>
      <c r="B58" s="40">
        <v>10</v>
      </c>
      <c r="C58" s="40">
        <v>10</v>
      </c>
      <c r="D58" s="40">
        <v>7</v>
      </c>
      <c r="E58" s="40">
        <v>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1</v>
      </c>
      <c r="L58" s="40">
        <v>5</v>
      </c>
      <c r="M58" s="40">
        <v>8</v>
      </c>
      <c r="N58" s="48">
        <v>15</v>
      </c>
    </row>
    <row r="59" spans="1:14" ht="12.75">
      <c r="A59" s="37" t="s">
        <v>44</v>
      </c>
      <c r="B59" s="40" t="s">
        <v>330</v>
      </c>
      <c r="C59" s="40" t="s">
        <v>330</v>
      </c>
      <c r="D59" s="40" t="s">
        <v>330</v>
      </c>
      <c r="E59" s="40" t="s">
        <v>330</v>
      </c>
      <c r="F59" s="40" t="s">
        <v>330</v>
      </c>
      <c r="G59" s="40" t="s">
        <v>330</v>
      </c>
      <c r="H59" s="40" t="s">
        <v>330</v>
      </c>
      <c r="I59" s="40" t="s">
        <v>330</v>
      </c>
      <c r="J59" s="40" t="s">
        <v>330</v>
      </c>
      <c r="K59" s="40" t="s">
        <v>330</v>
      </c>
      <c r="L59" s="40" t="s">
        <v>330</v>
      </c>
      <c r="M59" s="40" t="s">
        <v>330</v>
      </c>
      <c r="N59" s="48" t="s">
        <v>330</v>
      </c>
    </row>
    <row r="60" spans="1:14" ht="12.75">
      <c r="A60" s="37" t="s">
        <v>45</v>
      </c>
      <c r="B60" s="40">
        <v>2</v>
      </c>
      <c r="C60" s="40">
        <v>2</v>
      </c>
      <c r="D60" s="40">
        <v>1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1</v>
      </c>
      <c r="M60" s="40">
        <v>2</v>
      </c>
      <c r="N60" s="48">
        <v>4</v>
      </c>
    </row>
    <row r="61" spans="1:14" ht="12.75">
      <c r="A61" s="37" t="s">
        <v>46</v>
      </c>
      <c r="B61" s="40" t="s">
        <v>330</v>
      </c>
      <c r="C61" s="40" t="s">
        <v>330</v>
      </c>
      <c r="D61" s="40" t="s">
        <v>330</v>
      </c>
      <c r="E61" s="40" t="s">
        <v>330</v>
      </c>
      <c r="F61" s="40" t="s">
        <v>330</v>
      </c>
      <c r="G61" s="40" t="s">
        <v>330</v>
      </c>
      <c r="H61" s="40" t="s">
        <v>330</v>
      </c>
      <c r="I61" s="40" t="s">
        <v>330</v>
      </c>
      <c r="J61" s="40" t="s">
        <v>330</v>
      </c>
      <c r="K61" s="40" t="s">
        <v>330</v>
      </c>
      <c r="L61" s="40" t="s">
        <v>330</v>
      </c>
      <c r="M61" s="40" t="s">
        <v>330</v>
      </c>
      <c r="N61" s="48" t="s">
        <v>330</v>
      </c>
    </row>
    <row r="62" spans="1:14" ht="12.75">
      <c r="A62" s="37" t="s">
        <v>227</v>
      </c>
      <c r="B62" s="40">
        <v>21</v>
      </c>
      <c r="C62" s="40">
        <v>22</v>
      </c>
      <c r="D62" s="40">
        <v>19</v>
      </c>
      <c r="E62" s="40">
        <v>8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2</v>
      </c>
      <c r="L62" s="40">
        <v>10</v>
      </c>
      <c r="M62" s="40">
        <v>16</v>
      </c>
      <c r="N62" s="48">
        <v>29</v>
      </c>
    </row>
    <row r="63" spans="1:14" ht="12.75">
      <c r="A63" s="37" t="s">
        <v>47</v>
      </c>
      <c r="B63" s="40">
        <v>31</v>
      </c>
      <c r="C63" s="40">
        <v>34</v>
      </c>
      <c r="D63" s="40">
        <v>30</v>
      </c>
      <c r="E63" s="40">
        <v>16</v>
      </c>
      <c r="F63" s="40">
        <v>2</v>
      </c>
      <c r="G63" s="40">
        <v>0</v>
      </c>
      <c r="H63" s="40">
        <v>0</v>
      </c>
      <c r="I63" s="40">
        <v>0</v>
      </c>
      <c r="J63" s="40">
        <v>1</v>
      </c>
      <c r="K63" s="40">
        <v>4</v>
      </c>
      <c r="L63" s="40">
        <v>10</v>
      </c>
      <c r="M63" s="40">
        <v>23</v>
      </c>
      <c r="N63" s="48">
        <v>42</v>
      </c>
    </row>
    <row r="64" spans="1:14" ht="12.75">
      <c r="A64" s="37" t="s">
        <v>48</v>
      </c>
      <c r="B64" s="40">
        <v>3</v>
      </c>
      <c r="C64" s="40">
        <v>3</v>
      </c>
      <c r="D64" s="40">
        <v>2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1</v>
      </c>
      <c r="L64" s="40">
        <v>3</v>
      </c>
      <c r="M64" s="40">
        <v>3</v>
      </c>
      <c r="N64" s="48">
        <v>8</v>
      </c>
    </row>
    <row r="65" spans="1:14" ht="12.75">
      <c r="A65" s="37" t="s">
        <v>49</v>
      </c>
      <c r="B65" s="40">
        <v>3</v>
      </c>
      <c r="C65" s="40">
        <v>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1</v>
      </c>
      <c r="M65" s="40">
        <v>2</v>
      </c>
      <c r="N65" s="48">
        <v>1</v>
      </c>
    </row>
    <row r="66" spans="1:14" ht="12.75">
      <c r="A66" s="37" t="s">
        <v>50</v>
      </c>
      <c r="B66" s="40">
        <v>13</v>
      </c>
      <c r="C66" s="40">
        <v>13</v>
      </c>
      <c r="D66" s="40">
        <v>11</v>
      </c>
      <c r="E66" s="40">
        <v>4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2</v>
      </c>
      <c r="L66" s="40">
        <v>7</v>
      </c>
      <c r="M66" s="40">
        <v>11</v>
      </c>
      <c r="N66" s="48">
        <v>16</v>
      </c>
    </row>
    <row r="67" spans="1:14" ht="12.75">
      <c r="A67" s="37" t="s">
        <v>228</v>
      </c>
      <c r="B67" s="40" t="s">
        <v>330</v>
      </c>
      <c r="C67" s="40" t="s">
        <v>330</v>
      </c>
      <c r="D67" s="40" t="s">
        <v>330</v>
      </c>
      <c r="E67" s="40" t="s">
        <v>330</v>
      </c>
      <c r="F67" s="40" t="s">
        <v>330</v>
      </c>
      <c r="G67" s="40" t="s">
        <v>330</v>
      </c>
      <c r="H67" s="40" t="s">
        <v>330</v>
      </c>
      <c r="I67" s="40" t="s">
        <v>330</v>
      </c>
      <c r="J67" s="40" t="s">
        <v>330</v>
      </c>
      <c r="K67" s="40" t="s">
        <v>330</v>
      </c>
      <c r="L67" s="40" t="s">
        <v>330</v>
      </c>
      <c r="M67" s="40" t="s">
        <v>330</v>
      </c>
      <c r="N67" s="48" t="s">
        <v>330</v>
      </c>
    </row>
    <row r="68" spans="1:14" ht="12.75">
      <c r="A68" s="37" t="s">
        <v>51</v>
      </c>
      <c r="B68" s="40">
        <v>8</v>
      </c>
      <c r="C68" s="40">
        <v>7</v>
      </c>
      <c r="D68" s="40">
        <v>4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2</v>
      </c>
      <c r="M68" s="40">
        <v>4</v>
      </c>
      <c r="N68" s="48">
        <v>11</v>
      </c>
    </row>
    <row r="69" spans="1:14" ht="12.75">
      <c r="A69" s="37" t="s">
        <v>52</v>
      </c>
      <c r="B69" s="40">
        <v>12</v>
      </c>
      <c r="C69" s="40">
        <v>10</v>
      </c>
      <c r="D69" s="40">
        <v>8</v>
      </c>
      <c r="E69" s="40">
        <v>3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1</v>
      </c>
      <c r="L69" s="40">
        <v>6</v>
      </c>
      <c r="M69" s="40">
        <v>10</v>
      </c>
      <c r="N69" s="48">
        <v>17</v>
      </c>
    </row>
    <row r="70" spans="1:14" ht="12.75">
      <c r="A70" s="37" t="s">
        <v>53</v>
      </c>
      <c r="B70" s="40">
        <v>5</v>
      </c>
      <c r="C70" s="40">
        <v>4</v>
      </c>
      <c r="D70" s="40">
        <v>4</v>
      </c>
      <c r="E70" s="40">
        <v>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1</v>
      </c>
      <c r="L70" s="40">
        <v>2</v>
      </c>
      <c r="M70" s="40">
        <v>4</v>
      </c>
      <c r="N70" s="48">
        <v>12</v>
      </c>
    </row>
    <row r="71" spans="1:14" ht="12.75">
      <c r="A71" s="37" t="s">
        <v>335</v>
      </c>
      <c r="B71" s="40">
        <v>10</v>
      </c>
      <c r="C71" s="40">
        <v>10</v>
      </c>
      <c r="D71" s="40">
        <v>6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2</v>
      </c>
      <c r="M71" s="40">
        <v>6</v>
      </c>
      <c r="N71" s="48">
        <v>15</v>
      </c>
    </row>
    <row r="72" spans="1:14" ht="12.75">
      <c r="A72" s="37" t="s">
        <v>54</v>
      </c>
      <c r="B72" s="40">
        <v>17</v>
      </c>
      <c r="C72" s="40">
        <v>18</v>
      </c>
      <c r="D72" s="40">
        <v>13</v>
      </c>
      <c r="E72" s="40">
        <v>2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6</v>
      </c>
      <c r="M72" s="40">
        <v>12</v>
      </c>
      <c r="N72" s="48">
        <v>28</v>
      </c>
    </row>
    <row r="73" spans="1:14" ht="12.75">
      <c r="A73" s="37" t="s">
        <v>55</v>
      </c>
      <c r="B73" s="40">
        <v>4</v>
      </c>
      <c r="C73" s="40">
        <v>3</v>
      </c>
      <c r="D73" s="40">
        <v>1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</v>
      </c>
      <c r="M73" s="40">
        <v>3</v>
      </c>
      <c r="N73" s="48">
        <v>7</v>
      </c>
    </row>
    <row r="74" spans="1:14" ht="12.75">
      <c r="A74" s="37" t="s">
        <v>56</v>
      </c>
      <c r="B74" s="40">
        <v>3</v>
      </c>
      <c r="C74" s="40">
        <v>1</v>
      </c>
      <c r="D74" s="40">
        <v>1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1</v>
      </c>
      <c r="M74" s="40">
        <v>3</v>
      </c>
      <c r="N74" s="48">
        <v>6</v>
      </c>
    </row>
    <row r="75" spans="1:14" ht="12.75">
      <c r="A75" s="37" t="s">
        <v>57</v>
      </c>
      <c r="B75" s="40">
        <v>1</v>
      </c>
      <c r="C75" s="40">
        <v>1</v>
      </c>
      <c r="D75" s="40">
        <v>2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1</v>
      </c>
      <c r="M75" s="40">
        <v>2</v>
      </c>
      <c r="N75" s="48">
        <v>5</v>
      </c>
    </row>
    <row r="76" spans="1:14" ht="12.75">
      <c r="A76" s="37" t="s">
        <v>58</v>
      </c>
      <c r="B76" s="40">
        <v>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1</v>
      </c>
      <c r="N76" s="48">
        <v>1</v>
      </c>
    </row>
    <row r="77" spans="1:14" ht="12.75">
      <c r="A77" s="37" t="s">
        <v>229</v>
      </c>
      <c r="B77" s="40" t="s">
        <v>330</v>
      </c>
      <c r="C77" s="40" t="s">
        <v>330</v>
      </c>
      <c r="D77" s="40" t="s">
        <v>330</v>
      </c>
      <c r="E77" s="40" t="s">
        <v>330</v>
      </c>
      <c r="F77" s="40" t="s">
        <v>330</v>
      </c>
      <c r="G77" s="40" t="s">
        <v>330</v>
      </c>
      <c r="H77" s="40" t="s">
        <v>330</v>
      </c>
      <c r="I77" s="40" t="s">
        <v>330</v>
      </c>
      <c r="J77" s="40" t="s">
        <v>330</v>
      </c>
      <c r="K77" s="40" t="s">
        <v>330</v>
      </c>
      <c r="L77" s="40" t="s">
        <v>330</v>
      </c>
      <c r="M77" s="40" t="s">
        <v>330</v>
      </c>
      <c r="N77" s="48" t="s">
        <v>330</v>
      </c>
    </row>
    <row r="78" spans="1:14" ht="12.75">
      <c r="A78" s="37" t="s">
        <v>59</v>
      </c>
      <c r="B78" s="40">
        <v>6</v>
      </c>
      <c r="C78" s="40">
        <v>7</v>
      </c>
      <c r="D78" s="40">
        <v>4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1</v>
      </c>
      <c r="M78" s="40">
        <v>4</v>
      </c>
      <c r="N78" s="48">
        <v>10</v>
      </c>
    </row>
    <row r="79" spans="1:14" ht="12.75">
      <c r="A79" s="37" t="s">
        <v>311</v>
      </c>
      <c r="B79" s="40" t="s">
        <v>330</v>
      </c>
      <c r="C79" s="40" t="s">
        <v>330</v>
      </c>
      <c r="D79" s="40" t="s">
        <v>330</v>
      </c>
      <c r="E79" s="40" t="s">
        <v>330</v>
      </c>
      <c r="F79" s="40" t="s">
        <v>330</v>
      </c>
      <c r="G79" s="40" t="s">
        <v>330</v>
      </c>
      <c r="H79" s="40" t="s">
        <v>330</v>
      </c>
      <c r="I79" s="40" t="s">
        <v>330</v>
      </c>
      <c r="J79" s="40" t="s">
        <v>330</v>
      </c>
      <c r="K79" s="40" t="s">
        <v>330</v>
      </c>
      <c r="L79" s="40" t="s">
        <v>330</v>
      </c>
      <c r="M79" s="40" t="s">
        <v>330</v>
      </c>
      <c r="N79" s="48" t="s">
        <v>330</v>
      </c>
    </row>
    <row r="80" spans="1:14" ht="12.75">
      <c r="A80" s="37" t="s">
        <v>60</v>
      </c>
      <c r="B80" s="40">
        <v>2</v>
      </c>
      <c r="C80" s="40">
        <v>1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1</v>
      </c>
      <c r="N80" s="48">
        <v>0</v>
      </c>
    </row>
    <row r="81" spans="1:14" ht="12.75">
      <c r="A81" s="37" t="s">
        <v>62</v>
      </c>
      <c r="B81" s="40">
        <v>5</v>
      </c>
      <c r="C81" s="40">
        <v>4</v>
      </c>
      <c r="D81" s="40">
        <v>2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2</v>
      </c>
      <c r="M81" s="40">
        <v>3</v>
      </c>
      <c r="N81" s="48">
        <v>9</v>
      </c>
    </row>
    <row r="82" spans="1:14" ht="12.75">
      <c r="A82" s="37" t="s">
        <v>61</v>
      </c>
      <c r="B82" s="40" t="s">
        <v>330</v>
      </c>
      <c r="C82" s="40" t="s">
        <v>330</v>
      </c>
      <c r="D82" s="40" t="s">
        <v>330</v>
      </c>
      <c r="E82" s="40" t="s">
        <v>330</v>
      </c>
      <c r="F82" s="40" t="s">
        <v>330</v>
      </c>
      <c r="G82" s="40" t="s">
        <v>330</v>
      </c>
      <c r="H82" s="40" t="s">
        <v>330</v>
      </c>
      <c r="I82" s="40" t="s">
        <v>330</v>
      </c>
      <c r="J82" s="40" t="s">
        <v>330</v>
      </c>
      <c r="K82" s="40" t="s">
        <v>330</v>
      </c>
      <c r="L82" s="40" t="s">
        <v>330</v>
      </c>
      <c r="M82" s="40" t="s">
        <v>330</v>
      </c>
      <c r="N82" s="48" t="s">
        <v>330</v>
      </c>
    </row>
    <row r="83" spans="1:14" ht="12.75">
      <c r="A83" s="37" t="s">
        <v>63</v>
      </c>
      <c r="B83" s="40">
        <v>2</v>
      </c>
      <c r="C83" s="40">
        <v>2</v>
      </c>
      <c r="D83" s="40">
        <v>1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1</v>
      </c>
      <c r="N83" s="48">
        <v>3</v>
      </c>
    </row>
    <row r="84" spans="1:14" ht="12.75">
      <c r="A84" s="37" t="s">
        <v>230</v>
      </c>
      <c r="B84" s="40" t="s">
        <v>330</v>
      </c>
      <c r="C84" s="40" t="s">
        <v>330</v>
      </c>
      <c r="D84" s="40" t="s">
        <v>330</v>
      </c>
      <c r="E84" s="40" t="s">
        <v>330</v>
      </c>
      <c r="F84" s="40" t="s">
        <v>330</v>
      </c>
      <c r="G84" s="40" t="s">
        <v>330</v>
      </c>
      <c r="H84" s="40" t="s">
        <v>330</v>
      </c>
      <c r="I84" s="40" t="s">
        <v>330</v>
      </c>
      <c r="J84" s="40" t="s">
        <v>330</v>
      </c>
      <c r="K84" s="40" t="s">
        <v>330</v>
      </c>
      <c r="L84" s="40" t="s">
        <v>330</v>
      </c>
      <c r="M84" s="40" t="s">
        <v>330</v>
      </c>
      <c r="N84" s="48" t="s">
        <v>330</v>
      </c>
    </row>
    <row r="85" spans="1:14" ht="12.75">
      <c r="A85" s="37" t="s">
        <v>64</v>
      </c>
      <c r="B85" s="40">
        <v>9</v>
      </c>
      <c r="C85" s="40">
        <v>8</v>
      </c>
      <c r="D85" s="40">
        <v>4</v>
      </c>
      <c r="E85" s="40">
        <v>1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1</v>
      </c>
      <c r="L85" s="40">
        <v>4</v>
      </c>
      <c r="M85" s="40">
        <v>6</v>
      </c>
      <c r="N85" s="48">
        <v>12</v>
      </c>
    </row>
    <row r="86" spans="1:14" ht="12.75">
      <c r="A86" s="37" t="s">
        <v>65</v>
      </c>
      <c r="B86" s="40">
        <v>5</v>
      </c>
      <c r="C86" s="40">
        <v>4</v>
      </c>
      <c r="D86" s="40">
        <v>2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2</v>
      </c>
      <c r="M86" s="40">
        <v>3</v>
      </c>
      <c r="N86" s="48">
        <v>7</v>
      </c>
    </row>
    <row r="87" spans="1:14" ht="12.75">
      <c r="A87" s="37" t="s">
        <v>66</v>
      </c>
      <c r="B87" s="40" t="s">
        <v>330</v>
      </c>
      <c r="C87" s="40" t="s">
        <v>330</v>
      </c>
      <c r="D87" s="40" t="s">
        <v>330</v>
      </c>
      <c r="E87" s="40" t="s">
        <v>330</v>
      </c>
      <c r="F87" s="40" t="s">
        <v>330</v>
      </c>
      <c r="G87" s="40" t="s">
        <v>330</v>
      </c>
      <c r="H87" s="40" t="s">
        <v>330</v>
      </c>
      <c r="I87" s="40" t="s">
        <v>330</v>
      </c>
      <c r="J87" s="40" t="s">
        <v>330</v>
      </c>
      <c r="K87" s="40" t="s">
        <v>330</v>
      </c>
      <c r="L87" s="40" t="s">
        <v>330</v>
      </c>
      <c r="M87" s="40" t="s">
        <v>330</v>
      </c>
      <c r="N87" s="48" t="s">
        <v>330</v>
      </c>
    </row>
    <row r="88" spans="1:14" ht="12.75">
      <c r="A88" s="37" t="s">
        <v>231</v>
      </c>
      <c r="B88" s="40">
        <v>18</v>
      </c>
      <c r="C88" s="40">
        <v>17</v>
      </c>
      <c r="D88" s="40">
        <v>1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2</v>
      </c>
      <c r="N88" s="48">
        <v>3</v>
      </c>
    </row>
    <row r="89" spans="1:14" ht="12.75">
      <c r="A89" s="37" t="s">
        <v>67</v>
      </c>
      <c r="B89" s="40">
        <v>3</v>
      </c>
      <c r="C89" s="40">
        <v>3</v>
      </c>
      <c r="D89" s="40">
        <v>1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1</v>
      </c>
      <c r="N89" s="48">
        <v>5</v>
      </c>
    </row>
    <row r="90" spans="1:14" ht="12.75">
      <c r="A90" s="37" t="s">
        <v>68</v>
      </c>
      <c r="B90" s="40">
        <v>12</v>
      </c>
      <c r="C90" s="40">
        <v>11</v>
      </c>
      <c r="D90" s="40">
        <v>9</v>
      </c>
      <c r="E90" s="40">
        <v>4</v>
      </c>
      <c r="F90" s="40">
        <v>1</v>
      </c>
      <c r="G90" s="40">
        <v>0</v>
      </c>
      <c r="H90" s="40">
        <v>0</v>
      </c>
      <c r="I90" s="40">
        <v>0</v>
      </c>
      <c r="J90" s="40">
        <v>0</v>
      </c>
      <c r="K90" s="40">
        <v>2</v>
      </c>
      <c r="L90" s="40">
        <v>7</v>
      </c>
      <c r="M90" s="40">
        <v>11</v>
      </c>
      <c r="N90" s="48">
        <v>19</v>
      </c>
    </row>
    <row r="91" spans="1:14" ht="12.75">
      <c r="A91" s="37" t="s">
        <v>326</v>
      </c>
      <c r="B91" s="40">
        <v>5</v>
      </c>
      <c r="C91" s="40">
        <v>3</v>
      </c>
      <c r="D91" s="40">
        <v>2</v>
      </c>
      <c r="E91" s="40">
        <v>1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2</v>
      </c>
      <c r="M91" s="40">
        <v>3</v>
      </c>
      <c r="N91" s="48">
        <v>8</v>
      </c>
    </row>
    <row r="92" spans="1:14" ht="12.75">
      <c r="A92" s="37" t="s">
        <v>69</v>
      </c>
      <c r="B92" s="40">
        <v>4</v>
      </c>
      <c r="C92" s="40">
        <v>3</v>
      </c>
      <c r="D92" s="40">
        <v>1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1</v>
      </c>
      <c r="M92" s="40">
        <v>3</v>
      </c>
      <c r="N92" s="48">
        <v>7</v>
      </c>
    </row>
    <row r="93" spans="1:14" ht="12.75">
      <c r="A93" s="37" t="s">
        <v>70</v>
      </c>
      <c r="B93" s="40" t="s">
        <v>330</v>
      </c>
      <c r="C93" s="40" t="s">
        <v>330</v>
      </c>
      <c r="D93" s="40" t="s">
        <v>330</v>
      </c>
      <c r="E93" s="40" t="s">
        <v>330</v>
      </c>
      <c r="F93" s="40" t="s">
        <v>330</v>
      </c>
      <c r="G93" s="40" t="s">
        <v>330</v>
      </c>
      <c r="H93" s="40" t="s">
        <v>330</v>
      </c>
      <c r="I93" s="40" t="s">
        <v>330</v>
      </c>
      <c r="J93" s="40" t="s">
        <v>330</v>
      </c>
      <c r="K93" s="40" t="s">
        <v>330</v>
      </c>
      <c r="L93" s="40" t="s">
        <v>330</v>
      </c>
      <c r="M93" s="40" t="s">
        <v>330</v>
      </c>
      <c r="N93" s="48" t="s">
        <v>330</v>
      </c>
    </row>
    <row r="94" spans="1:14" ht="12.75">
      <c r="A94" s="37" t="s">
        <v>71</v>
      </c>
      <c r="B94" s="40">
        <v>4</v>
      </c>
      <c r="C94" s="40">
        <v>3</v>
      </c>
      <c r="D94" s="40">
        <v>1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1</v>
      </c>
      <c r="M94" s="40">
        <v>3</v>
      </c>
      <c r="N94" s="48">
        <v>7</v>
      </c>
    </row>
    <row r="95" spans="1:14" ht="12.75">
      <c r="A95" s="37" t="s">
        <v>72</v>
      </c>
      <c r="B95" s="40">
        <v>1</v>
      </c>
      <c r="C95" s="40">
        <v>1</v>
      </c>
      <c r="D95" s="40">
        <v>1</v>
      </c>
      <c r="E95" s="40">
        <v>1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1</v>
      </c>
      <c r="M95" s="40">
        <v>2</v>
      </c>
      <c r="N95" s="48">
        <v>4</v>
      </c>
    </row>
    <row r="96" spans="1:14" ht="12.75">
      <c r="A96" s="37" t="s">
        <v>73</v>
      </c>
      <c r="B96" s="40">
        <v>15</v>
      </c>
      <c r="C96" s="40">
        <v>15</v>
      </c>
      <c r="D96" s="40">
        <v>11</v>
      </c>
      <c r="E96" s="40">
        <v>3</v>
      </c>
      <c r="F96" s="40">
        <v>1</v>
      </c>
      <c r="G96" s="40">
        <v>0</v>
      </c>
      <c r="H96" s="40">
        <v>0</v>
      </c>
      <c r="I96" s="40">
        <v>0</v>
      </c>
      <c r="J96" s="40">
        <v>0</v>
      </c>
      <c r="K96" s="40">
        <v>1</v>
      </c>
      <c r="L96" s="40">
        <v>5</v>
      </c>
      <c r="M96" s="40">
        <v>10</v>
      </c>
      <c r="N96" s="48">
        <v>20</v>
      </c>
    </row>
    <row r="97" spans="1:14" ht="12.75">
      <c r="A97" s="37" t="s">
        <v>74</v>
      </c>
      <c r="B97" s="40">
        <v>6</v>
      </c>
      <c r="C97" s="40">
        <v>6</v>
      </c>
      <c r="D97" s="40">
        <v>2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2</v>
      </c>
      <c r="M97" s="40">
        <v>4</v>
      </c>
      <c r="N97" s="48">
        <v>9</v>
      </c>
    </row>
    <row r="98" spans="1:14" ht="12.75">
      <c r="A98" s="37" t="s">
        <v>327</v>
      </c>
      <c r="B98" s="40">
        <v>11</v>
      </c>
      <c r="C98" s="40">
        <v>12</v>
      </c>
      <c r="D98" s="40">
        <v>6</v>
      </c>
      <c r="E98" s="40">
        <v>1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1</v>
      </c>
      <c r="L98" s="40">
        <v>4</v>
      </c>
      <c r="M98" s="40">
        <v>8</v>
      </c>
      <c r="N98" s="48">
        <v>14</v>
      </c>
    </row>
    <row r="99" spans="1:14" ht="12.75">
      <c r="A99" s="37" t="s">
        <v>234</v>
      </c>
      <c r="B99" s="40">
        <v>19</v>
      </c>
      <c r="C99" s="40">
        <v>22</v>
      </c>
      <c r="D99" s="40">
        <v>18</v>
      </c>
      <c r="E99" s="40">
        <v>4</v>
      </c>
      <c r="F99" s="40">
        <v>2</v>
      </c>
      <c r="G99" s="40">
        <v>0</v>
      </c>
      <c r="H99" s="40">
        <v>0</v>
      </c>
      <c r="I99" s="40">
        <v>0</v>
      </c>
      <c r="J99" s="40">
        <v>0</v>
      </c>
      <c r="K99" s="40">
        <v>3</v>
      </c>
      <c r="L99" s="40">
        <v>8</v>
      </c>
      <c r="M99" s="40">
        <v>12</v>
      </c>
      <c r="N99" s="48">
        <v>25</v>
      </c>
    </row>
    <row r="100" spans="1:14" ht="12.75">
      <c r="A100" s="37" t="s">
        <v>75</v>
      </c>
      <c r="B100" s="40">
        <v>4</v>
      </c>
      <c r="C100" s="40">
        <v>3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2</v>
      </c>
      <c r="N100" s="48">
        <v>1</v>
      </c>
    </row>
    <row r="101" spans="1:14" ht="12.75">
      <c r="A101" s="37" t="s">
        <v>76</v>
      </c>
      <c r="B101" s="40">
        <v>10</v>
      </c>
      <c r="C101" s="40">
        <v>8</v>
      </c>
      <c r="D101" s="40">
        <v>5</v>
      </c>
      <c r="E101" s="40">
        <v>2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3</v>
      </c>
      <c r="M101" s="40">
        <v>7</v>
      </c>
      <c r="N101" s="48">
        <v>12</v>
      </c>
    </row>
    <row r="102" spans="1:14" ht="12.75">
      <c r="A102" s="37" t="s">
        <v>77</v>
      </c>
      <c r="B102" s="40">
        <v>6</v>
      </c>
      <c r="C102" s="40">
        <v>5</v>
      </c>
      <c r="D102" s="40">
        <v>2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1</v>
      </c>
      <c r="M102" s="40">
        <v>3</v>
      </c>
      <c r="N102" s="48">
        <v>8</v>
      </c>
    </row>
    <row r="103" spans="1:14" ht="12.75">
      <c r="A103" s="37" t="s">
        <v>78</v>
      </c>
      <c r="B103" s="40">
        <v>6</v>
      </c>
      <c r="C103" s="40">
        <v>6</v>
      </c>
      <c r="D103" s="40">
        <v>3</v>
      </c>
      <c r="E103" s="40">
        <v>2</v>
      </c>
      <c r="F103" s="40">
        <v>1</v>
      </c>
      <c r="G103" s="40">
        <v>0</v>
      </c>
      <c r="H103" s="40">
        <v>0</v>
      </c>
      <c r="I103" s="40">
        <v>0</v>
      </c>
      <c r="J103" s="40">
        <v>0</v>
      </c>
      <c r="K103" s="40">
        <v>1</v>
      </c>
      <c r="L103" s="40">
        <v>5</v>
      </c>
      <c r="M103" s="40">
        <v>6</v>
      </c>
      <c r="N103" s="48">
        <v>12</v>
      </c>
    </row>
    <row r="104" spans="1:14" ht="12.75">
      <c r="A104" s="37" t="s">
        <v>79</v>
      </c>
      <c r="B104" s="40">
        <v>2</v>
      </c>
      <c r="C104" s="40">
        <v>1</v>
      </c>
      <c r="D104" s="40">
        <v>1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1</v>
      </c>
      <c r="M104" s="40">
        <v>1</v>
      </c>
      <c r="N104" s="48">
        <v>4</v>
      </c>
    </row>
    <row r="105" spans="1:14" ht="12.75">
      <c r="A105" s="37" t="s">
        <v>80</v>
      </c>
      <c r="B105" s="40">
        <v>7</v>
      </c>
      <c r="C105" s="40">
        <v>7</v>
      </c>
      <c r="D105" s="40">
        <v>6</v>
      </c>
      <c r="E105" s="40">
        <v>3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2</v>
      </c>
      <c r="L105" s="40">
        <v>4</v>
      </c>
      <c r="M105" s="40">
        <v>5</v>
      </c>
      <c r="N105" s="48">
        <v>11</v>
      </c>
    </row>
    <row r="106" spans="1:14" ht="12.75">
      <c r="A106" s="37" t="s">
        <v>81</v>
      </c>
      <c r="B106" s="40">
        <v>4</v>
      </c>
      <c r="C106" s="40">
        <v>3</v>
      </c>
      <c r="D106" s="40">
        <v>1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1</v>
      </c>
      <c r="M106" s="40">
        <v>2</v>
      </c>
      <c r="N106" s="48">
        <v>6</v>
      </c>
    </row>
    <row r="107" spans="1:14" ht="12.75">
      <c r="A107" s="37" t="s">
        <v>82</v>
      </c>
      <c r="B107" s="40">
        <v>3</v>
      </c>
      <c r="C107" s="40">
        <v>1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1</v>
      </c>
      <c r="M107" s="40">
        <v>1</v>
      </c>
      <c r="N107" s="48">
        <v>1</v>
      </c>
    </row>
    <row r="108" spans="1:14" ht="12.75">
      <c r="A108" s="37" t="s">
        <v>83</v>
      </c>
      <c r="B108" s="40">
        <v>1</v>
      </c>
      <c r="C108" s="40">
        <v>1</v>
      </c>
      <c r="D108" s="40">
        <v>2</v>
      </c>
      <c r="E108" s="40">
        <v>1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1</v>
      </c>
      <c r="M108" s="40">
        <v>2</v>
      </c>
      <c r="N108" s="48">
        <v>4</v>
      </c>
    </row>
    <row r="109" spans="1:14" ht="12.75">
      <c r="A109" s="37" t="s">
        <v>296</v>
      </c>
      <c r="B109" s="40" t="s">
        <v>330</v>
      </c>
      <c r="C109" s="40" t="s">
        <v>330</v>
      </c>
      <c r="D109" s="40" t="s">
        <v>330</v>
      </c>
      <c r="E109" s="40" t="s">
        <v>330</v>
      </c>
      <c r="F109" s="40" t="s">
        <v>330</v>
      </c>
      <c r="G109" s="40" t="s">
        <v>330</v>
      </c>
      <c r="H109" s="40" t="s">
        <v>330</v>
      </c>
      <c r="I109" s="40" t="s">
        <v>330</v>
      </c>
      <c r="J109" s="40" t="s">
        <v>330</v>
      </c>
      <c r="K109" s="40" t="s">
        <v>330</v>
      </c>
      <c r="L109" s="40" t="s">
        <v>330</v>
      </c>
      <c r="M109" s="40" t="s">
        <v>330</v>
      </c>
      <c r="N109" s="48" t="s">
        <v>330</v>
      </c>
    </row>
    <row r="110" spans="1:14" ht="12.75">
      <c r="A110" s="37" t="s">
        <v>84</v>
      </c>
      <c r="B110" s="40">
        <v>4</v>
      </c>
      <c r="C110" s="40">
        <v>3</v>
      </c>
      <c r="D110" s="40">
        <v>1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2</v>
      </c>
      <c r="M110" s="40">
        <v>3</v>
      </c>
      <c r="N110" s="48">
        <v>7</v>
      </c>
    </row>
    <row r="111" spans="1:14" ht="12.75">
      <c r="A111" s="37" t="s">
        <v>85</v>
      </c>
      <c r="B111" s="40">
        <v>5</v>
      </c>
      <c r="C111" s="40">
        <v>4</v>
      </c>
      <c r="D111" s="40">
        <v>2</v>
      </c>
      <c r="E111" s="40">
        <v>1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2</v>
      </c>
      <c r="M111" s="40">
        <v>4</v>
      </c>
      <c r="N111" s="48">
        <v>6</v>
      </c>
    </row>
    <row r="112" spans="1:14" ht="12.75">
      <c r="A112" s="37" t="s">
        <v>86</v>
      </c>
      <c r="B112" s="40">
        <v>2</v>
      </c>
      <c r="C112" s="40">
        <v>3</v>
      </c>
      <c r="D112" s="40">
        <v>2</v>
      </c>
      <c r="E112" s="40">
        <v>1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1</v>
      </c>
      <c r="M112" s="40">
        <v>2</v>
      </c>
      <c r="N112" s="48">
        <v>6</v>
      </c>
    </row>
    <row r="113" spans="1:14" ht="12.75">
      <c r="A113" s="37" t="s">
        <v>87</v>
      </c>
      <c r="B113" s="40" t="s">
        <v>330</v>
      </c>
      <c r="C113" s="40" t="s">
        <v>330</v>
      </c>
      <c r="D113" s="40" t="s">
        <v>330</v>
      </c>
      <c r="E113" s="40" t="s">
        <v>330</v>
      </c>
      <c r="F113" s="40" t="s">
        <v>330</v>
      </c>
      <c r="G113" s="40" t="s">
        <v>330</v>
      </c>
      <c r="H113" s="40" t="s">
        <v>330</v>
      </c>
      <c r="I113" s="40" t="s">
        <v>330</v>
      </c>
      <c r="J113" s="40" t="s">
        <v>330</v>
      </c>
      <c r="K113" s="40" t="s">
        <v>330</v>
      </c>
      <c r="L113" s="40" t="s">
        <v>330</v>
      </c>
      <c r="M113" s="40" t="s">
        <v>330</v>
      </c>
      <c r="N113" s="48" t="s">
        <v>330</v>
      </c>
    </row>
    <row r="114" spans="1:14" ht="12.75">
      <c r="A114" s="37" t="s">
        <v>88</v>
      </c>
      <c r="B114" s="40">
        <v>4</v>
      </c>
      <c r="C114" s="40">
        <v>2</v>
      </c>
      <c r="D114" s="40">
        <v>1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1</v>
      </c>
      <c r="M114" s="40">
        <v>3</v>
      </c>
      <c r="N114" s="48">
        <v>6</v>
      </c>
    </row>
    <row r="115" spans="1:14" ht="12.75">
      <c r="A115" s="37" t="s">
        <v>89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2</v>
      </c>
      <c r="N115" s="48">
        <v>2</v>
      </c>
    </row>
    <row r="116" spans="1:14" ht="12.75">
      <c r="A116" s="37" t="s">
        <v>90</v>
      </c>
      <c r="B116" s="40">
        <v>6</v>
      </c>
      <c r="C116" s="40">
        <v>6</v>
      </c>
      <c r="D116" s="40">
        <v>3</v>
      </c>
      <c r="E116" s="40">
        <v>1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2</v>
      </c>
      <c r="M116" s="40">
        <v>4</v>
      </c>
      <c r="N116" s="48">
        <v>8</v>
      </c>
    </row>
    <row r="117" spans="1:14" ht="12.75">
      <c r="A117" s="37" t="s">
        <v>235</v>
      </c>
      <c r="B117" s="40">
        <v>4</v>
      </c>
      <c r="C117" s="40">
        <v>4</v>
      </c>
      <c r="D117" s="40">
        <v>1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2</v>
      </c>
      <c r="M117" s="40">
        <v>3</v>
      </c>
      <c r="N117" s="48">
        <v>7</v>
      </c>
    </row>
    <row r="118" spans="1:14" ht="12.75">
      <c r="A118" s="37" t="s">
        <v>312</v>
      </c>
      <c r="B118" s="40">
        <v>4</v>
      </c>
      <c r="C118" s="40">
        <v>1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1</v>
      </c>
      <c r="N118" s="48">
        <v>1</v>
      </c>
    </row>
    <row r="119" spans="1:14" ht="12.75">
      <c r="A119" s="37" t="s">
        <v>91</v>
      </c>
      <c r="B119" s="40">
        <v>3</v>
      </c>
      <c r="C119" s="40">
        <v>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2</v>
      </c>
      <c r="N119" s="48">
        <v>3</v>
      </c>
    </row>
    <row r="120" spans="1:14" ht="12.75">
      <c r="A120" s="37" t="s">
        <v>92</v>
      </c>
      <c r="B120" s="40">
        <v>9</v>
      </c>
      <c r="C120" s="40">
        <v>8</v>
      </c>
      <c r="D120" s="40">
        <v>4</v>
      </c>
      <c r="E120" s="40">
        <v>1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3</v>
      </c>
      <c r="M120" s="40">
        <v>6</v>
      </c>
      <c r="N120" s="48">
        <v>12</v>
      </c>
    </row>
    <row r="121" spans="1:14" ht="12.75">
      <c r="A121" s="37" t="s">
        <v>236</v>
      </c>
      <c r="B121" s="40">
        <v>1</v>
      </c>
      <c r="C121" s="40">
        <v>1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1</v>
      </c>
      <c r="N121" s="48">
        <v>2</v>
      </c>
    </row>
    <row r="122" spans="1:14" ht="12.75">
      <c r="A122" s="37" t="s">
        <v>93</v>
      </c>
      <c r="B122" s="40" t="s">
        <v>330</v>
      </c>
      <c r="C122" s="40" t="s">
        <v>330</v>
      </c>
      <c r="D122" s="40" t="s">
        <v>330</v>
      </c>
      <c r="E122" s="40" t="s">
        <v>330</v>
      </c>
      <c r="F122" s="40" t="s">
        <v>330</v>
      </c>
      <c r="G122" s="40" t="s">
        <v>330</v>
      </c>
      <c r="H122" s="40" t="s">
        <v>330</v>
      </c>
      <c r="I122" s="40" t="s">
        <v>330</v>
      </c>
      <c r="J122" s="40" t="s">
        <v>330</v>
      </c>
      <c r="K122" s="40" t="s">
        <v>330</v>
      </c>
      <c r="L122" s="40" t="s">
        <v>330</v>
      </c>
      <c r="M122" s="40" t="s">
        <v>330</v>
      </c>
      <c r="N122" s="48" t="s">
        <v>330</v>
      </c>
    </row>
    <row r="123" spans="1:14" ht="12.75">
      <c r="A123" s="37" t="s">
        <v>95</v>
      </c>
      <c r="B123" s="40">
        <v>3</v>
      </c>
      <c r="C123" s="40">
        <v>2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1</v>
      </c>
      <c r="N123" s="48">
        <v>4</v>
      </c>
    </row>
    <row r="124" spans="1:14" ht="12.75">
      <c r="A124" s="37" t="s">
        <v>96</v>
      </c>
      <c r="B124" s="40">
        <v>11</v>
      </c>
      <c r="C124" s="40">
        <v>11</v>
      </c>
      <c r="D124" s="40">
        <v>6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2</v>
      </c>
      <c r="M124" s="40">
        <v>8</v>
      </c>
      <c r="N124" s="48">
        <v>15</v>
      </c>
    </row>
    <row r="125" spans="1:14" ht="12.75">
      <c r="A125" s="37" t="s">
        <v>94</v>
      </c>
      <c r="B125" s="40">
        <v>7</v>
      </c>
      <c r="C125" s="40">
        <v>7</v>
      </c>
      <c r="D125" s="40">
        <v>4</v>
      </c>
      <c r="E125" s="40">
        <v>2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1</v>
      </c>
      <c r="L125" s="40">
        <v>4</v>
      </c>
      <c r="M125" s="40">
        <v>5</v>
      </c>
      <c r="N125" s="48">
        <v>10</v>
      </c>
    </row>
    <row r="126" spans="1:14" ht="12.75">
      <c r="A126" s="37" t="s">
        <v>97</v>
      </c>
      <c r="B126" s="40">
        <v>12</v>
      </c>
      <c r="C126" s="40">
        <v>14</v>
      </c>
      <c r="D126" s="40">
        <v>8</v>
      </c>
      <c r="E126" s="40">
        <v>2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1</v>
      </c>
      <c r="L126" s="40">
        <v>4</v>
      </c>
      <c r="M126" s="40">
        <v>9</v>
      </c>
      <c r="N126" s="48">
        <v>15</v>
      </c>
    </row>
    <row r="127" spans="1:14" ht="12.75">
      <c r="A127" s="37" t="s">
        <v>313</v>
      </c>
      <c r="B127" s="40" t="s">
        <v>330</v>
      </c>
      <c r="C127" s="40" t="s">
        <v>330</v>
      </c>
      <c r="D127" s="40" t="s">
        <v>330</v>
      </c>
      <c r="E127" s="40" t="s">
        <v>330</v>
      </c>
      <c r="F127" s="40" t="s">
        <v>330</v>
      </c>
      <c r="G127" s="40" t="s">
        <v>330</v>
      </c>
      <c r="H127" s="40" t="s">
        <v>330</v>
      </c>
      <c r="I127" s="40" t="s">
        <v>330</v>
      </c>
      <c r="J127" s="40" t="s">
        <v>330</v>
      </c>
      <c r="K127" s="40" t="s">
        <v>330</v>
      </c>
      <c r="L127" s="40" t="s">
        <v>330</v>
      </c>
      <c r="M127" s="40" t="s">
        <v>330</v>
      </c>
      <c r="N127" s="48" t="s">
        <v>330</v>
      </c>
    </row>
    <row r="128" spans="1:14" ht="12.75">
      <c r="A128" s="37" t="s">
        <v>237</v>
      </c>
      <c r="B128" s="40">
        <v>5</v>
      </c>
      <c r="C128" s="40">
        <v>5</v>
      </c>
      <c r="D128" s="40">
        <v>3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2</v>
      </c>
      <c r="M128" s="40">
        <v>3</v>
      </c>
      <c r="N128" s="48">
        <v>14</v>
      </c>
    </row>
    <row r="129" spans="1:14" ht="12.75">
      <c r="A129" s="37" t="s">
        <v>98</v>
      </c>
      <c r="B129" s="40">
        <v>12</v>
      </c>
      <c r="C129" s="40">
        <v>11</v>
      </c>
      <c r="D129" s="40">
        <v>6</v>
      </c>
      <c r="E129" s="40">
        <v>1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4</v>
      </c>
      <c r="M129" s="40">
        <v>8</v>
      </c>
      <c r="N129" s="48">
        <v>16</v>
      </c>
    </row>
    <row r="130" spans="1:14" ht="12.75">
      <c r="A130" s="37" t="s">
        <v>238</v>
      </c>
      <c r="B130" s="40">
        <v>4</v>
      </c>
      <c r="C130" s="40">
        <v>3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1</v>
      </c>
      <c r="M130" s="40">
        <v>3</v>
      </c>
      <c r="N130" s="48">
        <v>6</v>
      </c>
    </row>
    <row r="131" spans="1:14" ht="12.75">
      <c r="A131" s="37" t="s">
        <v>239</v>
      </c>
      <c r="B131" s="40">
        <v>4</v>
      </c>
      <c r="C131" s="40">
        <v>4</v>
      </c>
      <c r="D131" s="40">
        <v>2</v>
      </c>
      <c r="E131" s="40">
        <v>1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1</v>
      </c>
      <c r="M131" s="40">
        <v>3</v>
      </c>
      <c r="N131" s="48">
        <v>6</v>
      </c>
    </row>
    <row r="132" spans="1:14" ht="12.75">
      <c r="A132" s="37" t="s">
        <v>99</v>
      </c>
      <c r="B132" s="40">
        <v>9</v>
      </c>
      <c r="C132" s="40">
        <v>8</v>
      </c>
      <c r="D132" s="40">
        <v>6</v>
      </c>
      <c r="E132" s="40">
        <v>1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1</v>
      </c>
      <c r="L132" s="40">
        <v>3</v>
      </c>
      <c r="M132" s="40">
        <v>8</v>
      </c>
      <c r="N132" s="48">
        <v>15</v>
      </c>
    </row>
    <row r="133" spans="1:14" ht="12.75">
      <c r="A133" s="37" t="s">
        <v>219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8">
        <v>2</v>
      </c>
    </row>
    <row r="134" spans="1:14" ht="12.75">
      <c r="A134" s="37" t="s">
        <v>240</v>
      </c>
      <c r="B134" s="40">
        <v>2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1</v>
      </c>
      <c r="N134" s="48">
        <v>3</v>
      </c>
    </row>
    <row r="135" spans="1:14" ht="12.75">
      <c r="A135" s="37" t="s">
        <v>100</v>
      </c>
      <c r="B135" s="40">
        <v>1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1</v>
      </c>
      <c r="N135" s="48">
        <v>2</v>
      </c>
    </row>
    <row r="136" spans="1:14" ht="12.75">
      <c r="A136" s="37" t="s">
        <v>101</v>
      </c>
      <c r="B136" s="40">
        <v>3</v>
      </c>
      <c r="C136" s="40">
        <v>2</v>
      </c>
      <c r="D136" s="40">
        <v>1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1</v>
      </c>
      <c r="M136" s="40">
        <v>3</v>
      </c>
      <c r="N136" s="48">
        <v>6</v>
      </c>
    </row>
    <row r="137" spans="1:14" ht="12.75">
      <c r="A137" s="37" t="s">
        <v>102</v>
      </c>
      <c r="B137" s="40">
        <v>18</v>
      </c>
      <c r="C137" s="40">
        <v>18</v>
      </c>
      <c r="D137" s="40">
        <v>14</v>
      </c>
      <c r="E137" s="40">
        <v>1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6</v>
      </c>
      <c r="M137" s="40">
        <v>12</v>
      </c>
      <c r="N137" s="48">
        <v>21</v>
      </c>
    </row>
    <row r="138" spans="1:14" ht="12.75">
      <c r="A138" s="37" t="s">
        <v>103</v>
      </c>
      <c r="B138" s="40">
        <v>5</v>
      </c>
      <c r="C138" s="40">
        <v>5</v>
      </c>
      <c r="D138" s="40">
        <v>2</v>
      </c>
      <c r="E138" s="40">
        <v>2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1</v>
      </c>
      <c r="L138" s="40">
        <v>1</v>
      </c>
      <c r="M138" s="40">
        <v>3</v>
      </c>
      <c r="N138" s="48">
        <v>9</v>
      </c>
    </row>
    <row r="139" spans="1:14" ht="12.75">
      <c r="A139" s="37" t="s">
        <v>241</v>
      </c>
      <c r="B139" s="40" t="s">
        <v>330</v>
      </c>
      <c r="C139" s="40" t="s">
        <v>330</v>
      </c>
      <c r="D139" s="40" t="s">
        <v>330</v>
      </c>
      <c r="E139" s="40" t="s">
        <v>330</v>
      </c>
      <c r="F139" s="40" t="s">
        <v>330</v>
      </c>
      <c r="G139" s="40" t="s">
        <v>330</v>
      </c>
      <c r="H139" s="40" t="s">
        <v>330</v>
      </c>
      <c r="I139" s="40" t="s">
        <v>330</v>
      </c>
      <c r="J139" s="40" t="s">
        <v>330</v>
      </c>
      <c r="K139" s="40" t="s">
        <v>330</v>
      </c>
      <c r="L139" s="40" t="s">
        <v>330</v>
      </c>
      <c r="M139" s="40" t="s">
        <v>330</v>
      </c>
      <c r="N139" s="48" t="s">
        <v>330</v>
      </c>
    </row>
    <row r="140" spans="1:14" ht="12.75">
      <c r="A140" s="37" t="s">
        <v>104</v>
      </c>
      <c r="B140" s="40">
        <v>4</v>
      </c>
      <c r="C140" s="40">
        <v>4</v>
      </c>
      <c r="D140" s="40">
        <v>2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1</v>
      </c>
      <c r="M140" s="40">
        <v>3</v>
      </c>
      <c r="N140" s="48">
        <v>7</v>
      </c>
    </row>
    <row r="141" spans="1:14" ht="12.75">
      <c r="A141" s="37" t="s">
        <v>105</v>
      </c>
      <c r="B141" s="40">
        <v>12</v>
      </c>
      <c r="C141" s="40">
        <v>11</v>
      </c>
      <c r="D141" s="40">
        <v>8</v>
      </c>
      <c r="E141" s="40">
        <v>3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4</v>
      </c>
      <c r="M141" s="40">
        <v>8</v>
      </c>
      <c r="N141" s="48">
        <v>15</v>
      </c>
    </row>
    <row r="142" spans="1:14" ht="12.75">
      <c r="A142" s="37" t="s">
        <v>106</v>
      </c>
      <c r="B142" s="40">
        <v>14</v>
      </c>
      <c r="C142" s="40">
        <v>14</v>
      </c>
      <c r="D142" s="40">
        <v>9</v>
      </c>
      <c r="E142" s="40">
        <v>2</v>
      </c>
      <c r="F142" s="40">
        <v>1</v>
      </c>
      <c r="G142" s="40">
        <v>0</v>
      </c>
      <c r="H142" s="40">
        <v>0</v>
      </c>
      <c r="I142" s="40">
        <v>0</v>
      </c>
      <c r="J142" s="40">
        <v>0</v>
      </c>
      <c r="K142" s="40">
        <v>2</v>
      </c>
      <c r="L142" s="40">
        <v>6</v>
      </c>
      <c r="M142" s="40">
        <v>9</v>
      </c>
      <c r="N142" s="48">
        <v>22</v>
      </c>
    </row>
    <row r="143" spans="1:14" ht="12.75">
      <c r="A143" s="37" t="s">
        <v>107</v>
      </c>
      <c r="B143" s="40">
        <v>4</v>
      </c>
      <c r="C143" s="40">
        <v>3</v>
      </c>
      <c r="D143" s="40">
        <v>1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1</v>
      </c>
      <c r="M143" s="40">
        <v>3</v>
      </c>
      <c r="N143" s="48">
        <v>6</v>
      </c>
    </row>
    <row r="144" spans="1:14" ht="12.75">
      <c r="A144" s="37" t="s">
        <v>108</v>
      </c>
      <c r="B144" s="40">
        <v>9</v>
      </c>
      <c r="C144" s="40">
        <v>7</v>
      </c>
      <c r="D144" s="40">
        <v>4</v>
      </c>
      <c r="E144" s="40">
        <v>2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1</v>
      </c>
      <c r="L144" s="40">
        <v>6</v>
      </c>
      <c r="M144" s="40">
        <v>7</v>
      </c>
      <c r="N144" s="48">
        <v>15</v>
      </c>
    </row>
    <row r="145" spans="1:14" ht="12.75">
      <c r="A145" s="37" t="s">
        <v>109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8">
        <v>0</v>
      </c>
    </row>
    <row r="146" spans="1:14" ht="12.75">
      <c r="A146" s="37" t="s">
        <v>110</v>
      </c>
      <c r="B146" s="40">
        <v>3</v>
      </c>
      <c r="C146" s="40">
        <v>2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1</v>
      </c>
      <c r="M146" s="40">
        <v>1</v>
      </c>
      <c r="N146" s="48">
        <v>5</v>
      </c>
    </row>
    <row r="147" spans="1:14" ht="12.75">
      <c r="A147" s="37" t="s">
        <v>111</v>
      </c>
      <c r="B147" s="40">
        <v>6</v>
      </c>
      <c r="C147" s="40">
        <v>5</v>
      </c>
      <c r="D147" s="40">
        <v>3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2</v>
      </c>
      <c r="M147" s="40">
        <v>4</v>
      </c>
      <c r="N147" s="48">
        <v>9</v>
      </c>
    </row>
    <row r="148" spans="1:14" ht="12.75">
      <c r="A148" s="37" t="s">
        <v>113</v>
      </c>
      <c r="B148" s="40">
        <v>3</v>
      </c>
      <c r="C148" s="40">
        <v>4</v>
      </c>
      <c r="D148" s="40">
        <v>1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3</v>
      </c>
      <c r="N148" s="48">
        <v>1</v>
      </c>
    </row>
    <row r="149" spans="1:14" ht="12.75">
      <c r="A149" s="37" t="s">
        <v>114</v>
      </c>
      <c r="B149" s="40">
        <v>7</v>
      </c>
      <c r="C149" s="40">
        <v>7</v>
      </c>
      <c r="D149" s="40">
        <v>4</v>
      </c>
      <c r="E149" s="40">
        <v>1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4</v>
      </c>
      <c r="M149" s="40">
        <v>5</v>
      </c>
      <c r="N149" s="48">
        <v>10</v>
      </c>
    </row>
    <row r="150" spans="1:14" ht="12.75">
      <c r="A150" s="37" t="s">
        <v>115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8">
        <v>0</v>
      </c>
    </row>
    <row r="151" spans="1:14" ht="12.75">
      <c r="A151" s="37" t="s">
        <v>314</v>
      </c>
      <c r="B151" s="40">
        <v>2</v>
      </c>
      <c r="C151" s="40">
        <v>1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1</v>
      </c>
      <c r="N151" s="48">
        <v>0</v>
      </c>
    </row>
    <row r="152" spans="1:14" ht="12.75">
      <c r="A152" s="37" t="s">
        <v>112</v>
      </c>
      <c r="B152" s="40">
        <v>10</v>
      </c>
      <c r="C152" s="40">
        <v>10</v>
      </c>
      <c r="D152" s="40">
        <v>6</v>
      </c>
      <c r="E152" s="40">
        <v>2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1</v>
      </c>
      <c r="L152" s="40">
        <v>4</v>
      </c>
      <c r="M152" s="40">
        <v>7</v>
      </c>
      <c r="N152" s="48">
        <v>14</v>
      </c>
    </row>
    <row r="153" spans="1:14" ht="12.75">
      <c r="A153" s="37" t="s">
        <v>336</v>
      </c>
      <c r="B153" s="40">
        <v>8</v>
      </c>
      <c r="C153" s="40">
        <v>9</v>
      </c>
      <c r="D153" s="40">
        <v>7</v>
      </c>
      <c r="E153" s="40">
        <v>1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2</v>
      </c>
      <c r="M153" s="40">
        <v>6</v>
      </c>
      <c r="N153" s="48">
        <v>14</v>
      </c>
    </row>
    <row r="154" spans="1:14" ht="12.75">
      <c r="A154" s="37" t="s">
        <v>116</v>
      </c>
      <c r="B154" s="40">
        <v>7</v>
      </c>
      <c r="C154" s="40">
        <v>6</v>
      </c>
      <c r="D154" s="40">
        <v>5</v>
      </c>
      <c r="E154" s="40">
        <v>1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1</v>
      </c>
      <c r="L154" s="40">
        <v>3</v>
      </c>
      <c r="M154" s="40">
        <v>6</v>
      </c>
      <c r="N154" s="48">
        <v>12</v>
      </c>
    </row>
    <row r="155" spans="1:14" ht="12.75">
      <c r="A155" s="37" t="s">
        <v>117</v>
      </c>
      <c r="B155" s="40">
        <v>11</v>
      </c>
      <c r="C155" s="40">
        <v>11</v>
      </c>
      <c r="D155" s="40">
        <v>8</v>
      </c>
      <c r="E155" s="40">
        <v>2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2</v>
      </c>
      <c r="M155" s="40">
        <v>5</v>
      </c>
      <c r="N155" s="48">
        <v>14</v>
      </c>
    </row>
    <row r="156" spans="1:14" ht="12.75">
      <c r="A156" s="37" t="s">
        <v>118</v>
      </c>
      <c r="B156" s="40">
        <v>6</v>
      </c>
      <c r="C156" s="40">
        <v>5</v>
      </c>
      <c r="D156" s="40">
        <v>3</v>
      </c>
      <c r="E156" s="40">
        <v>1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2</v>
      </c>
      <c r="M156" s="40">
        <v>4</v>
      </c>
      <c r="N156" s="48">
        <v>11</v>
      </c>
    </row>
    <row r="157" spans="1:14" ht="12.75">
      <c r="A157" s="37" t="s">
        <v>119</v>
      </c>
      <c r="B157" s="40">
        <v>3</v>
      </c>
      <c r="C157" s="40">
        <v>2</v>
      </c>
      <c r="D157" s="40">
        <v>2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2</v>
      </c>
      <c r="M157" s="40">
        <v>3</v>
      </c>
      <c r="N157" s="48">
        <v>6</v>
      </c>
    </row>
    <row r="158" spans="1:14" ht="12.75">
      <c r="A158" s="37" t="s">
        <v>123</v>
      </c>
      <c r="B158" s="40">
        <v>9</v>
      </c>
      <c r="C158" s="40">
        <v>9</v>
      </c>
      <c r="D158" s="40">
        <v>6</v>
      </c>
      <c r="E158" s="40">
        <v>2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1</v>
      </c>
      <c r="L158" s="40">
        <v>3</v>
      </c>
      <c r="M158" s="40">
        <v>7</v>
      </c>
      <c r="N158" s="48">
        <v>13</v>
      </c>
    </row>
    <row r="159" spans="1:14" ht="12.75">
      <c r="A159" s="37" t="s">
        <v>120</v>
      </c>
      <c r="B159" s="40">
        <v>7</v>
      </c>
      <c r="C159" s="40">
        <v>6</v>
      </c>
      <c r="D159" s="40">
        <v>3</v>
      </c>
      <c r="E159" s="40">
        <v>1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1</v>
      </c>
      <c r="L159" s="40">
        <v>2</v>
      </c>
      <c r="M159" s="40">
        <v>5</v>
      </c>
      <c r="N159" s="48">
        <v>11</v>
      </c>
    </row>
    <row r="160" spans="1:14" ht="12.75">
      <c r="A160" s="37" t="s">
        <v>122</v>
      </c>
      <c r="B160" s="40">
        <v>10</v>
      </c>
      <c r="C160" s="40">
        <v>8</v>
      </c>
      <c r="D160" s="40">
        <v>6</v>
      </c>
      <c r="E160" s="40">
        <v>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2</v>
      </c>
      <c r="M160" s="40">
        <v>6</v>
      </c>
      <c r="N160" s="48">
        <v>13</v>
      </c>
    </row>
    <row r="161" spans="1:14" ht="12.75">
      <c r="A161" s="37" t="s">
        <v>121</v>
      </c>
      <c r="B161" s="40">
        <v>10</v>
      </c>
      <c r="C161" s="40">
        <v>9</v>
      </c>
      <c r="D161" s="40">
        <v>6</v>
      </c>
      <c r="E161" s="40">
        <v>2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2</v>
      </c>
      <c r="L161" s="40">
        <v>4</v>
      </c>
      <c r="M161" s="40">
        <v>7</v>
      </c>
      <c r="N161" s="48">
        <v>14</v>
      </c>
    </row>
    <row r="162" spans="1:14" ht="12.75">
      <c r="A162" s="37" t="s">
        <v>124</v>
      </c>
      <c r="B162" s="40">
        <v>8</v>
      </c>
      <c r="C162" s="40">
        <v>5</v>
      </c>
      <c r="D162" s="40">
        <v>3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2</v>
      </c>
      <c r="M162" s="40">
        <v>5</v>
      </c>
      <c r="N162" s="48">
        <v>9</v>
      </c>
    </row>
    <row r="163" spans="1:14" ht="12.75">
      <c r="A163" s="37" t="s">
        <v>315</v>
      </c>
      <c r="B163" s="40" t="s">
        <v>330</v>
      </c>
      <c r="C163" s="40" t="s">
        <v>330</v>
      </c>
      <c r="D163" s="40" t="s">
        <v>330</v>
      </c>
      <c r="E163" s="40" t="s">
        <v>330</v>
      </c>
      <c r="F163" s="40" t="s">
        <v>330</v>
      </c>
      <c r="G163" s="40" t="s">
        <v>330</v>
      </c>
      <c r="H163" s="40" t="s">
        <v>330</v>
      </c>
      <c r="I163" s="40" t="s">
        <v>330</v>
      </c>
      <c r="J163" s="40" t="s">
        <v>330</v>
      </c>
      <c r="K163" s="40" t="s">
        <v>330</v>
      </c>
      <c r="L163" s="40" t="s">
        <v>330</v>
      </c>
      <c r="M163" s="40" t="s">
        <v>330</v>
      </c>
      <c r="N163" s="48" t="s">
        <v>330</v>
      </c>
    </row>
    <row r="164" spans="1:14" ht="12.75">
      <c r="A164" s="37" t="s">
        <v>125</v>
      </c>
      <c r="B164" s="40">
        <v>4</v>
      </c>
      <c r="C164" s="40">
        <v>3</v>
      </c>
      <c r="D164" s="40">
        <v>1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3</v>
      </c>
      <c r="N164" s="48">
        <v>4</v>
      </c>
    </row>
    <row r="165" spans="1:14" ht="12.75">
      <c r="A165" s="37" t="s">
        <v>126</v>
      </c>
      <c r="B165" s="40" t="s">
        <v>330</v>
      </c>
      <c r="C165" s="40" t="s">
        <v>330</v>
      </c>
      <c r="D165" s="40" t="s">
        <v>330</v>
      </c>
      <c r="E165" s="40" t="s">
        <v>330</v>
      </c>
      <c r="F165" s="40" t="s">
        <v>330</v>
      </c>
      <c r="G165" s="40" t="s">
        <v>330</v>
      </c>
      <c r="H165" s="40" t="s">
        <v>330</v>
      </c>
      <c r="I165" s="40" t="s">
        <v>330</v>
      </c>
      <c r="J165" s="40" t="s">
        <v>330</v>
      </c>
      <c r="K165" s="40" t="s">
        <v>330</v>
      </c>
      <c r="L165" s="40" t="s">
        <v>330</v>
      </c>
      <c r="M165" s="40" t="s">
        <v>330</v>
      </c>
      <c r="N165" s="48" t="s">
        <v>330</v>
      </c>
    </row>
    <row r="166" spans="1:14" ht="12.75">
      <c r="A166" s="37" t="s">
        <v>127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8">
        <v>0</v>
      </c>
    </row>
    <row r="167" spans="1:14" ht="12.75">
      <c r="A167" s="37" t="s">
        <v>128</v>
      </c>
      <c r="B167" s="40">
        <v>12</v>
      </c>
      <c r="C167" s="40">
        <v>13</v>
      </c>
      <c r="D167" s="40">
        <v>9</v>
      </c>
      <c r="E167" s="40">
        <v>1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1</v>
      </c>
      <c r="L167" s="40">
        <v>4</v>
      </c>
      <c r="M167" s="40">
        <v>9</v>
      </c>
      <c r="N167" s="48">
        <v>17</v>
      </c>
    </row>
    <row r="168" spans="1:14" ht="12.75">
      <c r="A168" s="37" t="s">
        <v>316</v>
      </c>
      <c r="B168" s="40" t="s">
        <v>330</v>
      </c>
      <c r="C168" s="40" t="s">
        <v>330</v>
      </c>
      <c r="D168" s="40" t="s">
        <v>330</v>
      </c>
      <c r="E168" s="40" t="s">
        <v>330</v>
      </c>
      <c r="F168" s="40" t="s">
        <v>330</v>
      </c>
      <c r="G168" s="40" t="s">
        <v>330</v>
      </c>
      <c r="H168" s="40" t="s">
        <v>330</v>
      </c>
      <c r="I168" s="40" t="s">
        <v>330</v>
      </c>
      <c r="J168" s="40" t="s">
        <v>330</v>
      </c>
      <c r="K168" s="40" t="s">
        <v>330</v>
      </c>
      <c r="L168" s="40" t="s">
        <v>330</v>
      </c>
      <c r="M168" s="40" t="s">
        <v>330</v>
      </c>
      <c r="N168" s="48" t="s">
        <v>330</v>
      </c>
    </row>
    <row r="169" spans="1:14" ht="12.75">
      <c r="A169" s="37" t="s">
        <v>129</v>
      </c>
      <c r="B169" s="40" t="s">
        <v>330</v>
      </c>
      <c r="C169" s="40" t="s">
        <v>330</v>
      </c>
      <c r="D169" s="40" t="s">
        <v>330</v>
      </c>
      <c r="E169" s="40" t="s">
        <v>330</v>
      </c>
      <c r="F169" s="40" t="s">
        <v>330</v>
      </c>
      <c r="G169" s="40" t="s">
        <v>330</v>
      </c>
      <c r="H169" s="40" t="s">
        <v>330</v>
      </c>
      <c r="I169" s="40" t="s">
        <v>330</v>
      </c>
      <c r="J169" s="40" t="s">
        <v>330</v>
      </c>
      <c r="K169" s="40" t="s">
        <v>330</v>
      </c>
      <c r="L169" s="40" t="s">
        <v>330</v>
      </c>
      <c r="M169" s="40" t="s">
        <v>330</v>
      </c>
      <c r="N169" s="48" t="s">
        <v>330</v>
      </c>
    </row>
    <row r="170" spans="1:14" ht="12.75">
      <c r="A170" s="37" t="s">
        <v>130</v>
      </c>
      <c r="B170" s="40">
        <v>7</v>
      </c>
      <c r="C170" s="40">
        <v>7</v>
      </c>
      <c r="D170" s="40">
        <v>4</v>
      </c>
      <c r="E170" s="40">
        <v>1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3</v>
      </c>
      <c r="M170" s="40">
        <v>5</v>
      </c>
      <c r="N170" s="48">
        <v>10</v>
      </c>
    </row>
    <row r="171" spans="1:14" ht="12.75">
      <c r="A171" s="37" t="s">
        <v>131</v>
      </c>
      <c r="B171" s="40">
        <v>3</v>
      </c>
      <c r="C171" s="40">
        <v>2</v>
      </c>
      <c r="D171" s="40">
        <v>1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1</v>
      </c>
      <c r="M171" s="40">
        <v>2</v>
      </c>
      <c r="N171" s="48">
        <v>4</v>
      </c>
    </row>
    <row r="172" spans="1:14" ht="12.75">
      <c r="A172" s="37" t="s">
        <v>132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8">
        <v>1</v>
      </c>
    </row>
    <row r="173" spans="1:14" ht="12.75">
      <c r="A173" s="37" t="s">
        <v>242</v>
      </c>
      <c r="B173" s="40" t="s">
        <v>330</v>
      </c>
      <c r="C173" s="40" t="s">
        <v>330</v>
      </c>
      <c r="D173" s="40" t="s">
        <v>330</v>
      </c>
      <c r="E173" s="40" t="s">
        <v>330</v>
      </c>
      <c r="F173" s="40" t="s">
        <v>330</v>
      </c>
      <c r="G173" s="40" t="s">
        <v>330</v>
      </c>
      <c r="H173" s="40" t="s">
        <v>330</v>
      </c>
      <c r="I173" s="40" t="s">
        <v>330</v>
      </c>
      <c r="J173" s="40" t="s">
        <v>330</v>
      </c>
      <c r="K173" s="40" t="s">
        <v>330</v>
      </c>
      <c r="L173" s="40" t="s">
        <v>330</v>
      </c>
      <c r="M173" s="40" t="s">
        <v>330</v>
      </c>
      <c r="N173" s="48" t="s">
        <v>330</v>
      </c>
    </row>
    <row r="174" spans="1:14" ht="12.75">
      <c r="A174" s="37" t="s">
        <v>133</v>
      </c>
      <c r="B174" s="40" t="s">
        <v>330</v>
      </c>
      <c r="C174" s="40" t="s">
        <v>330</v>
      </c>
      <c r="D174" s="40" t="s">
        <v>330</v>
      </c>
      <c r="E174" s="40" t="s">
        <v>330</v>
      </c>
      <c r="F174" s="40" t="s">
        <v>330</v>
      </c>
      <c r="G174" s="40" t="s">
        <v>330</v>
      </c>
      <c r="H174" s="40" t="s">
        <v>330</v>
      </c>
      <c r="I174" s="40" t="s">
        <v>330</v>
      </c>
      <c r="J174" s="40" t="s">
        <v>330</v>
      </c>
      <c r="K174" s="40" t="s">
        <v>330</v>
      </c>
      <c r="L174" s="40" t="s">
        <v>330</v>
      </c>
      <c r="M174" s="40" t="s">
        <v>330</v>
      </c>
      <c r="N174" s="48" t="s">
        <v>330</v>
      </c>
    </row>
    <row r="175" spans="1:14" ht="12.75">
      <c r="A175" s="37" t="s">
        <v>134</v>
      </c>
      <c r="B175" s="40">
        <v>5</v>
      </c>
      <c r="C175" s="40">
        <v>4</v>
      </c>
      <c r="D175" s="40">
        <v>3</v>
      </c>
      <c r="E175" s="40">
        <v>1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2</v>
      </c>
      <c r="M175" s="40">
        <v>4</v>
      </c>
      <c r="N175" s="48">
        <v>8</v>
      </c>
    </row>
    <row r="176" spans="1:14" ht="12.75">
      <c r="A176" s="37" t="s">
        <v>243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1</v>
      </c>
      <c r="N176" s="48">
        <v>0</v>
      </c>
    </row>
    <row r="177" spans="1:14" ht="12.75">
      <c r="A177" s="37" t="s">
        <v>135</v>
      </c>
      <c r="B177" s="40">
        <v>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1</v>
      </c>
      <c r="N177" s="48">
        <v>2</v>
      </c>
    </row>
    <row r="178" spans="1:14" ht="12.75">
      <c r="A178" s="37" t="s">
        <v>136</v>
      </c>
      <c r="B178" s="40">
        <v>5</v>
      </c>
      <c r="C178" s="40">
        <v>3</v>
      </c>
      <c r="D178" s="40">
        <v>2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2</v>
      </c>
      <c r="M178" s="40">
        <v>3</v>
      </c>
      <c r="N178" s="48">
        <v>9</v>
      </c>
    </row>
    <row r="179" spans="1:14" ht="12.75">
      <c r="A179" s="37" t="s">
        <v>137</v>
      </c>
      <c r="B179" s="40" t="s">
        <v>330</v>
      </c>
      <c r="C179" s="40" t="s">
        <v>330</v>
      </c>
      <c r="D179" s="40" t="s">
        <v>330</v>
      </c>
      <c r="E179" s="40" t="s">
        <v>330</v>
      </c>
      <c r="F179" s="40" t="s">
        <v>330</v>
      </c>
      <c r="G179" s="40" t="s">
        <v>330</v>
      </c>
      <c r="H179" s="40" t="s">
        <v>330</v>
      </c>
      <c r="I179" s="40" t="s">
        <v>330</v>
      </c>
      <c r="J179" s="40" t="s">
        <v>330</v>
      </c>
      <c r="K179" s="40" t="s">
        <v>330</v>
      </c>
      <c r="L179" s="40" t="s">
        <v>330</v>
      </c>
      <c r="M179" s="40" t="s">
        <v>330</v>
      </c>
      <c r="N179" s="48" t="s">
        <v>330</v>
      </c>
    </row>
    <row r="180" spans="1:14" ht="12.75">
      <c r="A180" s="37" t="s">
        <v>138</v>
      </c>
      <c r="B180" s="40">
        <v>13</v>
      </c>
      <c r="C180" s="40">
        <v>11</v>
      </c>
      <c r="D180" s="40">
        <v>7</v>
      </c>
      <c r="E180" s="40">
        <v>1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4</v>
      </c>
      <c r="M180" s="40">
        <v>9</v>
      </c>
      <c r="N180" s="48">
        <v>20</v>
      </c>
    </row>
    <row r="181" spans="1:14" ht="12.75">
      <c r="A181" s="37" t="s">
        <v>317</v>
      </c>
      <c r="B181" s="40" t="s">
        <v>330</v>
      </c>
      <c r="C181" s="40" t="s">
        <v>330</v>
      </c>
      <c r="D181" s="40" t="s">
        <v>330</v>
      </c>
      <c r="E181" s="40" t="s">
        <v>330</v>
      </c>
      <c r="F181" s="40" t="s">
        <v>330</v>
      </c>
      <c r="G181" s="40" t="s">
        <v>330</v>
      </c>
      <c r="H181" s="40" t="s">
        <v>330</v>
      </c>
      <c r="I181" s="40" t="s">
        <v>330</v>
      </c>
      <c r="J181" s="40" t="s">
        <v>330</v>
      </c>
      <c r="K181" s="40" t="s">
        <v>330</v>
      </c>
      <c r="L181" s="40" t="s">
        <v>330</v>
      </c>
      <c r="M181" s="40" t="s">
        <v>330</v>
      </c>
      <c r="N181" s="48" t="s">
        <v>330</v>
      </c>
    </row>
    <row r="182" spans="1:14" ht="12.75">
      <c r="A182" s="37" t="s">
        <v>139</v>
      </c>
      <c r="B182" s="40">
        <v>2</v>
      </c>
      <c r="C182" s="40">
        <v>1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2</v>
      </c>
      <c r="N182" s="48">
        <v>4</v>
      </c>
    </row>
    <row r="183" spans="1:14" ht="12.75">
      <c r="A183" s="37" t="s">
        <v>297</v>
      </c>
      <c r="B183" s="40" t="s">
        <v>330</v>
      </c>
      <c r="C183" s="40" t="s">
        <v>330</v>
      </c>
      <c r="D183" s="40" t="s">
        <v>330</v>
      </c>
      <c r="E183" s="40" t="s">
        <v>330</v>
      </c>
      <c r="F183" s="40" t="s">
        <v>330</v>
      </c>
      <c r="G183" s="40" t="s">
        <v>330</v>
      </c>
      <c r="H183" s="40" t="s">
        <v>330</v>
      </c>
      <c r="I183" s="40" t="s">
        <v>330</v>
      </c>
      <c r="J183" s="40" t="s">
        <v>330</v>
      </c>
      <c r="K183" s="40" t="s">
        <v>330</v>
      </c>
      <c r="L183" s="40" t="s">
        <v>330</v>
      </c>
      <c r="M183" s="40" t="s">
        <v>330</v>
      </c>
      <c r="N183" s="48" t="s">
        <v>330</v>
      </c>
    </row>
    <row r="184" spans="1:14" ht="12.75">
      <c r="A184" s="37" t="s">
        <v>140</v>
      </c>
      <c r="B184" s="40">
        <v>8</v>
      </c>
      <c r="C184" s="40">
        <v>6</v>
      </c>
      <c r="D184" s="40">
        <v>3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3</v>
      </c>
      <c r="M184" s="40">
        <v>5</v>
      </c>
      <c r="N184" s="48">
        <v>11</v>
      </c>
    </row>
    <row r="185" spans="1:14" ht="12.75">
      <c r="A185" s="37" t="s">
        <v>141</v>
      </c>
      <c r="B185" s="40">
        <v>3</v>
      </c>
      <c r="C185" s="40">
        <v>3</v>
      </c>
      <c r="D185" s="40">
        <v>1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1</v>
      </c>
      <c r="M185" s="40">
        <v>2</v>
      </c>
      <c r="N185" s="48">
        <v>10</v>
      </c>
    </row>
    <row r="186" spans="1:14" ht="12.75">
      <c r="A186" s="37" t="s">
        <v>142</v>
      </c>
      <c r="B186" s="40">
        <v>18</v>
      </c>
      <c r="C186" s="40">
        <v>17</v>
      </c>
      <c r="D186" s="40">
        <v>10</v>
      </c>
      <c r="E186" s="40">
        <v>4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1</v>
      </c>
      <c r="L186" s="40">
        <v>7</v>
      </c>
      <c r="M186" s="40">
        <v>15</v>
      </c>
      <c r="N186" s="48">
        <v>24</v>
      </c>
    </row>
    <row r="187" spans="1:14" ht="12.75">
      <c r="A187" s="37" t="s">
        <v>143</v>
      </c>
      <c r="B187" s="40">
        <v>2</v>
      </c>
      <c r="C187" s="40">
        <v>2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1</v>
      </c>
      <c r="M187" s="40">
        <v>1</v>
      </c>
      <c r="N187" s="48">
        <v>4</v>
      </c>
    </row>
    <row r="188" spans="1:14" ht="12.75">
      <c r="A188" s="37" t="s">
        <v>144</v>
      </c>
      <c r="B188" s="40">
        <v>8</v>
      </c>
      <c r="C188" s="40">
        <v>7</v>
      </c>
      <c r="D188" s="40">
        <v>3</v>
      </c>
      <c r="E188" s="40">
        <v>1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3</v>
      </c>
      <c r="M188" s="40">
        <v>6</v>
      </c>
      <c r="N188" s="48">
        <v>13</v>
      </c>
    </row>
    <row r="189" spans="1:14" ht="12.75">
      <c r="A189" s="37" t="s">
        <v>145</v>
      </c>
      <c r="B189" s="40" t="s">
        <v>330</v>
      </c>
      <c r="C189" s="40" t="s">
        <v>330</v>
      </c>
      <c r="D189" s="40" t="s">
        <v>330</v>
      </c>
      <c r="E189" s="40" t="s">
        <v>330</v>
      </c>
      <c r="F189" s="40" t="s">
        <v>330</v>
      </c>
      <c r="G189" s="40" t="s">
        <v>330</v>
      </c>
      <c r="H189" s="40" t="s">
        <v>330</v>
      </c>
      <c r="I189" s="40" t="s">
        <v>330</v>
      </c>
      <c r="J189" s="40" t="s">
        <v>330</v>
      </c>
      <c r="K189" s="40" t="s">
        <v>330</v>
      </c>
      <c r="L189" s="40" t="s">
        <v>330</v>
      </c>
      <c r="M189" s="40" t="s">
        <v>330</v>
      </c>
      <c r="N189" s="48" t="s">
        <v>330</v>
      </c>
    </row>
    <row r="190" spans="1:14" ht="12.75">
      <c r="A190" s="37" t="s">
        <v>146</v>
      </c>
      <c r="B190" s="40">
        <v>6</v>
      </c>
      <c r="C190" s="40">
        <v>6</v>
      </c>
      <c r="D190" s="40">
        <v>4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1</v>
      </c>
      <c r="L190" s="40">
        <v>2</v>
      </c>
      <c r="M190" s="40">
        <v>4</v>
      </c>
      <c r="N190" s="48">
        <v>10</v>
      </c>
    </row>
    <row r="191" spans="1:14" ht="12.75">
      <c r="A191" s="37" t="s">
        <v>147</v>
      </c>
      <c r="B191" s="40">
        <v>6</v>
      </c>
      <c r="C191" s="40">
        <v>4</v>
      </c>
      <c r="D191" s="40">
        <v>3</v>
      </c>
      <c r="E191" s="40">
        <v>1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3</v>
      </c>
      <c r="M191" s="40">
        <v>4</v>
      </c>
      <c r="N191" s="48">
        <v>9</v>
      </c>
    </row>
    <row r="192" spans="1:14" ht="12.75">
      <c r="A192" s="37" t="s">
        <v>148</v>
      </c>
      <c r="B192" s="40">
        <v>7</v>
      </c>
      <c r="C192" s="40">
        <v>6</v>
      </c>
      <c r="D192" s="40">
        <v>4</v>
      </c>
      <c r="E192" s="40">
        <v>1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3</v>
      </c>
      <c r="M192" s="40">
        <v>3</v>
      </c>
      <c r="N192" s="48">
        <v>11</v>
      </c>
    </row>
    <row r="193" spans="1:14" ht="12.75">
      <c r="A193" s="37" t="s">
        <v>149</v>
      </c>
      <c r="B193" s="40">
        <v>8</v>
      </c>
      <c r="C193" s="40">
        <v>8</v>
      </c>
      <c r="D193" s="40">
        <v>5</v>
      </c>
      <c r="E193" s="40">
        <v>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1</v>
      </c>
      <c r="L193" s="40">
        <v>4</v>
      </c>
      <c r="M193" s="40">
        <v>7</v>
      </c>
      <c r="N193" s="48">
        <v>14</v>
      </c>
    </row>
    <row r="194" spans="1:14" ht="12.75">
      <c r="A194" s="37" t="s">
        <v>150</v>
      </c>
      <c r="B194" s="40">
        <v>4</v>
      </c>
      <c r="C194" s="40">
        <v>4</v>
      </c>
      <c r="D194" s="40">
        <v>1</v>
      </c>
      <c r="E194" s="40">
        <v>1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3</v>
      </c>
      <c r="M194" s="40">
        <v>4</v>
      </c>
      <c r="N194" s="48">
        <v>8</v>
      </c>
    </row>
    <row r="195" spans="1:14" ht="12.75">
      <c r="A195" s="37" t="s">
        <v>318</v>
      </c>
      <c r="B195" s="40" t="s">
        <v>330</v>
      </c>
      <c r="C195" s="40" t="s">
        <v>330</v>
      </c>
      <c r="D195" s="40" t="s">
        <v>330</v>
      </c>
      <c r="E195" s="40" t="s">
        <v>330</v>
      </c>
      <c r="F195" s="40" t="s">
        <v>330</v>
      </c>
      <c r="G195" s="40" t="s">
        <v>330</v>
      </c>
      <c r="H195" s="40" t="s">
        <v>330</v>
      </c>
      <c r="I195" s="40" t="s">
        <v>330</v>
      </c>
      <c r="J195" s="40" t="s">
        <v>330</v>
      </c>
      <c r="K195" s="40" t="s">
        <v>330</v>
      </c>
      <c r="L195" s="40" t="s">
        <v>330</v>
      </c>
      <c r="M195" s="40" t="s">
        <v>330</v>
      </c>
      <c r="N195" s="48" t="s">
        <v>330</v>
      </c>
    </row>
    <row r="196" spans="1:14" ht="12.75">
      <c r="A196" s="37" t="s">
        <v>151</v>
      </c>
      <c r="B196" s="40">
        <v>9</v>
      </c>
      <c r="C196" s="40">
        <v>7</v>
      </c>
      <c r="D196" s="40">
        <v>4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2</v>
      </c>
      <c r="M196" s="40">
        <v>6</v>
      </c>
      <c r="N196" s="48">
        <v>12</v>
      </c>
    </row>
    <row r="197" spans="1:14" ht="12.75">
      <c r="A197" s="37" t="s">
        <v>152</v>
      </c>
      <c r="B197" s="40">
        <v>6</v>
      </c>
      <c r="C197" s="40">
        <v>3</v>
      </c>
      <c r="D197" s="40">
        <v>1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1</v>
      </c>
      <c r="M197" s="40">
        <v>2</v>
      </c>
      <c r="N197" s="48">
        <v>9</v>
      </c>
    </row>
    <row r="198" spans="1:14" ht="12.75">
      <c r="A198" s="37" t="s">
        <v>153</v>
      </c>
      <c r="B198" s="40">
        <v>9</v>
      </c>
      <c r="C198" s="40">
        <v>9</v>
      </c>
      <c r="D198" s="40">
        <v>2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3</v>
      </c>
      <c r="M198" s="40">
        <v>6</v>
      </c>
      <c r="N198" s="48">
        <v>12</v>
      </c>
    </row>
    <row r="199" spans="1:14" ht="12.75">
      <c r="A199" s="37" t="s">
        <v>154</v>
      </c>
      <c r="B199" s="40">
        <v>6</v>
      </c>
      <c r="C199" s="40">
        <v>5</v>
      </c>
      <c r="D199" s="40">
        <v>2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1</v>
      </c>
      <c r="M199" s="40">
        <v>4</v>
      </c>
      <c r="N199" s="48">
        <v>9</v>
      </c>
    </row>
    <row r="200" spans="1:14" ht="12.75">
      <c r="A200" s="37" t="s">
        <v>155</v>
      </c>
      <c r="B200" s="40">
        <v>6</v>
      </c>
      <c r="C200" s="40">
        <v>4</v>
      </c>
      <c r="D200" s="40">
        <v>1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2</v>
      </c>
      <c r="M200" s="40">
        <v>4</v>
      </c>
      <c r="N200" s="48">
        <v>8</v>
      </c>
    </row>
    <row r="201" spans="1:14" ht="12.75">
      <c r="A201" s="37" t="s">
        <v>319</v>
      </c>
      <c r="B201" s="40" t="s">
        <v>330</v>
      </c>
      <c r="C201" s="40" t="s">
        <v>330</v>
      </c>
      <c r="D201" s="40" t="s">
        <v>330</v>
      </c>
      <c r="E201" s="40" t="s">
        <v>330</v>
      </c>
      <c r="F201" s="40" t="s">
        <v>330</v>
      </c>
      <c r="G201" s="40" t="s">
        <v>330</v>
      </c>
      <c r="H201" s="40" t="s">
        <v>330</v>
      </c>
      <c r="I201" s="40" t="s">
        <v>330</v>
      </c>
      <c r="J201" s="40" t="s">
        <v>330</v>
      </c>
      <c r="K201" s="40" t="s">
        <v>330</v>
      </c>
      <c r="L201" s="40" t="s">
        <v>330</v>
      </c>
      <c r="M201" s="40" t="s">
        <v>330</v>
      </c>
      <c r="N201" s="48" t="s">
        <v>330</v>
      </c>
    </row>
    <row r="202" spans="1:14" ht="12.75">
      <c r="A202" s="37" t="s">
        <v>156</v>
      </c>
      <c r="B202" s="40">
        <v>5</v>
      </c>
      <c r="C202" s="40">
        <v>4</v>
      </c>
      <c r="D202" s="40">
        <v>2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1</v>
      </c>
      <c r="M202" s="40">
        <v>3</v>
      </c>
      <c r="N202" s="48">
        <v>7</v>
      </c>
    </row>
    <row r="203" spans="1:14" ht="12.75">
      <c r="A203" s="37" t="s">
        <v>157</v>
      </c>
      <c r="B203" s="40">
        <v>3</v>
      </c>
      <c r="C203" s="40">
        <v>2</v>
      </c>
      <c r="D203" s="40">
        <v>1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2</v>
      </c>
      <c r="M203" s="40">
        <v>1</v>
      </c>
      <c r="N203" s="48">
        <v>7</v>
      </c>
    </row>
    <row r="204" spans="1:14" ht="12.75">
      <c r="A204" s="37" t="s">
        <v>298</v>
      </c>
      <c r="B204" s="40">
        <v>23</v>
      </c>
      <c r="C204" s="40">
        <v>18</v>
      </c>
      <c r="D204" s="40">
        <v>13</v>
      </c>
      <c r="E204" s="40">
        <v>3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3</v>
      </c>
      <c r="M204" s="40">
        <v>13</v>
      </c>
      <c r="N204" s="48">
        <v>6</v>
      </c>
    </row>
    <row r="205" spans="1:14" ht="12.75">
      <c r="A205" s="37" t="s">
        <v>158</v>
      </c>
      <c r="B205" s="40" t="s">
        <v>330</v>
      </c>
      <c r="C205" s="40" t="s">
        <v>330</v>
      </c>
      <c r="D205" s="40" t="s">
        <v>330</v>
      </c>
      <c r="E205" s="40" t="s">
        <v>330</v>
      </c>
      <c r="F205" s="40" t="s">
        <v>330</v>
      </c>
      <c r="G205" s="40" t="s">
        <v>330</v>
      </c>
      <c r="H205" s="40" t="s">
        <v>330</v>
      </c>
      <c r="I205" s="40" t="s">
        <v>330</v>
      </c>
      <c r="J205" s="40" t="s">
        <v>330</v>
      </c>
      <c r="K205" s="40" t="s">
        <v>330</v>
      </c>
      <c r="L205" s="40" t="s">
        <v>330</v>
      </c>
      <c r="M205" s="40" t="s">
        <v>330</v>
      </c>
      <c r="N205" s="48" t="s">
        <v>330</v>
      </c>
    </row>
    <row r="206" spans="1:14" ht="12.75">
      <c r="A206" s="37" t="s">
        <v>159</v>
      </c>
      <c r="B206" s="40">
        <v>6</v>
      </c>
      <c r="C206" s="40">
        <v>6</v>
      </c>
      <c r="D206" s="40">
        <v>2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2</v>
      </c>
      <c r="M206" s="40">
        <v>4</v>
      </c>
      <c r="N206" s="48">
        <v>9</v>
      </c>
    </row>
    <row r="207" spans="1:14" ht="12.75">
      <c r="A207" s="37" t="s">
        <v>244</v>
      </c>
      <c r="B207" s="40">
        <v>3</v>
      </c>
      <c r="C207" s="40">
        <v>2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1</v>
      </c>
      <c r="N207" s="48">
        <v>1</v>
      </c>
    </row>
    <row r="208" spans="1:14" ht="12.75">
      <c r="A208" s="37" t="s">
        <v>160</v>
      </c>
      <c r="B208" s="40">
        <v>7</v>
      </c>
      <c r="C208" s="40">
        <v>7</v>
      </c>
      <c r="D208" s="40">
        <v>5</v>
      </c>
      <c r="E208" s="40">
        <v>2</v>
      </c>
      <c r="F208" s="40">
        <v>1</v>
      </c>
      <c r="G208" s="40">
        <v>0</v>
      </c>
      <c r="H208" s="40">
        <v>0</v>
      </c>
      <c r="I208" s="40">
        <v>0</v>
      </c>
      <c r="J208" s="40">
        <v>0</v>
      </c>
      <c r="K208" s="40">
        <v>1</v>
      </c>
      <c r="L208" s="40">
        <v>5</v>
      </c>
      <c r="M208" s="40">
        <v>5</v>
      </c>
      <c r="N208" s="48">
        <v>11</v>
      </c>
    </row>
    <row r="209" spans="1:14" ht="12.75">
      <c r="A209" s="37" t="s">
        <v>161</v>
      </c>
      <c r="B209" s="40">
        <v>2</v>
      </c>
      <c r="C209" s="40">
        <v>2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1</v>
      </c>
      <c r="N209" s="48">
        <v>4</v>
      </c>
    </row>
    <row r="210" spans="1:14" ht="12.75">
      <c r="A210" s="37" t="s">
        <v>245</v>
      </c>
      <c r="B210" s="40">
        <v>8</v>
      </c>
      <c r="C210" s="40">
        <v>8</v>
      </c>
      <c r="D210" s="40">
        <v>3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2</v>
      </c>
      <c r="M210" s="40">
        <v>6</v>
      </c>
      <c r="N210" s="48">
        <v>9</v>
      </c>
    </row>
    <row r="211" spans="1:14" ht="12.75">
      <c r="A211" s="37" t="s">
        <v>246</v>
      </c>
      <c r="B211" s="40">
        <v>10</v>
      </c>
      <c r="C211" s="40">
        <v>9</v>
      </c>
      <c r="D211" s="40">
        <v>5</v>
      </c>
      <c r="E211" s="40">
        <v>1</v>
      </c>
      <c r="F211" s="40">
        <v>1</v>
      </c>
      <c r="G211" s="40">
        <v>0</v>
      </c>
      <c r="H211" s="40">
        <v>0</v>
      </c>
      <c r="I211" s="40">
        <v>0</v>
      </c>
      <c r="J211" s="40">
        <v>0</v>
      </c>
      <c r="K211" s="40">
        <v>2</v>
      </c>
      <c r="L211" s="40">
        <v>5</v>
      </c>
      <c r="M211" s="40">
        <v>9</v>
      </c>
      <c r="N211" s="48">
        <v>12</v>
      </c>
    </row>
    <row r="212" spans="1:14" ht="12.75">
      <c r="A212" s="37" t="s">
        <v>162</v>
      </c>
      <c r="B212" s="40">
        <v>23</v>
      </c>
      <c r="C212" s="40">
        <v>25</v>
      </c>
      <c r="D212" s="40">
        <v>19</v>
      </c>
      <c r="E212" s="40">
        <v>6</v>
      </c>
      <c r="F212" s="40">
        <v>1</v>
      </c>
      <c r="G212" s="40">
        <v>0</v>
      </c>
      <c r="H212" s="40">
        <v>0</v>
      </c>
      <c r="I212" s="40">
        <v>0</v>
      </c>
      <c r="J212" s="40">
        <v>0</v>
      </c>
      <c r="K212" s="40">
        <v>1</v>
      </c>
      <c r="L212" s="40">
        <v>7</v>
      </c>
      <c r="M212" s="40">
        <v>15</v>
      </c>
      <c r="N212" s="48">
        <v>29</v>
      </c>
    </row>
    <row r="213" spans="1:14" ht="12.75">
      <c r="A213" s="37" t="s">
        <v>163</v>
      </c>
      <c r="B213" s="40">
        <v>3</v>
      </c>
      <c r="C213" s="40">
        <v>2</v>
      </c>
      <c r="D213" s="40">
        <v>1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1</v>
      </c>
      <c r="M213" s="40">
        <v>2</v>
      </c>
      <c r="N213" s="48">
        <v>4</v>
      </c>
    </row>
    <row r="214" spans="1:14" ht="12.75">
      <c r="A214" s="37" t="s">
        <v>247</v>
      </c>
      <c r="B214" s="40" t="s">
        <v>330</v>
      </c>
      <c r="C214" s="40" t="s">
        <v>330</v>
      </c>
      <c r="D214" s="40" t="s">
        <v>330</v>
      </c>
      <c r="E214" s="40" t="s">
        <v>330</v>
      </c>
      <c r="F214" s="40" t="s">
        <v>330</v>
      </c>
      <c r="G214" s="40" t="s">
        <v>330</v>
      </c>
      <c r="H214" s="40" t="s">
        <v>330</v>
      </c>
      <c r="I214" s="40" t="s">
        <v>330</v>
      </c>
      <c r="J214" s="40" t="s">
        <v>330</v>
      </c>
      <c r="K214" s="40" t="s">
        <v>330</v>
      </c>
      <c r="L214" s="40" t="s">
        <v>330</v>
      </c>
      <c r="M214" s="40" t="s">
        <v>330</v>
      </c>
      <c r="N214" s="48" t="s">
        <v>330</v>
      </c>
    </row>
    <row r="215" spans="1:14" ht="12.75">
      <c r="A215" s="37" t="s">
        <v>164</v>
      </c>
      <c r="B215" s="40">
        <v>6</v>
      </c>
      <c r="C215" s="40">
        <v>4</v>
      </c>
      <c r="D215" s="40">
        <v>2</v>
      </c>
      <c r="E215" s="40">
        <v>1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2</v>
      </c>
      <c r="M215" s="40">
        <v>5</v>
      </c>
      <c r="N215" s="48">
        <v>9</v>
      </c>
    </row>
    <row r="216" spans="1:14" ht="12.75">
      <c r="A216" s="37" t="s">
        <v>248</v>
      </c>
      <c r="B216" s="40" t="s">
        <v>330</v>
      </c>
      <c r="C216" s="40" t="s">
        <v>330</v>
      </c>
      <c r="D216" s="40" t="s">
        <v>330</v>
      </c>
      <c r="E216" s="40" t="s">
        <v>330</v>
      </c>
      <c r="F216" s="40" t="s">
        <v>330</v>
      </c>
      <c r="G216" s="40" t="s">
        <v>330</v>
      </c>
      <c r="H216" s="40" t="s">
        <v>330</v>
      </c>
      <c r="I216" s="40" t="s">
        <v>330</v>
      </c>
      <c r="J216" s="40" t="s">
        <v>330</v>
      </c>
      <c r="K216" s="40" t="s">
        <v>330</v>
      </c>
      <c r="L216" s="40" t="s">
        <v>330</v>
      </c>
      <c r="M216" s="40" t="s">
        <v>330</v>
      </c>
      <c r="N216" s="48" t="s">
        <v>330</v>
      </c>
    </row>
    <row r="217" spans="1:14" ht="12.75">
      <c r="A217" s="37" t="s">
        <v>165</v>
      </c>
      <c r="B217" s="40">
        <v>6</v>
      </c>
      <c r="C217" s="40">
        <v>4</v>
      </c>
      <c r="D217" s="40">
        <v>1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1</v>
      </c>
      <c r="M217" s="40">
        <v>5</v>
      </c>
      <c r="N217" s="48">
        <v>9</v>
      </c>
    </row>
    <row r="218" spans="1:14" ht="12.75">
      <c r="A218" s="37" t="s">
        <v>166</v>
      </c>
      <c r="B218" s="40">
        <v>6</v>
      </c>
      <c r="C218" s="40">
        <v>5</v>
      </c>
      <c r="D218" s="40">
        <v>1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2</v>
      </c>
      <c r="M218" s="40">
        <v>3</v>
      </c>
      <c r="N218" s="48">
        <v>8</v>
      </c>
    </row>
    <row r="219" spans="1:14" ht="12.75">
      <c r="A219" s="37" t="s">
        <v>249</v>
      </c>
      <c r="B219" s="40" t="s">
        <v>330</v>
      </c>
      <c r="C219" s="40" t="s">
        <v>330</v>
      </c>
      <c r="D219" s="40" t="s">
        <v>330</v>
      </c>
      <c r="E219" s="40" t="s">
        <v>330</v>
      </c>
      <c r="F219" s="40" t="s">
        <v>330</v>
      </c>
      <c r="G219" s="40" t="s">
        <v>330</v>
      </c>
      <c r="H219" s="40" t="s">
        <v>330</v>
      </c>
      <c r="I219" s="40" t="s">
        <v>330</v>
      </c>
      <c r="J219" s="40" t="s">
        <v>330</v>
      </c>
      <c r="K219" s="40" t="s">
        <v>330</v>
      </c>
      <c r="L219" s="40" t="s">
        <v>330</v>
      </c>
      <c r="M219" s="40" t="s">
        <v>330</v>
      </c>
      <c r="N219" s="48" t="s">
        <v>330</v>
      </c>
    </row>
    <row r="220" spans="1:14" ht="12.75">
      <c r="A220" s="37" t="s">
        <v>167</v>
      </c>
      <c r="B220" s="40" t="s">
        <v>330</v>
      </c>
      <c r="C220" s="40" t="s">
        <v>330</v>
      </c>
      <c r="D220" s="40" t="s">
        <v>330</v>
      </c>
      <c r="E220" s="40" t="s">
        <v>330</v>
      </c>
      <c r="F220" s="40" t="s">
        <v>330</v>
      </c>
      <c r="G220" s="40" t="s">
        <v>330</v>
      </c>
      <c r="H220" s="40" t="s">
        <v>330</v>
      </c>
      <c r="I220" s="40" t="s">
        <v>330</v>
      </c>
      <c r="J220" s="40" t="s">
        <v>330</v>
      </c>
      <c r="K220" s="40" t="s">
        <v>330</v>
      </c>
      <c r="L220" s="40" t="s">
        <v>330</v>
      </c>
      <c r="M220" s="40" t="s">
        <v>330</v>
      </c>
      <c r="N220" s="48" t="s">
        <v>330</v>
      </c>
    </row>
    <row r="221" spans="1:14" ht="12.75">
      <c r="A221" s="37" t="s">
        <v>168</v>
      </c>
      <c r="B221" s="40">
        <v>7</v>
      </c>
      <c r="C221" s="40">
        <v>7</v>
      </c>
      <c r="D221" s="40">
        <v>2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3</v>
      </c>
      <c r="M221" s="40">
        <v>6</v>
      </c>
      <c r="N221" s="48">
        <v>10</v>
      </c>
    </row>
    <row r="222" spans="1:14" ht="12.75">
      <c r="A222" s="37" t="s">
        <v>169</v>
      </c>
      <c r="B222" s="40" t="s">
        <v>330</v>
      </c>
      <c r="C222" s="40" t="s">
        <v>330</v>
      </c>
      <c r="D222" s="40" t="s">
        <v>330</v>
      </c>
      <c r="E222" s="40" t="s">
        <v>330</v>
      </c>
      <c r="F222" s="40" t="s">
        <v>330</v>
      </c>
      <c r="G222" s="40" t="s">
        <v>330</v>
      </c>
      <c r="H222" s="40" t="s">
        <v>330</v>
      </c>
      <c r="I222" s="40" t="s">
        <v>330</v>
      </c>
      <c r="J222" s="40" t="s">
        <v>330</v>
      </c>
      <c r="K222" s="40" t="s">
        <v>330</v>
      </c>
      <c r="L222" s="40" t="s">
        <v>330</v>
      </c>
      <c r="M222" s="40" t="s">
        <v>330</v>
      </c>
      <c r="N222" s="48" t="s">
        <v>330</v>
      </c>
    </row>
    <row r="223" spans="1:14" ht="12.75">
      <c r="A223" s="37" t="s">
        <v>170</v>
      </c>
      <c r="B223" s="40">
        <v>7</v>
      </c>
      <c r="C223" s="40">
        <v>9</v>
      </c>
      <c r="D223" s="40">
        <v>6</v>
      </c>
      <c r="E223" s="40">
        <v>2</v>
      </c>
      <c r="F223" s="40">
        <v>1</v>
      </c>
      <c r="G223" s="40">
        <v>0</v>
      </c>
      <c r="H223" s="40">
        <v>0</v>
      </c>
      <c r="I223" s="40">
        <v>0</v>
      </c>
      <c r="J223" s="40">
        <v>1</v>
      </c>
      <c r="K223" s="40">
        <v>1</v>
      </c>
      <c r="L223" s="40">
        <v>4</v>
      </c>
      <c r="M223" s="40">
        <v>7</v>
      </c>
      <c r="N223" s="48">
        <v>12</v>
      </c>
    </row>
    <row r="224" spans="1:14" ht="12.75">
      <c r="A224" s="37" t="s">
        <v>171</v>
      </c>
      <c r="B224" s="40">
        <v>2</v>
      </c>
      <c r="C224" s="40">
        <v>2</v>
      </c>
      <c r="D224" s="40">
        <v>1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1</v>
      </c>
      <c r="M224" s="40">
        <v>2</v>
      </c>
      <c r="N224" s="48">
        <v>6</v>
      </c>
    </row>
    <row r="225" spans="1:14" ht="12.75">
      <c r="A225" s="37" t="s">
        <v>172</v>
      </c>
      <c r="B225" s="40">
        <v>11</v>
      </c>
      <c r="C225" s="40">
        <v>10</v>
      </c>
      <c r="D225" s="40">
        <v>7</v>
      </c>
      <c r="E225" s="40">
        <v>2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1</v>
      </c>
      <c r="L225" s="40">
        <v>4</v>
      </c>
      <c r="M225" s="40">
        <v>8</v>
      </c>
      <c r="N225" s="48">
        <v>14</v>
      </c>
    </row>
    <row r="226" spans="1:14" ht="12.75">
      <c r="A226" s="37" t="s">
        <v>173</v>
      </c>
      <c r="B226" s="40">
        <v>9</v>
      </c>
      <c r="C226" s="40">
        <v>6</v>
      </c>
      <c r="D226" s="40">
        <v>3</v>
      </c>
      <c r="E226" s="40">
        <v>1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2</v>
      </c>
      <c r="M226" s="40">
        <v>6</v>
      </c>
      <c r="N226" s="48">
        <v>10</v>
      </c>
    </row>
    <row r="227" spans="1:14" ht="12.75">
      <c r="A227" s="37" t="s">
        <v>320</v>
      </c>
      <c r="B227" s="40" t="s">
        <v>330</v>
      </c>
      <c r="C227" s="40" t="s">
        <v>330</v>
      </c>
      <c r="D227" s="40" t="s">
        <v>330</v>
      </c>
      <c r="E227" s="40" t="s">
        <v>330</v>
      </c>
      <c r="F227" s="40" t="s">
        <v>330</v>
      </c>
      <c r="G227" s="40" t="s">
        <v>330</v>
      </c>
      <c r="H227" s="40" t="s">
        <v>330</v>
      </c>
      <c r="I227" s="40" t="s">
        <v>330</v>
      </c>
      <c r="J227" s="40" t="s">
        <v>330</v>
      </c>
      <c r="K227" s="40" t="s">
        <v>330</v>
      </c>
      <c r="L227" s="40" t="s">
        <v>330</v>
      </c>
      <c r="M227" s="40" t="s">
        <v>330</v>
      </c>
      <c r="N227" s="48" t="s">
        <v>330</v>
      </c>
    </row>
    <row r="228" spans="1:14" ht="12.75">
      <c r="A228" s="37" t="s">
        <v>174</v>
      </c>
      <c r="B228" s="40">
        <v>7</v>
      </c>
      <c r="C228" s="40">
        <v>5</v>
      </c>
      <c r="D228" s="40">
        <v>3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1</v>
      </c>
      <c r="M228" s="40">
        <v>4</v>
      </c>
      <c r="N228" s="48">
        <v>7</v>
      </c>
    </row>
    <row r="229" spans="1:14" ht="12.75">
      <c r="A229" s="37" t="s">
        <v>175</v>
      </c>
      <c r="B229" s="40" t="s">
        <v>330</v>
      </c>
      <c r="C229" s="40" t="s">
        <v>330</v>
      </c>
      <c r="D229" s="40" t="s">
        <v>330</v>
      </c>
      <c r="E229" s="40" t="s">
        <v>330</v>
      </c>
      <c r="F229" s="40" t="s">
        <v>330</v>
      </c>
      <c r="G229" s="40" t="s">
        <v>330</v>
      </c>
      <c r="H229" s="40" t="s">
        <v>330</v>
      </c>
      <c r="I229" s="40" t="s">
        <v>330</v>
      </c>
      <c r="J229" s="40" t="s">
        <v>330</v>
      </c>
      <c r="K229" s="40" t="s">
        <v>330</v>
      </c>
      <c r="L229" s="40" t="s">
        <v>330</v>
      </c>
      <c r="M229" s="40" t="s">
        <v>330</v>
      </c>
      <c r="N229" s="48" t="s">
        <v>330</v>
      </c>
    </row>
    <row r="230" spans="1:14" ht="12.75">
      <c r="A230" s="37" t="s">
        <v>178</v>
      </c>
      <c r="B230" s="40">
        <v>3</v>
      </c>
      <c r="C230" s="40">
        <v>3</v>
      </c>
      <c r="D230" s="40">
        <v>1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1</v>
      </c>
      <c r="M230" s="40">
        <v>2</v>
      </c>
      <c r="N230" s="48">
        <v>6</v>
      </c>
    </row>
    <row r="231" spans="1:14" ht="12.75">
      <c r="A231" s="37" t="s">
        <v>179</v>
      </c>
      <c r="B231" s="40" t="s">
        <v>330</v>
      </c>
      <c r="C231" s="40" t="s">
        <v>330</v>
      </c>
      <c r="D231" s="40" t="s">
        <v>330</v>
      </c>
      <c r="E231" s="40" t="s">
        <v>330</v>
      </c>
      <c r="F231" s="40" t="s">
        <v>330</v>
      </c>
      <c r="G231" s="40" t="s">
        <v>330</v>
      </c>
      <c r="H231" s="40" t="s">
        <v>330</v>
      </c>
      <c r="I231" s="40" t="s">
        <v>330</v>
      </c>
      <c r="J231" s="40" t="s">
        <v>330</v>
      </c>
      <c r="K231" s="40" t="s">
        <v>330</v>
      </c>
      <c r="L231" s="40" t="s">
        <v>330</v>
      </c>
      <c r="M231" s="40" t="s">
        <v>330</v>
      </c>
      <c r="N231" s="48" t="s">
        <v>330</v>
      </c>
    </row>
    <row r="232" spans="1:14" ht="12.75">
      <c r="A232" s="37" t="s">
        <v>182</v>
      </c>
      <c r="B232" s="40">
        <v>8</v>
      </c>
      <c r="C232" s="40">
        <v>7</v>
      </c>
      <c r="D232" s="40">
        <v>4</v>
      </c>
      <c r="E232" s="40">
        <v>1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3</v>
      </c>
      <c r="M232" s="40">
        <v>6</v>
      </c>
      <c r="N232" s="48">
        <v>11</v>
      </c>
    </row>
    <row r="233" spans="1:14" ht="12.75">
      <c r="A233" s="37" t="s">
        <v>181</v>
      </c>
      <c r="B233" s="40">
        <v>6</v>
      </c>
      <c r="C233" s="40">
        <v>5</v>
      </c>
      <c r="D233" s="40">
        <v>3</v>
      </c>
      <c r="E233" s="40">
        <v>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1</v>
      </c>
      <c r="L233" s="40">
        <v>3</v>
      </c>
      <c r="M233" s="40">
        <v>5</v>
      </c>
      <c r="N233" s="48">
        <v>9</v>
      </c>
    </row>
    <row r="234" spans="1:14" ht="12.75">
      <c r="A234" s="37" t="s">
        <v>184</v>
      </c>
      <c r="B234" s="40" t="s">
        <v>330</v>
      </c>
      <c r="C234" s="40" t="s">
        <v>330</v>
      </c>
      <c r="D234" s="40" t="s">
        <v>330</v>
      </c>
      <c r="E234" s="40" t="s">
        <v>330</v>
      </c>
      <c r="F234" s="40" t="s">
        <v>330</v>
      </c>
      <c r="G234" s="40" t="s">
        <v>330</v>
      </c>
      <c r="H234" s="40" t="s">
        <v>330</v>
      </c>
      <c r="I234" s="40" t="s">
        <v>330</v>
      </c>
      <c r="J234" s="40" t="s">
        <v>330</v>
      </c>
      <c r="K234" s="40" t="s">
        <v>330</v>
      </c>
      <c r="L234" s="40" t="s">
        <v>330</v>
      </c>
      <c r="M234" s="40" t="s">
        <v>330</v>
      </c>
      <c r="N234" s="48" t="s">
        <v>330</v>
      </c>
    </row>
    <row r="235" spans="1:14" ht="12.75">
      <c r="A235" s="37" t="s">
        <v>183</v>
      </c>
      <c r="B235" s="40">
        <v>6</v>
      </c>
      <c r="C235" s="40">
        <v>6</v>
      </c>
      <c r="D235" s="40">
        <v>2</v>
      </c>
      <c r="E235" s="40">
        <v>1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4</v>
      </c>
      <c r="M235" s="40">
        <v>4</v>
      </c>
      <c r="N235" s="48">
        <v>11</v>
      </c>
    </row>
    <row r="236" spans="1:14" ht="12.75">
      <c r="A236" s="37" t="s">
        <v>180</v>
      </c>
      <c r="B236" s="40">
        <v>4</v>
      </c>
      <c r="C236" s="40">
        <v>3</v>
      </c>
      <c r="D236" s="40">
        <v>3</v>
      </c>
      <c r="E236" s="40">
        <v>1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1</v>
      </c>
      <c r="L236" s="40">
        <v>2</v>
      </c>
      <c r="M236" s="40">
        <v>4</v>
      </c>
      <c r="N236" s="48">
        <v>7</v>
      </c>
    </row>
    <row r="237" spans="1:14" ht="12.75">
      <c r="A237" s="37" t="s">
        <v>185</v>
      </c>
      <c r="B237" s="40">
        <v>4</v>
      </c>
      <c r="C237" s="40">
        <v>4</v>
      </c>
      <c r="D237" s="40">
        <v>3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4</v>
      </c>
      <c r="N237" s="48">
        <v>8</v>
      </c>
    </row>
    <row r="238" spans="1:14" ht="12.75">
      <c r="A238" s="37" t="s">
        <v>186</v>
      </c>
      <c r="B238" s="40">
        <v>10</v>
      </c>
      <c r="C238" s="40">
        <v>11</v>
      </c>
      <c r="D238" s="40">
        <v>7</v>
      </c>
      <c r="E238" s="40">
        <v>2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1</v>
      </c>
      <c r="L238" s="40">
        <v>5</v>
      </c>
      <c r="M238" s="40">
        <v>7</v>
      </c>
      <c r="N238" s="48">
        <v>17</v>
      </c>
    </row>
    <row r="239" spans="1:14" ht="12.75">
      <c r="A239" s="37" t="s">
        <v>187</v>
      </c>
      <c r="B239" s="40">
        <v>7</v>
      </c>
      <c r="C239" s="40">
        <v>6</v>
      </c>
      <c r="D239" s="40">
        <v>3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3</v>
      </c>
      <c r="M239" s="40">
        <v>4</v>
      </c>
      <c r="N239" s="48">
        <v>11</v>
      </c>
    </row>
    <row r="240" spans="1:14" ht="12.75">
      <c r="A240" s="37" t="s">
        <v>188</v>
      </c>
      <c r="B240" s="40">
        <v>28</v>
      </c>
      <c r="C240" s="40">
        <v>31</v>
      </c>
      <c r="D240" s="40">
        <v>32</v>
      </c>
      <c r="E240" s="40">
        <v>22</v>
      </c>
      <c r="F240" s="40">
        <v>2</v>
      </c>
      <c r="G240" s="40">
        <v>0</v>
      </c>
      <c r="H240" s="40">
        <v>0</v>
      </c>
      <c r="I240" s="40">
        <v>0</v>
      </c>
      <c r="J240" s="40">
        <v>0</v>
      </c>
      <c r="K240" s="40">
        <v>3</v>
      </c>
      <c r="L240" s="40">
        <v>10</v>
      </c>
      <c r="M240" s="40">
        <v>18</v>
      </c>
      <c r="N240" s="48">
        <v>39</v>
      </c>
    </row>
    <row r="241" spans="1:14" ht="12.75">
      <c r="A241" s="37" t="s">
        <v>189</v>
      </c>
      <c r="B241" s="40">
        <v>28</v>
      </c>
      <c r="C241" s="40">
        <v>29</v>
      </c>
      <c r="D241" s="40">
        <v>24</v>
      </c>
      <c r="E241" s="40">
        <v>10</v>
      </c>
      <c r="F241" s="40">
        <v>1</v>
      </c>
      <c r="G241" s="40">
        <v>0</v>
      </c>
      <c r="H241" s="40">
        <v>0</v>
      </c>
      <c r="I241" s="40">
        <v>0</v>
      </c>
      <c r="J241" s="40">
        <v>0</v>
      </c>
      <c r="K241" s="40">
        <v>2</v>
      </c>
      <c r="L241" s="40">
        <v>8</v>
      </c>
      <c r="M241" s="40">
        <v>18</v>
      </c>
      <c r="N241" s="48">
        <v>38</v>
      </c>
    </row>
    <row r="242" spans="1:14" ht="12.75">
      <c r="A242" s="37" t="s">
        <v>190</v>
      </c>
      <c r="B242" s="40">
        <v>28</v>
      </c>
      <c r="C242" s="40">
        <v>33</v>
      </c>
      <c r="D242" s="40">
        <v>25</v>
      </c>
      <c r="E242" s="40">
        <v>11</v>
      </c>
      <c r="F242" s="40">
        <v>4</v>
      </c>
      <c r="G242" s="40">
        <v>0</v>
      </c>
      <c r="H242" s="40">
        <v>0</v>
      </c>
      <c r="I242" s="40">
        <v>0</v>
      </c>
      <c r="J242" s="40">
        <v>1</v>
      </c>
      <c r="K242" s="40">
        <v>6</v>
      </c>
      <c r="L242" s="40">
        <v>15</v>
      </c>
      <c r="M242" s="40">
        <v>22</v>
      </c>
      <c r="N242" s="48">
        <v>39</v>
      </c>
    </row>
    <row r="243" spans="1:14" ht="12.75">
      <c r="A243" s="37" t="s">
        <v>321</v>
      </c>
      <c r="B243" s="40" t="s">
        <v>330</v>
      </c>
      <c r="C243" s="40" t="s">
        <v>330</v>
      </c>
      <c r="D243" s="40" t="s">
        <v>330</v>
      </c>
      <c r="E243" s="40" t="s">
        <v>330</v>
      </c>
      <c r="F243" s="40" t="s">
        <v>330</v>
      </c>
      <c r="G243" s="40" t="s">
        <v>330</v>
      </c>
      <c r="H243" s="40" t="s">
        <v>330</v>
      </c>
      <c r="I243" s="40" t="s">
        <v>330</v>
      </c>
      <c r="J243" s="40" t="s">
        <v>330</v>
      </c>
      <c r="K243" s="40" t="s">
        <v>330</v>
      </c>
      <c r="L243" s="40" t="s">
        <v>330</v>
      </c>
      <c r="M243" s="40" t="s">
        <v>330</v>
      </c>
      <c r="N243" s="48" t="s">
        <v>330</v>
      </c>
    </row>
    <row r="244" spans="1:14" ht="12.75">
      <c r="A244" s="37" t="s">
        <v>322</v>
      </c>
      <c r="B244" s="40" t="s">
        <v>330</v>
      </c>
      <c r="C244" s="40" t="s">
        <v>330</v>
      </c>
      <c r="D244" s="40" t="s">
        <v>330</v>
      </c>
      <c r="E244" s="40" t="s">
        <v>330</v>
      </c>
      <c r="F244" s="40" t="s">
        <v>330</v>
      </c>
      <c r="G244" s="40" t="s">
        <v>330</v>
      </c>
      <c r="H244" s="40" t="s">
        <v>330</v>
      </c>
      <c r="I244" s="40" t="s">
        <v>330</v>
      </c>
      <c r="J244" s="40" t="s">
        <v>330</v>
      </c>
      <c r="K244" s="40" t="s">
        <v>330</v>
      </c>
      <c r="L244" s="40" t="s">
        <v>330</v>
      </c>
      <c r="M244" s="40" t="s">
        <v>330</v>
      </c>
      <c r="N244" s="48" t="s">
        <v>330</v>
      </c>
    </row>
    <row r="245" spans="1:14" ht="12.75">
      <c r="A245" s="37" t="s">
        <v>191</v>
      </c>
      <c r="B245" s="40">
        <v>4</v>
      </c>
      <c r="C245" s="40">
        <v>4</v>
      </c>
      <c r="D245" s="40">
        <v>2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2</v>
      </c>
      <c r="M245" s="40">
        <v>4</v>
      </c>
      <c r="N245" s="48">
        <v>8</v>
      </c>
    </row>
    <row r="246" spans="1:14" ht="12.75">
      <c r="A246" s="37" t="s">
        <v>192</v>
      </c>
      <c r="B246" s="40">
        <v>68</v>
      </c>
      <c r="C246" s="40">
        <v>81</v>
      </c>
      <c r="D246" s="40">
        <v>90</v>
      </c>
      <c r="E246" s="40">
        <v>85</v>
      </c>
      <c r="F246" s="40">
        <v>58</v>
      </c>
      <c r="G246" s="40">
        <v>8</v>
      </c>
      <c r="H246" s="40">
        <v>0</v>
      </c>
      <c r="I246" s="40">
        <v>0</v>
      </c>
      <c r="J246" s="40">
        <v>2</v>
      </c>
      <c r="K246" s="40">
        <v>13</v>
      </c>
      <c r="L246" s="40">
        <v>32</v>
      </c>
      <c r="M246" s="40">
        <v>50</v>
      </c>
      <c r="N246" s="48">
        <v>94</v>
      </c>
    </row>
    <row r="247" spans="1:14" ht="12.75">
      <c r="A247" s="37" t="s">
        <v>193</v>
      </c>
      <c r="B247" s="40">
        <v>28</v>
      </c>
      <c r="C247" s="40">
        <v>32</v>
      </c>
      <c r="D247" s="40">
        <v>27</v>
      </c>
      <c r="E247" s="40">
        <v>8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1</v>
      </c>
      <c r="L247" s="40">
        <v>8</v>
      </c>
      <c r="M247" s="40">
        <v>17</v>
      </c>
      <c r="N247" s="48">
        <v>40</v>
      </c>
    </row>
    <row r="248" spans="1:14" ht="12.75">
      <c r="A248" s="37" t="s">
        <v>194</v>
      </c>
      <c r="B248" s="40" t="s">
        <v>330</v>
      </c>
      <c r="C248" s="40" t="s">
        <v>330</v>
      </c>
      <c r="D248" s="40" t="s">
        <v>330</v>
      </c>
      <c r="E248" s="40" t="s">
        <v>330</v>
      </c>
      <c r="F248" s="40" t="s">
        <v>330</v>
      </c>
      <c r="G248" s="40" t="s">
        <v>330</v>
      </c>
      <c r="H248" s="40" t="s">
        <v>330</v>
      </c>
      <c r="I248" s="40" t="s">
        <v>330</v>
      </c>
      <c r="J248" s="40" t="s">
        <v>330</v>
      </c>
      <c r="K248" s="40" t="s">
        <v>330</v>
      </c>
      <c r="L248" s="40" t="s">
        <v>330</v>
      </c>
      <c r="M248" s="40" t="s">
        <v>330</v>
      </c>
      <c r="N248" s="48" t="s">
        <v>330</v>
      </c>
    </row>
    <row r="249" spans="1:14" ht="12.75">
      <c r="A249" s="37" t="s">
        <v>323</v>
      </c>
      <c r="B249" s="40" t="s">
        <v>330</v>
      </c>
      <c r="C249" s="40" t="s">
        <v>330</v>
      </c>
      <c r="D249" s="40" t="s">
        <v>330</v>
      </c>
      <c r="E249" s="40" t="s">
        <v>330</v>
      </c>
      <c r="F249" s="40" t="s">
        <v>330</v>
      </c>
      <c r="G249" s="40" t="s">
        <v>330</v>
      </c>
      <c r="H249" s="40" t="s">
        <v>330</v>
      </c>
      <c r="I249" s="40" t="s">
        <v>330</v>
      </c>
      <c r="J249" s="40" t="s">
        <v>330</v>
      </c>
      <c r="K249" s="40" t="s">
        <v>330</v>
      </c>
      <c r="L249" s="40" t="s">
        <v>330</v>
      </c>
      <c r="M249" s="40" t="s">
        <v>330</v>
      </c>
      <c r="N249" s="48" t="s">
        <v>330</v>
      </c>
    </row>
    <row r="250" spans="1:14" ht="12.75">
      <c r="A250" s="37" t="s">
        <v>195</v>
      </c>
      <c r="B250" s="40" t="s">
        <v>330</v>
      </c>
      <c r="C250" s="40" t="s">
        <v>330</v>
      </c>
      <c r="D250" s="40" t="s">
        <v>330</v>
      </c>
      <c r="E250" s="40" t="s">
        <v>330</v>
      </c>
      <c r="F250" s="40" t="s">
        <v>330</v>
      </c>
      <c r="G250" s="40" t="s">
        <v>330</v>
      </c>
      <c r="H250" s="40" t="s">
        <v>330</v>
      </c>
      <c r="I250" s="40" t="s">
        <v>330</v>
      </c>
      <c r="J250" s="40" t="s">
        <v>330</v>
      </c>
      <c r="K250" s="40" t="s">
        <v>330</v>
      </c>
      <c r="L250" s="40" t="s">
        <v>330</v>
      </c>
      <c r="M250" s="40" t="s">
        <v>330</v>
      </c>
      <c r="N250" s="48" t="s">
        <v>330</v>
      </c>
    </row>
    <row r="251" spans="1:14" ht="12.75">
      <c r="A251" s="37" t="s">
        <v>196</v>
      </c>
      <c r="B251" s="40" t="s">
        <v>330</v>
      </c>
      <c r="C251" s="40" t="s">
        <v>330</v>
      </c>
      <c r="D251" s="40" t="s">
        <v>330</v>
      </c>
      <c r="E251" s="40" t="s">
        <v>330</v>
      </c>
      <c r="F251" s="40" t="s">
        <v>330</v>
      </c>
      <c r="G251" s="40" t="s">
        <v>330</v>
      </c>
      <c r="H251" s="40" t="s">
        <v>330</v>
      </c>
      <c r="I251" s="40" t="s">
        <v>330</v>
      </c>
      <c r="J251" s="40" t="s">
        <v>330</v>
      </c>
      <c r="K251" s="40" t="s">
        <v>330</v>
      </c>
      <c r="L251" s="40" t="s">
        <v>330</v>
      </c>
      <c r="M251" s="40" t="s">
        <v>330</v>
      </c>
      <c r="N251" s="48" t="s">
        <v>330</v>
      </c>
    </row>
    <row r="252" spans="1:14" ht="12.75">
      <c r="A252" s="37" t="s">
        <v>197</v>
      </c>
      <c r="B252" s="40">
        <v>9</v>
      </c>
      <c r="C252" s="40">
        <v>7</v>
      </c>
      <c r="D252" s="40">
        <v>3</v>
      </c>
      <c r="E252" s="40">
        <v>1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3</v>
      </c>
      <c r="M252" s="40">
        <v>7</v>
      </c>
      <c r="N252" s="48">
        <v>14</v>
      </c>
    </row>
    <row r="253" spans="1:14" ht="12.75">
      <c r="A253" s="37" t="s">
        <v>177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8">
        <v>1</v>
      </c>
    </row>
    <row r="254" spans="1:14" ht="12.75">
      <c r="A254" s="37" t="s">
        <v>176</v>
      </c>
      <c r="B254" s="40">
        <v>1</v>
      </c>
      <c r="C254" s="40">
        <v>1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8">
        <v>1</v>
      </c>
    </row>
    <row r="255" spans="1:14" ht="12.75">
      <c r="A255" s="37" t="s">
        <v>324</v>
      </c>
      <c r="B255" s="40" t="s">
        <v>330</v>
      </c>
      <c r="C255" s="40" t="s">
        <v>330</v>
      </c>
      <c r="D255" s="40" t="s">
        <v>330</v>
      </c>
      <c r="E255" s="40" t="s">
        <v>330</v>
      </c>
      <c r="F255" s="40" t="s">
        <v>330</v>
      </c>
      <c r="G255" s="40" t="s">
        <v>330</v>
      </c>
      <c r="H255" s="40" t="s">
        <v>330</v>
      </c>
      <c r="I255" s="40" t="s">
        <v>330</v>
      </c>
      <c r="J255" s="40" t="s">
        <v>330</v>
      </c>
      <c r="K255" s="40" t="s">
        <v>330</v>
      </c>
      <c r="L255" s="40" t="s">
        <v>330</v>
      </c>
      <c r="M255" s="40" t="s">
        <v>330</v>
      </c>
      <c r="N255" s="48" t="s">
        <v>330</v>
      </c>
    </row>
    <row r="256" spans="1:14" ht="12.75">
      <c r="A256" s="37" t="s">
        <v>299</v>
      </c>
      <c r="B256" s="40" t="s">
        <v>330</v>
      </c>
      <c r="C256" s="40" t="s">
        <v>330</v>
      </c>
      <c r="D256" s="40" t="s">
        <v>330</v>
      </c>
      <c r="E256" s="40" t="s">
        <v>330</v>
      </c>
      <c r="F256" s="40" t="s">
        <v>330</v>
      </c>
      <c r="G256" s="40" t="s">
        <v>330</v>
      </c>
      <c r="H256" s="40" t="s">
        <v>330</v>
      </c>
      <c r="I256" s="40" t="s">
        <v>330</v>
      </c>
      <c r="J256" s="40" t="s">
        <v>330</v>
      </c>
      <c r="K256" s="40" t="s">
        <v>330</v>
      </c>
      <c r="L256" s="40" t="s">
        <v>330</v>
      </c>
      <c r="M256" s="40" t="s">
        <v>330</v>
      </c>
      <c r="N256" s="48" t="s">
        <v>330</v>
      </c>
    </row>
    <row r="257" spans="1:14" ht="12.75">
      <c r="A257" s="37" t="s">
        <v>250</v>
      </c>
      <c r="B257" s="40" t="s">
        <v>330</v>
      </c>
      <c r="C257" s="40" t="s">
        <v>330</v>
      </c>
      <c r="D257" s="40" t="s">
        <v>330</v>
      </c>
      <c r="E257" s="40" t="s">
        <v>330</v>
      </c>
      <c r="F257" s="40" t="s">
        <v>330</v>
      </c>
      <c r="G257" s="40" t="s">
        <v>330</v>
      </c>
      <c r="H257" s="40" t="s">
        <v>330</v>
      </c>
      <c r="I257" s="40" t="s">
        <v>330</v>
      </c>
      <c r="J257" s="40" t="s">
        <v>330</v>
      </c>
      <c r="K257" s="40" t="s">
        <v>330</v>
      </c>
      <c r="L257" s="40" t="s">
        <v>330</v>
      </c>
      <c r="M257" s="40" t="s">
        <v>330</v>
      </c>
      <c r="N257" s="48" t="s">
        <v>330</v>
      </c>
    </row>
    <row r="258" spans="1:14" ht="12.75">
      <c r="A258" s="37" t="s">
        <v>198</v>
      </c>
      <c r="B258" s="40" t="s">
        <v>330</v>
      </c>
      <c r="C258" s="40" t="s">
        <v>330</v>
      </c>
      <c r="D258" s="40" t="s">
        <v>330</v>
      </c>
      <c r="E258" s="40" t="s">
        <v>330</v>
      </c>
      <c r="F258" s="40" t="s">
        <v>330</v>
      </c>
      <c r="G258" s="40" t="s">
        <v>330</v>
      </c>
      <c r="H258" s="40" t="s">
        <v>330</v>
      </c>
      <c r="I258" s="40" t="s">
        <v>330</v>
      </c>
      <c r="J258" s="40" t="s">
        <v>330</v>
      </c>
      <c r="K258" s="40" t="s">
        <v>330</v>
      </c>
      <c r="L258" s="40" t="s">
        <v>330</v>
      </c>
      <c r="M258" s="40" t="s">
        <v>330</v>
      </c>
      <c r="N258" s="48" t="s">
        <v>330</v>
      </c>
    </row>
    <row r="259" spans="1:14" ht="12.75">
      <c r="A259" s="37" t="s">
        <v>199</v>
      </c>
      <c r="B259" s="40" t="s">
        <v>330</v>
      </c>
      <c r="C259" s="40" t="s">
        <v>330</v>
      </c>
      <c r="D259" s="40" t="s">
        <v>330</v>
      </c>
      <c r="E259" s="40" t="s">
        <v>330</v>
      </c>
      <c r="F259" s="40" t="s">
        <v>330</v>
      </c>
      <c r="G259" s="40" t="s">
        <v>330</v>
      </c>
      <c r="H259" s="40" t="s">
        <v>330</v>
      </c>
      <c r="I259" s="40" t="s">
        <v>330</v>
      </c>
      <c r="J259" s="40" t="s">
        <v>330</v>
      </c>
      <c r="K259" s="40" t="s">
        <v>330</v>
      </c>
      <c r="L259" s="40" t="s">
        <v>330</v>
      </c>
      <c r="M259" s="40" t="s">
        <v>330</v>
      </c>
      <c r="N259" s="48" t="s">
        <v>330</v>
      </c>
    </row>
    <row r="260" spans="1:14" ht="12.75">
      <c r="A260" s="37" t="s">
        <v>251</v>
      </c>
      <c r="B260" s="40">
        <v>6</v>
      </c>
      <c r="C260" s="40">
        <v>5</v>
      </c>
      <c r="D260" s="40">
        <v>2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2</v>
      </c>
      <c r="M260" s="40">
        <v>5</v>
      </c>
      <c r="N260" s="48">
        <v>10</v>
      </c>
    </row>
    <row r="261" spans="1:14" ht="12.75">
      <c r="A261" s="37" t="s">
        <v>200</v>
      </c>
      <c r="B261" s="40">
        <v>7</v>
      </c>
      <c r="C261" s="40">
        <v>5</v>
      </c>
      <c r="D261" s="40">
        <v>3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2</v>
      </c>
      <c r="M261" s="40">
        <v>5</v>
      </c>
      <c r="N261" s="48">
        <v>10</v>
      </c>
    </row>
    <row r="262" spans="1:14" ht="12.75">
      <c r="A262" s="37" t="s">
        <v>325</v>
      </c>
      <c r="B262" s="40" t="s">
        <v>330</v>
      </c>
      <c r="C262" s="40" t="s">
        <v>330</v>
      </c>
      <c r="D262" s="40" t="s">
        <v>330</v>
      </c>
      <c r="E262" s="40" t="s">
        <v>330</v>
      </c>
      <c r="F262" s="40" t="s">
        <v>330</v>
      </c>
      <c r="G262" s="40" t="s">
        <v>330</v>
      </c>
      <c r="H262" s="40" t="s">
        <v>330</v>
      </c>
      <c r="I262" s="40" t="s">
        <v>330</v>
      </c>
      <c r="J262" s="40" t="s">
        <v>330</v>
      </c>
      <c r="K262" s="40" t="s">
        <v>330</v>
      </c>
      <c r="L262" s="40" t="s">
        <v>330</v>
      </c>
      <c r="M262" s="40" t="s">
        <v>330</v>
      </c>
      <c r="N262" s="48" t="s">
        <v>330</v>
      </c>
    </row>
    <row r="263" spans="1:14" ht="12.75">
      <c r="A263" s="37" t="s">
        <v>201</v>
      </c>
      <c r="B263" s="40">
        <v>4</v>
      </c>
      <c r="C263" s="40">
        <v>3</v>
      </c>
      <c r="D263" s="40">
        <v>1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3</v>
      </c>
      <c r="N263" s="48">
        <v>5</v>
      </c>
    </row>
    <row r="264" spans="1:14" ht="12.75">
      <c r="A264" s="37" t="s">
        <v>202</v>
      </c>
      <c r="B264" s="40">
        <v>18</v>
      </c>
      <c r="C264" s="40">
        <v>19</v>
      </c>
      <c r="D264" s="40">
        <v>14</v>
      </c>
      <c r="E264" s="40">
        <v>4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1</v>
      </c>
      <c r="L264" s="40">
        <v>6</v>
      </c>
      <c r="M264" s="40">
        <v>12</v>
      </c>
      <c r="N264" s="48">
        <v>23</v>
      </c>
    </row>
    <row r="265" spans="1:14" ht="12.75">
      <c r="A265" s="37" t="s">
        <v>203</v>
      </c>
      <c r="B265" s="40">
        <v>10</v>
      </c>
      <c r="C265" s="40">
        <v>9</v>
      </c>
      <c r="D265" s="40">
        <v>7</v>
      </c>
      <c r="E265" s="40">
        <v>2</v>
      </c>
      <c r="F265" s="40">
        <v>1</v>
      </c>
      <c r="G265" s="40">
        <v>0</v>
      </c>
      <c r="H265" s="40">
        <v>0</v>
      </c>
      <c r="I265" s="40">
        <v>0</v>
      </c>
      <c r="J265" s="40">
        <v>0</v>
      </c>
      <c r="K265" s="40">
        <v>2</v>
      </c>
      <c r="L265" s="40">
        <v>6</v>
      </c>
      <c r="M265" s="40">
        <v>9</v>
      </c>
      <c r="N265" s="48">
        <v>15</v>
      </c>
    </row>
    <row r="266" spans="1:14" ht="12.75">
      <c r="A266" s="37" t="s">
        <v>204</v>
      </c>
      <c r="B266" s="40">
        <v>9</v>
      </c>
      <c r="C266" s="40">
        <v>8</v>
      </c>
      <c r="D266" s="40">
        <v>3</v>
      </c>
      <c r="E266" s="40">
        <v>1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1</v>
      </c>
      <c r="L266" s="40">
        <v>2</v>
      </c>
      <c r="M266" s="40">
        <v>6</v>
      </c>
      <c r="N266" s="48">
        <v>11</v>
      </c>
    </row>
    <row r="267" spans="1:14" ht="12.75">
      <c r="A267" s="37" t="s">
        <v>205</v>
      </c>
      <c r="B267" s="40">
        <v>9</v>
      </c>
      <c r="C267" s="40">
        <v>9</v>
      </c>
      <c r="D267" s="40">
        <v>5</v>
      </c>
      <c r="E267" s="40">
        <v>2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3</v>
      </c>
      <c r="M267" s="40">
        <v>7</v>
      </c>
      <c r="N267" s="48">
        <v>15</v>
      </c>
    </row>
    <row r="268" spans="1:14" ht="12.75">
      <c r="A268" s="37" t="s">
        <v>206</v>
      </c>
      <c r="B268" s="40">
        <v>6</v>
      </c>
      <c r="C268" s="40">
        <v>5</v>
      </c>
      <c r="D268" s="40">
        <v>3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2</v>
      </c>
      <c r="M268" s="40">
        <v>3</v>
      </c>
      <c r="N268" s="48">
        <v>10</v>
      </c>
    </row>
    <row r="269" spans="1:14" ht="12.75">
      <c r="A269" s="37" t="s">
        <v>252</v>
      </c>
      <c r="B269" s="40">
        <v>15</v>
      </c>
      <c r="C269" s="40">
        <v>11</v>
      </c>
      <c r="D269" s="40">
        <v>7</v>
      </c>
      <c r="E269" s="40">
        <v>4</v>
      </c>
      <c r="F269" s="40">
        <v>1</v>
      </c>
      <c r="G269" s="40">
        <v>0</v>
      </c>
      <c r="H269" s="40">
        <v>0</v>
      </c>
      <c r="I269" s="40">
        <v>0</v>
      </c>
      <c r="J269" s="40">
        <v>0</v>
      </c>
      <c r="K269" s="40">
        <v>1</v>
      </c>
      <c r="L269" s="40">
        <v>4</v>
      </c>
      <c r="M269" s="40">
        <v>10</v>
      </c>
      <c r="N269" s="48">
        <v>19</v>
      </c>
    </row>
    <row r="270" spans="1:14" ht="12.75">
      <c r="A270" s="37" t="s">
        <v>207</v>
      </c>
      <c r="B270" s="40">
        <v>30</v>
      </c>
      <c r="C270" s="40">
        <v>37</v>
      </c>
      <c r="D270" s="40">
        <v>45</v>
      </c>
      <c r="E270" s="40">
        <v>42</v>
      </c>
      <c r="F270" s="40">
        <v>16</v>
      </c>
      <c r="G270" s="40">
        <v>0</v>
      </c>
      <c r="H270" s="40">
        <v>0</v>
      </c>
      <c r="I270" s="40">
        <v>0</v>
      </c>
      <c r="J270" s="40">
        <v>2</v>
      </c>
      <c r="K270" s="40">
        <v>6</v>
      </c>
      <c r="L270" s="40">
        <v>19</v>
      </c>
      <c r="M270" s="40">
        <v>24</v>
      </c>
      <c r="N270" s="48">
        <v>47</v>
      </c>
    </row>
    <row r="271" spans="1:14" ht="12.75">
      <c r="A271" s="37" t="s">
        <v>208</v>
      </c>
      <c r="B271" s="40">
        <v>9</v>
      </c>
      <c r="C271" s="40">
        <v>7</v>
      </c>
      <c r="D271" s="40">
        <v>5</v>
      </c>
      <c r="E271" s="40">
        <v>3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1</v>
      </c>
      <c r="L271" s="40">
        <v>4</v>
      </c>
      <c r="M271" s="40">
        <v>7</v>
      </c>
      <c r="N271" s="48">
        <v>12</v>
      </c>
    </row>
    <row r="272" spans="1:14" ht="12.75">
      <c r="A272" s="37" t="s">
        <v>253</v>
      </c>
      <c r="B272" s="40">
        <v>13</v>
      </c>
      <c r="C272" s="40">
        <v>15</v>
      </c>
      <c r="D272" s="40">
        <v>12</v>
      </c>
      <c r="E272" s="40">
        <v>3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1</v>
      </c>
      <c r="L272" s="40">
        <v>4</v>
      </c>
      <c r="M272" s="40">
        <v>8</v>
      </c>
      <c r="N272" s="48">
        <v>19</v>
      </c>
    </row>
    <row r="273" spans="1:14" ht="12.75">
      <c r="A273" s="37" t="s">
        <v>209</v>
      </c>
      <c r="B273" s="40">
        <v>4</v>
      </c>
      <c r="C273" s="40">
        <v>3</v>
      </c>
      <c r="D273" s="40">
        <v>1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2</v>
      </c>
      <c r="M273" s="40">
        <v>3</v>
      </c>
      <c r="N273" s="48">
        <v>6</v>
      </c>
    </row>
    <row r="274" spans="1:14" ht="12.75">
      <c r="A274" s="37" t="s">
        <v>210</v>
      </c>
      <c r="B274" s="40">
        <v>3</v>
      </c>
      <c r="C274" s="40">
        <v>3</v>
      </c>
      <c r="D274" s="40">
        <v>1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1</v>
      </c>
      <c r="N274" s="48">
        <v>5</v>
      </c>
    </row>
    <row r="275" spans="1:14" ht="12.75">
      <c r="A275" s="37" t="s">
        <v>211</v>
      </c>
      <c r="B275" s="40">
        <v>4</v>
      </c>
      <c r="C275" s="40">
        <v>4</v>
      </c>
      <c r="D275" s="40">
        <v>3</v>
      </c>
      <c r="E275" s="40">
        <v>1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1</v>
      </c>
      <c r="L275" s="40">
        <v>3</v>
      </c>
      <c r="M275" s="40">
        <v>4</v>
      </c>
      <c r="N275" s="48">
        <v>10</v>
      </c>
    </row>
    <row r="276" spans="1:14" ht="12.75">
      <c r="A276" s="37" t="s">
        <v>212</v>
      </c>
      <c r="B276" s="40">
        <v>1</v>
      </c>
      <c r="C276" s="40">
        <v>1</v>
      </c>
      <c r="D276" s="40">
        <v>1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1</v>
      </c>
      <c r="N276" s="48">
        <v>4</v>
      </c>
    </row>
    <row r="277" spans="1:14" ht="12.75">
      <c r="A277" s="37" t="s">
        <v>213</v>
      </c>
      <c r="B277" s="40">
        <v>3</v>
      </c>
      <c r="C277" s="40">
        <v>2</v>
      </c>
      <c r="D277" s="40">
        <v>2</v>
      </c>
      <c r="E277" s="40">
        <v>1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1</v>
      </c>
      <c r="M277" s="40">
        <v>2</v>
      </c>
      <c r="N277" s="48">
        <v>6</v>
      </c>
    </row>
    <row r="278" spans="1:14" ht="12.75">
      <c r="A278" s="37" t="s">
        <v>214</v>
      </c>
      <c r="B278" s="40">
        <v>11</v>
      </c>
      <c r="C278" s="40">
        <v>9</v>
      </c>
      <c r="D278" s="40">
        <v>5</v>
      </c>
      <c r="E278" s="40">
        <v>2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1</v>
      </c>
      <c r="L278" s="40">
        <v>5</v>
      </c>
      <c r="M278" s="40">
        <v>6</v>
      </c>
      <c r="N278" s="48">
        <v>12</v>
      </c>
    </row>
    <row r="279" spans="1:14" ht="12.75">
      <c r="A279" s="37" t="s">
        <v>254</v>
      </c>
      <c r="B279" s="40">
        <v>11</v>
      </c>
      <c r="C279" s="40">
        <v>9</v>
      </c>
      <c r="D279" s="40">
        <v>6</v>
      </c>
      <c r="E279" s="40">
        <v>3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1</v>
      </c>
      <c r="L279" s="40">
        <v>3</v>
      </c>
      <c r="M279" s="40">
        <v>9</v>
      </c>
      <c r="N279" s="48">
        <v>18</v>
      </c>
    </row>
    <row r="280" spans="1:14" ht="12.75">
      <c r="A280" s="37" t="s">
        <v>328</v>
      </c>
      <c r="B280" s="40">
        <v>6</v>
      </c>
      <c r="C280" s="40">
        <v>3</v>
      </c>
      <c r="D280" s="40">
        <v>1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2</v>
      </c>
      <c r="M280" s="40">
        <v>4</v>
      </c>
      <c r="N280" s="48">
        <v>7</v>
      </c>
    </row>
    <row r="281" spans="1:14" ht="12.75">
      <c r="A281" s="37" t="s">
        <v>215</v>
      </c>
      <c r="B281" s="40">
        <v>1</v>
      </c>
      <c r="C281" s="40">
        <v>1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8">
        <v>2</v>
      </c>
    </row>
    <row r="282" spans="1:14" ht="12.75">
      <c r="A282" s="37" t="s">
        <v>255</v>
      </c>
      <c r="B282" s="40">
        <v>8</v>
      </c>
      <c r="C282" s="40">
        <v>8</v>
      </c>
      <c r="D282" s="40">
        <v>5</v>
      </c>
      <c r="E282" s="40">
        <v>1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1</v>
      </c>
      <c r="L282" s="40">
        <v>3</v>
      </c>
      <c r="M282" s="40">
        <v>4</v>
      </c>
      <c r="N282" s="48">
        <v>11</v>
      </c>
    </row>
    <row r="283" spans="1:14" ht="12.75">
      <c r="A283" s="37" t="s">
        <v>216</v>
      </c>
      <c r="B283" s="40">
        <v>6</v>
      </c>
      <c r="C283" s="40">
        <v>7</v>
      </c>
      <c r="D283" s="40">
        <v>4</v>
      </c>
      <c r="E283" s="40">
        <v>2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1</v>
      </c>
      <c r="L283" s="40">
        <v>4</v>
      </c>
      <c r="M283" s="40">
        <v>5</v>
      </c>
      <c r="N283" s="48">
        <v>8</v>
      </c>
    </row>
    <row r="284" spans="1:14" ht="12.75">
      <c r="A284" s="37" t="s">
        <v>256</v>
      </c>
      <c r="B284" s="40" t="s">
        <v>330</v>
      </c>
      <c r="C284" s="40" t="s">
        <v>330</v>
      </c>
      <c r="D284" s="40" t="s">
        <v>330</v>
      </c>
      <c r="E284" s="40" t="s">
        <v>330</v>
      </c>
      <c r="F284" s="40" t="s">
        <v>330</v>
      </c>
      <c r="G284" s="40" t="s">
        <v>330</v>
      </c>
      <c r="H284" s="40" t="s">
        <v>330</v>
      </c>
      <c r="I284" s="40" t="s">
        <v>330</v>
      </c>
      <c r="J284" s="40" t="s">
        <v>330</v>
      </c>
      <c r="K284" s="40" t="s">
        <v>330</v>
      </c>
      <c r="L284" s="40" t="s">
        <v>330</v>
      </c>
      <c r="M284" s="40" t="s">
        <v>330</v>
      </c>
      <c r="N284" s="48" t="s">
        <v>330</v>
      </c>
    </row>
    <row r="285" spans="1:14" ht="12.75">
      <c r="A285" s="50" t="s">
        <v>217</v>
      </c>
      <c r="B285" s="51">
        <v>1</v>
      </c>
      <c r="C285" s="51">
        <v>1</v>
      </c>
      <c r="D285" s="51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1</v>
      </c>
      <c r="N285" s="52">
        <v>3</v>
      </c>
    </row>
  </sheetData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Header>&amp;C&amp;"Arial,Bold"Average Monthly Snow Depth (Inches)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Utah Climate Graphing Tool</dc:title>
  <dc:subject/>
  <dc:creator>Shane Green, Kerry Goodrich</dc:creator>
  <cp:keywords>climate; climate graphing; Utah climate; climate data; Utah climate data</cp:keywords>
  <dc:description>This tool can be used to display individual Utah climate station data in both graphical and tabular format.  It can also be used to compare station data side by side.</dc:description>
  <cp:lastModifiedBy>Kerry Goodrich</cp:lastModifiedBy>
  <cp:lastPrinted>2006-03-29T12:27:25Z</cp:lastPrinted>
  <dcterms:created xsi:type="dcterms:W3CDTF">2005-05-18T04:34:11Z</dcterms:created>
  <dcterms:modified xsi:type="dcterms:W3CDTF">2006-03-29T12:53:52Z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