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75" windowWidth="12000" windowHeight="5520" activeTab="0"/>
  </bookViews>
  <sheets>
    <sheet name="LI &amp; Salt" sheetId="1" r:id="rId1"/>
    <sheet name="Crop CU" sheetId="2" r:id="rId2"/>
  </sheets>
  <definedNames>
    <definedName name="_xlnm.Print_Area" localSheetId="0">'LI &amp; Salt'!$A$1:$M$18</definedName>
  </definedNames>
  <calcPr fullCalcOnLoad="1"/>
</workbook>
</file>

<file path=xl/comments1.xml><?xml version="1.0" encoding="utf-8"?>
<comments xmlns="http://schemas.openxmlformats.org/spreadsheetml/2006/main">
  <authors>
    <author>michael.sporcic</author>
  </authors>
  <commentList>
    <comment ref="A12" authorId="0">
      <text>
        <r>
          <rPr>
            <sz val="8"/>
            <rFont val="Tahoma"/>
            <family val="0"/>
          </rPr>
          <t xml:space="preserve">Enter actual or estimated inches of net irrigaiton water by month.
</t>
        </r>
      </text>
    </comment>
  </commentList>
</comments>
</file>

<file path=xl/sharedStrings.xml><?xml version="1.0" encoding="utf-8"?>
<sst xmlns="http://schemas.openxmlformats.org/spreadsheetml/2006/main" count="509" uniqueCount="430">
  <si>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</si>
  <si>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</si>
  <si>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</si>
  <si>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</si>
  <si>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</si>
  <si>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</si>
  <si>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</si>
  <si>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</si>
  <si>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</si>
  <si>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</si>
  <si>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</si>
  <si>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</si>
  <si>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Crop Grown:</t>
  </si>
  <si>
    <t>ECe Crop:</t>
  </si>
  <si>
    <t>Crop</t>
  </si>
  <si>
    <t>Climate List</t>
  </si>
  <si>
    <t>Crop-CU List</t>
  </si>
  <si>
    <t>Irrigation Type:</t>
  </si>
  <si>
    <t>Leaching Percent Increase for Surface:</t>
  </si>
  <si>
    <t>Leaching Percent Increase for Sprinkler:</t>
  </si>
  <si>
    <t>(in/mo)</t>
  </si>
  <si>
    <t>Client:</t>
  </si>
  <si>
    <t>Acres:</t>
  </si>
  <si>
    <t>Date:</t>
  </si>
  <si>
    <t>Impaired water body or know water contaminated area:</t>
  </si>
  <si>
    <t>(in/Mo)</t>
  </si>
  <si>
    <r>
      <t>3</t>
    </r>
    <r>
      <rPr>
        <b/>
        <sz val="11"/>
        <rFont val="Arial"/>
        <family val="2"/>
      </rPr>
      <t>Leaching Index (LI):</t>
    </r>
    <r>
      <rPr>
        <sz val="11"/>
        <rFont val="Arial"/>
        <family val="0"/>
      </rPr>
      <t xml:space="preserve"> The LI statement of "</t>
    </r>
    <r>
      <rPr>
        <b/>
        <sz val="11"/>
        <color indexed="18"/>
        <rFont val="Arial"/>
        <family val="2"/>
      </rPr>
      <t>Not Meeting CU</t>
    </r>
    <r>
      <rPr>
        <sz val="11"/>
        <rFont val="Arial"/>
        <family val="0"/>
      </rPr>
      <t>", means CU plus the leaching requirement is not met, and that crop stress may reduce yield and salts may build up.  The LI statement of "</t>
    </r>
    <r>
      <rPr>
        <b/>
        <sz val="11"/>
        <color indexed="18"/>
        <rFont val="Arial"/>
        <family val="2"/>
      </rPr>
      <t>OK</t>
    </r>
    <r>
      <rPr>
        <sz val="11"/>
        <rFont val="Arial"/>
        <family val="0"/>
      </rPr>
      <t>" means that there is 0 to 0.75/in/mo of excess irrigation.  A LI statement of "</t>
    </r>
    <r>
      <rPr>
        <b/>
        <sz val="11"/>
        <color indexed="18"/>
        <rFont val="Arial"/>
        <family val="2"/>
      </rPr>
      <t>Potent. for Leach</t>
    </r>
    <r>
      <rPr>
        <sz val="11"/>
        <rFont val="Arial"/>
        <family val="0"/>
      </rPr>
      <t>" means that there is excess leaching (&gt; 0.75/in/mo) and a potential for ground water pollution exists.  Improved irrigation water management (IWM) must be applied, and additional conservation practices should be considered.  The statement "</t>
    </r>
    <r>
      <rPr>
        <b/>
        <sz val="11"/>
        <color indexed="18"/>
        <rFont val="Arial"/>
        <family val="2"/>
      </rPr>
      <t>Do Not Exceed TWHC</t>
    </r>
    <r>
      <rPr>
        <sz val="11"/>
        <rFont val="Arial"/>
        <family val="0"/>
      </rPr>
      <t xml:space="preserve">" means that water has been applied when there is no CU of a crop.  Do not apply more water than the soil can hold.  </t>
    </r>
  </si>
  <si>
    <r>
      <t>1</t>
    </r>
    <r>
      <rPr>
        <sz val="11"/>
        <rFont val="Arial"/>
        <family val="2"/>
      </rPr>
      <t>The Irrigation Water Requirements are calculated from the Blaney Criddle (TR21) Model.  Precepitation is the latest 30 year average.  Inches are calculated for an 80% chance of the rainfall occuring.  This means 8 out of 10 years rainfall will be met.</t>
    </r>
  </si>
  <si>
    <t>Field No:</t>
  </si>
  <si>
    <r>
      <t>Leaching Index</t>
    </r>
    <r>
      <rPr>
        <b/>
        <vertAlign val="superscript"/>
        <sz val="10"/>
        <color indexed="10"/>
        <rFont val="Arial"/>
        <family val="2"/>
      </rPr>
      <t>3</t>
    </r>
    <r>
      <rPr>
        <b/>
        <sz val="10"/>
        <rFont val="Arial"/>
        <family val="2"/>
      </rPr>
      <t>:</t>
    </r>
  </si>
  <si>
    <t>alfalfa, hay, southern; Alamogordo</t>
  </si>
  <si>
    <t>chile, green; Alamogordo</t>
  </si>
  <si>
    <t>grain, spring; Alamogordo</t>
  </si>
  <si>
    <t>grapes; Alamogordo</t>
  </si>
  <si>
    <t>pasture, warm season grasses; Alamogordo</t>
  </si>
  <si>
    <t>pistachios, mature; Alamogordo</t>
  </si>
  <si>
    <t>raspberries, blackberries; Alamogordo</t>
  </si>
  <si>
    <t>sorghum, grain; Alamogordo</t>
  </si>
  <si>
    <t>wheat, winter, grain; Alamogordo</t>
  </si>
  <si>
    <t>alfalfa, hay, northern; Albuquerque</t>
  </si>
  <si>
    <t>corn, grain; Albuquerque</t>
  </si>
  <si>
    <t>corn, silage; Albuquerque</t>
  </si>
  <si>
    <t>corn, sweet; Albuquerque</t>
  </si>
  <si>
    <t>pasture, cool season grass; Albuquerque</t>
  </si>
  <si>
    <t>alfalfa, hay, southern; Artesia</t>
  </si>
  <si>
    <t>apples, mature w cover; Artesia MA</t>
  </si>
  <si>
    <t>chile, red; Artesia</t>
  </si>
  <si>
    <t>corn, silage; Artesia</t>
  </si>
  <si>
    <t>cotton; Artesia</t>
  </si>
  <si>
    <t>grain, spring; Artesia</t>
  </si>
  <si>
    <t>pasture, cool season grass; Artesia MA</t>
  </si>
  <si>
    <t>sorghum, grain; Artesia</t>
  </si>
  <si>
    <t>sorghum, silage; Artesia</t>
  </si>
  <si>
    <t>wheat, winter, grain; Artesia</t>
  </si>
  <si>
    <t>alfalfa, hay, northern; Aztec</t>
  </si>
  <si>
    <t>beans, dry edible; Aztec</t>
  </si>
  <si>
    <t>corn, grain; Aztec</t>
  </si>
  <si>
    <t>grain, spring; Aztec</t>
  </si>
  <si>
    <t>pasture, cool season grass; Aztec</t>
  </si>
  <si>
    <t>potatoes, late, storage; Aztec</t>
  </si>
  <si>
    <t>tree farm; Aztec</t>
  </si>
  <si>
    <t>wheat, winter, grain; Aztec</t>
  </si>
  <si>
    <t>alfalfa, hay, southern; Carlsbad</t>
  </si>
  <si>
    <t>apples, mature w/o cover; Carlsbad MA</t>
  </si>
  <si>
    <t>corn, silage; Carlsbad</t>
  </si>
  <si>
    <t>cotton; Carlsbad</t>
  </si>
  <si>
    <t>grain, spring; Carlsbad</t>
  </si>
  <si>
    <t>sorghum, silage; Carlsbad</t>
  </si>
  <si>
    <t>oat, hay; Chama</t>
  </si>
  <si>
    <t>oat, hay; Clayton</t>
  </si>
  <si>
    <t>pasture, cool season grass; Clayton</t>
  </si>
  <si>
    <t>cotton; Clovis</t>
  </si>
  <si>
    <t>peanut; Clovis</t>
  </si>
  <si>
    <t>apples, mature w/o cover; Crownpoint</t>
  </si>
  <si>
    <t>corn, sweet; Crownpoint</t>
  </si>
  <si>
    <t>grain, spring; Crownpoint</t>
  </si>
  <si>
    <t>oat, hay; Crownpoint</t>
  </si>
  <si>
    <t>wheat, winter, grain; Crownpoint</t>
  </si>
  <si>
    <t>grass, hay; Cuba</t>
  </si>
  <si>
    <t>pasture, cool season grass; Cuba</t>
  </si>
  <si>
    <t>small vegetable; Cuba</t>
  </si>
  <si>
    <t>alfalfa, hay, northern; Datil</t>
  </si>
  <si>
    <t>oat, hay; Datil</t>
  </si>
  <si>
    <t>pasture, cool season grass; Datil</t>
  </si>
  <si>
    <t>wheat, winter, grain; Datil</t>
  </si>
  <si>
    <t>chile, red; Deming</t>
  </si>
  <si>
    <t>corn, grain; Deming</t>
  </si>
  <si>
    <t>corn, silage; Deming</t>
  </si>
  <si>
    <t>cotton; Deming</t>
  </si>
  <si>
    <t>grapes; Deming</t>
  </si>
  <si>
    <t>oat, hay; Deming</t>
  </si>
  <si>
    <t>onion, spring plant, dry; Deming</t>
  </si>
  <si>
    <t>pasture, cool season grass; Deming</t>
  </si>
  <si>
    <t>pasture, warm season grass; Deming</t>
  </si>
  <si>
    <t>sorghum, silage; Deming</t>
  </si>
  <si>
    <t>apples, mature w/o cover; Espanola</t>
  </si>
  <si>
    <t>chile, green; Espanola</t>
  </si>
  <si>
    <t>corn, sweet; Espanola</t>
  </si>
  <si>
    <t>grapes; Espanola</t>
  </si>
  <si>
    <t>pasture, cool season grass; Espanola</t>
  </si>
  <si>
    <t>pasture, warm season grass; Espanola</t>
  </si>
  <si>
    <t>small vegetable; Espanola</t>
  </si>
  <si>
    <t>alfalfa, hay, northern; Estancia</t>
  </si>
  <si>
    <t>beans, dry edible; Estancia</t>
  </si>
  <si>
    <t>corn, grain; Estancia</t>
  </si>
  <si>
    <t>corn, silage; Estancia</t>
  </si>
  <si>
    <t>grain, spring; Estancia</t>
  </si>
  <si>
    <t>pasture, cool season grass; Estancia</t>
  </si>
  <si>
    <t>potatoe, early, fresh; Estancia</t>
  </si>
  <si>
    <t>pumpkin; Estancia</t>
  </si>
  <si>
    <t>wheat, winter, grain; Estancia</t>
  </si>
  <si>
    <t>chile, green; Ft. Sumner</t>
  </si>
  <si>
    <t>corn, silage; Ft. Sumner</t>
  </si>
  <si>
    <t>melons, spring; Ft. Sumner</t>
  </si>
  <si>
    <t>pasture, cool season grass; Ft. Sumner</t>
  </si>
  <si>
    <t>sorghum, grain; Ft. Sumner</t>
  </si>
  <si>
    <t>wheat, winter, grain; Ft. Sumner</t>
  </si>
  <si>
    <t>alfalfa, hay, northern; Gallup</t>
  </si>
  <si>
    <t>apples, mature w cover; Gallup</t>
  </si>
  <si>
    <t>apples, mature w/o cover; Gallup</t>
  </si>
  <si>
    <t>corn, sweet; Gallup</t>
  </si>
  <si>
    <t>grain, spring; Gallup</t>
  </si>
  <si>
    <t>oat, hay; Gallup</t>
  </si>
  <si>
    <t>wheat, winter, grain; Gallup</t>
  </si>
  <si>
    <t>alfalfa, hay, northern; Grants</t>
  </si>
  <si>
    <t>apples, mature w cover; Grants</t>
  </si>
  <si>
    <t>apples, mature w/o cover, Grants</t>
  </si>
  <si>
    <t>corn, sweet; Grants</t>
  </si>
  <si>
    <t>grain, spring; Grants</t>
  </si>
  <si>
    <t xml:space="preserve">pasture, cool season grass; Grants </t>
  </si>
  <si>
    <t>winter barley, grain; Grants</t>
  </si>
  <si>
    <t>cabbage; Las Cruces</t>
  </si>
  <si>
    <t>carrots; Las Cruces</t>
  </si>
  <si>
    <t>chile, green; Las Cruces</t>
  </si>
  <si>
    <t>chile, red; Las Cruces</t>
  </si>
  <si>
    <t>corn, grain; Las Cruces</t>
  </si>
  <si>
    <t>cotton; Las Cruces</t>
  </si>
  <si>
    <t>grain, spring; Las Cruces</t>
  </si>
  <si>
    <t>grapes; Las Cruces</t>
  </si>
  <si>
    <t>herbs, fall; Las Cruces</t>
  </si>
  <si>
    <t>herbs, spring; Las Cruces</t>
  </si>
  <si>
    <t>herbs, summer; Las Cruces</t>
  </si>
  <si>
    <t>lawn cool season; Las Cruces</t>
  </si>
  <si>
    <t>lawn warm season: Las Cruces</t>
  </si>
  <si>
    <t>lettuce, fall plant; Las Cruces</t>
  </si>
  <si>
    <t>lettuce, spring plant; Las Cruces</t>
  </si>
  <si>
    <t>melons, spring; Las Cruces</t>
  </si>
  <si>
    <t>onion, fall plant, fresh; Las Cruces</t>
  </si>
  <si>
    <t>onion, spring plant, dry; Las Cruces</t>
  </si>
  <si>
    <t>pumpkin; Las Cruces</t>
  </si>
  <si>
    <t>spinach; Las Cruces</t>
  </si>
  <si>
    <t>wheat, winter, grain; Las Cruces</t>
  </si>
  <si>
    <t>wheat, winter, silage; Las Cruces</t>
  </si>
  <si>
    <t>beans, green; Las Vegas</t>
  </si>
  <si>
    <t>beets; Las Vegas</t>
  </si>
  <si>
    <t>cabbage; Las Vegas</t>
  </si>
  <si>
    <t>carrots; Las Vegas</t>
  </si>
  <si>
    <t>chile, green; Las Vegas</t>
  </si>
  <si>
    <t>corn, blue; Las Vegas</t>
  </si>
  <si>
    <t>corn, sweet; Las Vegas</t>
  </si>
  <si>
    <t>cut flowers; Las Vegas</t>
  </si>
  <si>
    <t>garlic; Las Vegas</t>
  </si>
  <si>
    <t>grain, spring; Las Vegas</t>
  </si>
  <si>
    <t>lettuce, spring plant; Las Vegas</t>
  </si>
  <si>
    <t>melons, spring; Las Vegas</t>
  </si>
  <si>
    <t>nursery stock; Las Vegas</t>
  </si>
  <si>
    <t>oat, hay; Las Vegas</t>
  </si>
  <si>
    <t>peas, green; Las Vegas</t>
  </si>
  <si>
    <t>raspberries, blackberries</t>
  </si>
  <si>
    <t>small vegetable; Las Vegas</t>
  </si>
  <si>
    <t>spinach; Las Vegas</t>
  </si>
  <si>
    <t>tomatoe; Las Vegas</t>
  </si>
  <si>
    <t>alfalfa, hay, southern; Lordsburg</t>
  </si>
  <si>
    <t>beans, dry edible; Lordsburg</t>
  </si>
  <si>
    <t>chile, green; Lordsburg</t>
  </si>
  <si>
    <t>chile, red; Lordsburg</t>
  </si>
  <si>
    <t>corn, grain; Lordsburg</t>
  </si>
  <si>
    <t>cotton; Lordsburg</t>
  </si>
  <si>
    <t>grain, spring; Lordsburg</t>
  </si>
  <si>
    <t>grapes; Lordsburg</t>
  </si>
  <si>
    <t>melons, spring; Lordsburg</t>
  </si>
  <si>
    <t>onion, fall plant, fresh; Lordsburg</t>
  </si>
  <si>
    <t>onion, spring plant, dry; Lordsburg</t>
  </si>
  <si>
    <t>pasture, warm season grass; Lordsburg</t>
  </si>
  <si>
    <t>pumpkin; Lordsburg</t>
  </si>
  <si>
    <t>sorghum, grain; Lordsburg</t>
  </si>
  <si>
    <t>wheat, winter, grain; Lordsburg</t>
  </si>
  <si>
    <t>alfalfa, hay, southern; Los Lunas</t>
  </si>
  <si>
    <t>chile, green; Los Lunas</t>
  </si>
  <si>
    <t>corn, grain; Los Lunas</t>
  </si>
  <si>
    <t>corn, silage; Los Lunas</t>
  </si>
  <si>
    <t>corn, sweet; Los Lunas</t>
  </si>
  <si>
    <t>grain, spring; Los Lunas</t>
  </si>
  <si>
    <t>pasture, cool season grass; Los Lunas</t>
  </si>
  <si>
    <t>sudangrass, hay or silage; Los Lunas</t>
  </si>
  <si>
    <t>wheat, winter, grain; Los Lunas</t>
  </si>
  <si>
    <t>alfalfa, hay, southern; Lovington</t>
  </si>
  <si>
    <t>carrots; Lovington</t>
  </si>
  <si>
    <t>chile, green; Lovington</t>
  </si>
  <si>
    <t>chile, red; Lovington</t>
  </si>
  <si>
    <t>corn, silage; Lovington</t>
  </si>
  <si>
    <t>cotton; Lovington</t>
  </si>
  <si>
    <t>grain, spring; Lovington</t>
  </si>
  <si>
    <t>melons, spring; Lovington</t>
  </si>
  <si>
    <t>onion, spring, plant dry; Lovington</t>
  </si>
  <si>
    <t>pasture, cool season grass; Lovington</t>
  </si>
  <si>
    <t>pasture, warm season grass; Lovington</t>
  </si>
  <si>
    <t>peanut; Lovington</t>
  </si>
  <si>
    <t>pumpkin; Lovington</t>
  </si>
  <si>
    <t>sorghum, grain; Lovington</t>
  </si>
  <si>
    <t>sudangrass, hay or silage; Lovington</t>
  </si>
  <si>
    <t>sunflowers; Lovington</t>
  </si>
  <si>
    <t>wheat, winter, grain; Lovington</t>
  </si>
  <si>
    <t>wheat, winter, silage; Lovington</t>
  </si>
  <si>
    <t>alfalfa, hay, northern; Mora</t>
  </si>
  <si>
    <t>beans, green; Mora</t>
  </si>
  <si>
    <t>beets; Mora</t>
  </si>
  <si>
    <t>cabbage; Mora</t>
  </si>
  <si>
    <t>carrots; Mora</t>
  </si>
  <si>
    <t>chile, green; Mora</t>
  </si>
  <si>
    <t>corn, blue; Mora</t>
  </si>
  <si>
    <t>corn, sweet; Mora</t>
  </si>
  <si>
    <t>cut flowers; Mora</t>
  </si>
  <si>
    <t>garlic; Mora</t>
  </si>
  <si>
    <t>grain, spring; Mora</t>
  </si>
  <si>
    <t>grass, hay; Mora</t>
  </si>
  <si>
    <t>lettuce, spring plant; Mora</t>
  </si>
  <si>
    <t>melons, spring; Mora</t>
  </si>
  <si>
    <t>peas, green; Mora</t>
  </si>
  <si>
    <t>radish, early; Mora</t>
  </si>
  <si>
    <t>raspberries, blackberries; Mora</t>
  </si>
  <si>
    <t>tomatoe; Mora</t>
  </si>
  <si>
    <t>wheat, winter, grain; Mora</t>
  </si>
  <si>
    <t>alfalfa, hay, northern; Mountainair</t>
  </si>
  <si>
    <t>chile, green; Mountainair</t>
  </si>
  <si>
    <t>corn, sweet; Mountainair</t>
  </si>
  <si>
    <t>cotton; Mountainair</t>
  </si>
  <si>
    <t>grain, spring; Mountainair</t>
  </si>
  <si>
    <t>grapes; Mountainair</t>
  </si>
  <si>
    <t>melons, spring; Mountainair</t>
  </si>
  <si>
    <t>pasture, cool season grass; Mountainair</t>
  </si>
  <si>
    <t>sorghum, grain; Mountainair</t>
  </si>
  <si>
    <t>tomatoe; Mountainair</t>
  </si>
  <si>
    <t>alfalfa, hay, southern; Portales</t>
  </si>
  <si>
    <t>chile, green; Portales</t>
  </si>
  <si>
    <t>corn, grain; Portales</t>
  </si>
  <si>
    <t>corn, silage; Portales</t>
  </si>
  <si>
    <t>cotton; Portales</t>
  </si>
  <si>
    <t>pasture, cool season grass; Portales</t>
  </si>
  <si>
    <t>pasture, warm season grass; Portales</t>
  </si>
  <si>
    <t>peanut; Portales</t>
  </si>
  <si>
    <t>potatoe, early, fresh; Portales</t>
  </si>
  <si>
    <t>sorghum, grain; Portales</t>
  </si>
  <si>
    <t>sorghum, silage; Portales</t>
  </si>
  <si>
    <t>soybean; Portales</t>
  </si>
  <si>
    <t>sudangrass, hay or silage; Portales</t>
  </si>
  <si>
    <t>wheat, winter, grain; Portales</t>
  </si>
  <si>
    <t>wheat, winter, silage; Portales</t>
  </si>
  <si>
    <t>windbreak; Portales</t>
  </si>
  <si>
    <t>alfalfa, hay, northern; Raton</t>
  </si>
  <si>
    <t>alfalfa, hay, northern; Raton Springer</t>
  </si>
  <si>
    <t>corn, grain; Raton</t>
  </si>
  <si>
    <t>corn, grain; Raton Springer</t>
  </si>
  <si>
    <t>grain, spring; Raton Springer</t>
  </si>
  <si>
    <t>pasture, cool season grass; Raton</t>
  </si>
  <si>
    <t>pasture, cool season grass; Raton Springer</t>
  </si>
  <si>
    <t>sorghum, grain; Raton</t>
  </si>
  <si>
    <t>sorghum, grain; Raton Springer</t>
  </si>
  <si>
    <t>wheat, winter, grain; Raton</t>
  </si>
  <si>
    <t>wheat, winter, grain; Raton Springer</t>
  </si>
  <si>
    <t>windbreak; Raton Springer</t>
  </si>
  <si>
    <t>alfalfa, hay, southern; Roswell</t>
  </si>
  <si>
    <t>chile, red; Roswell</t>
  </si>
  <si>
    <t>corn, grain; Roswell</t>
  </si>
  <si>
    <t>corn, silage; Roswell</t>
  </si>
  <si>
    <t>cotton; Roswell</t>
  </si>
  <si>
    <t>pasture, cool season grass; Roswell</t>
  </si>
  <si>
    <t>sorghum, grain; Roswell</t>
  </si>
  <si>
    <t>watermelon, spring plant; Roswell</t>
  </si>
  <si>
    <t>wheat, winter, grain; Roswell</t>
  </si>
  <si>
    <t>wheat, winter, silage; Roswell</t>
  </si>
  <si>
    <t>alfalfa, hay, northern; Roy</t>
  </si>
  <si>
    <t>corn, grain; Roy</t>
  </si>
  <si>
    <t>sorghum, grain; Roy</t>
  </si>
  <si>
    <t>wheat, winter, grain; Roy</t>
  </si>
  <si>
    <t>alfalfa, hay, northern; Santa Fe</t>
  </si>
  <si>
    <t>cut flowers; Santa Fe</t>
  </si>
  <si>
    <t>grain, spring; Santa Fe</t>
  </si>
  <si>
    <t>grapes; Santa Fe</t>
  </si>
  <si>
    <t>lawn cool season; Santa Fe</t>
  </si>
  <si>
    <t>lawn warm season; Santa Fe</t>
  </si>
  <si>
    <t>raspberries, blackberries; Santa Fe</t>
  </si>
  <si>
    <t>small vegetable; Santa Fe</t>
  </si>
  <si>
    <t>alfalfa, hay, northern; Santa Rosa</t>
  </si>
  <si>
    <t>apples, mature w/o cover; Santa Rosa</t>
  </si>
  <si>
    <t>beans, dry edible; Santa Rosa</t>
  </si>
  <si>
    <t>chile, green; Santa Rosa</t>
  </si>
  <si>
    <t>chile, red; Santa Rosa</t>
  </si>
  <si>
    <t>corn, grain; Santa Rosa</t>
  </si>
  <si>
    <t>melons, spring; Santa Rosa</t>
  </si>
  <si>
    <t>pasture, cool season grass; Santa Rosa</t>
  </si>
  <si>
    <t>sorghum, grain; Santa Rosa</t>
  </si>
  <si>
    <t>sorghum, silage; Santa Rosa</t>
  </si>
  <si>
    <t>wheat, winter, grain; Santa Rosa</t>
  </si>
  <si>
    <t>windbreak; Santa Rosa</t>
  </si>
  <si>
    <t>alfalfa, hay, southern; Silver City</t>
  </si>
  <si>
    <t>apples, mature w/o cover; Silver City</t>
  </si>
  <si>
    <t>pasture, cool season grass; Silver City</t>
  </si>
  <si>
    <t>wheat, winter, grain; Silver City</t>
  </si>
  <si>
    <t>alfalfa, hay, northern; Socorro</t>
  </si>
  <si>
    <t>chile, green; Socorro</t>
  </si>
  <si>
    <t>corn, grain; Socorro</t>
  </si>
  <si>
    <t>corn, sweet; Socorro</t>
  </si>
  <si>
    <t>grain, spring; Socorro</t>
  </si>
  <si>
    <t>grapes; Socorro</t>
  </si>
  <si>
    <t>melons, spring; Socorro</t>
  </si>
  <si>
    <t>pasture, cool season grass; Socorro</t>
  </si>
  <si>
    <t>alfalfa, hay, southern; TorC</t>
  </si>
  <si>
    <t>cabbage; TorC</t>
  </si>
  <si>
    <t>chile, green; TorC</t>
  </si>
  <si>
    <t>chile, red; TorC</t>
  </si>
  <si>
    <t>corn, silage; TorC</t>
  </si>
  <si>
    <t>cotton; TorC</t>
  </si>
  <si>
    <t>lettuce, fall plant; TorC</t>
  </si>
  <si>
    <t>lettuce, spring plant; T or C</t>
  </si>
  <si>
    <t>melons, spring; TorC</t>
  </si>
  <si>
    <t>onion, fall, plant fresh; TorC</t>
  </si>
  <si>
    <t>onion, spring, plant dry; TorC</t>
  </si>
  <si>
    <t xml:space="preserve">small vegetable; TorC </t>
  </si>
  <si>
    <t>wheat, winter, grain; TorC</t>
  </si>
  <si>
    <t>wheat, winter, silage; TorC</t>
  </si>
  <si>
    <t>alfalfa, hay, northern; Taos</t>
  </si>
  <si>
    <t>corn, grain; Taos</t>
  </si>
  <si>
    <t>corn, sweet; Taos</t>
  </si>
  <si>
    <t>grain, spring; Taos</t>
  </si>
  <si>
    <t>onion, spring, plant dry; Taos</t>
  </si>
  <si>
    <t>pasture, cool season grass; Taos</t>
  </si>
  <si>
    <t>small vegetable; Taos</t>
  </si>
  <si>
    <t>wheat, winter, grain; Taos</t>
  </si>
  <si>
    <t>alfalfa, hay, northern; Tucumcari</t>
  </si>
  <si>
    <t>corn, grain; Tucumcari</t>
  </si>
  <si>
    <t>cotton; Tucumcari</t>
  </si>
  <si>
    <t>sorghum, grain; Tucumcari</t>
  </si>
  <si>
    <t>wheat, winter, grain; Tucumcari</t>
  </si>
  <si>
    <r>
      <t>EC Crop @ 10% yield loss</t>
    </r>
    <r>
      <rPr>
        <b/>
        <vertAlign val="superscript"/>
        <sz val="10"/>
        <rFont val="Arial"/>
        <family val="2"/>
      </rPr>
      <t>1</t>
    </r>
  </si>
  <si>
    <t>chile, green; Deming</t>
  </si>
  <si>
    <t>corn, sweet; Santa Fe</t>
  </si>
  <si>
    <t>corn, silage; Clayton</t>
  </si>
  <si>
    <t>corn, silage; Clovis</t>
  </si>
  <si>
    <t>corn, silage; Las Cruces</t>
  </si>
  <si>
    <t>corn, grain; Clayton</t>
  </si>
  <si>
    <t>corn, grain; Clovis</t>
  </si>
  <si>
    <t>-</t>
  </si>
  <si>
    <t>?</t>
  </si>
  <si>
    <t>watermelon, spring plant; Deming</t>
  </si>
  <si>
    <t>apples, mature w/o cover; Artesia MA</t>
  </si>
  <si>
    <t>apples, mature w cover; Espanola</t>
  </si>
  <si>
    <t>apples, mature w cover; Santa Fe</t>
  </si>
  <si>
    <t>apples, mature w cover; Albuquerque</t>
  </si>
  <si>
    <t>apples, mature w/o cover; Albuquerque</t>
  </si>
  <si>
    <t>apples, mature w/o cover; Taos</t>
  </si>
  <si>
    <t>apples, mature w/o cover; Alamogordo</t>
  </si>
  <si>
    <t>apples, mature w cover; Alamogordo</t>
  </si>
  <si>
    <t>apples, mature w cover; Carlsbad MA</t>
  </si>
  <si>
    <t>apples, mature w cover; Crownpoint</t>
  </si>
  <si>
    <t>apples, mature w cover; Silver City</t>
  </si>
  <si>
    <t>lawn cool season; Albuquerque</t>
  </si>
  <si>
    <t>lawn warm season; Albuquerque</t>
  </si>
  <si>
    <t>pasture, cool season grass; Santa Fe</t>
  </si>
  <si>
    <t>pasture, cool season grass; Carlsbad MA</t>
  </si>
  <si>
    <t>pasture, cool season grass; Carrizozo</t>
  </si>
  <si>
    <t>pasture, cool season grass; Chama</t>
  </si>
  <si>
    <t>pasture, cool season grass; Crownpoint</t>
  </si>
  <si>
    <t>pasture, cool season grass; Gallup</t>
  </si>
  <si>
    <t>pecan, w cover crop; Las Cruces</t>
  </si>
  <si>
    <t>pecan, w cover crop; Deming</t>
  </si>
  <si>
    <t>pecan, w cover crop; Lordsburg</t>
  </si>
  <si>
    <t>pecan, &gt; 10yrs, no cover, T or C</t>
  </si>
  <si>
    <t>pecan, &gt; 10yrs, no cover, Alamogordo</t>
  </si>
  <si>
    <t>pecan, &gt; 10yrs, no cover, Artesia</t>
  </si>
  <si>
    <t>pecan, &gt; 10yrs, no cover, Lovington</t>
  </si>
  <si>
    <t>pecan, &gt; 10yrs, no cover, Roswell</t>
  </si>
  <si>
    <t>pecan, &gt; 10yrs, no cover, Deming</t>
  </si>
  <si>
    <t>pecan, &gt; 10yrs, no cover, Las Cruces</t>
  </si>
  <si>
    <t>pecan, &gt; 10yrs, no cover, Carlsbad</t>
  </si>
  <si>
    <t>pecan, &gt; 10yrs, no cover, Lordsburg</t>
  </si>
  <si>
    <t>pumpkin; Deming</t>
  </si>
  <si>
    <t>radish, early; Las Vegas</t>
  </si>
  <si>
    <t>radish, late; Las Vegas</t>
  </si>
  <si>
    <t>sorghum, grain, Carlsbad</t>
  </si>
  <si>
    <t>sorghum, grain, Clayton</t>
  </si>
  <si>
    <t>sorghum, grain, Clovis</t>
  </si>
  <si>
    <t>sorghum, grain, Deming</t>
  </si>
  <si>
    <t>sudangrass, hay or silage; Roy</t>
  </si>
  <si>
    <t>sudangrass, hay or silage; Clayton</t>
  </si>
  <si>
    <t>sudangrass, hay or silage; Deming</t>
  </si>
  <si>
    <t>sudangrass, hay or silage; Estancia</t>
  </si>
  <si>
    <t>sudangrass, hay or silage; Ft. Sumner</t>
  </si>
  <si>
    <t>tomatoe; Socorro</t>
  </si>
  <si>
    <t>wheat, winter, grain; Carlsbad</t>
  </si>
  <si>
    <t>wheat, winter, grain; Clayton</t>
  </si>
  <si>
    <t>wheat, winter, grain; Deming</t>
  </si>
  <si>
    <t>wheat, winter, silage; Clovis</t>
  </si>
  <si>
    <t>wheat, winter, silage; Deming</t>
  </si>
  <si>
    <t>wheat, winter, graze out; Clayton</t>
  </si>
  <si>
    <t>wheat, winter, graze out; Las Vegas</t>
  </si>
  <si>
    <t>wheat, winter, graze out; Mora</t>
  </si>
  <si>
    <t>wheat, winter, graze out; Deming</t>
  </si>
  <si>
    <t>alfalfa, hay, northern; Las Cruces</t>
  </si>
  <si>
    <t>alfalfa, hay, northern; Carrizozo</t>
  </si>
  <si>
    <t>alfalfa, hay, northern; Clayton</t>
  </si>
  <si>
    <t>alfalfa, hay, northern; Clovis</t>
  </si>
  <si>
    <t>alfalfa, hay, northern; Crownpoint</t>
  </si>
  <si>
    <t>alfalfa, hay, northern; Espanola</t>
  </si>
  <si>
    <t>alfalfa, hay, northern; Las Vegas</t>
  </si>
  <si>
    <t>alfalfa, hay, northern; Chama</t>
  </si>
  <si>
    <t>alfalfa, hay, southern; Deming</t>
  </si>
  <si>
    <t>nursery stock; Mora</t>
  </si>
  <si>
    <r>
      <t>Max Crop EC</t>
    </r>
    <r>
      <rPr>
        <b/>
        <vertAlign val="superscript"/>
        <sz val="10"/>
        <rFont val="Arial"/>
        <family val="2"/>
      </rPr>
      <t>1</t>
    </r>
  </si>
  <si>
    <t>EC water (dS/m):</t>
  </si>
  <si>
    <r>
      <t>2</t>
    </r>
    <r>
      <rPr>
        <sz val="11"/>
        <rFont val="Arial"/>
        <family val="2"/>
      </rPr>
      <t xml:space="preserve">The leaching volume is calculated using the leaching equation from Rhoades, US., Salinity Laboratory, Riverside, CA, 1992.  </t>
    </r>
    <r>
      <rPr>
        <b/>
        <sz val="11"/>
        <rFont val="Arial"/>
        <family val="2"/>
      </rPr>
      <t xml:space="preserve">High Frequency Irrigation (drip and sprinkler) </t>
    </r>
    <r>
      <rPr>
        <sz val="11"/>
        <rFont val="Arial"/>
        <family val="2"/>
      </rPr>
      <t>is LF=0.1794/(ECe/ECw)</t>
    </r>
    <r>
      <rPr>
        <vertAlign val="superscript"/>
        <sz val="11"/>
        <rFont val="Arial"/>
        <family val="2"/>
      </rPr>
      <t>3.0417</t>
    </r>
    <r>
      <rPr>
        <sz val="11"/>
        <rFont val="Arial"/>
        <family val="2"/>
      </rPr>
      <t xml:space="preserve">; </t>
    </r>
    <r>
      <rPr>
        <b/>
        <sz val="11"/>
        <rFont val="Arial"/>
        <family val="2"/>
      </rPr>
      <t>Conventional Irrigation (surface)</t>
    </r>
    <r>
      <rPr>
        <sz val="11"/>
        <rFont val="Arial"/>
        <family val="2"/>
      </rPr>
      <t xml:space="preserve"> is LF=0.3086/(ECe/ECw)</t>
    </r>
    <r>
      <rPr>
        <vertAlign val="superscript"/>
        <sz val="11"/>
        <rFont val="Arial"/>
        <family val="2"/>
      </rPr>
      <t>1.7020</t>
    </r>
    <r>
      <rPr>
        <sz val="11"/>
        <rFont val="Arial"/>
        <family val="2"/>
      </rPr>
      <t>.</t>
    </r>
  </si>
  <si>
    <r>
      <t>CU by Month</t>
    </r>
    <r>
      <rPr>
        <b/>
        <vertAlign val="superscript"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(in)</t>
    </r>
    <r>
      <rPr>
        <b/>
        <sz val="10"/>
        <rFont val="Arial"/>
        <family val="2"/>
      </rPr>
      <t>:</t>
    </r>
  </si>
  <si>
    <r>
      <t>Salt Leaching Requirement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(in)</t>
    </r>
    <r>
      <rPr>
        <b/>
        <sz val="10"/>
        <rFont val="Arial"/>
        <family val="2"/>
      </rPr>
      <t>:</t>
    </r>
  </si>
  <si>
    <r>
      <t xml:space="preserve">Net Irrigation Requirement </t>
    </r>
    <r>
      <rPr>
        <sz val="10"/>
        <rFont val="Arial"/>
        <family val="2"/>
      </rPr>
      <t>(in)</t>
    </r>
    <r>
      <rPr>
        <b/>
        <sz val="10"/>
        <rFont val="Arial"/>
        <family val="2"/>
      </rPr>
      <t>:</t>
    </r>
  </si>
  <si>
    <r>
      <t xml:space="preserve">Actual or Estimated Net Application </t>
    </r>
    <r>
      <rPr>
        <sz val="10"/>
        <rFont val="Arial"/>
        <family val="2"/>
      </rPr>
      <t>(in)</t>
    </r>
    <r>
      <rPr>
        <b/>
        <sz val="10"/>
        <rFont val="Arial"/>
        <family val="2"/>
      </rPr>
      <t>:</t>
    </r>
  </si>
  <si>
    <r>
      <t xml:space="preserve">Net Irrigation-Net Application </t>
    </r>
    <r>
      <rPr>
        <sz val="10"/>
        <rFont val="Arial"/>
        <family val="2"/>
      </rPr>
      <t>(in)</t>
    </r>
    <r>
      <rPr>
        <b/>
        <sz val="10"/>
        <rFont val="Arial"/>
        <family val="2"/>
      </rPr>
      <t>:</t>
    </r>
  </si>
  <si>
    <r>
      <t xml:space="preserve">Total Annual Crop Need </t>
    </r>
    <r>
      <rPr>
        <sz val="11"/>
        <rFont val="Arial"/>
        <family val="2"/>
      </rPr>
      <t>(inches/year) =</t>
    </r>
  </si>
  <si>
    <r>
      <t>1</t>
    </r>
    <r>
      <rPr>
        <b/>
        <i/>
        <sz val="10"/>
        <rFont val="Arial"/>
        <family val="2"/>
      </rPr>
      <t>EC values are from the Western Fertilizer Hangbook 9th addition, Table 2-7; Salinity and Plant Tolerance, USU, 1997; Leaching Req of Pecan and Fruit Trees, Guide H-644 NMSU 2/05; and Pistachios Prove as Salt Tolerant as Cotton UC Extension 2002 .</t>
    </r>
  </si>
  <si>
    <r>
      <t>Crop CU by Month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>(CU run using IWR B-C method 7/05)</t>
    </r>
  </si>
  <si>
    <r>
      <t xml:space="preserve">Irrigated Leaching Index and Leaching Requirements for Salt Management     </t>
    </r>
    <r>
      <rPr>
        <b/>
        <sz val="9"/>
        <rFont val="Arial"/>
        <family val="2"/>
      </rPr>
      <t>version 2.1 4/19/06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</si>
</sst>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_);[Red]\(0.0\)"/>
    <numFmt numFmtId="169" formatCode="[$-409]dddd\,\ mmmm\ dd\,\ yyyy"/>
    <numFmt numFmtId="170" formatCode="m/d/yy;@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</numFmts>
  <fonts count="16"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vertAlign val="superscript"/>
      <sz val="11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/>
    </xf>
    <xf numFmtId="0" fontId="0" fillId="3" borderId="5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right"/>
      <protection/>
    </xf>
    <xf numFmtId="0" fontId="1" fillId="4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0" fontId="0" fillId="4" borderId="2" xfId="0" applyNumberForma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/>
      <protection/>
    </xf>
    <xf numFmtId="9" fontId="0" fillId="0" borderId="0" xfId="19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right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9" fontId="0" fillId="4" borderId="2" xfId="0" applyNumberForma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4" fillId="6" borderId="11" xfId="0" applyFont="1" applyFill="1" applyBorder="1" applyAlignment="1" applyProtection="1">
      <alignment horizontal="right" vertical="center" wrapText="1"/>
      <protection/>
    </xf>
    <xf numFmtId="167" fontId="0" fillId="4" borderId="2" xfId="0" applyNumberFormat="1" applyFont="1" applyFill="1" applyBorder="1" applyAlignment="1" applyProtection="1">
      <alignment horizontal="center" vertical="center"/>
      <protection/>
    </xf>
    <xf numFmtId="167" fontId="0" fillId="4" borderId="3" xfId="0" applyNumberFormat="1" applyFont="1" applyFill="1" applyBorder="1" applyAlignment="1" applyProtection="1">
      <alignment horizontal="center" vertical="center"/>
      <protection/>
    </xf>
    <xf numFmtId="2" fontId="0" fillId="4" borderId="2" xfId="0" applyNumberFormat="1" applyFont="1" applyFill="1" applyBorder="1" applyAlignment="1" applyProtection="1">
      <alignment horizontal="center" vertical="center"/>
      <protection/>
    </xf>
    <xf numFmtId="168" fontId="1" fillId="4" borderId="2" xfId="0" applyNumberFormat="1" applyFont="1" applyFill="1" applyBorder="1" applyAlignment="1" applyProtection="1">
      <alignment horizontal="center" vertical="center"/>
      <protection/>
    </xf>
    <xf numFmtId="168" fontId="1" fillId="4" borderId="3" xfId="0" applyNumberFormat="1" applyFont="1" applyFill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right" vertical="center" wrapText="1"/>
      <protection/>
    </xf>
    <xf numFmtId="0" fontId="5" fillId="4" borderId="13" xfId="0" applyFont="1" applyFill="1" applyBorder="1" applyAlignment="1" applyProtection="1">
      <alignment horizontal="center" vertical="center" wrapText="1"/>
      <protection/>
    </xf>
    <xf numFmtId="0" fontId="5" fillId="4" borderId="14" xfId="0" applyFont="1" applyFill="1" applyBorder="1" applyAlignment="1" applyProtection="1">
      <alignment horizontal="center" vertical="center" wrapText="1"/>
      <protection/>
    </xf>
    <xf numFmtId="167" fontId="5" fillId="4" borderId="15" xfId="0" applyNumberFormat="1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5" fillId="4" borderId="16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1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7" fillId="4" borderId="11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8" fillId="4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8" fillId="4" borderId="25" xfId="0" applyFont="1" applyFill="1" applyBorder="1" applyAlignment="1" applyProtection="1">
      <alignment horizontal="left" vertical="center" wrapText="1"/>
      <protection/>
    </xf>
    <xf numFmtId="0" fontId="1" fillId="4" borderId="26" xfId="0" applyFont="1" applyFill="1" applyBorder="1" applyAlignment="1" applyProtection="1">
      <alignment horizontal="left" vertical="center" wrapText="1"/>
      <protection/>
    </xf>
    <xf numFmtId="0" fontId="1" fillId="4" borderId="27" xfId="0" applyFont="1" applyFill="1" applyBorder="1" applyAlignment="1" applyProtection="1">
      <alignment horizontal="left" vertical="center" wrapText="1"/>
      <protection/>
    </xf>
    <xf numFmtId="0" fontId="2" fillId="7" borderId="28" xfId="0" applyFont="1" applyFill="1" applyBorder="1" applyAlignment="1" applyProtection="1">
      <alignment horizontal="center"/>
      <protection/>
    </xf>
    <xf numFmtId="0" fontId="2" fillId="7" borderId="29" xfId="0" applyFont="1" applyFill="1" applyBorder="1" applyAlignment="1" applyProtection="1">
      <alignment horizontal="center"/>
      <protection/>
    </xf>
    <xf numFmtId="0" fontId="2" fillId="7" borderId="30" xfId="0" applyFont="1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8" fillId="4" borderId="32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" fillId="4" borderId="6" xfId="0" applyFont="1" applyFill="1" applyBorder="1" applyAlignment="1" applyProtection="1">
      <alignment horizontal="right"/>
      <protection/>
    </xf>
    <xf numFmtId="0" fontId="1" fillId="4" borderId="0" xfId="0" applyFont="1" applyFill="1" applyBorder="1" applyAlignment="1" applyProtection="1">
      <alignment horizontal="right"/>
      <protection/>
    </xf>
    <xf numFmtId="0" fontId="0" fillId="3" borderId="35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4" borderId="28" xfId="0" applyFont="1" applyFill="1" applyBorder="1" applyAlignment="1" applyProtection="1">
      <alignment horizontal="right" vertical="center"/>
      <protection/>
    </xf>
    <xf numFmtId="0" fontId="1" fillId="4" borderId="29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>
      <alignment horizontal="left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7"/>
  <sheetViews>
    <sheetView tabSelected="1" workbookViewId="0" topLeftCell="A1">
      <selection activeCell="B2" sqref="B2:E2"/>
    </sheetView>
  </sheetViews>
  <sheetFormatPr defaultColWidth="9.00390625" defaultRowHeight="14.25"/>
  <cols>
    <col min="1" max="1" width="14.00390625" style="0" customWidth="1"/>
    <col min="2" max="13" width="8.625" style="0" customWidth="1"/>
    <col min="15" max="15" width="28.625" style="0" bestFit="1" customWidth="1"/>
    <col min="17" max="17" width="37.00390625" style="0" bestFit="1" customWidth="1"/>
  </cols>
  <sheetData>
    <row r="1" spans="1:17" ht="18">
      <c r="A1" s="61" t="s">
        <v>429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3" t="b">
        <v>0</v>
      </c>
      <c r="O1" s="2" t="s">
        <v>16</v>
      </c>
      <c r="Q1" s="2" t="s">
        <v>15</v>
      </c>
    </row>
    <row r="2" spans="1:17" ht="18" customHeight="1">
      <c r="A2" s="10" t="s">
        <v>21</v>
      </c>
      <c r="B2" s="64"/>
      <c r="C2" s="65"/>
      <c r="D2" s="65"/>
      <c r="E2" s="52"/>
      <c r="F2" s="11" t="s">
        <v>28</v>
      </c>
      <c r="G2" s="53"/>
      <c r="H2" s="54"/>
      <c r="I2" s="12"/>
      <c r="J2" s="11" t="s">
        <v>22</v>
      </c>
      <c r="K2" s="9"/>
      <c r="L2" s="11" t="s">
        <v>23</v>
      </c>
      <c r="M2" s="13">
        <f ca="1">TODAY()</f>
        <v>38828</v>
      </c>
      <c r="N2" s="3" t="b">
        <v>1</v>
      </c>
      <c r="O2" t="str">
        <f>'Crop CU'!A4</f>
        <v>alfalfa, hay, northern; Albuquerque</v>
      </c>
      <c r="Q2" t="e">
        <f>#REF!</f>
        <v>#REF!</v>
      </c>
    </row>
    <row r="3" spans="1:17" ht="18" customHeight="1">
      <c r="A3" s="72" t="s">
        <v>24</v>
      </c>
      <c r="B3" s="73"/>
      <c r="C3" s="73"/>
      <c r="D3" s="73"/>
      <c r="E3" s="73"/>
      <c r="F3" s="74"/>
      <c r="G3" s="75"/>
      <c r="H3" s="76"/>
      <c r="I3" s="76"/>
      <c r="J3" s="76"/>
      <c r="K3" s="76"/>
      <c r="L3" s="76"/>
      <c r="M3" s="77"/>
      <c r="O3" t="str">
        <f>'Crop CU'!A5</f>
        <v>alfalfa, hay, northern; Aztec</v>
      </c>
      <c r="Q3" t="e">
        <f>#REF!</f>
        <v>#REF!</v>
      </c>
    </row>
    <row r="4" spans="1:17" ht="16.5" customHeight="1">
      <c r="A4" s="14"/>
      <c r="B4" s="11" t="s">
        <v>12</v>
      </c>
      <c r="C4" s="66" t="s">
        <v>378</v>
      </c>
      <c r="D4" s="67"/>
      <c r="E4" s="67"/>
      <c r="F4" s="67"/>
      <c r="G4" s="68"/>
      <c r="H4" s="15"/>
      <c r="I4" s="16"/>
      <c r="J4" s="17" t="s">
        <v>419</v>
      </c>
      <c r="K4" s="4">
        <v>6.5</v>
      </c>
      <c r="L4" s="17" t="s">
        <v>13</v>
      </c>
      <c r="M4" s="18">
        <f>VLOOKUP(C4,'Crop CU'!A4:O388,14)</f>
        <v>3</v>
      </c>
      <c r="O4" t="str">
        <f>'Crop CU'!A6</f>
        <v>alfalfa, hay, northern; Carrizozo</v>
      </c>
      <c r="Q4" t="e">
        <f>#REF!</f>
        <v>#REF!</v>
      </c>
    </row>
    <row r="5" spans="1:17" ht="17.25" customHeight="1">
      <c r="A5" s="14"/>
      <c r="B5" s="11" t="s">
        <v>17</v>
      </c>
      <c r="C5" s="19"/>
      <c r="D5" s="19"/>
      <c r="E5" s="20"/>
      <c r="F5" s="19"/>
      <c r="G5" s="19"/>
      <c r="H5" s="21"/>
      <c r="I5" s="11" t="s">
        <v>18</v>
      </c>
      <c r="J5" s="22">
        <f>IF(N1=FALSE,"",0.1794/(M4/K4)^3.0417)</f>
      </c>
      <c r="K5" s="78" t="str">
        <f>IF($K$4&gt;$M$4,"Caution-Irrigation Water too Salty for Crop","")</f>
        <v>Caution-Irrigation Water too Salty for Crop</v>
      </c>
      <c r="L5" s="79"/>
      <c r="M5" s="80"/>
      <c r="O5" t="str">
        <f>'Crop CU'!A7</f>
        <v>alfalfa, hay, northern; Chama</v>
      </c>
      <c r="Q5" t="e">
        <f>#REF!</f>
        <v>#REF!</v>
      </c>
    </row>
    <row r="6" spans="1:17" ht="17.25" customHeight="1">
      <c r="A6" s="14"/>
      <c r="B6" s="20"/>
      <c r="C6" s="19"/>
      <c r="D6" s="19"/>
      <c r="E6" s="20"/>
      <c r="F6" s="19"/>
      <c r="G6" s="19"/>
      <c r="H6" s="12"/>
      <c r="I6" s="11" t="s">
        <v>19</v>
      </c>
      <c r="J6" s="22">
        <f>IF(N2=FALSE,"",0.3086/(M4/K4)^1.702)</f>
        <v>1.150572737170399</v>
      </c>
      <c r="K6" s="81"/>
      <c r="L6" s="81"/>
      <c r="M6" s="82"/>
      <c r="O6" t="str">
        <f>'Crop CU'!A8</f>
        <v>alfalfa, hay, northern; Clayton</v>
      </c>
      <c r="Q6" t="e">
        <f>#REF!</f>
        <v>#REF!</v>
      </c>
    </row>
    <row r="7" spans="1:17" ht="15">
      <c r="A7" s="14"/>
      <c r="B7" s="23" t="s">
        <v>0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3" t="s">
        <v>10</v>
      </c>
      <c r="M7" s="23" t="s">
        <v>11</v>
      </c>
      <c r="O7" t="str">
        <f>'Crop CU'!A9</f>
        <v>alfalfa, hay, northern; Clovis</v>
      </c>
      <c r="Q7" t="e">
        <f>#REF!</f>
        <v>#REF!</v>
      </c>
    </row>
    <row r="8" spans="1:17" ht="14.25">
      <c r="A8" s="14"/>
      <c r="B8" s="24" t="s">
        <v>20</v>
      </c>
      <c r="C8" s="24" t="s">
        <v>20</v>
      </c>
      <c r="D8" s="24" t="s">
        <v>20</v>
      </c>
      <c r="E8" s="24" t="s">
        <v>20</v>
      </c>
      <c r="F8" s="24" t="s">
        <v>20</v>
      </c>
      <c r="G8" s="24" t="s">
        <v>20</v>
      </c>
      <c r="H8" s="24" t="s">
        <v>20</v>
      </c>
      <c r="I8" s="24" t="s">
        <v>20</v>
      </c>
      <c r="J8" s="24" t="s">
        <v>20</v>
      </c>
      <c r="K8" s="24" t="s">
        <v>20</v>
      </c>
      <c r="L8" s="24" t="s">
        <v>20</v>
      </c>
      <c r="M8" s="24" t="s">
        <v>20</v>
      </c>
      <c r="O8" t="str">
        <f>'Crop CU'!A10</f>
        <v>alfalfa, hay, northern; Crownpoint</v>
      </c>
      <c r="Q8" t="e">
        <f>#REF!</f>
        <v>#REF!</v>
      </c>
    </row>
    <row r="9" spans="1:17" ht="28.5">
      <c r="A9" s="25" t="s">
        <v>421</v>
      </c>
      <c r="B9" s="26">
        <f>VLOOKUP($C$4,'Crop CU'!$A$4:$N$388,2)</f>
        <v>0</v>
      </c>
      <c r="C9" s="26">
        <f>VLOOKUP($C$4,'Crop CU'!$A$4:$N$388,3)</f>
        <v>0</v>
      </c>
      <c r="D9" s="26">
        <f>VLOOKUP($C$4,'Crop CU'!$A$4:$N$388,4)</f>
        <v>0</v>
      </c>
      <c r="E9" s="26">
        <f>VLOOKUP($C$4,'Crop CU'!$A$4:$N$388,5)</f>
        <v>1.87</v>
      </c>
      <c r="F9" s="26">
        <f>VLOOKUP($C$4,'Crop CU'!$A$4:$N$388,6)</f>
        <v>4.55</v>
      </c>
      <c r="G9" s="26">
        <f>VLOOKUP($C$4,'Crop CU'!$A$4:$N$388,7)</f>
        <v>7.73</v>
      </c>
      <c r="H9" s="26">
        <f>VLOOKUP($C$4,'Crop CU'!$A$4:$N$388,8)</f>
        <v>8.16</v>
      </c>
      <c r="I9" s="26">
        <f>VLOOKUP($C$4,'Crop CU'!$A$4:$N$388,9)</f>
        <v>6.34</v>
      </c>
      <c r="J9" s="26">
        <f>VLOOKUP($C$4,'Crop CU'!$A$4:$N$388,10)</f>
        <v>3.66</v>
      </c>
      <c r="K9" s="26">
        <f>VLOOKUP($C$4,'Crop CU'!$A$4:$N$388,11)</f>
        <v>1.46</v>
      </c>
      <c r="L9" s="26">
        <f>VLOOKUP($C$4,'Crop CU'!$A$4:$N$388,12)</f>
        <v>0</v>
      </c>
      <c r="M9" s="27">
        <f>VLOOKUP($C$4,'Crop CU'!$A$4:$N$388,13)</f>
        <v>0</v>
      </c>
      <c r="O9" t="str">
        <f>'Crop CU'!A11</f>
        <v>alfalfa, hay, northern; Datil</v>
      </c>
      <c r="Q9" t="e">
        <f>#REF!</f>
        <v>#REF!</v>
      </c>
    </row>
    <row r="10" spans="1:17" ht="42.75">
      <c r="A10" s="25" t="s">
        <v>422</v>
      </c>
      <c r="B10" s="26">
        <f aca="true" t="shared" si="0" ref="B10:M10">IF(B9=0,0,IF($N$1=TRUE,B9*$J$5,B9*$J$6))</f>
        <v>0</v>
      </c>
      <c r="C10" s="26">
        <f t="shared" si="0"/>
        <v>0</v>
      </c>
      <c r="D10" s="26">
        <f t="shared" si="0"/>
        <v>0</v>
      </c>
      <c r="E10" s="26">
        <f t="shared" si="0"/>
        <v>2.1515710185086463</v>
      </c>
      <c r="F10" s="28">
        <f t="shared" si="0"/>
        <v>5.2351059541253155</v>
      </c>
      <c r="G10" s="26">
        <f t="shared" si="0"/>
        <v>8.893927258327185</v>
      </c>
      <c r="H10" s="26">
        <f t="shared" si="0"/>
        <v>9.388673535310456</v>
      </c>
      <c r="I10" s="26">
        <f t="shared" si="0"/>
        <v>7.2946311536603305</v>
      </c>
      <c r="J10" s="26">
        <f t="shared" si="0"/>
        <v>4.211096218043661</v>
      </c>
      <c r="K10" s="26">
        <f t="shared" si="0"/>
        <v>1.6798361962687827</v>
      </c>
      <c r="L10" s="26">
        <f t="shared" si="0"/>
        <v>0</v>
      </c>
      <c r="M10" s="26">
        <f t="shared" si="0"/>
        <v>0</v>
      </c>
      <c r="O10" t="str">
        <f>'Crop CU'!A12</f>
        <v>alfalfa, hay, northern; Espanola</v>
      </c>
      <c r="Q10" t="e">
        <f>#REF!</f>
        <v>#REF!</v>
      </c>
    </row>
    <row r="11" spans="1:17" ht="38.25">
      <c r="A11" s="25" t="s">
        <v>423</v>
      </c>
      <c r="B11" s="26">
        <f>IF(B9=0,0,B9+B10)</f>
        <v>0</v>
      </c>
      <c r="C11" s="26">
        <f aca="true" t="shared" si="1" ref="C11:M11">IF(C9=0,0,C9+C10)</f>
        <v>0</v>
      </c>
      <c r="D11" s="26">
        <f t="shared" si="1"/>
        <v>0</v>
      </c>
      <c r="E11" s="26">
        <f t="shared" si="1"/>
        <v>4.021571018508647</v>
      </c>
      <c r="F11" s="26">
        <f t="shared" si="1"/>
        <v>9.785105954125315</v>
      </c>
      <c r="G11" s="26">
        <f t="shared" si="1"/>
        <v>16.623927258327186</v>
      </c>
      <c r="H11" s="26">
        <f t="shared" si="1"/>
        <v>17.548673535310456</v>
      </c>
      <c r="I11" s="26">
        <f t="shared" si="1"/>
        <v>13.63463115366033</v>
      </c>
      <c r="J11" s="26">
        <f t="shared" si="1"/>
        <v>7.871096218043661</v>
      </c>
      <c r="K11" s="26">
        <f t="shared" si="1"/>
        <v>3.1398361962687824</v>
      </c>
      <c r="L11" s="26">
        <f t="shared" si="1"/>
        <v>0</v>
      </c>
      <c r="M11" s="26">
        <f t="shared" si="1"/>
        <v>0</v>
      </c>
      <c r="O11" t="str">
        <f>'Crop CU'!A13</f>
        <v>alfalfa, hay, northern; Estancia</v>
      </c>
      <c r="Q11" t="e">
        <f>#REF!</f>
        <v>#REF!</v>
      </c>
    </row>
    <row r="12" spans="1:17" ht="38.25">
      <c r="A12" s="25" t="s">
        <v>424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O12" t="str">
        <f>'Crop CU'!A14</f>
        <v>alfalfa, hay, northern; Gallup</v>
      </c>
      <c r="Q12" t="e">
        <f>#REF!</f>
        <v>#REF!</v>
      </c>
    </row>
    <row r="13" spans="1:17" ht="39.75" customHeight="1">
      <c r="A13" s="25" t="s">
        <v>425</v>
      </c>
      <c r="B13" s="29">
        <f>B12-B11</f>
        <v>0</v>
      </c>
      <c r="C13" s="29">
        <f aca="true" t="shared" si="2" ref="C13:M13">C12-C11</f>
        <v>0</v>
      </c>
      <c r="D13" s="29">
        <f t="shared" si="2"/>
        <v>0</v>
      </c>
      <c r="E13" s="29">
        <f t="shared" si="2"/>
        <v>-4.021571018508647</v>
      </c>
      <c r="F13" s="29">
        <f t="shared" si="2"/>
        <v>-9.785105954125315</v>
      </c>
      <c r="G13" s="29">
        <f t="shared" si="2"/>
        <v>-16.623927258327186</v>
      </c>
      <c r="H13" s="29">
        <f t="shared" si="2"/>
        <v>-17.548673535310456</v>
      </c>
      <c r="I13" s="29">
        <f t="shared" si="2"/>
        <v>-13.63463115366033</v>
      </c>
      <c r="J13" s="29">
        <f t="shared" si="2"/>
        <v>-7.871096218043661</v>
      </c>
      <c r="K13" s="29">
        <f t="shared" si="2"/>
        <v>-3.1398361962687824</v>
      </c>
      <c r="L13" s="29">
        <f t="shared" si="2"/>
        <v>0</v>
      </c>
      <c r="M13" s="30">
        <f t="shared" si="2"/>
        <v>0</v>
      </c>
      <c r="O13" t="str">
        <f>'Crop CU'!A15</f>
        <v>alfalfa, hay, northern; Grants</v>
      </c>
      <c r="Q13" t="e">
        <f>#REF!</f>
        <v>#REF!</v>
      </c>
    </row>
    <row r="14" spans="1:17" ht="45">
      <c r="A14" s="31" t="s">
        <v>29</v>
      </c>
      <c r="B14" s="32" t="str">
        <f>IF(AND(B11=0,B12&gt;0),"Do Not Exceed TWHC",IF(B13&lt;0,"Not Meeting CU",IF(B13&gt;0.75,"Potent. for Leach","OK")))</f>
        <v>OK</v>
      </c>
      <c r="C14" s="32" t="str">
        <f aca="true" t="shared" si="3" ref="C14:M14">IF(AND(C11=0,C12&gt;0),"Do Not Exceed TWHC",IF(C13&lt;0,"Not Meeting CU",IF(C13&gt;0.75,"Potent. for Leach","OK")))</f>
        <v>OK</v>
      </c>
      <c r="D14" s="32" t="str">
        <f t="shared" si="3"/>
        <v>OK</v>
      </c>
      <c r="E14" s="32" t="str">
        <f t="shared" si="3"/>
        <v>Not Meeting CU</v>
      </c>
      <c r="F14" s="32" t="str">
        <f t="shared" si="3"/>
        <v>Not Meeting CU</v>
      </c>
      <c r="G14" s="32" t="str">
        <f t="shared" si="3"/>
        <v>Not Meeting CU</v>
      </c>
      <c r="H14" s="32" t="str">
        <f t="shared" si="3"/>
        <v>Not Meeting CU</v>
      </c>
      <c r="I14" s="32" t="str">
        <f t="shared" si="3"/>
        <v>Not Meeting CU</v>
      </c>
      <c r="J14" s="32" t="str">
        <f t="shared" si="3"/>
        <v>Not Meeting CU</v>
      </c>
      <c r="K14" s="32" t="str">
        <f t="shared" si="3"/>
        <v>Not Meeting CU</v>
      </c>
      <c r="L14" s="32" t="str">
        <f t="shared" si="3"/>
        <v>OK</v>
      </c>
      <c r="M14" s="33" t="str">
        <f t="shared" si="3"/>
        <v>OK</v>
      </c>
      <c r="O14" t="str">
        <f>'Crop CU'!A16</f>
        <v>alfalfa, hay, northern; Las Cruces</v>
      </c>
      <c r="Q14" t="e">
        <f>#REF!</f>
        <v>#REF!</v>
      </c>
    </row>
    <row r="15" spans="1:17" ht="21" customHeight="1">
      <c r="A15" s="83" t="s">
        <v>426</v>
      </c>
      <c r="B15" s="84"/>
      <c r="C15" s="84"/>
      <c r="D15" s="84"/>
      <c r="E15" s="84"/>
      <c r="F15" s="34">
        <f>SUM(B11:M11)</f>
        <v>72.6248413342444</v>
      </c>
      <c r="G15" s="35"/>
      <c r="H15" s="35"/>
      <c r="I15" s="35"/>
      <c r="J15" s="35"/>
      <c r="K15" s="35"/>
      <c r="L15" s="35"/>
      <c r="M15" s="36"/>
      <c r="O15" t="str">
        <f>'Crop CU'!A17</f>
        <v>alfalfa, hay, northern; Las Vegas</v>
      </c>
      <c r="Q15" t="e">
        <f>#REF!</f>
        <v>#REF!</v>
      </c>
    </row>
    <row r="16" spans="1:17" ht="33.75" customHeight="1">
      <c r="A16" s="55" t="s">
        <v>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O16" t="str">
        <f>'Crop CU'!A18</f>
        <v>alfalfa, hay, northern; Mora</v>
      </c>
      <c r="Q16" t="e">
        <f>#REF!</f>
        <v>#REF!</v>
      </c>
    </row>
    <row r="17" spans="1:17" ht="33.75" customHeight="1">
      <c r="A17" s="58" t="s">
        <v>420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O17" t="str">
        <f>'Crop CU'!A19</f>
        <v>alfalfa, hay, northern; Mountainair</v>
      </c>
      <c r="Q17" t="e">
        <f>#REF!</f>
        <v>#REF!</v>
      </c>
    </row>
    <row r="18" spans="1:15" ht="76.5" customHeight="1">
      <c r="A18" s="69" t="s">
        <v>26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/>
      <c r="O18" t="str">
        <f>'Crop CU'!A20</f>
        <v>alfalfa, hay, northern; Raton</v>
      </c>
    </row>
    <row r="19" spans="15:17" ht="81" customHeight="1">
      <c r="O19" t="str">
        <f>'Crop CU'!A21</f>
        <v>alfalfa, hay, northern; Raton Springer</v>
      </c>
      <c r="Q19" t="e">
        <f>#REF!</f>
        <v>#REF!</v>
      </c>
    </row>
    <row r="20" spans="15:17" ht="14.25">
      <c r="O20" t="str">
        <f>'Crop CU'!A22</f>
        <v>alfalfa, hay, northern; Roy</v>
      </c>
      <c r="Q20" t="e">
        <f>#REF!</f>
        <v>#REF!</v>
      </c>
    </row>
    <row r="21" spans="15:17" ht="14.25">
      <c r="O21" t="str">
        <f>'Crop CU'!A23</f>
        <v>alfalfa, hay, northern; Santa Fe</v>
      </c>
      <c r="Q21" t="e">
        <f>#REF!</f>
        <v>#REF!</v>
      </c>
    </row>
    <row r="22" spans="15:17" ht="14.25">
      <c r="O22" t="str">
        <f>'Crop CU'!A24</f>
        <v>alfalfa, hay, northern; Santa Rosa</v>
      </c>
      <c r="Q22" t="e">
        <f>#REF!</f>
        <v>#REF!</v>
      </c>
    </row>
    <row r="23" spans="15:17" ht="14.25">
      <c r="O23" t="str">
        <f>'Crop CU'!A25</f>
        <v>alfalfa, hay, northern; Socorro</v>
      </c>
      <c r="Q23" t="e">
        <f>#REF!</f>
        <v>#REF!</v>
      </c>
    </row>
    <row r="24" spans="15:17" ht="14.25">
      <c r="O24" t="str">
        <f>'Crop CU'!A26</f>
        <v>alfalfa, hay, northern; Taos</v>
      </c>
      <c r="Q24" t="e">
        <f>#REF!</f>
        <v>#REF!</v>
      </c>
    </row>
    <row r="25" spans="15:17" ht="14.25">
      <c r="O25" t="str">
        <f>'Crop CU'!A27</f>
        <v>alfalfa, hay, northern; Tucumcari</v>
      </c>
      <c r="Q25" t="e">
        <f>#REF!</f>
        <v>#REF!</v>
      </c>
    </row>
    <row r="26" spans="15:17" ht="14.25">
      <c r="O26" t="str">
        <f>'Crop CU'!A28</f>
        <v>alfalfa, hay, southern; Alamogordo</v>
      </c>
      <c r="Q26" t="e">
        <f>#REF!</f>
        <v>#REF!</v>
      </c>
    </row>
    <row r="27" spans="15:17" ht="14.25">
      <c r="O27" t="str">
        <f>'Crop CU'!A29</f>
        <v>alfalfa, hay, southern; Artesia</v>
      </c>
      <c r="Q27" t="e">
        <f>#REF!</f>
        <v>#REF!</v>
      </c>
    </row>
    <row r="28" spans="15:17" ht="14.25">
      <c r="O28" t="str">
        <f>'Crop CU'!A30</f>
        <v>alfalfa, hay, southern; Carlsbad</v>
      </c>
      <c r="Q28" t="e">
        <f>#REF!</f>
        <v>#REF!</v>
      </c>
    </row>
    <row r="29" spans="15:17" ht="14.25">
      <c r="O29" t="str">
        <f>'Crop CU'!A31</f>
        <v>alfalfa, hay, southern; Deming</v>
      </c>
      <c r="Q29" t="e">
        <f>#REF!</f>
        <v>#REF!</v>
      </c>
    </row>
    <row r="30" spans="15:17" ht="14.25">
      <c r="O30" t="str">
        <f>'Crop CU'!A32</f>
        <v>alfalfa, hay, southern; Lordsburg</v>
      </c>
      <c r="Q30" t="e">
        <f>#REF!</f>
        <v>#REF!</v>
      </c>
    </row>
    <row r="31" spans="15:17" ht="14.25">
      <c r="O31" t="str">
        <f>'Crop CU'!A33</f>
        <v>alfalfa, hay, southern; Los Lunas</v>
      </c>
      <c r="Q31" t="e">
        <f>#REF!</f>
        <v>#REF!</v>
      </c>
    </row>
    <row r="32" spans="15:17" ht="14.25">
      <c r="O32" t="str">
        <f>'Crop CU'!A34</f>
        <v>alfalfa, hay, southern; Lovington</v>
      </c>
      <c r="Q32" t="e">
        <f>#REF!</f>
        <v>#REF!</v>
      </c>
    </row>
    <row r="33" spans="15:17" ht="14.25">
      <c r="O33" t="str">
        <f>'Crop CU'!A35</f>
        <v>alfalfa, hay, southern; Portales</v>
      </c>
      <c r="Q33" t="e">
        <f>#REF!</f>
        <v>#REF!</v>
      </c>
    </row>
    <row r="34" spans="15:17" ht="14.25">
      <c r="O34" t="str">
        <f>'Crop CU'!A36</f>
        <v>alfalfa, hay, southern; Roswell</v>
      </c>
      <c r="Q34" t="e">
        <f>#REF!</f>
        <v>#REF!</v>
      </c>
    </row>
    <row r="35" spans="15:17" ht="14.25">
      <c r="O35" t="str">
        <f>'Crop CU'!A37</f>
        <v>alfalfa, hay, southern; Silver City</v>
      </c>
      <c r="Q35" t="e">
        <f>#REF!</f>
        <v>#REF!</v>
      </c>
    </row>
    <row r="36" spans="15:17" ht="14.25">
      <c r="O36" t="str">
        <f>'Crop CU'!A38</f>
        <v>alfalfa, hay, southern; TorC</v>
      </c>
      <c r="Q36" t="e">
        <f>#REF!</f>
        <v>#REF!</v>
      </c>
    </row>
    <row r="37" spans="15:17" ht="14.25">
      <c r="O37" t="str">
        <f>'Crop CU'!A39</f>
        <v>apples, mature w cover; Alamogordo</v>
      </c>
      <c r="Q37" t="e">
        <f>#REF!</f>
        <v>#REF!</v>
      </c>
    </row>
    <row r="38" spans="15:17" ht="14.25">
      <c r="O38" t="str">
        <f>'Crop CU'!A40</f>
        <v>apples, mature w cover; Albuquerque</v>
      </c>
      <c r="Q38" t="e">
        <f>#REF!</f>
        <v>#REF!</v>
      </c>
    </row>
    <row r="39" spans="15:17" ht="14.25">
      <c r="O39" t="str">
        <f>'Crop CU'!A41</f>
        <v>apples, mature w cover; Artesia MA</v>
      </c>
      <c r="Q39" t="e">
        <f>#REF!</f>
        <v>#REF!</v>
      </c>
    </row>
    <row r="40" spans="15:17" ht="14.25">
      <c r="O40" t="str">
        <f>'Crop CU'!A42</f>
        <v>apples, mature w cover; Carlsbad MA</v>
      </c>
      <c r="Q40" t="e">
        <f>#REF!</f>
        <v>#REF!</v>
      </c>
    </row>
    <row r="41" spans="15:17" ht="14.25">
      <c r="O41" t="str">
        <f>'Crop CU'!A43</f>
        <v>apples, mature w cover; Crownpoint</v>
      </c>
      <c r="Q41" t="e">
        <f>#REF!</f>
        <v>#REF!</v>
      </c>
    </row>
    <row r="42" spans="15:17" ht="14.25">
      <c r="O42" t="str">
        <f>'Crop CU'!A44</f>
        <v>apples, mature w cover; Espanola</v>
      </c>
      <c r="Q42" t="e">
        <f>#REF!</f>
        <v>#REF!</v>
      </c>
    </row>
    <row r="43" spans="15:17" ht="14.25">
      <c r="O43" t="str">
        <f>'Crop CU'!A45</f>
        <v>apples, mature w cover; Gallup</v>
      </c>
      <c r="Q43" t="e">
        <f>#REF!</f>
        <v>#REF!</v>
      </c>
    </row>
    <row r="44" spans="15:17" ht="14.25">
      <c r="O44" t="str">
        <f>'Crop CU'!A46</f>
        <v>apples, mature w cover; Grants</v>
      </c>
      <c r="Q44" t="e">
        <f>#REF!</f>
        <v>#REF!</v>
      </c>
    </row>
    <row r="45" spans="15:17" ht="14.25">
      <c r="O45" t="str">
        <f>'Crop CU'!A47</f>
        <v>apples, mature w cover; Santa Fe</v>
      </c>
      <c r="Q45" t="e">
        <f>#REF!</f>
        <v>#REF!</v>
      </c>
    </row>
    <row r="46" spans="15:17" ht="14.25">
      <c r="O46" t="str">
        <f>'Crop CU'!A48</f>
        <v>apples, mature w cover; Silver City</v>
      </c>
      <c r="Q46" t="e">
        <f>#REF!</f>
        <v>#REF!</v>
      </c>
    </row>
    <row r="47" spans="15:17" ht="14.25">
      <c r="O47" t="str">
        <f>'Crop CU'!A49</f>
        <v>apples, mature w/o cover, Grants</v>
      </c>
      <c r="Q47" t="e">
        <f>#REF!</f>
        <v>#REF!</v>
      </c>
    </row>
    <row r="48" spans="15:17" ht="14.25">
      <c r="O48" t="str">
        <f>'Crop CU'!A50</f>
        <v>apples, mature w/o cover; Alamogordo</v>
      </c>
      <c r="Q48" t="e">
        <f>#REF!</f>
        <v>#REF!</v>
      </c>
    </row>
    <row r="49" spans="15:17" ht="14.25">
      <c r="O49" t="str">
        <f>'Crop CU'!A51</f>
        <v>apples, mature w/o cover; Albuquerque</v>
      </c>
      <c r="Q49" t="e">
        <f>#REF!</f>
        <v>#REF!</v>
      </c>
    </row>
    <row r="50" spans="15:17" ht="14.25">
      <c r="O50" t="str">
        <f>'Crop CU'!A52</f>
        <v>apples, mature w/o cover; Artesia MA</v>
      </c>
      <c r="Q50" t="e">
        <f>#REF!</f>
        <v>#REF!</v>
      </c>
    </row>
    <row r="51" spans="15:17" ht="14.25">
      <c r="O51" t="str">
        <f>'Crop CU'!A53</f>
        <v>apples, mature w/o cover; Gallup</v>
      </c>
      <c r="Q51" t="e">
        <f>#REF!</f>
        <v>#REF!</v>
      </c>
    </row>
    <row r="52" spans="15:17" ht="14.25">
      <c r="O52" t="str">
        <f>'Crop CU'!A54</f>
        <v>apples, mature w/o cover; Santa Rosa</v>
      </c>
      <c r="Q52" t="e">
        <f>#REF!</f>
        <v>#REF!</v>
      </c>
    </row>
    <row r="53" spans="15:17" ht="14.25">
      <c r="O53" t="str">
        <f>'Crop CU'!A55</f>
        <v>apples, mature w/o cover; Silver City</v>
      </c>
      <c r="Q53" t="e">
        <f>#REF!</f>
        <v>#REF!</v>
      </c>
    </row>
    <row r="54" spans="15:17" ht="14.25">
      <c r="O54" t="str">
        <f>'Crop CU'!A56</f>
        <v>apples, mature w/o cover; Taos</v>
      </c>
      <c r="Q54" t="e">
        <f>#REF!</f>
        <v>#REF!</v>
      </c>
    </row>
    <row r="55" spans="15:17" ht="14.25">
      <c r="O55" t="str">
        <f>'Crop CU'!A57</f>
        <v>apples, mature w/o cover; Carlsbad MA</v>
      </c>
      <c r="Q55" t="e">
        <f>#REF!</f>
        <v>#REF!</v>
      </c>
    </row>
    <row r="56" spans="15:17" ht="14.25">
      <c r="O56" t="str">
        <f>'Crop CU'!A58</f>
        <v>apples, mature w/o cover; Crownpoint</v>
      </c>
      <c r="Q56" t="e">
        <f>#REF!</f>
        <v>#REF!</v>
      </c>
    </row>
    <row r="57" spans="15:17" ht="14.25">
      <c r="O57" t="str">
        <f>'Crop CU'!A59</f>
        <v>apples, mature w/o cover; Espanola</v>
      </c>
      <c r="Q57" t="e">
        <f>#REF!</f>
        <v>#REF!</v>
      </c>
    </row>
    <row r="58" spans="15:17" ht="14.25">
      <c r="O58" t="str">
        <f>'Crop CU'!A60</f>
        <v>beans, dry edible; Aztec</v>
      </c>
      <c r="Q58" t="e">
        <f>#REF!</f>
        <v>#REF!</v>
      </c>
    </row>
    <row r="59" spans="15:17" ht="14.25">
      <c r="O59" t="str">
        <f>'Crop CU'!A61</f>
        <v>beans, dry edible; Estancia</v>
      </c>
      <c r="Q59" t="e">
        <f>#REF!</f>
        <v>#REF!</v>
      </c>
    </row>
    <row r="60" spans="15:17" ht="14.25">
      <c r="O60" t="str">
        <f>'Crop CU'!A62</f>
        <v>beans, dry edible; Lordsburg</v>
      </c>
      <c r="Q60" t="e">
        <f>#REF!</f>
        <v>#REF!</v>
      </c>
    </row>
    <row r="61" spans="15:17" ht="14.25">
      <c r="O61" t="str">
        <f>'Crop CU'!A63</f>
        <v>beans, dry edible; Santa Rosa</v>
      </c>
      <c r="Q61" t="e">
        <f>#REF!</f>
        <v>#REF!</v>
      </c>
    </row>
    <row r="62" spans="15:17" ht="14.25">
      <c r="O62" t="str">
        <f>'Crop CU'!A64</f>
        <v>beans, green; Las Vegas</v>
      </c>
      <c r="Q62" t="e">
        <f>#REF!</f>
        <v>#REF!</v>
      </c>
    </row>
    <row r="63" spans="15:17" ht="14.25">
      <c r="O63" t="str">
        <f>'Crop CU'!A65</f>
        <v>beans, green; Mora</v>
      </c>
      <c r="Q63" t="e">
        <f>#REF!</f>
        <v>#REF!</v>
      </c>
    </row>
    <row r="64" spans="15:17" ht="14.25">
      <c r="O64" t="str">
        <f>'Crop CU'!A66</f>
        <v>beets; Las Vegas</v>
      </c>
      <c r="Q64" t="e">
        <f>#REF!</f>
        <v>#REF!</v>
      </c>
    </row>
    <row r="65" spans="15:17" ht="14.25">
      <c r="O65" t="str">
        <f>'Crop CU'!A67</f>
        <v>beets; Mora</v>
      </c>
      <c r="Q65" t="e">
        <f>#REF!</f>
        <v>#REF!</v>
      </c>
    </row>
    <row r="66" spans="15:17" ht="14.25">
      <c r="O66" t="str">
        <f>'Crop CU'!A68</f>
        <v>cabbage; Las Cruces</v>
      </c>
      <c r="Q66" t="e">
        <f>#REF!</f>
        <v>#REF!</v>
      </c>
    </row>
    <row r="67" spans="15:17" ht="14.25">
      <c r="O67" t="str">
        <f>'Crop CU'!A69</f>
        <v>cabbage; Las Vegas</v>
      </c>
      <c r="Q67" t="e">
        <f>#REF!</f>
        <v>#REF!</v>
      </c>
    </row>
    <row r="68" spans="15:17" ht="14.25">
      <c r="O68" t="str">
        <f>'Crop CU'!A70</f>
        <v>cabbage; Mora</v>
      </c>
      <c r="Q68" t="e">
        <f>#REF!</f>
        <v>#REF!</v>
      </c>
    </row>
    <row r="69" spans="15:17" ht="14.25">
      <c r="O69" t="str">
        <f>'Crop CU'!A71</f>
        <v>cabbage; TorC</v>
      </c>
      <c r="Q69" t="e">
        <f>#REF!</f>
        <v>#REF!</v>
      </c>
    </row>
    <row r="70" spans="15:17" ht="14.25">
      <c r="O70" t="str">
        <f>'Crop CU'!A72</f>
        <v>carrots; Las Cruces</v>
      </c>
      <c r="Q70" t="e">
        <f>#REF!</f>
        <v>#REF!</v>
      </c>
    </row>
    <row r="71" spans="15:17" ht="14.25">
      <c r="O71" t="str">
        <f>'Crop CU'!A73</f>
        <v>carrots; Las Vegas</v>
      </c>
      <c r="Q71" t="e">
        <f>#REF!</f>
        <v>#REF!</v>
      </c>
    </row>
    <row r="72" spans="15:17" ht="14.25">
      <c r="O72" t="str">
        <f>'Crop CU'!A74</f>
        <v>carrots; Lovington</v>
      </c>
      <c r="Q72" t="e">
        <f>#REF!</f>
        <v>#REF!</v>
      </c>
    </row>
    <row r="73" spans="15:17" ht="14.25">
      <c r="O73" t="str">
        <f>'Crop CU'!A75</f>
        <v>carrots; Mora</v>
      </c>
      <c r="Q73" t="e">
        <f>#REF!</f>
        <v>#REF!</v>
      </c>
    </row>
    <row r="74" spans="15:17" ht="14.25">
      <c r="O74" t="str">
        <f>'Crop CU'!A76</f>
        <v>chile, green; Alamogordo</v>
      </c>
      <c r="Q74" t="e">
        <f>#REF!</f>
        <v>#REF!</v>
      </c>
    </row>
    <row r="75" spans="15:17" ht="14.25">
      <c r="O75" t="str">
        <f>'Crop CU'!A77</f>
        <v>chile, green; Deming</v>
      </c>
      <c r="Q75" t="e">
        <f>#REF!</f>
        <v>#REF!</v>
      </c>
    </row>
    <row r="76" spans="15:17" ht="14.25">
      <c r="O76" t="str">
        <f>'Crop CU'!A78</f>
        <v>chile, green; Espanola</v>
      </c>
      <c r="Q76" t="e">
        <f>#REF!</f>
        <v>#REF!</v>
      </c>
    </row>
    <row r="77" spans="15:17" ht="14.25">
      <c r="O77" t="str">
        <f>'Crop CU'!A79</f>
        <v>chile, green; Ft. Sumner</v>
      </c>
      <c r="Q77" t="e">
        <f>#REF!</f>
        <v>#REF!</v>
      </c>
    </row>
    <row r="78" spans="15:17" ht="14.25">
      <c r="O78" t="str">
        <f>'Crop CU'!A80</f>
        <v>chile, green; Las Cruces</v>
      </c>
      <c r="Q78" t="e">
        <f>#REF!</f>
        <v>#REF!</v>
      </c>
    </row>
    <row r="79" spans="15:17" ht="14.25">
      <c r="O79" t="str">
        <f>'Crop CU'!A81</f>
        <v>chile, green; Las Vegas</v>
      </c>
      <c r="Q79" t="e">
        <f>#REF!</f>
        <v>#REF!</v>
      </c>
    </row>
    <row r="80" spans="15:17" ht="14.25">
      <c r="O80" t="str">
        <f>'Crop CU'!A82</f>
        <v>chile, green; Lordsburg</v>
      </c>
      <c r="Q80" t="e">
        <f>#REF!</f>
        <v>#REF!</v>
      </c>
    </row>
    <row r="81" spans="15:17" ht="14.25">
      <c r="O81" t="str">
        <f>'Crop CU'!A83</f>
        <v>chile, green; Los Lunas</v>
      </c>
      <c r="Q81" t="e">
        <f>#REF!</f>
        <v>#REF!</v>
      </c>
    </row>
    <row r="82" spans="15:17" ht="14.25">
      <c r="O82" t="str">
        <f>'Crop CU'!A84</f>
        <v>chile, green; Lovington</v>
      </c>
      <c r="Q82" t="e">
        <f>#REF!</f>
        <v>#REF!</v>
      </c>
    </row>
    <row r="83" spans="15:17" ht="14.25">
      <c r="O83" t="str">
        <f>'Crop CU'!A85</f>
        <v>chile, green; Mora</v>
      </c>
      <c r="Q83" t="e">
        <f>#REF!</f>
        <v>#REF!</v>
      </c>
    </row>
    <row r="84" spans="15:17" ht="14.25">
      <c r="O84" t="str">
        <f>'Crop CU'!A86</f>
        <v>chile, green; Mountainair</v>
      </c>
      <c r="Q84" t="e">
        <f>#REF!</f>
        <v>#REF!</v>
      </c>
    </row>
    <row r="85" spans="15:17" ht="14.25">
      <c r="O85" t="str">
        <f>'Crop CU'!A87</f>
        <v>chile, green; Portales</v>
      </c>
      <c r="Q85" t="e">
        <f>#REF!</f>
        <v>#REF!</v>
      </c>
    </row>
    <row r="86" spans="15:17" ht="14.25">
      <c r="O86" t="str">
        <f>'Crop CU'!A88</f>
        <v>chile, green; Santa Rosa</v>
      </c>
      <c r="Q86" t="e">
        <f>#REF!</f>
        <v>#REF!</v>
      </c>
    </row>
    <row r="87" spans="15:17" ht="14.25">
      <c r="O87" t="str">
        <f>'Crop CU'!A89</f>
        <v>chile, green; Socorro</v>
      </c>
      <c r="Q87" t="e">
        <f>#REF!</f>
        <v>#REF!</v>
      </c>
    </row>
    <row r="88" spans="15:17" ht="14.25">
      <c r="O88" t="str">
        <f>'Crop CU'!A90</f>
        <v>chile, green; TorC</v>
      </c>
      <c r="Q88" t="e">
        <f>#REF!</f>
        <v>#REF!</v>
      </c>
    </row>
    <row r="89" spans="15:17" ht="14.25">
      <c r="O89" t="str">
        <f>'Crop CU'!A91</f>
        <v>chile, red; Artesia</v>
      </c>
      <c r="Q89" t="e">
        <f>#REF!</f>
        <v>#REF!</v>
      </c>
    </row>
    <row r="90" spans="15:17" ht="14.25">
      <c r="O90" t="str">
        <f>'Crop CU'!A92</f>
        <v>chile, red; Deming</v>
      </c>
      <c r="Q90" t="e">
        <f>#REF!</f>
        <v>#REF!</v>
      </c>
    </row>
    <row r="91" spans="15:17" ht="14.25">
      <c r="O91" t="str">
        <f>'Crop CU'!A93</f>
        <v>chile, red; Las Cruces</v>
      </c>
      <c r="Q91" t="e">
        <f>#REF!</f>
        <v>#REF!</v>
      </c>
    </row>
    <row r="92" spans="15:17" ht="14.25">
      <c r="O92" t="str">
        <f>'Crop CU'!A94</f>
        <v>chile, red; Lordsburg</v>
      </c>
      <c r="Q92" t="e">
        <f>#REF!</f>
        <v>#REF!</v>
      </c>
    </row>
    <row r="93" spans="15:17" ht="14.25">
      <c r="O93" t="str">
        <f>'Crop CU'!A95</f>
        <v>chile, red; Lovington</v>
      </c>
      <c r="Q93" t="e">
        <f>#REF!</f>
        <v>#REF!</v>
      </c>
    </row>
    <row r="94" spans="15:17" ht="14.25">
      <c r="O94" t="str">
        <f>'Crop CU'!A96</f>
        <v>chile, red; Roswell</v>
      </c>
      <c r="Q94" t="e">
        <f>#REF!</f>
        <v>#REF!</v>
      </c>
    </row>
    <row r="95" spans="15:17" ht="14.25">
      <c r="O95" t="str">
        <f>'Crop CU'!A97</f>
        <v>chile, red; Santa Rosa</v>
      </c>
      <c r="Q95" t="e">
        <f>#REF!</f>
        <v>#REF!</v>
      </c>
    </row>
    <row r="96" spans="15:17" ht="14.25">
      <c r="O96" t="str">
        <f>'Crop CU'!A98</f>
        <v>chile, red; TorC</v>
      </c>
      <c r="Q96" t="e">
        <f>#REF!</f>
        <v>#REF!</v>
      </c>
    </row>
    <row r="97" spans="15:17" ht="14.25">
      <c r="O97" t="str">
        <f>'Crop CU'!A99</f>
        <v>corn, blue; Las Vegas</v>
      </c>
      <c r="Q97" t="e">
        <f>#REF!</f>
        <v>#REF!</v>
      </c>
    </row>
    <row r="98" spans="15:17" ht="14.25">
      <c r="O98" t="str">
        <f>'Crop CU'!A100</f>
        <v>corn, blue; Mora</v>
      </c>
      <c r="Q98" t="e">
        <f>#REF!</f>
        <v>#REF!</v>
      </c>
    </row>
    <row r="99" spans="15:17" ht="14.25">
      <c r="O99" t="str">
        <f>'Crop CU'!A101</f>
        <v>corn, grain; Albuquerque</v>
      </c>
      <c r="Q99" t="e">
        <f>#REF!</f>
        <v>#REF!</v>
      </c>
    </row>
    <row r="100" spans="15:17" ht="14.25">
      <c r="O100" t="str">
        <f>'Crop CU'!A102</f>
        <v>corn, grain; Aztec</v>
      </c>
      <c r="Q100" t="e">
        <f>#REF!</f>
        <v>#REF!</v>
      </c>
    </row>
    <row r="101" spans="15:17" ht="14.25">
      <c r="O101" t="str">
        <f>'Crop CU'!A103</f>
        <v>corn, grain; Clayton</v>
      </c>
      <c r="Q101" t="e">
        <f>#REF!</f>
        <v>#REF!</v>
      </c>
    </row>
    <row r="102" spans="15:17" ht="14.25">
      <c r="O102" t="str">
        <f>'Crop CU'!A104</f>
        <v>corn, grain; Clovis</v>
      </c>
      <c r="Q102" t="e">
        <f>#REF!</f>
        <v>#REF!</v>
      </c>
    </row>
    <row r="103" spans="15:17" ht="14.25">
      <c r="O103" t="str">
        <f>'Crop CU'!A105</f>
        <v>corn, grain; Deming</v>
      </c>
      <c r="Q103" t="e">
        <f>#REF!</f>
        <v>#REF!</v>
      </c>
    </row>
    <row r="104" spans="15:17" ht="14.25">
      <c r="O104" t="str">
        <f>'Crop CU'!A106</f>
        <v>corn, grain; Estancia</v>
      </c>
      <c r="Q104" t="e">
        <f>#REF!</f>
        <v>#REF!</v>
      </c>
    </row>
    <row r="105" spans="15:17" ht="14.25">
      <c r="O105" t="str">
        <f>'Crop CU'!A107</f>
        <v>corn, grain; Las Cruces</v>
      </c>
      <c r="Q105" t="e">
        <f>#REF!</f>
        <v>#REF!</v>
      </c>
    </row>
    <row r="106" spans="15:17" ht="14.25">
      <c r="O106" t="str">
        <f>'Crop CU'!A108</f>
        <v>corn, grain; Lordsburg</v>
      </c>
      <c r="Q106" t="e">
        <f>#REF!</f>
        <v>#REF!</v>
      </c>
    </row>
    <row r="107" spans="15:17" ht="14.25">
      <c r="O107" t="str">
        <f>'Crop CU'!A109</f>
        <v>corn, grain; Los Lunas</v>
      </c>
      <c r="Q107" t="e">
        <f>#REF!</f>
        <v>#REF!</v>
      </c>
    </row>
    <row r="108" spans="15:17" ht="14.25">
      <c r="O108" t="str">
        <f>'Crop CU'!A110</f>
        <v>corn, grain; Portales</v>
      </c>
      <c r="Q108" t="e">
        <f>#REF!</f>
        <v>#REF!</v>
      </c>
    </row>
    <row r="109" spans="15:17" ht="14.25">
      <c r="O109" t="str">
        <f>'Crop CU'!A111</f>
        <v>corn, grain; Raton</v>
      </c>
      <c r="Q109" t="e">
        <f>#REF!</f>
        <v>#REF!</v>
      </c>
    </row>
    <row r="110" spans="15:17" ht="14.25">
      <c r="O110" t="str">
        <f>'Crop CU'!A112</f>
        <v>corn, grain; Raton Springer</v>
      </c>
      <c r="Q110" t="e">
        <f>#REF!</f>
        <v>#REF!</v>
      </c>
    </row>
    <row r="111" spans="15:17" ht="14.25">
      <c r="O111" t="str">
        <f>'Crop CU'!A113</f>
        <v>corn, grain; Roswell</v>
      </c>
      <c r="Q111" t="e">
        <f>#REF!</f>
        <v>#REF!</v>
      </c>
    </row>
    <row r="112" spans="15:17" ht="14.25">
      <c r="O112" t="str">
        <f>'Crop CU'!A114</f>
        <v>corn, grain; Roy</v>
      </c>
      <c r="Q112" t="e">
        <f>#REF!</f>
        <v>#REF!</v>
      </c>
    </row>
    <row r="113" spans="15:17" ht="14.25">
      <c r="O113" t="str">
        <f>'Crop CU'!A115</f>
        <v>corn, grain; Santa Rosa</v>
      </c>
      <c r="Q113" t="e">
        <f>#REF!</f>
        <v>#REF!</v>
      </c>
    </row>
    <row r="114" spans="15:17" ht="14.25">
      <c r="O114" t="str">
        <f>'Crop CU'!A116</f>
        <v>corn, grain; Socorro</v>
      </c>
      <c r="Q114" t="e">
        <f>#REF!</f>
        <v>#REF!</v>
      </c>
    </row>
    <row r="115" spans="15:17" ht="14.25">
      <c r="O115" t="str">
        <f>'Crop CU'!A117</f>
        <v>corn, grain; Taos</v>
      </c>
      <c r="Q115" t="e">
        <f>#REF!</f>
        <v>#REF!</v>
      </c>
    </row>
    <row r="116" spans="15:17" ht="14.25">
      <c r="O116" t="str">
        <f>'Crop CU'!A118</f>
        <v>corn, grain; Tucumcari</v>
      </c>
      <c r="Q116" t="e">
        <f>#REF!</f>
        <v>#REF!</v>
      </c>
    </row>
    <row r="117" spans="15:17" ht="14.25">
      <c r="O117" t="str">
        <f>'Crop CU'!A119</f>
        <v>corn, silage; Albuquerque</v>
      </c>
      <c r="Q117" t="e">
        <f>#REF!</f>
        <v>#REF!</v>
      </c>
    </row>
    <row r="118" spans="15:17" ht="14.25">
      <c r="O118" t="str">
        <f>'Crop CU'!A120</f>
        <v>corn, silage; Artesia</v>
      </c>
      <c r="Q118" t="e">
        <f>#REF!</f>
        <v>#REF!</v>
      </c>
    </row>
    <row r="119" spans="15:17" ht="14.25">
      <c r="O119" t="str">
        <f>'Crop CU'!A121</f>
        <v>corn, silage; Carlsbad</v>
      </c>
      <c r="Q119" t="e">
        <f>#REF!</f>
        <v>#REF!</v>
      </c>
    </row>
    <row r="120" spans="15:17" ht="14.25">
      <c r="O120" t="str">
        <f>'Crop CU'!A122</f>
        <v>corn, silage; Clayton</v>
      </c>
      <c r="Q120" t="e">
        <f>#REF!</f>
        <v>#REF!</v>
      </c>
    </row>
    <row r="121" spans="15:17" ht="14.25">
      <c r="O121" t="str">
        <f>'Crop CU'!A123</f>
        <v>corn, silage; Clovis</v>
      </c>
      <c r="Q121" t="e">
        <f>#REF!</f>
        <v>#REF!</v>
      </c>
    </row>
    <row r="122" spans="15:17" ht="14.25">
      <c r="O122" t="str">
        <f>'Crop CU'!A124</f>
        <v>corn, silage; Deming</v>
      </c>
      <c r="Q122" t="e">
        <f>#REF!</f>
        <v>#REF!</v>
      </c>
    </row>
    <row r="123" spans="15:17" ht="14.25">
      <c r="O123" t="str">
        <f>'Crop CU'!A125</f>
        <v>corn, silage; Estancia</v>
      </c>
      <c r="Q123" t="e">
        <f>#REF!</f>
        <v>#REF!</v>
      </c>
    </row>
    <row r="124" spans="15:17" ht="14.25">
      <c r="O124" t="str">
        <f>'Crop CU'!A126</f>
        <v>corn, silage; Ft. Sumner</v>
      </c>
      <c r="Q124" t="e">
        <f>#REF!</f>
        <v>#REF!</v>
      </c>
    </row>
    <row r="125" spans="15:17" ht="14.25">
      <c r="O125" t="str">
        <f>'Crop CU'!A127</f>
        <v>corn, silage; Las Cruces</v>
      </c>
      <c r="Q125" t="e">
        <f>#REF!</f>
        <v>#REF!</v>
      </c>
    </row>
    <row r="126" spans="15:17" ht="14.25">
      <c r="O126" t="str">
        <f>'Crop CU'!A128</f>
        <v>corn, silage; Los Lunas</v>
      </c>
      <c r="Q126" t="e">
        <f>#REF!</f>
        <v>#REF!</v>
      </c>
    </row>
    <row r="127" spans="15:17" ht="14.25">
      <c r="O127" t="str">
        <f>'Crop CU'!A129</f>
        <v>corn, silage; Lovington</v>
      </c>
      <c r="Q127" t="e">
        <f>#REF!</f>
        <v>#REF!</v>
      </c>
    </row>
    <row r="128" spans="15:17" ht="14.25">
      <c r="O128" t="str">
        <f>'Crop CU'!A130</f>
        <v>corn, silage; Portales</v>
      </c>
      <c r="Q128" t="e">
        <f>#REF!</f>
        <v>#REF!</v>
      </c>
    </row>
    <row r="129" spans="15:17" ht="14.25">
      <c r="O129" t="str">
        <f>'Crop CU'!A131</f>
        <v>corn, silage; Roswell</v>
      </c>
      <c r="Q129" t="e">
        <f>#REF!</f>
        <v>#REF!</v>
      </c>
    </row>
    <row r="130" spans="15:17" ht="14.25">
      <c r="O130" t="str">
        <f>'Crop CU'!A132</f>
        <v>corn, silage; TorC</v>
      </c>
      <c r="Q130" t="e">
        <f>#REF!</f>
        <v>#REF!</v>
      </c>
    </row>
    <row r="131" spans="15:17" ht="14.25">
      <c r="O131" t="str">
        <f>'Crop CU'!A133</f>
        <v>corn, sweet; Albuquerque</v>
      </c>
      <c r="Q131" t="e">
        <f>#REF!</f>
        <v>#REF!</v>
      </c>
    </row>
    <row r="132" spans="15:17" ht="14.25">
      <c r="O132" t="str">
        <f>'Crop CU'!A134</f>
        <v>corn, sweet; Crownpoint</v>
      </c>
      <c r="Q132" t="e">
        <f>#REF!</f>
        <v>#REF!</v>
      </c>
    </row>
    <row r="133" spans="15:17" ht="14.25">
      <c r="O133" t="str">
        <f>'Crop CU'!A135</f>
        <v>corn, sweet; Espanola</v>
      </c>
      <c r="Q133" t="e">
        <f>#REF!</f>
        <v>#REF!</v>
      </c>
    </row>
    <row r="134" spans="15:17" ht="14.25">
      <c r="O134" t="str">
        <f>'Crop CU'!A136</f>
        <v>corn, sweet; Gallup</v>
      </c>
      <c r="Q134" t="e">
        <f>#REF!</f>
        <v>#REF!</v>
      </c>
    </row>
    <row r="135" spans="15:17" ht="14.25">
      <c r="O135" t="str">
        <f>'Crop CU'!A137</f>
        <v>corn, sweet; Grants</v>
      </c>
      <c r="Q135" t="e">
        <f>#REF!</f>
        <v>#REF!</v>
      </c>
    </row>
    <row r="136" ht="14.25">
      <c r="O136" t="str">
        <f>'Crop CU'!A138</f>
        <v>corn, sweet; Las Vegas</v>
      </c>
    </row>
    <row r="137" ht="14.25">
      <c r="O137" t="str">
        <f>'Crop CU'!A139</f>
        <v>corn, sweet; Los Lunas</v>
      </c>
    </row>
    <row r="138" ht="14.25">
      <c r="O138" t="str">
        <f>'Crop CU'!A140</f>
        <v>corn, sweet; Mora</v>
      </c>
    </row>
    <row r="139" ht="14.25">
      <c r="O139" t="str">
        <f>'Crop CU'!A141</f>
        <v>corn, sweet; Mountainair</v>
      </c>
    </row>
    <row r="140" ht="14.25">
      <c r="O140" t="str">
        <f>'Crop CU'!A142</f>
        <v>corn, sweet; Santa Fe</v>
      </c>
    </row>
    <row r="141" ht="14.25">
      <c r="O141" t="str">
        <f>'Crop CU'!A143</f>
        <v>corn, sweet; Socorro</v>
      </c>
    </row>
    <row r="142" ht="14.25">
      <c r="O142" t="str">
        <f>'Crop CU'!A144</f>
        <v>corn, sweet; Taos</v>
      </c>
    </row>
    <row r="143" ht="14.25">
      <c r="O143" t="str">
        <f>'Crop CU'!A145</f>
        <v>cotton; Artesia</v>
      </c>
    </row>
    <row r="144" ht="14.25">
      <c r="O144" t="str">
        <f>'Crop CU'!A146</f>
        <v>cotton; Carlsbad</v>
      </c>
    </row>
    <row r="145" ht="14.25">
      <c r="O145" t="str">
        <f>'Crop CU'!A147</f>
        <v>cotton; Clovis</v>
      </c>
    </row>
    <row r="146" ht="14.25">
      <c r="O146" t="str">
        <f>'Crop CU'!A148</f>
        <v>cotton; Deming</v>
      </c>
    </row>
    <row r="147" ht="14.25">
      <c r="O147" t="str">
        <f>'Crop CU'!A149</f>
        <v>cotton; Las Cruces</v>
      </c>
    </row>
    <row r="148" ht="14.25">
      <c r="O148" t="str">
        <f>'Crop CU'!A150</f>
        <v>cotton; Lordsburg</v>
      </c>
    </row>
    <row r="149" ht="14.25">
      <c r="O149" t="str">
        <f>'Crop CU'!A151</f>
        <v>cotton; Lovington</v>
      </c>
    </row>
    <row r="150" ht="14.25">
      <c r="O150" t="str">
        <f>'Crop CU'!A152</f>
        <v>cotton; Mountainair</v>
      </c>
    </row>
    <row r="151" ht="14.25">
      <c r="O151" t="str">
        <f>'Crop CU'!A153</f>
        <v>cotton; Portales</v>
      </c>
    </row>
    <row r="152" ht="14.25">
      <c r="O152" t="str">
        <f>'Crop CU'!A154</f>
        <v>cotton; Roswell</v>
      </c>
    </row>
    <row r="153" ht="14.25">
      <c r="O153" t="str">
        <f>'Crop CU'!A155</f>
        <v>cotton; TorC</v>
      </c>
    </row>
    <row r="154" ht="14.25">
      <c r="O154" t="str">
        <f>'Crop CU'!A156</f>
        <v>cotton; Tucumcari</v>
      </c>
    </row>
    <row r="155" ht="14.25">
      <c r="O155" t="str">
        <f>'Crop CU'!A157</f>
        <v>cut flowers; Las Vegas</v>
      </c>
    </row>
    <row r="156" ht="14.25">
      <c r="O156" t="str">
        <f>'Crop CU'!A158</f>
        <v>cut flowers; Mora</v>
      </c>
    </row>
    <row r="157" ht="14.25">
      <c r="O157" t="str">
        <f>'Crop CU'!A159</f>
        <v>cut flowers; Santa Fe</v>
      </c>
    </row>
    <row r="158" ht="14.25">
      <c r="O158" t="str">
        <f>'Crop CU'!A160</f>
        <v>garlic; Las Vegas</v>
      </c>
    </row>
    <row r="159" ht="14.25">
      <c r="O159" t="str">
        <f>'Crop CU'!A161</f>
        <v>garlic; Mora</v>
      </c>
    </row>
    <row r="160" ht="14.25">
      <c r="O160" t="str">
        <f>'Crop CU'!A162</f>
        <v>grain, spring; Alamogordo</v>
      </c>
    </row>
    <row r="161" ht="14.25">
      <c r="O161" t="str">
        <f>'Crop CU'!A163</f>
        <v>grain, spring; Artesia</v>
      </c>
    </row>
    <row r="162" ht="14.25">
      <c r="O162" t="str">
        <f>'Crop CU'!A164</f>
        <v>grain, spring; Aztec</v>
      </c>
    </row>
    <row r="163" ht="14.25">
      <c r="O163" t="str">
        <f>'Crop CU'!A165</f>
        <v>grain, spring; Carlsbad</v>
      </c>
    </row>
    <row r="164" ht="14.25">
      <c r="O164" t="str">
        <f>'Crop CU'!A166</f>
        <v>grain, spring; Crownpoint</v>
      </c>
    </row>
    <row r="165" ht="14.25">
      <c r="O165" t="str">
        <f>'Crop CU'!A167</f>
        <v>grain, spring; Estancia</v>
      </c>
    </row>
    <row r="166" ht="14.25">
      <c r="O166" t="str">
        <f>'Crop CU'!A168</f>
        <v>grain, spring; Gallup</v>
      </c>
    </row>
    <row r="167" ht="14.25">
      <c r="O167" t="str">
        <f>'Crop CU'!A169</f>
        <v>grain, spring; Grants</v>
      </c>
    </row>
    <row r="168" ht="14.25">
      <c r="O168" t="str">
        <f>'Crop CU'!A170</f>
        <v>grain, spring; Las Cruces</v>
      </c>
    </row>
    <row r="169" ht="14.25">
      <c r="O169" t="str">
        <f>'Crop CU'!A171</f>
        <v>grain, spring; Las Vegas</v>
      </c>
    </row>
    <row r="170" ht="14.25">
      <c r="O170" t="str">
        <f>'Crop CU'!A172</f>
        <v>grain, spring; Lordsburg</v>
      </c>
    </row>
    <row r="171" ht="14.25">
      <c r="O171" t="str">
        <f>'Crop CU'!A173</f>
        <v>grain, spring; Los Lunas</v>
      </c>
    </row>
    <row r="172" ht="14.25">
      <c r="O172" t="str">
        <f>'Crop CU'!A174</f>
        <v>grain, spring; Lovington</v>
      </c>
    </row>
    <row r="173" ht="14.25">
      <c r="O173" t="str">
        <f>'Crop CU'!A175</f>
        <v>grain, spring; Mora</v>
      </c>
    </row>
    <row r="174" ht="14.25">
      <c r="O174" t="str">
        <f>'Crop CU'!A176</f>
        <v>grain, spring; Mountainair</v>
      </c>
    </row>
    <row r="175" ht="14.25">
      <c r="O175" t="str">
        <f>'Crop CU'!A177</f>
        <v>grain, spring; Raton Springer</v>
      </c>
    </row>
    <row r="176" ht="14.25">
      <c r="O176" t="str">
        <f>'Crop CU'!A178</f>
        <v>grain, spring; Santa Fe</v>
      </c>
    </row>
    <row r="177" ht="14.25">
      <c r="O177" t="str">
        <f>'Crop CU'!A179</f>
        <v>grain, spring; Socorro</v>
      </c>
    </row>
    <row r="178" ht="14.25">
      <c r="O178" t="str">
        <f>'Crop CU'!A180</f>
        <v>grain, spring; Taos</v>
      </c>
    </row>
    <row r="179" ht="14.25">
      <c r="O179" t="str">
        <f>'Crop CU'!A181</f>
        <v>grapes; Alamogordo</v>
      </c>
    </row>
    <row r="180" ht="14.25">
      <c r="O180" t="str">
        <f>'Crop CU'!A182</f>
        <v>grapes; Deming</v>
      </c>
    </row>
    <row r="181" ht="14.25">
      <c r="O181" t="str">
        <f>'Crop CU'!A183</f>
        <v>grapes; Espanola</v>
      </c>
    </row>
    <row r="182" ht="14.25">
      <c r="O182" t="str">
        <f>'Crop CU'!A184</f>
        <v>grapes; Las Cruces</v>
      </c>
    </row>
    <row r="183" ht="14.25">
      <c r="O183" t="str">
        <f>'Crop CU'!A185</f>
        <v>grapes; Lordsburg</v>
      </c>
    </row>
    <row r="184" ht="14.25">
      <c r="O184" t="str">
        <f>'Crop CU'!A186</f>
        <v>grapes; Mountainair</v>
      </c>
    </row>
    <row r="185" ht="14.25">
      <c r="O185" t="str">
        <f>'Crop CU'!A187</f>
        <v>grapes; Santa Fe</v>
      </c>
    </row>
    <row r="186" ht="14.25">
      <c r="O186" t="str">
        <f>'Crop CU'!A188</f>
        <v>grapes; Socorro</v>
      </c>
    </row>
    <row r="187" ht="14.25">
      <c r="O187" t="str">
        <f>'Crop CU'!A189</f>
        <v>grass, hay; Cuba</v>
      </c>
    </row>
    <row r="188" ht="14.25">
      <c r="O188" t="str">
        <f>'Crop CU'!A190</f>
        <v>grass, hay; Mora</v>
      </c>
    </row>
    <row r="189" ht="14.25">
      <c r="O189" t="str">
        <f>'Crop CU'!A191</f>
        <v>herbs, fall; Las Cruces</v>
      </c>
    </row>
    <row r="190" ht="14.25">
      <c r="O190" t="str">
        <f>'Crop CU'!A192</f>
        <v>herbs, spring; Las Cruces</v>
      </c>
    </row>
    <row r="191" ht="14.25">
      <c r="O191" t="str">
        <f>'Crop CU'!A193</f>
        <v>herbs, summer; Las Cruces</v>
      </c>
    </row>
    <row r="192" ht="14.25">
      <c r="O192" t="str">
        <f>'Crop CU'!A194</f>
        <v>lawn cool season; Albuquerque</v>
      </c>
    </row>
    <row r="193" ht="14.25">
      <c r="O193" t="str">
        <f>'Crop CU'!A195</f>
        <v>lawn cool season; Las Cruces</v>
      </c>
    </row>
    <row r="194" ht="14.25">
      <c r="O194" t="str">
        <f>'Crop CU'!A196</f>
        <v>lawn cool season; Santa Fe</v>
      </c>
    </row>
    <row r="195" ht="14.25">
      <c r="O195" t="str">
        <f>'Crop CU'!A197</f>
        <v>lawn warm season: Las Cruces</v>
      </c>
    </row>
    <row r="196" ht="14.25">
      <c r="O196" t="str">
        <f>'Crop CU'!A198</f>
        <v>lawn warm season; Albuquerque</v>
      </c>
    </row>
    <row r="197" ht="14.25">
      <c r="O197" t="str">
        <f>'Crop CU'!A199</f>
        <v>lawn warm season; Santa Fe</v>
      </c>
    </row>
    <row r="198" ht="14.25">
      <c r="O198" t="str">
        <f>'Crop CU'!A200</f>
        <v>lettuce, fall plant; Las Cruces</v>
      </c>
    </row>
    <row r="199" ht="14.25">
      <c r="O199" t="str">
        <f>'Crop CU'!A201</f>
        <v>lettuce, fall plant; TorC</v>
      </c>
    </row>
    <row r="200" ht="14.25">
      <c r="O200" t="str">
        <f>'Crop CU'!A202</f>
        <v>lettuce, spring plant; Las Cruces</v>
      </c>
    </row>
    <row r="201" ht="14.25">
      <c r="O201" t="str">
        <f>'Crop CU'!A203</f>
        <v>lettuce, spring plant; Las Vegas</v>
      </c>
    </row>
    <row r="202" ht="14.25">
      <c r="O202" t="str">
        <f>'Crop CU'!A204</f>
        <v>lettuce, spring plant; Mora</v>
      </c>
    </row>
    <row r="203" ht="14.25">
      <c r="O203" t="str">
        <f>'Crop CU'!A205</f>
        <v>lettuce, spring plant; T or C</v>
      </c>
    </row>
    <row r="204" ht="14.25">
      <c r="O204" t="str">
        <f>'Crop CU'!A206</f>
        <v>melons, spring; Ft. Sumner</v>
      </c>
    </row>
    <row r="205" ht="14.25">
      <c r="O205" t="str">
        <f>'Crop CU'!A207</f>
        <v>melons, spring; Las Cruces</v>
      </c>
    </row>
    <row r="206" ht="14.25">
      <c r="O206" t="str">
        <f>'Crop CU'!A208</f>
        <v>melons, spring; Las Vegas</v>
      </c>
    </row>
    <row r="207" ht="14.25">
      <c r="O207" t="str">
        <f>'Crop CU'!A209</f>
        <v>melons, spring; Lordsburg</v>
      </c>
    </row>
    <row r="208" ht="14.25">
      <c r="O208" t="str">
        <f>'Crop CU'!A210</f>
        <v>melons, spring; Lovington</v>
      </c>
    </row>
    <row r="209" ht="14.25">
      <c r="O209" t="str">
        <f>'Crop CU'!A211</f>
        <v>melons, spring; Mora</v>
      </c>
    </row>
    <row r="210" ht="14.25">
      <c r="O210" t="str">
        <f>'Crop CU'!A212</f>
        <v>melons, spring; Mountainair</v>
      </c>
    </row>
    <row r="211" ht="14.25">
      <c r="O211" t="str">
        <f>'Crop CU'!A213</f>
        <v>melons, spring; Santa Rosa</v>
      </c>
    </row>
    <row r="212" ht="14.25">
      <c r="O212" t="str">
        <f>'Crop CU'!A214</f>
        <v>melons, spring; Socorro</v>
      </c>
    </row>
    <row r="213" ht="14.25">
      <c r="O213" t="str">
        <f>'Crop CU'!A215</f>
        <v>melons, spring; TorC</v>
      </c>
    </row>
    <row r="214" ht="14.25">
      <c r="O214" t="str">
        <f>'Crop CU'!A216</f>
        <v>nursery stock; Las Vegas</v>
      </c>
    </row>
    <row r="215" ht="14.25">
      <c r="O215" t="str">
        <f>'Crop CU'!A217</f>
        <v>nursery stock; Mora</v>
      </c>
    </row>
    <row r="216" ht="14.25">
      <c r="O216" t="str">
        <f>'Crop CU'!A218</f>
        <v>oat, hay; Clayton</v>
      </c>
    </row>
    <row r="217" ht="14.25">
      <c r="O217" t="str">
        <f>'Crop CU'!A219</f>
        <v>oat, hay; Crownpoint</v>
      </c>
    </row>
    <row r="218" ht="14.25">
      <c r="O218" t="str">
        <f>'Crop CU'!A220</f>
        <v>oat, hay; Datil</v>
      </c>
    </row>
    <row r="219" ht="14.25">
      <c r="O219" t="str">
        <f>'Crop CU'!A221</f>
        <v>oat, hay; Deming</v>
      </c>
    </row>
    <row r="220" ht="14.25">
      <c r="O220" t="str">
        <f>'Crop CU'!A222</f>
        <v>oat, hay; Gallup</v>
      </c>
    </row>
    <row r="221" ht="14.25">
      <c r="O221" t="str">
        <f>'Crop CU'!A223</f>
        <v>oat, hay; Las Vegas</v>
      </c>
    </row>
    <row r="222" ht="14.25">
      <c r="O222" t="str">
        <f>'Crop CU'!A224</f>
        <v>oat, hay; Chama</v>
      </c>
    </row>
    <row r="223" ht="14.25">
      <c r="O223" t="str">
        <f>'Crop CU'!A225</f>
        <v>onion, fall plant, fresh; Las Cruces</v>
      </c>
    </row>
    <row r="224" ht="14.25">
      <c r="O224" t="str">
        <f>'Crop CU'!A226</f>
        <v>onion, fall plant, fresh; Lordsburg</v>
      </c>
    </row>
    <row r="225" ht="14.25">
      <c r="O225" t="str">
        <f>'Crop CU'!A227</f>
        <v>onion, fall, plant fresh; TorC</v>
      </c>
    </row>
    <row r="226" ht="14.25">
      <c r="O226" t="str">
        <f>'Crop CU'!A228</f>
        <v>onion, spring plant, dry; Deming</v>
      </c>
    </row>
    <row r="227" ht="14.25">
      <c r="O227" t="str">
        <f>'Crop CU'!A229</f>
        <v>onion, spring plant, dry; Las Cruces</v>
      </c>
    </row>
    <row r="228" ht="14.25">
      <c r="O228" t="str">
        <f>'Crop CU'!A230</f>
        <v>onion, spring plant, dry; Lordsburg</v>
      </c>
    </row>
    <row r="229" ht="14.25">
      <c r="O229" t="str">
        <f>'Crop CU'!A231</f>
        <v>onion, spring, plant dry; Lovington</v>
      </c>
    </row>
    <row r="230" ht="14.25">
      <c r="O230" t="str">
        <f>'Crop CU'!A232</f>
        <v>onion, spring, plant dry; Taos</v>
      </c>
    </row>
    <row r="231" ht="14.25">
      <c r="O231" t="str">
        <f>'Crop CU'!A233</f>
        <v>onion, spring, plant dry; TorC</v>
      </c>
    </row>
    <row r="232" ht="14.25">
      <c r="O232" t="str">
        <f>'Crop CU'!A234</f>
        <v>pasture, cool season grass; Albuquerque</v>
      </c>
    </row>
    <row r="233" ht="14.25">
      <c r="O233" t="str">
        <f>'Crop CU'!A235</f>
        <v>pasture, cool season grass; Artesia MA</v>
      </c>
    </row>
    <row r="234" ht="14.25">
      <c r="O234" t="str">
        <f>'Crop CU'!A236</f>
        <v>pasture, cool season grass; Aztec</v>
      </c>
    </row>
    <row r="235" ht="14.25">
      <c r="O235" t="str">
        <f>'Crop CU'!A237</f>
        <v>pasture, cool season grass; Carlsbad MA</v>
      </c>
    </row>
    <row r="236" ht="14.25">
      <c r="O236" t="str">
        <f>'Crop CU'!A238</f>
        <v>pasture, cool season grass; Carrizozo</v>
      </c>
    </row>
    <row r="237" ht="14.25">
      <c r="O237" t="str">
        <f>'Crop CU'!A239</f>
        <v>pasture, cool season grass; Chama</v>
      </c>
    </row>
    <row r="238" ht="14.25">
      <c r="O238" t="str">
        <f>'Crop CU'!A240</f>
        <v>pasture, cool season grass; Clayton</v>
      </c>
    </row>
    <row r="239" ht="14.25">
      <c r="O239" t="str">
        <f>'Crop CU'!A241</f>
        <v>pasture, cool season grass; Crownpoint</v>
      </c>
    </row>
    <row r="240" ht="14.25">
      <c r="O240" t="str">
        <f>'Crop CU'!A242</f>
        <v>pasture, cool season grass; Cuba</v>
      </c>
    </row>
    <row r="241" ht="14.25">
      <c r="O241" t="str">
        <f>'Crop CU'!A243</f>
        <v>pasture, cool season grass; Datil</v>
      </c>
    </row>
    <row r="242" ht="14.25">
      <c r="O242" t="str">
        <f>'Crop CU'!A244</f>
        <v>pasture, cool season grass; Deming</v>
      </c>
    </row>
    <row r="243" ht="14.25">
      <c r="O243" t="str">
        <f>'Crop CU'!A245</f>
        <v>pasture, cool season grass; Espanola</v>
      </c>
    </row>
    <row r="244" ht="14.25">
      <c r="O244" t="str">
        <f>'Crop CU'!A246</f>
        <v>pasture, cool season grass; Estancia</v>
      </c>
    </row>
    <row r="245" ht="14.25">
      <c r="O245" t="str">
        <f>'Crop CU'!A247</f>
        <v>pasture, cool season grass; Ft. Sumner</v>
      </c>
    </row>
    <row r="246" ht="14.25">
      <c r="O246" t="str">
        <f>'Crop CU'!A248</f>
        <v>pasture, cool season grass; Gallup</v>
      </c>
    </row>
    <row r="247" ht="14.25">
      <c r="O247" t="str">
        <f>'Crop CU'!A249</f>
        <v>pasture, cool season grass; Grants </v>
      </c>
    </row>
    <row r="248" ht="14.25">
      <c r="O248" t="str">
        <f>'Crop CU'!A250</f>
        <v>pasture, cool season grass; Los Lunas</v>
      </c>
    </row>
    <row r="249" ht="14.25">
      <c r="O249" t="str">
        <f>'Crop CU'!A251</f>
        <v>pasture, cool season grass; Lovington</v>
      </c>
    </row>
    <row r="250" ht="14.25">
      <c r="O250" t="str">
        <f>'Crop CU'!A252</f>
        <v>pasture, cool season grass; Mountainair</v>
      </c>
    </row>
    <row r="251" ht="14.25">
      <c r="O251" t="str">
        <f>'Crop CU'!A253</f>
        <v>pasture, cool season grass; Portales</v>
      </c>
    </row>
    <row r="252" ht="14.25">
      <c r="O252" t="str">
        <f>'Crop CU'!A254</f>
        <v>pasture, cool season grass; Raton</v>
      </c>
    </row>
    <row r="253" ht="14.25">
      <c r="O253" t="str">
        <f>'Crop CU'!A255</f>
        <v>pasture, cool season grass; Raton Springer</v>
      </c>
    </row>
    <row r="254" ht="14.25">
      <c r="O254" t="str">
        <f>'Crop CU'!A256</f>
        <v>pasture, cool season grass; Roswell</v>
      </c>
    </row>
    <row r="255" ht="14.25">
      <c r="O255" t="str">
        <f>'Crop CU'!A257</f>
        <v>pasture, cool season grass; Santa Fe</v>
      </c>
    </row>
    <row r="256" ht="14.25">
      <c r="O256" t="str">
        <f>'Crop CU'!A258</f>
        <v>pasture, cool season grass; Santa Rosa</v>
      </c>
    </row>
    <row r="257" ht="14.25">
      <c r="O257" t="str">
        <f>'Crop CU'!A259</f>
        <v>pasture, cool season grass; Silver City</v>
      </c>
    </row>
    <row r="258" ht="14.25">
      <c r="O258" t="str">
        <f>'Crop CU'!A260</f>
        <v>pasture, cool season grass; Socorro</v>
      </c>
    </row>
    <row r="259" ht="14.25">
      <c r="O259" t="str">
        <f>'Crop CU'!A261</f>
        <v>pasture, cool season grass; Taos</v>
      </c>
    </row>
    <row r="260" ht="14.25">
      <c r="O260" t="str">
        <f>'Crop CU'!A262</f>
        <v>pasture, warm season grass; Espanola</v>
      </c>
    </row>
    <row r="261" ht="14.25">
      <c r="O261" t="str">
        <f>'Crop CU'!A263</f>
        <v>pasture, warm season grass; Lordsburg</v>
      </c>
    </row>
    <row r="262" ht="14.25">
      <c r="O262" t="str">
        <f>'Crop CU'!A264</f>
        <v>pasture, warm season grass; Lovington</v>
      </c>
    </row>
    <row r="263" ht="14.25">
      <c r="O263" t="str">
        <f>'Crop CU'!A265</f>
        <v>pasture, warm season grass; Portales</v>
      </c>
    </row>
    <row r="264" ht="14.25">
      <c r="O264" t="str">
        <f>'Crop CU'!A266</f>
        <v>pasture, warm season grasses; Alamogordo</v>
      </c>
    </row>
    <row r="265" ht="14.25">
      <c r="O265" t="str">
        <f>'Crop CU'!A267</f>
        <v>pasture, warm season grass; Deming</v>
      </c>
    </row>
    <row r="266" ht="14.25">
      <c r="O266" t="str">
        <f>'Crop CU'!A268</f>
        <v>peanut; Clovis</v>
      </c>
    </row>
    <row r="267" ht="14.25">
      <c r="O267" t="str">
        <f>'Crop CU'!A269</f>
        <v>peanut; Lovington</v>
      </c>
    </row>
    <row r="268" ht="14.25">
      <c r="O268" t="str">
        <f>'Crop CU'!A270</f>
        <v>peanut; Portales</v>
      </c>
    </row>
    <row r="269" ht="14.25">
      <c r="O269" t="str">
        <f>'Crop CU'!A271</f>
        <v>peas, green; Las Vegas</v>
      </c>
    </row>
    <row r="270" ht="14.25">
      <c r="O270" t="str">
        <f>'Crop CU'!A272</f>
        <v>peas, green; Mora</v>
      </c>
    </row>
    <row r="271" ht="14.25">
      <c r="O271" t="str">
        <f>'Crop CU'!A273</f>
        <v>pecan, &gt; 10yrs, no cover, Alamogordo</v>
      </c>
    </row>
    <row r="272" ht="14.25">
      <c r="O272" t="str">
        <f>'Crop CU'!A274</f>
        <v>pecan, &gt; 10yrs, no cover, Artesia</v>
      </c>
    </row>
    <row r="273" ht="14.25">
      <c r="O273" t="str">
        <f>'Crop CU'!A275</f>
        <v>pecan, &gt; 10yrs, no cover, Carlsbad</v>
      </c>
    </row>
    <row r="274" ht="14.25">
      <c r="O274" t="str">
        <f>'Crop CU'!A276</f>
        <v>pecan, &gt; 10yrs, no cover, Deming</v>
      </c>
    </row>
    <row r="275" ht="14.25">
      <c r="O275" t="str">
        <f>'Crop CU'!A277</f>
        <v>pecan, &gt; 10yrs, no cover, Las Cruces</v>
      </c>
    </row>
    <row r="276" ht="14.25">
      <c r="O276" t="str">
        <f>'Crop CU'!A278</f>
        <v>pecan, &gt; 10yrs, no cover, Lordsburg</v>
      </c>
    </row>
    <row r="277" ht="14.25">
      <c r="O277" t="str">
        <f>'Crop CU'!A279</f>
        <v>pecan, &gt; 10yrs, no cover, Lovington</v>
      </c>
    </row>
    <row r="278" ht="14.25">
      <c r="O278" t="str">
        <f>'Crop CU'!A280</f>
        <v>pecan, &gt; 10yrs, no cover, Roswell</v>
      </c>
    </row>
    <row r="279" ht="14.25">
      <c r="O279" t="str">
        <f>'Crop CU'!A281</f>
        <v>pecan, &gt; 10yrs, no cover, T or C</v>
      </c>
    </row>
    <row r="280" ht="14.25">
      <c r="O280" t="str">
        <f>'Crop CU'!A282</f>
        <v>pecan, w cover crop; Deming</v>
      </c>
    </row>
    <row r="281" ht="14.25">
      <c r="O281" t="str">
        <f>'Crop CU'!A283</f>
        <v>pecan, w cover crop; Las Cruces</v>
      </c>
    </row>
    <row r="282" ht="14.25">
      <c r="O282" t="str">
        <f>'Crop CU'!A284</f>
        <v>pecan, w cover crop; Lordsburg</v>
      </c>
    </row>
    <row r="283" ht="14.25">
      <c r="O283" t="str">
        <f>'Crop CU'!A285</f>
        <v>pistachios, mature; Alamogordo</v>
      </c>
    </row>
    <row r="284" ht="14.25">
      <c r="O284" t="str">
        <f>'Crop CU'!A286</f>
        <v>potatoe, early, fresh; Estancia</v>
      </c>
    </row>
    <row r="285" ht="14.25">
      <c r="O285" t="str">
        <f>'Crop CU'!A287</f>
        <v>potatoe, early, fresh; Portales</v>
      </c>
    </row>
    <row r="286" ht="14.25">
      <c r="O286" t="str">
        <f>'Crop CU'!A288</f>
        <v>potatoes, late, storage; Aztec</v>
      </c>
    </row>
    <row r="287" ht="14.25">
      <c r="O287" t="str">
        <f>'Crop CU'!A289</f>
        <v>pumpkin; Deming</v>
      </c>
    </row>
    <row r="288" ht="14.25">
      <c r="O288" t="str">
        <f>'Crop CU'!A290</f>
        <v>pumpkin; Estancia</v>
      </c>
    </row>
    <row r="289" ht="14.25">
      <c r="O289" t="str">
        <f>'Crop CU'!A291</f>
        <v>pumpkin; Las Cruces</v>
      </c>
    </row>
    <row r="290" ht="14.25">
      <c r="O290" t="str">
        <f>'Crop CU'!A292</f>
        <v>pumpkin; Lordsburg</v>
      </c>
    </row>
    <row r="291" ht="14.25">
      <c r="O291" t="str">
        <f>'Crop CU'!A293</f>
        <v>pumpkin; Lovington</v>
      </c>
    </row>
    <row r="292" ht="14.25">
      <c r="O292" t="str">
        <f>'Crop CU'!A294</f>
        <v>radish, early; Las Vegas</v>
      </c>
    </row>
    <row r="293" ht="14.25">
      <c r="O293" t="str">
        <f>'Crop CU'!A295</f>
        <v>radish, early; Mora</v>
      </c>
    </row>
    <row r="294" ht="14.25">
      <c r="O294" t="str">
        <f>'Crop CU'!A296</f>
        <v>radish, late; Las Vegas</v>
      </c>
    </row>
    <row r="295" ht="14.25">
      <c r="O295" t="str">
        <f>'Crop CU'!A297</f>
        <v>raspberries, blackberries</v>
      </c>
    </row>
    <row r="296" ht="14.25">
      <c r="O296" t="str">
        <f>'Crop CU'!A298</f>
        <v>raspberries, blackberries; Alamogordo</v>
      </c>
    </row>
    <row r="297" ht="14.25">
      <c r="O297" t="str">
        <f>'Crop CU'!A299</f>
        <v>raspberries, blackberries; Mora</v>
      </c>
    </row>
    <row r="298" ht="14.25">
      <c r="O298" t="str">
        <f>'Crop CU'!A300</f>
        <v>raspberries, blackberries; Santa Fe</v>
      </c>
    </row>
    <row r="299" ht="14.25">
      <c r="O299" t="str">
        <f>'Crop CU'!A301</f>
        <v>small vegetable; Cuba</v>
      </c>
    </row>
    <row r="300" ht="14.25">
      <c r="O300" t="str">
        <f>'Crop CU'!A302</f>
        <v>small vegetable; Espanola</v>
      </c>
    </row>
    <row r="301" ht="14.25">
      <c r="O301" t="str">
        <f>'Crop CU'!A303</f>
        <v>small vegetable; Las Vegas</v>
      </c>
    </row>
    <row r="302" ht="14.25">
      <c r="O302" t="str">
        <f>'Crop CU'!A304</f>
        <v>small vegetable; Santa Fe</v>
      </c>
    </row>
    <row r="303" ht="14.25">
      <c r="O303" t="str">
        <f>'Crop CU'!A305</f>
        <v>small vegetable; Taos</v>
      </c>
    </row>
    <row r="304" ht="14.25">
      <c r="O304" t="str">
        <f>'Crop CU'!A306</f>
        <v>small vegetable; TorC </v>
      </c>
    </row>
    <row r="305" ht="14.25">
      <c r="O305" t="str">
        <f>'Crop CU'!A307</f>
        <v>sorghum, grain, Carlsbad</v>
      </c>
    </row>
    <row r="306" ht="14.25">
      <c r="O306" t="str">
        <f>'Crop CU'!A308</f>
        <v>sorghum, grain, Clayton</v>
      </c>
    </row>
    <row r="307" ht="14.25">
      <c r="O307" t="str">
        <f>'Crop CU'!A309</f>
        <v>sorghum, grain, Clovis</v>
      </c>
    </row>
    <row r="308" ht="14.25">
      <c r="O308" t="str">
        <f>'Crop CU'!A310</f>
        <v>sorghum, grain, Deming</v>
      </c>
    </row>
    <row r="309" ht="14.25">
      <c r="O309" t="str">
        <f>'Crop CU'!A311</f>
        <v>sorghum, grain; Alamogordo</v>
      </c>
    </row>
    <row r="310" ht="14.25">
      <c r="O310" t="str">
        <f>'Crop CU'!A312</f>
        <v>sorghum, grain; Artesia</v>
      </c>
    </row>
    <row r="311" ht="14.25">
      <c r="O311" t="str">
        <f>'Crop CU'!A313</f>
        <v>sorghum, grain; Ft. Sumner</v>
      </c>
    </row>
    <row r="312" ht="14.25">
      <c r="O312" t="str">
        <f>'Crop CU'!A314</f>
        <v>sorghum, grain; Lordsburg</v>
      </c>
    </row>
    <row r="313" ht="14.25">
      <c r="O313" t="str">
        <f>'Crop CU'!A315</f>
        <v>sorghum, grain; Lovington</v>
      </c>
    </row>
    <row r="314" ht="14.25">
      <c r="O314" t="str">
        <f>'Crop CU'!A316</f>
        <v>sorghum, grain; Mountainair</v>
      </c>
    </row>
    <row r="315" ht="14.25">
      <c r="O315" t="str">
        <f>'Crop CU'!A317</f>
        <v>sorghum, grain; Portales</v>
      </c>
    </row>
    <row r="316" ht="14.25">
      <c r="O316" t="str">
        <f>'Crop CU'!A318</f>
        <v>sorghum, grain; Raton</v>
      </c>
    </row>
    <row r="317" ht="14.25">
      <c r="O317" t="str">
        <f>'Crop CU'!A319</f>
        <v>sorghum, grain; Raton Springer</v>
      </c>
    </row>
    <row r="318" ht="14.25">
      <c r="O318" t="str">
        <f>'Crop CU'!A320</f>
        <v>sorghum, grain; Roswell</v>
      </c>
    </row>
    <row r="319" ht="14.25">
      <c r="O319" t="str">
        <f>'Crop CU'!A321</f>
        <v>sorghum, grain; Roy</v>
      </c>
    </row>
    <row r="320" ht="14.25">
      <c r="O320" t="str">
        <f>'Crop CU'!A322</f>
        <v>sorghum, grain; Santa Rosa</v>
      </c>
    </row>
    <row r="321" ht="14.25">
      <c r="O321" t="str">
        <f>'Crop CU'!A323</f>
        <v>sorghum, grain; Tucumcari</v>
      </c>
    </row>
    <row r="322" ht="14.25">
      <c r="O322" t="str">
        <f>'Crop CU'!A324</f>
        <v>sorghum, silage; Artesia</v>
      </c>
    </row>
    <row r="323" ht="14.25">
      <c r="O323" t="str">
        <f>'Crop CU'!A325</f>
        <v>sorghum, silage; Portales</v>
      </c>
    </row>
    <row r="324" ht="14.25">
      <c r="O324" t="str">
        <f>'Crop CU'!A326</f>
        <v>sorghum, silage; Santa Rosa</v>
      </c>
    </row>
    <row r="325" ht="14.25">
      <c r="O325" t="str">
        <f>'Crop CU'!A327</f>
        <v>sorghum, silage; Carlsbad</v>
      </c>
    </row>
    <row r="326" ht="14.25">
      <c r="O326" t="str">
        <f>'Crop CU'!A328</f>
        <v>sorghum, silage; Deming</v>
      </c>
    </row>
    <row r="327" ht="14.25">
      <c r="O327" t="str">
        <f>'Crop CU'!A329</f>
        <v>soybean; Portales</v>
      </c>
    </row>
    <row r="328" ht="14.25">
      <c r="O328" t="str">
        <f>'Crop CU'!A330</f>
        <v>spinach; Las Cruces</v>
      </c>
    </row>
    <row r="329" ht="14.25">
      <c r="O329" t="str">
        <f>'Crop CU'!A331</f>
        <v>spinach; Las Vegas</v>
      </c>
    </row>
    <row r="330" ht="14.25">
      <c r="O330" t="str">
        <f>'Crop CU'!A332</f>
        <v>sudangrass, hay or silage; Clayton</v>
      </c>
    </row>
    <row r="331" ht="14.25">
      <c r="O331" t="str">
        <f>'Crop CU'!A333</f>
        <v>sudangrass, hay or silage; Deming</v>
      </c>
    </row>
    <row r="332" ht="14.25">
      <c r="O332" t="str">
        <f>'Crop CU'!A334</f>
        <v>sudangrass, hay or silage; Estancia</v>
      </c>
    </row>
    <row r="333" ht="14.25">
      <c r="O333" t="str">
        <f>'Crop CU'!A335</f>
        <v>sudangrass, hay or silage; Ft. Sumner</v>
      </c>
    </row>
    <row r="334" ht="14.25">
      <c r="O334" t="str">
        <f>'Crop CU'!A336</f>
        <v>sudangrass, hay or silage; Los Lunas</v>
      </c>
    </row>
    <row r="335" ht="14.25">
      <c r="O335" t="str">
        <f>'Crop CU'!A337</f>
        <v>sudangrass, hay or silage; Lovington</v>
      </c>
    </row>
    <row r="336" ht="14.25">
      <c r="O336" t="str">
        <f>'Crop CU'!A338</f>
        <v>sudangrass, hay or silage; Portales</v>
      </c>
    </row>
    <row r="337" ht="14.25">
      <c r="O337" t="str">
        <f>'Crop CU'!A339</f>
        <v>sudangrass, hay or silage; Roy</v>
      </c>
    </row>
    <row r="338" ht="14.25">
      <c r="O338" t="str">
        <f>'Crop CU'!A340</f>
        <v>sunflowers; Lovington</v>
      </c>
    </row>
    <row r="339" ht="14.25">
      <c r="O339" t="str">
        <f>'Crop CU'!A341</f>
        <v>tomatoe; Las Vegas</v>
      </c>
    </row>
    <row r="340" ht="14.25">
      <c r="O340" t="str">
        <f>'Crop CU'!A342</f>
        <v>tomatoe; Mora</v>
      </c>
    </row>
    <row r="341" ht="14.25">
      <c r="O341" t="str">
        <f>'Crop CU'!A343</f>
        <v>tomatoe; Mountainair</v>
      </c>
    </row>
    <row r="342" ht="14.25">
      <c r="O342" t="str">
        <f>'Crop CU'!A344</f>
        <v>tomatoe; Socorro</v>
      </c>
    </row>
    <row r="343" ht="14.25">
      <c r="O343" t="str">
        <f>'Crop CU'!A345</f>
        <v>tree farm; Aztec</v>
      </c>
    </row>
    <row r="344" ht="14.25">
      <c r="O344" t="str">
        <f>'Crop CU'!A346</f>
        <v>watermelon, spring plant; Roswell</v>
      </c>
    </row>
    <row r="345" ht="14.25">
      <c r="O345" t="str">
        <f>'Crop CU'!A347</f>
        <v>watermelon, spring plant; Deming</v>
      </c>
    </row>
    <row r="346" ht="14.25">
      <c r="O346" t="str">
        <f>'Crop CU'!A348</f>
        <v>wheat, winter, grain; Alamogordo</v>
      </c>
    </row>
    <row r="347" ht="14.25">
      <c r="O347" t="str">
        <f>'Crop CU'!A349</f>
        <v>wheat, winter, grain; Artesia</v>
      </c>
    </row>
    <row r="348" ht="14.25">
      <c r="O348" t="str">
        <f>'Crop CU'!A350</f>
        <v>wheat, winter, grain; Aztec</v>
      </c>
    </row>
    <row r="349" ht="14.25">
      <c r="O349" t="str">
        <f>'Crop CU'!A351</f>
        <v>wheat, winter, grain; Carlsbad</v>
      </c>
    </row>
    <row r="350" ht="14.25">
      <c r="O350" t="str">
        <f>'Crop CU'!A352</f>
        <v>wheat, winter, grain; Clayton</v>
      </c>
    </row>
    <row r="351" ht="14.25">
      <c r="O351" t="str">
        <f>'Crop CU'!A353</f>
        <v>wheat, winter, grain; Crownpoint</v>
      </c>
    </row>
    <row r="352" ht="14.25">
      <c r="O352" t="str">
        <f>'Crop CU'!A354</f>
        <v>wheat, winter, grain; Datil</v>
      </c>
    </row>
    <row r="353" ht="14.25">
      <c r="O353" t="str">
        <f>'Crop CU'!A355</f>
        <v>wheat, winter, grain; Deming</v>
      </c>
    </row>
    <row r="354" ht="14.25">
      <c r="O354" t="str">
        <f>'Crop CU'!A356</f>
        <v>wheat, winter, grain; Estancia</v>
      </c>
    </row>
    <row r="355" ht="14.25">
      <c r="O355" t="str">
        <f>'Crop CU'!A357</f>
        <v>wheat, winter, grain; Ft. Sumner</v>
      </c>
    </row>
    <row r="356" ht="14.25">
      <c r="O356" t="str">
        <f>'Crop CU'!A358</f>
        <v>wheat, winter, grain; Gallup</v>
      </c>
    </row>
    <row r="357" ht="14.25">
      <c r="O357" t="str">
        <f>'Crop CU'!A359</f>
        <v>wheat, winter, grain; Las Cruces</v>
      </c>
    </row>
    <row r="358" ht="14.25">
      <c r="O358" t="str">
        <f>'Crop CU'!A360</f>
        <v>wheat, winter, grain; Lordsburg</v>
      </c>
    </row>
    <row r="359" ht="14.25">
      <c r="O359" t="str">
        <f>'Crop CU'!A361</f>
        <v>wheat, winter, grain; Los Lunas</v>
      </c>
    </row>
    <row r="360" ht="14.25">
      <c r="O360" t="str">
        <f>'Crop CU'!A362</f>
        <v>wheat, winter, grain; Lovington</v>
      </c>
    </row>
    <row r="361" ht="14.25">
      <c r="O361" t="str">
        <f>'Crop CU'!A363</f>
        <v>wheat, winter, grain; Mora</v>
      </c>
    </row>
    <row r="362" ht="14.25">
      <c r="O362" t="str">
        <f>'Crop CU'!A364</f>
        <v>wheat, winter, grain; Portales</v>
      </c>
    </row>
    <row r="363" ht="14.25">
      <c r="O363" t="str">
        <f>'Crop CU'!A365</f>
        <v>wheat, winter, grain; Raton</v>
      </c>
    </row>
    <row r="364" ht="14.25">
      <c r="O364" t="str">
        <f>'Crop CU'!A366</f>
        <v>wheat, winter, grain; Raton Springer</v>
      </c>
    </row>
    <row r="365" ht="14.25">
      <c r="O365" t="str">
        <f>'Crop CU'!A367</f>
        <v>wheat, winter, grain; Roswell</v>
      </c>
    </row>
    <row r="366" ht="14.25">
      <c r="O366" t="str">
        <f>'Crop CU'!A368</f>
        <v>wheat, winter, grain; Roy</v>
      </c>
    </row>
    <row r="367" ht="14.25">
      <c r="O367" t="str">
        <f>'Crop CU'!A369</f>
        <v>wheat, winter, grain; Santa Rosa</v>
      </c>
    </row>
    <row r="368" ht="14.25">
      <c r="O368" t="str">
        <f>'Crop CU'!A370</f>
        <v>wheat, winter, grain; Silver City</v>
      </c>
    </row>
    <row r="369" ht="14.25">
      <c r="O369" t="str">
        <f>'Crop CU'!A371</f>
        <v>wheat, winter, grain; Taos</v>
      </c>
    </row>
    <row r="370" ht="14.25">
      <c r="O370" t="str">
        <f>'Crop CU'!A372</f>
        <v>wheat, winter, grain; TorC</v>
      </c>
    </row>
    <row r="371" ht="14.25">
      <c r="O371" t="str">
        <f>'Crop CU'!A373</f>
        <v>wheat, winter, grain; Tucumcari</v>
      </c>
    </row>
    <row r="372" ht="14.25">
      <c r="O372" t="str">
        <f>'Crop CU'!A374</f>
        <v>wheat, winter, graze out; Clayton</v>
      </c>
    </row>
    <row r="373" ht="14.25">
      <c r="O373" t="str">
        <f>'Crop CU'!A375</f>
        <v>wheat, winter, graze out; Deming</v>
      </c>
    </row>
    <row r="374" ht="14.25">
      <c r="O374" t="str">
        <f>'Crop CU'!A376</f>
        <v>wheat, winter, graze out; Las Vegas</v>
      </c>
    </row>
    <row r="375" ht="14.25">
      <c r="O375" t="str">
        <f>'Crop CU'!A377</f>
        <v>wheat, winter, graze out; Mora</v>
      </c>
    </row>
    <row r="376" ht="14.25">
      <c r="O376" t="str">
        <f>'Crop CU'!A378</f>
        <v>wheat, winter, silage; Clovis</v>
      </c>
    </row>
    <row r="377" ht="14.25">
      <c r="O377" t="str">
        <f>'Crop CU'!A379</f>
        <v>wheat, winter, silage; Deming</v>
      </c>
    </row>
    <row r="378" ht="14.25">
      <c r="O378" t="str">
        <f>'Crop CU'!A380</f>
        <v>wheat, winter, silage; Las Cruces</v>
      </c>
    </row>
    <row r="379" ht="14.25">
      <c r="O379" t="str">
        <f>'Crop CU'!A381</f>
        <v>wheat, winter, silage; Lovington</v>
      </c>
    </row>
    <row r="380" ht="14.25">
      <c r="O380" t="str">
        <f>'Crop CU'!A382</f>
        <v>wheat, winter, silage; Portales</v>
      </c>
    </row>
    <row r="381" ht="14.25">
      <c r="O381" t="str">
        <f>'Crop CU'!A383</f>
        <v>wheat, winter, silage; Roswell</v>
      </c>
    </row>
    <row r="382" ht="14.25">
      <c r="O382" t="str">
        <f>'Crop CU'!A384</f>
        <v>wheat, winter, silage; TorC</v>
      </c>
    </row>
    <row r="383" ht="14.25">
      <c r="O383" t="str">
        <f>'Crop CU'!A385</f>
        <v>windbreak; Portales</v>
      </c>
    </row>
    <row r="384" ht="14.25">
      <c r="O384" t="str">
        <f>'Crop CU'!A386</f>
        <v>windbreak; Raton Springer</v>
      </c>
    </row>
    <row r="385" ht="14.25">
      <c r="O385" t="str">
        <f>'Crop CU'!A387</f>
        <v>windbreak; Santa Rosa</v>
      </c>
    </row>
    <row r="386" ht="14.25">
      <c r="O386" t="str">
        <f>'Crop CU'!A388</f>
        <v>winter barley, grain; Grants</v>
      </c>
    </row>
    <row r="387" ht="14.25">
      <c r="O387">
        <f>'Crop CU'!A389</f>
        <v>0</v>
      </c>
    </row>
  </sheetData>
  <sheetProtection sheet="1" objects="1" scenarios="1"/>
  <mergeCells count="11">
    <mergeCell ref="A18:M18"/>
    <mergeCell ref="A3:E3"/>
    <mergeCell ref="F3:M3"/>
    <mergeCell ref="K5:M6"/>
    <mergeCell ref="A15:E15"/>
    <mergeCell ref="G2:H2"/>
    <mergeCell ref="A16:M16"/>
    <mergeCell ref="A17:M17"/>
    <mergeCell ref="A1:M1"/>
    <mergeCell ref="B2:E2"/>
    <mergeCell ref="C4:G4"/>
  </mergeCells>
  <dataValidations count="3">
    <dataValidation type="list" allowBlank="1" showInputMessage="1" showErrorMessage="1" prompt="Select the Crop grown by location." sqref="C4">
      <formula1>$O$2:$O$387</formula1>
    </dataValidation>
    <dataValidation allowBlank="1" showInputMessage="1" showErrorMessage="1" prompt="List any water bodies of concern near the field." sqref="F3:M3"/>
    <dataValidation allowBlank="1" showInputMessage="1" showErrorMessage="1" prompt="Enter the EC (dS/m) of the irrigation water that will be applied to the field." sqref="K4"/>
  </dataValidations>
  <printOptions/>
  <pageMargins left="0.46" right="0.33" top="0.58" bottom="0.5" header="0.17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33.375" style="0" bestFit="1" customWidth="1"/>
    <col min="2" max="13" width="5.875" style="1" bestFit="1" customWidth="1"/>
    <col min="14" max="14" width="7.125" style="1" customWidth="1"/>
    <col min="15" max="15" width="6.125" style="1" customWidth="1"/>
  </cols>
  <sheetData>
    <row r="1" spans="1:15" ht="25.5" customHeight="1">
      <c r="A1" s="88" t="s">
        <v>428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1" t="s">
        <v>344</v>
      </c>
      <c r="O1" s="91" t="s">
        <v>418</v>
      </c>
    </row>
    <row r="2" spans="1:15" ht="14.25">
      <c r="A2" s="86" t="s">
        <v>14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92"/>
      <c r="O2" s="94"/>
    </row>
    <row r="3" spans="1:15" ht="14.25">
      <c r="A3" s="87"/>
      <c r="B3" s="38" t="s">
        <v>25</v>
      </c>
      <c r="C3" s="38" t="s">
        <v>25</v>
      </c>
      <c r="D3" s="38" t="s">
        <v>25</v>
      </c>
      <c r="E3" s="38" t="s">
        <v>25</v>
      </c>
      <c r="F3" s="38" t="s">
        <v>25</v>
      </c>
      <c r="G3" s="38" t="s">
        <v>25</v>
      </c>
      <c r="H3" s="38" t="s">
        <v>25</v>
      </c>
      <c r="I3" s="38" t="s">
        <v>25</v>
      </c>
      <c r="J3" s="38" t="s">
        <v>25</v>
      </c>
      <c r="K3" s="38" t="s">
        <v>25</v>
      </c>
      <c r="L3" s="38" t="s">
        <v>25</v>
      </c>
      <c r="M3" s="38" t="s">
        <v>25</v>
      </c>
      <c r="N3" s="93"/>
      <c r="O3" s="95"/>
    </row>
    <row r="4" spans="1:15" ht="14.25">
      <c r="A4" s="39" t="s">
        <v>39</v>
      </c>
      <c r="B4" s="40">
        <v>0</v>
      </c>
      <c r="C4" s="40">
        <v>0</v>
      </c>
      <c r="D4" s="40">
        <v>0</v>
      </c>
      <c r="E4" s="40">
        <v>1.38</v>
      </c>
      <c r="F4" s="40">
        <v>6.1</v>
      </c>
      <c r="G4" s="40">
        <v>8.97</v>
      </c>
      <c r="H4" s="40">
        <v>9.68</v>
      </c>
      <c r="I4" s="40">
        <v>7.84</v>
      </c>
      <c r="J4" s="40">
        <v>5.33</v>
      </c>
      <c r="K4" s="40">
        <v>2.2</v>
      </c>
      <c r="L4" s="40">
        <v>0</v>
      </c>
      <c r="M4" s="40">
        <v>0</v>
      </c>
      <c r="N4" s="40">
        <v>3.4</v>
      </c>
      <c r="O4" s="41">
        <v>15.5</v>
      </c>
    </row>
    <row r="5" spans="1:15" ht="14.25">
      <c r="A5" s="42" t="s">
        <v>54</v>
      </c>
      <c r="B5" s="43">
        <v>0</v>
      </c>
      <c r="C5" s="43">
        <v>0</v>
      </c>
      <c r="D5" s="43">
        <v>0</v>
      </c>
      <c r="E5" s="43">
        <v>1.22</v>
      </c>
      <c r="F5" s="43">
        <v>5.36</v>
      </c>
      <c r="G5" s="43">
        <v>8.29</v>
      </c>
      <c r="H5" s="43">
        <v>9.34</v>
      </c>
      <c r="I5" s="43">
        <v>7.74</v>
      </c>
      <c r="J5" s="43">
        <v>1.96</v>
      </c>
      <c r="K5" s="43">
        <v>0</v>
      </c>
      <c r="L5" s="43">
        <v>0</v>
      </c>
      <c r="M5" s="43">
        <v>0</v>
      </c>
      <c r="N5" s="43">
        <v>3.4</v>
      </c>
      <c r="O5" s="44">
        <v>15.5</v>
      </c>
    </row>
    <row r="6" spans="1:15" ht="14.25">
      <c r="A6" s="45" t="s">
        <v>409</v>
      </c>
      <c r="B6" s="43">
        <v>0</v>
      </c>
      <c r="C6" s="43">
        <v>0</v>
      </c>
      <c r="D6" s="43">
        <v>0.55</v>
      </c>
      <c r="E6" s="43">
        <v>3.4</v>
      </c>
      <c r="F6" s="43">
        <v>5.91</v>
      </c>
      <c r="G6" s="43">
        <v>8.29</v>
      </c>
      <c r="H6" s="43">
        <v>8.38</v>
      </c>
      <c r="I6" s="43">
        <v>6.86</v>
      </c>
      <c r="J6" s="43">
        <v>1.88</v>
      </c>
      <c r="K6" s="43">
        <v>0</v>
      </c>
      <c r="L6" s="43">
        <v>0</v>
      </c>
      <c r="M6" s="43">
        <v>0</v>
      </c>
      <c r="N6" s="43">
        <v>3.4</v>
      </c>
      <c r="O6" s="44">
        <v>15.5</v>
      </c>
    </row>
    <row r="7" spans="1:15" ht="14.25">
      <c r="A7" s="42" t="s">
        <v>415</v>
      </c>
      <c r="B7" s="43">
        <v>0</v>
      </c>
      <c r="C7" s="43">
        <v>0</v>
      </c>
      <c r="D7" s="43">
        <v>0</v>
      </c>
      <c r="E7" s="43">
        <v>0</v>
      </c>
      <c r="F7" s="43">
        <v>1</v>
      </c>
      <c r="G7" s="43">
        <v>4.69</v>
      </c>
      <c r="H7" s="43">
        <v>5.51</v>
      </c>
      <c r="I7" s="43">
        <v>4.31</v>
      </c>
      <c r="J7" s="43">
        <v>2.02</v>
      </c>
      <c r="K7" s="43">
        <v>0</v>
      </c>
      <c r="L7" s="43">
        <v>0</v>
      </c>
      <c r="M7" s="43">
        <v>0</v>
      </c>
      <c r="N7" s="43">
        <v>3.4</v>
      </c>
      <c r="O7" s="44">
        <v>15.5</v>
      </c>
    </row>
    <row r="8" spans="1:15" ht="14.25">
      <c r="A8" s="45" t="s">
        <v>410</v>
      </c>
      <c r="B8" s="43">
        <v>0</v>
      </c>
      <c r="C8" s="43">
        <v>0</v>
      </c>
      <c r="D8" s="43">
        <v>0</v>
      </c>
      <c r="E8" s="43">
        <v>1.21</v>
      </c>
      <c r="F8" s="43">
        <v>4.05</v>
      </c>
      <c r="G8" s="43">
        <v>6.57</v>
      </c>
      <c r="H8" s="43">
        <v>7.15</v>
      </c>
      <c r="I8" s="43">
        <v>5.93</v>
      </c>
      <c r="J8" s="43">
        <v>3.34</v>
      </c>
      <c r="K8" s="43">
        <v>0</v>
      </c>
      <c r="L8" s="43">
        <v>0</v>
      </c>
      <c r="M8" s="43">
        <v>0</v>
      </c>
      <c r="N8" s="43">
        <v>3.4</v>
      </c>
      <c r="O8" s="44">
        <v>15.5</v>
      </c>
    </row>
    <row r="9" spans="1:15" ht="14.25">
      <c r="A9" s="45" t="s">
        <v>411</v>
      </c>
      <c r="B9" s="43">
        <v>0</v>
      </c>
      <c r="C9" s="43">
        <v>0</v>
      </c>
      <c r="D9" s="43">
        <v>0.84</v>
      </c>
      <c r="E9" s="43">
        <v>3.15</v>
      </c>
      <c r="F9" s="43">
        <v>5.43</v>
      </c>
      <c r="G9" s="43">
        <v>7.43</v>
      </c>
      <c r="H9" s="43">
        <v>8.29</v>
      </c>
      <c r="I9" s="43">
        <v>6.55</v>
      </c>
      <c r="J9" s="43">
        <v>4.6</v>
      </c>
      <c r="K9" s="43">
        <v>0.77</v>
      </c>
      <c r="L9" s="43">
        <v>0</v>
      </c>
      <c r="M9" s="43">
        <v>0</v>
      </c>
      <c r="N9" s="43">
        <v>3.4</v>
      </c>
      <c r="O9" s="44">
        <v>15.5</v>
      </c>
    </row>
    <row r="10" spans="1:15" ht="14.25">
      <c r="A10" s="45" t="s">
        <v>412</v>
      </c>
      <c r="B10" s="43">
        <v>0</v>
      </c>
      <c r="C10" s="43">
        <v>0</v>
      </c>
      <c r="D10" s="43">
        <v>0</v>
      </c>
      <c r="E10" s="43">
        <v>0</v>
      </c>
      <c r="F10" s="43">
        <v>2.66</v>
      </c>
      <c r="G10" s="43">
        <v>6.6</v>
      </c>
      <c r="H10" s="43">
        <v>7.47</v>
      </c>
      <c r="I10" s="43">
        <v>6.08</v>
      </c>
      <c r="J10" s="43">
        <v>3.37</v>
      </c>
      <c r="K10" s="43">
        <v>0</v>
      </c>
      <c r="L10" s="43">
        <v>0</v>
      </c>
      <c r="M10" s="43">
        <v>0</v>
      </c>
      <c r="N10" s="43">
        <v>3.4</v>
      </c>
      <c r="O10" s="44">
        <v>15.5</v>
      </c>
    </row>
    <row r="11" spans="1:15" ht="14.25">
      <c r="A11" s="42" t="s">
        <v>81</v>
      </c>
      <c r="B11" s="43">
        <v>0</v>
      </c>
      <c r="C11" s="43">
        <v>0</v>
      </c>
      <c r="D11" s="43">
        <v>0</v>
      </c>
      <c r="E11" s="43">
        <v>0</v>
      </c>
      <c r="F11" s="43">
        <v>2.13</v>
      </c>
      <c r="G11" s="43">
        <v>5.31</v>
      </c>
      <c r="H11" s="43">
        <v>5.52</v>
      </c>
      <c r="I11" s="43">
        <v>4.29</v>
      </c>
      <c r="J11" s="43">
        <v>1.01</v>
      </c>
      <c r="K11" s="43">
        <v>0</v>
      </c>
      <c r="L11" s="43">
        <v>0</v>
      </c>
      <c r="M11" s="43">
        <v>0</v>
      </c>
      <c r="N11" s="43">
        <v>3.4</v>
      </c>
      <c r="O11" s="44">
        <v>15.5</v>
      </c>
    </row>
    <row r="12" spans="1:15" ht="14.25">
      <c r="A12" s="45" t="s">
        <v>413</v>
      </c>
      <c r="B12" s="43">
        <v>0</v>
      </c>
      <c r="C12" s="43">
        <v>0</v>
      </c>
      <c r="D12" s="43">
        <v>0</v>
      </c>
      <c r="E12" s="43">
        <v>0</v>
      </c>
      <c r="F12" s="43">
        <v>2.15</v>
      </c>
      <c r="G12" s="43">
        <v>7.07</v>
      </c>
      <c r="H12" s="43">
        <v>7.97</v>
      </c>
      <c r="I12" s="43">
        <v>6.47</v>
      </c>
      <c r="J12" s="43">
        <v>4.14</v>
      </c>
      <c r="K12" s="43">
        <v>0.44</v>
      </c>
      <c r="L12" s="43">
        <v>0</v>
      </c>
      <c r="M12" s="43">
        <v>0</v>
      </c>
      <c r="N12" s="43">
        <v>3.4</v>
      </c>
      <c r="O12" s="44">
        <v>15.5</v>
      </c>
    </row>
    <row r="13" spans="1:15" ht="14.25">
      <c r="A13" s="42" t="s">
        <v>102</v>
      </c>
      <c r="B13" s="43">
        <v>0</v>
      </c>
      <c r="C13" s="43">
        <v>0</v>
      </c>
      <c r="D13" s="43">
        <v>0</v>
      </c>
      <c r="E13" s="43">
        <v>0</v>
      </c>
      <c r="F13" s="43">
        <v>3.06</v>
      </c>
      <c r="G13" s="43">
        <v>6.92</v>
      </c>
      <c r="H13" s="43">
        <v>7.42</v>
      </c>
      <c r="I13" s="43">
        <v>6.09</v>
      </c>
      <c r="J13" s="43">
        <v>3.94</v>
      </c>
      <c r="K13" s="43">
        <v>0.5</v>
      </c>
      <c r="L13" s="43">
        <v>0</v>
      </c>
      <c r="M13" s="43">
        <v>0</v>
      </c>
      <c r="N13" s="43">
        <v>3.4</v>
      </c>
      <c r="O13" s="44">
        <v>15.5</v>
      </c>
    </row>
    <row r="14" spans="1:15" ht="14.25">
      <c r="A14" s="42" t="s">
        <v>117</v>
      </c>
      <c r="B14" s="43">
        <v>0</v>
      </c>
      <c r="C14" s="43">
        <v>0</v>
      </c>
      <c r="D14" s="43">
        <v>0</v>
      </c>
      <c r="E14" s="43">
        <v>0</v>
      </c>
      <c r="F14" s="43">
        <v>2.66</v>
      </c>
      <c r="G14" s="43">
        <v>6.6</v>
      </c>
      <c r="H14" s="43">
        <v>7.47</v>
      </c>
      <c r="I14" s="43">
        <v>6.08</v>
      </c>
      <c r="J14" s="43">
        <v>3.37</v>
      </c>
      <c r="K14" s="43">
        <v>0</v>
      </c>
      <c r="L14" s="43">
        <v>0</v>
      </c>
      <c r="M14" s="43">
        <v>0</v>
      </c>
      <c r="N14" s="43">
        <v>3.4</v>
      </c>
      <c r="O14" s="44">
        <v>15.5</v>
      </c>
    </row>
    <row r="15" spans="1:15" ht="14.25">
      <c r="A15" s="42" t="s">
        <v>124</v>
      </c>
      <c r="B15" s="43">
        <v>0</v>
      </c>
      <c r="C15" s="43">
        <v>0</v>
      </c>
      <c r="D15" s="43">
        <v>0</v>
      </c>
      <c r="E15" s="43">
        <v>0</v>
      </c>
      <c r="F15" s="43">
        <v>3.22</v>
      </c>
      <c r="G15" s="43">
        <v>7.2</v>
      </c>
      <c r="H15" s="43">
        <v>7.9</v>
      </c>
      <c r="I15" s="43">
        <v>6.38</v>
      </c>
      <c r="J15" s="43">
        <v>3.53</v>
      </c>
      <c r="K15" s="43">
        <v>0</v>
      </c>
      <c r="L15" s="43">
        <v>0</v>
      </c>
      <c r="M15" s="43">
        <v>0</v>
      </c>
      <c r="N15" s="43">
        <v>3.4</v>
      </c>
      <c r="O15" s="44">
        <v>15.5</v>
      </c>
    </row>
    <row r="16" spans="1:15" ht="14.25">
      <c r="A16" s="42" t="s">
        <v>408</v>
      </c>
      <c r="B16" s="43">
        <v>0</v>
      </c>
      <c r="C16" s="43">
        <v>0</v>
      </c>
      <c r="D16" s="43">
        <v>1.57</v>
      </c>
      <c r="E16" s="43">
        <v>4.15</v>
      </c>
      <c r="F16" s="43">
        <v>6.88</v>
      </c>
      <c r="G16" s="43">
        <v>9.28</v>
      </c>
      <c r="H16" s="43">
        <v>9.72</v>
      </c>
      <c r="I16" s="43">
        <v>7.7</v>
      </c>
      <c r="J16" s="43">
        <v>5.65</v>
      </c>
      <c r="K16" s="43">
        <v>2.72</v>
      </c>
      <c r="L16" s="43">
        <v>0</v>
      </c>
      <c r="M16" s="43">
        <v>0</v>
      </c>
      <c r="N16" s="43">
        <v>3.4</v>
      </c>
      <c r="O16" s="44">
        <v>15.5</v>
      </c>
    </row>
    <row r="17" spans="1:15" ht="14.25">
      <c r="A17" s="45" t="s">
        <v>414</v>
      </c>
      <c r="B17" s="43">
        <v>0</v>
      </c>
      <c r="C17" s="43">
        <v>0</v>
      </c>
      <c r="D17" s="43">
        <v>0.13</v>
      </c>
      <c r="E17" s="43">
        <v>2.09</v>
      </c>
      <c r="F17" s="43">
        <v>3.79</v>
      </c>
      <c r="G17" s="43">
        <v>5.86</v>
      </c>
      <c r="H17" s="43">
        <v>6.07</v>
      </c>
      <c r="I17" s="43">
        <v>4.19</v>
      </c>
      <c r="J17" s="43">
        <v>0</v>
      </c>
      <c r="K17" s="43">
        <v>0</v>
      </c>
      <c r="L17" s="43">
        <v>0</v>
      </c>
      <c r="M17" s="43">
        <v>0</v>
      </c>
      <c r="N17" s="43">
        <v>3.4</v>
      </c>
      <c r="O17" s="44">
        <v>15.5</v>
      </c>
    </row>
    <row r="18" spans="1:15" ht="14.25">
      <c r="A18" s="42" t="s">
        <v>214</v>
      </c>
      <c r="B18" s="43">
        <v>0</v>
      </c>
      <c r="C18" s="43">
        <v>0</v>
      </c>
      <c r="D18" s="43">
        <v>0</v>
      </c>
      <c r="E18" s="43">
        <v>0</v>
      </c>
      <c r="F18" s="43">
        <v>1.85</v>
      </c>
      <c r="G18" s="43">
        <v>5.06</v>
      </c>
      <c r="H18" s="43">
        <v>5.45</v>
      </c>
      <c r="I18" s="43">
        <v>4.38</v>
      </c>
      <c r="J18" s="43">
        <v>3.02</v>
      </c>
      <c r="K18" s="43">
        <v>0</v>
      </c>
      <c r="L18" s="43">
        <v>0</v>
      </c>
      <c r="M18" s="43">
        <v>0</v>
      </c>
      <c r="N18" s="43">
        <v>3.4</v>
      </c>
      <c r="O18" s="44">
        <v>15.5</v>
      </c>
    </row>
    <row r="19" spans="1:15" ht="14.25">
      <c r="A19" s="42" t="s">
        <v>233</v>
      </c>
      <c r="B19" s="43">
        <v>0</v>
      </c>
      <c r="C19" s="43">
        <v>0</v>
      </c>
      <c r="D19" s="43">
        <v>0</v>
      </c>
      <c r="E19" s="43">
        <v>1.57</v>
      </c>
      <c r="F19" s="43">
        <v>4.66</v>
      </c>
      <c r="G19" s="43">
        <v>7.16</v>
      </c>
      <c r="H19" s="43">
        <v>7.12</v>
      </c>
      <c r="I19" s="43">
        <v>5.85</v>
      </c>
      <c r="J19" s="43">
        <v>3.95</v>
      </c>
      <c r="K19" s="43">
        <v>0.56</v>
      </c>
      <c r="L19" s="43">
        <v>0</v>
      </c>
      <c r="M19" s="43">
        <v>0</v>
      </c>
      <c r="N19" s="43">
        <v>3.4</v>
      </c>
      <c r="O19" s="44">
        <v>15.5</v>
      </c>
    </row>
    <row r="20" spans="1:15" ht="14.25">
      <c r="A20" s="42" t="s">
        <v>259</v>
      </c>
      <c r="B20" s="43">
        <v>0</v>
      </c>
      <c r="C20" s="43">
        <v>0</v>
      </c>
      <c r="D20" s="43">
        <v>0.06</v>
      </c>
      <c r="E20" s="43">
        <v>1.97</v>
      </c>
      <c r="F20" s="43">
        <v>3.47</v>
      </c>
      <c r="G20" s="43">
        <v>5.51</v>
      </c>
      <c r="H20" s="43">
        <v>6.19</v>
      </c>
      <c r="I20" s="43">
        <v>5.06</v>
      </c>
      <c r="J20" s="43">
        <v>3.5</v>
      </c>
      <c r="K20" s="43">
        <v>0.4</v>
      </c>
      <c r="L20" s="43">
        <v>0</v>
      </c>
      <c r="M20" s="43">
        <v>0</v>
      </c>
      <c r="N20" s="43">
        <v>3.4</v>
      </c>
      <c r="O20" s="44">
        <v>15.5</v>
      </c>
    </row>
    <row r="21" spans="1:15" ht="14.25">
      <c r="A21" s="42" t="s">
        <v>260</v>
      </c>
      <c r="B21" s="43">
        <v>0</v>
      </c>
      <c r="C21" s="43">
        <v>0</v>
      </c>
      <c r="D21" s="43">
        <v>0.19</v>
      </c>
      <c r="E21" s="43">
        <v>2.3</v>
      </c>
      <c r="F21" s="43">
        <v>4.2</v>
      </c>
      <c r="G21" s="43">
        <v>6.42</v>
      </c>
      <c r="H21" s="43">
        <v>7.17</v>
      </c>
      <c r="I21" s="43">
        <v>5.67</v>
      </c>
      <c r="J21" s="43">
        <v>3.87</v>
      </c>
      <c r="K21" s="43">
        <v>0.55</v>
      </c>
      <c r="L21" s="43">
        <v>0</v>
      </c>
      <c r="M21" s="43">
        <v>0</v>
      </c>
      <c r="N21" s="43">
        <v>3.4</v>
      </c>
      <c r="O21" s="44">
        <v>15.5</v>
      </c>
    </row>
    <row r="22" spans="1:15" ht="14.25">
      <c r="A22" s="45" t="s">
        <v>281</v>
      </c>
      <c r="B22" s="43">
        <v>0</v>
      </c>
      <c r="C22" s="43">
        <v>0</v>
      </c>
      <c r="D22" s="43">
        <v>0</v>
      </c>
      <c r="E22" s="43">
        <v>1.5</v>
      </c>
      <c r="F22" s="43">
        <v>4.56</v>
      </c>
      <c r="G22" s="43">
        <v>6.83</v>
      </c>
      <c r="H22" s="43">
        <v>7.62</v>
      </c>
      <c r="I22" s="43">
        <v>6.18</v>
      </c>
      <c r="J22" s="43">
        <v>3.63</v>
      </c>
      <c r="K22" s="43">
        <v>0</v>
      </c>
      <c r="L22" s="43">
        <v>0</v>
      </c>
      <c r="M22" s="43">
        <v>0</v>
      </c>
      <c r="N22" s="43">
        <v>3.4</v>
      </c>
      <c r="O22" s="44">
        <v>15.5</v>
      </c>
    </row>
    <row r="23" spans="1:15" ht="14.25">
      <c r="A23" s="45" t="s">
        <v>285</v>
      </c>
      <c r="B23" s="43">
        <v>0</v>
      </c>
      <c r="C23" s="43">
        <v>0</v>
      </c>
      <c r="D23" s="43">
        <v>0</v>
      </c>
      <c r="E23" s="43">
        <v>1.36</v>
      </c>
      <c r="F23" s="43">
        <v>4.42</v>
      </c>
      <c r="G23" s="43">
        <v>6.86</v>
      </c>
      <c r="H23" s="43">
        <v>7.46</v>
      </c>
      <c r="I23" s="43">
        <v>6.22</v>
      </c>
      <c r="J23" s="43">
        <v>4.06</v>
      </c>
      <c r="K23" s="43">
        <v>0.75</v>
      </c>
      <c r="L23" s="43">
        <v>0</v>
      </c>
      <c r="M23" s="43">
        <v>0</v>
      </c>
      <c r="N23" s="43">
        <v>3.4</v>
      </c>
      <c r="O23" s="44">
        <v>15.5</v>
      </c>
    </row>
    <row r="24" spans="1:15" ht="14.25">
      <c r="A24" s="45" t="s">
        <v>293</v>
      </c>
      <c r="B24" s="43">
        <v>0</v>
      </c>
      <c r="C24" s="43">
        <v>0</v>
      </c>
      <c r="D24" s="43">
        <v>0</v>
      </c>
      <c r="E24" s="43">
        <v>2.18</v>
      </c>
      <c r="F24" s="43">
        <v>5.69</v>
      </c>
      <c r="G24" s="43">
        <v>7.81</v>
      </c>
      <c r="H24" s="43">
        <v>8.3</v>
      </c>
      <c r="I24" s="43">
        <v>6.73</v>
      </c>
      <c r="J24" s="43">
        <v>4.72</v>
      </c>
      <c r="K24" s="43">
        <v>2.17</v>
      </c>
      <c r="L24" s="43">
        <v>0</v>
      </c>
      <c r="M24" s="43">
        <v>0</v>
      </c>
      <c r="N24" s="43">
        <v>3.4</v>
      </c>
      <c r="O24" s="44">
        <v>15.5</v>
      </c>
    </row>
    <row r="25" spans="1:15" ht="14.25">
      <c r="A25" s="45" t="s">
        <v>309</v>
      </c>
      <c r="B25" s="43">
        <v>0</v>
      </c>
      <c r="C25" s="43">
        <v>0</v>
      </c>
      <c r="D25" s="43">
        <v>0</v>
      </c>
      <c r="E25" s="43">
        <v>2.46</v>
      </c>
      <c r="F25" s="43">
        <v>6.01</v>
      </c>
      <c r="G25" s="43">
        <v>8.26</v>
      </c>
      <c r="H25" s="43">
        <v>8.79</v>
      </c>
      <c r="I25" s="43">
        <v>7.02</v>
      </c>
      <c r="J25" s="43">
        <v>4.72</v>
      </c>
      <c r="K25" s="43">
        <v>0.82</v>
      </c>
      <c r="L25" s="43">
        <v>0</v>
      </c>
      <c r="M25" s="43">
        <v>0</v>
      </c>
      <c r="N25" s="43">
        <v>3.4</v>
      </c>
      <c r="O25" s="44">
        <v>15.5</v>
      </c>
    </row>
    <row r="26" spans="1:15" ht="14.25">
      <c r="A26" s="45" t="s">
        <v>331</v>
      </c>
      <c r="B26" s="43">
        <v>0</v>
      </c>
      <c r="C26" s="43">
        <v>0</v>
      </c>
      <c r="D26" s="43">
        <v>0</v>
      </c>
      <c r="E26" s="43">
        <v>0</v>
      </c>
      <c r="F26" s="43">
        <v>1.62</v>
      </c>
      <c r="G26" s="43">
        <v>6.16</v>
      </c>
      <c r="H26" s="43">
        <v>7.07</v>
      </c>
      <c r="I26" s="43">
        <v>5.64</v>
      </c>
      <c r="J26" s="43">
        <v>2.05</v>
      </c>
      <c r="K26" s="43">
        <v>0</v>
      </c>
      <c r="L26" s="43">
        <v>0</v>
      </c>
      <c r="M26" s="43">
        <v>0</v>
      </c>
      <c r="N26" s="43">
        <v>3.4</v>
      </c>
      <c r="O26" s="44">
        <v>15.5</v>
      </c>
    </row>
    <row r="27" spans="1:15" ht="14.25">
      <c r="A27" s="45" t="s">
        <v>339</v>
      </c>
      <c r="B27" s="43">
        <v>0</v>
      </c>
      <c r="C27" s="43">
        <v>0</v>
      </c>
      <c r="D27" s="43">
        <v>0.62</v>
      </c>
      <c r="E27" s="43">
        <v>3.24</v>
      </c>
      <c r="F27" s="43">
        <v>5.57</v>
      </c>
      <c r="G27" s="43">
        <v>7.83</v>
      </c>
      <c r="H27" s="43">
        <v>8.54</v>
      </c>
      <c r="I27" s="43">
        <v>7.1</v>
      </c>
      <c r="J27" s="43">
        <v>4.95</v>
      </c>
      <c r="K27" s="43">
        <v>2.13</v>
      </c>
      <c r="L27" s="43">
        <v>0</v>
      </c>
      <c r="M27" s="43">
        <v>0</v>
      </c>
      <c r="N27" s="43">
        <v>3.4</v>
      </c>
      <c r="O27" s="44">
        <v>15.5</v>
      </c>
    </row>
    <row r="28" spans="1:15" ht="14.25">
      <c r="A28" s="46" t="s">
        <v>30</v>
      </c>
      <c r="B28" s="43">
        <v>0</v>
      </c>
      <c r="C28" s="43">
        <v>0</v>
      </c>
      <c r="D28" s="43">
        <v>1.52</v>
      </c>
      <c r="E28" s="43">
        <v>4.35</v>
      </c>
      <c r="F28" s="43">
        <v>7.22</v>
      </c>
      <c r="G28" s="43">
        <v>9.6</v>
      </c>
      <c r="H28" s="43">
        <v>9.37</v>
      </c>
      <c r="I28" s="43">
        <v>7.8</v>
      </c>
      <c r="J28" s="43">
        <v>5.47</v>
      </c>
      <c r="K28" s="43">
        <v>3.36</v>
      </c>
      <c r="L28" s="43">
        <v>0.31</v>
      </c>
      <c r="M28" s="43">
        <v>0</v>
      </c>
      <c r="N28" s="43">
        <v>3.4</v>
      </c>
      <c r="O28" s="44">
        <v>15.5</v>
      </c>
    </row>
    <row r="29" spans="1:15" ht="14.25">
      <c r="A29" s="42" t="s">
        <v>44</v>
      </c>
      <c r="B29" s="43">
        <v>0</v>
      </c>
      <c r="C29" s="43">
        <v>0</v>
      </c>
      <c r="D29" s="43">
        <v>0.78</v>
      </c>
      <c r="E29" s="43">
        <v>3.71</v>
      </c>
      <c r="F29" s="43">
        <v>6.17</v>
      </c>
      <c r="G29" s="43">
        <v>8.03</v>
      </c>
      <c r="H29" s="43">
        <v>9.01</v>
      </c>
      <c r="I29" s="43">
        <v>7.21</v>
      </c>
      <c r="J29" s="43">
        <v>4.47</v>
      </c>
      <c r="K29" s="43">
        <v>2.77</v>
      </c>
      <c r="L29" s="43">
        <v>0.32</v>
      </c>
      <c r="M29" s="43">
        <v>0</v>
      </c>
      <c r="N29" s="43">
        <v>3.4</v>
      </c>
      <c r="O29" s="44">
        <v>15.5</v>
      </c>
    </row>
    <row r="30" spans="1:15" ht="14.25">
      <c r="A30" s="42" t="s">
        <v>62</v>
      </c>
      <c r="B30" s="43">
        <v>0</v>
      </c>
      <c r="C30" s="43">
        <v>0</v>
      </c>
      <c r="D30" s="43">
        <v>0.48</v>
      </c>
      <c r="E30" s="43">
        <v>4.36</v>
      </c>
      <c r="F30" s="43">
        <v>6.99</v>
      </c>
      <c r="G30" s="43">
        <v>9.11</v>
      </c>
      <c r="H30" s="43">
        <v>9.69</v>
      </c>
      <c r="I30" s="43">
        <v>8.15</v>
      </c>
      <c r="J30" s="43">
        <v>5.12</v>
      </c>
      <c r="K30" s="43">
        <v>3.32</v>
      </c>
      <c r="L30" s="43">
        <v>0.29</v>
      </c>
      <c r="M30" s="43">
        <v>0</v>
      </c>
      <c r="N30" s="43">
        <v>3.4</v>
      </c>
      <c r="O30" s="44">
        <v>15.5</v>
      </c>
    </row>
    <row r="31" spans="1:15" ht="14.25">
      <c r="A31" s="45" t="s">
        <v>416</v>
      </c>
      <c r="B31" s="43">
        <v>0</v>
      </c>
      <c r="C31" s="43">
        <v>0</v>
      </c>
      <c r="D31" s="43">
        <v>1.26</v>
      </c>
      <c r="E31" s="43">
        <v>3.92</v>
      </c>
      <c r="F31" s="43">
        <v>6.73</v>
      </c>
      <c r="G31" s="43">
        <v>9.17</v>
      </c>
      <c r="H31" s="43">
        <v>9.01</v>
      </c>
      <c r="I31" s="43">
        <v>7.47</v>
      </c>
      <c r="J31" s="43">
        <v>5.44</v>
      </c>
      <c r="K31" s="43">
        <v>1.75</v>
      </c>
      <c r="L31" s="43">
        <v>0</v>
      </c>
      <c r="M31" s="43">
        <v>0</v>
      </c>
      <c r="N31" s="43">
        <v>3.4</v>
      </c>
      <c r="O31" s="44">
        <v>15.5</v>
      </c>
    </row>
    <row r="32" spans="1:15" ht="14.25">
      <c r="A32" s="42" t="s">
        <v>172</v>
      </c>
      <c r="B32" s="43">
        <v>0</v>
      </c>
      <c r="C32" s="43">
        <v>0</v>
      </c>
      <c r="D32" s="43">
        <v>0.7</v>
      </c>
      <c r="E32" s="43">
        <v>3.81</v>
      </c>
      <c r="F32" s="43">
        <v>6.5</v>
      </c>
      <c r="G32" s="43">
        <v>9.24</v>
      </c>
      <c r="H32" s="43">
        <v>9.4</v>
      </c>
      <c r="I32" s="43">
        <v>7.95</v>
      </c>
      <c r="J32" s="43">
        <v>5.66</v>
      </c>
      <c r="K32" s="43">
        <v>2.5</v>
      </c>
      <c r="L32" s="43">
        <v>0</v>
      </c>
      <c r="M32" s="43">
        <v>0</v>
      </c>
      <c r="N32" s="43">
        <v>3.4</v>
      </c>
      <c r="O32" s="44">
        <v>15.5</v>
      </c>
    </row>
    <row r="33" spans="1:15" ht="14.25">
      <c r="A33" s="42" t="s">
        <v>187</v>
      </c>
      <c r="B33" s="43">
        <v>0</v>
      </c>
      <c r="C33" s="43">
        <v>0</v>
      </c>
      <c r="D33" s="43">
        <v>0</v>
      </c>
      <c r="E33" s="43">
        <v>1.35</v>
      </c>
      <c r="F33" s="43">
        <v>5.62</v>
      </c>
      <c r="G33" s="43">
        <v>8.15</v>
      </c>
      <c r="H33" s="43">
        <v>8.85</v>
      </c>
      <c r="I33" s="43">
        <v>7.26</v>
      </c>
      <c r="J33" s="43">
        <v>4.81</v>
      </c>
      <c r="K33" s="43">
        <v>1.35</v>
      </c>
      <c r="L33" s="43">
        <v>0</v>
      </c>
      <c r="M33" s="43">
        <v>0</v>
      </c>
      <c r="N33" s="43">
        <v>3.4</v>
      </c>
      <c r="O33" s="44">
        <v>15.5</v>
      </c>
    </row>
    <row r="34" spans="1:15" ht="14.25">
      <c r="A34" s="42" t="s">
        <v>196</v>
      </c>
      <c r="B34" s="43">
        <v>0</v>
      </c>
      <c r="C34" s="43">
        <v>0</v>
      </c>
      <c r="D34" s="43">
        <v>0.98</v>
      </c>
      <c r="E34" s="43">
        <v>4.24</v>
      </c>
      <c r="F34" s="43">
        <v>6.17</v>
      </c>
      <c r="G34" s="43">
        <v>8.58</v>
      </c>
      <c r="H34" s="43">
        <v>8.92</v>
      </c>
      <c r="I34" s="43">
        <v>7.56</v>
      </c>
      <c r="J34" s="43">
        <v>4.77</v>
      </c>
      <c r="K34" s="43">
        <v>3.31</v>
      </c>
      <c r="L34" s="43">
        <v>0.98</v>
      </c>
      <c r="M34" s="43">
        <v>0</v>
      </c>
      <c r="N34" s="43">
        <v>3.4</v>
      </c>
      <c r="O34" s="44">
        <v>15.5</v>
      </c>
    </row>
    <row r="35" spans="1:15" ht="14.25">
      <c r="A35" s="42" t="s">
        <v>243</v>
      </c>
      <c r="B35" s="43">
        <v>0</v>
      </c>
      <c r="C35" s="43">
        <v>0</v>
      </c>
      <c r="D35" s="43">
        <v>1.01</v>
      </c>
      <c r="E35" s="43">
        <v>3.53</v>
      </c>
      <c r="F35" s="43">
        <v>5.87</v>
      </c>
      <c r="G35" s="43">
        <v>7.75</v>
      </c>
      <c r="H35" s="43">
        <v>8.4</v>
      </c>
      <c r="I35" s="43">
        <v>6.84</v>
      </c>
      <c r="J35" s="43">
        <v>4.91</v>
      </c>
      <c r="K35" s="43">
        <v>1.47</v>
      </c>
      <c r="L35" s="43">
        <v>0</v>
      </c>
      <c r="M35" s="43">
        <v>0</v>
      </c>
      <c r="N35" s="43">
        <v>3.4</v>
      </c>
      <c r="O35" s="44">
        <v>15.5</v>
      </c>
    </row>
    <row r="36" spans="1:15" ht="14.25">
      <c r="A36" s="45" t="s">
        <v>271</v>
      </c>
      <c r="B36" s="43">
        <v>0</v>
      </c>
      <c r="C36" s="43">
        <v>0</v>
      </c>
      <c r="D36" s="43">
        <v>0.88</v>
      </c>
      <c r="E36" s="43">
        <v>4</v>
      </c>
      <c r="F36" s="43">
        <v>6.56</v>
      </c>
      <c r="G36" s="43">
        <v>8.75</v>
      </c>
      <c r="H36" s="43">
        <v>9.29</v>
      </c>
      <c r="I36" s="43">
        <v>7.72</v>
      </c>
      <c r="J36" s="43">
        <v>5.11</v>
      </c>
      <c r="K36" s="43">
        <v>1.02</v>
      </c>
      <c r="L36" s="43">
        <v>0</v>
      </c>
      <c r="M36" s="43">
        <v>0</v>
      </c>
      <c r="N36" s="43">
        <v>3.4</v>
      </c>
      <c r="O36" s="44">
        <v>15.5</v>
      </c>
    </row>
    <row r="37" spans="1:15" ht="14.25">
      <c r="A37" s="45" t="s">
        <v>305</v>
      </c>
      <c r="B37" s="43">
        <v>0</v>
      </c>
      <c r="C37" s="43">
        <v>0</v>
      </c>
      <c r="D37" s="43">
        <v>0</v>
      </c>
      <c r="E37" s="43">
        <v>1.19</v>
      </c>
      <c r="F37" s="43">
        <v>5.28</v>
      </c>
      <c r="G37" s="43">
        <v>7.74</v>
      </c>
      <c r="H37" s="43">
        <v>7.51</v>
      </c>
      <c r="I37" s="43">
        <v>6.3</v>
      </c>
      <c r="J37" s="43">
        <v>4.47</v>
      </c>
      <c r="K37" s="43">
        <v>1.24</v>
      </c>
      <c r="L37" s="43">
        <v>0</v>
      </c>
      <c r="M37" s="43">
        <v>0</v>
      </c>
      <c r="N37" s="43">
        <v>3.4</v>
      </c>
      <c r="O37" s="44">
        <v>15.5</v>
      </c>
    </row>
    <row r="38" spans="1:15" ht="14.25">
      <c r="A38" s="45" t="s">
        <v>317</v>
      </c>
      <c r="B38" s="43">
        <v>0</v>
      </c>
      <c r="C38" s="43">
        <v>0</v>
      </c>
      <c r="D38" s="43">
        <v>0.88</v>
      </c>
      <c r="E38" s="43">
        <v>4.05</v>
      </c>
      <c r="F38" s="43">
        <v>6.63</v>
      </c>
      <c r="G38" s="43">
        <v>9.12</v>
      </c>
      <c r="H38" s="43">
        <v>9.28</v>
      </c>
      <c r="I38" s="43">
        <v>7.6</v>
      </c>
      <c r="J38" s="43">
        <v>5.36</v>
      </c>
      <c r="K38" s="43">
        <v>2.54</v>
      </c>
      <c r="L38" s="43">
        <v>0</v>
      </c>
      <c r="M38" s="43">
        <v>0</v>
      </c>
      <c r="N38" s="43">
        <v>3.4</v>
      </c>
      <c r="O38" s="44">
        <v>15.5</v>
      </c>
    </row>
    <row r="39" spans="1:15" ht="14.25">
      <c r="A39" s="42" t="s">
        <v>362</v>
      </c>
      <c r="B39" s="43">
        <v>0</v>
      </c>
      <c r="C39" s="43">
        <v>0</v>
      </c>
      <c r="D39" s="43">
        <v>0</v>
      </c>
      <c r="E39" s="43">
        <v>3.15</v>
      </c>
      <c r="F39" s="43">
        <v>7.25</v>
      </c>
      <c r="G39" s="43">
        <v>9.6</v>
      </c>
      <c r="H39" s="43">
        <v>9.37</v>
      </c>
      <c r="I39" s="43">
        <v>7.8</v>
      </c>
      <c r="J39" s="43">
        <v>5.47</v>
      </c>
      <c r="K39" s="43">
        <v>1.18</v>
      </c>
      <c r="L39" s="43">
        <v>0</v>
      </c>
      <c r="M39" s="43">
        <v>0</v>
      </c>
      <c r="N39" s="43">
        <v>2.3</v>
      </c>
      <c r="O39" s="44">
        <v>8</v>
      </c>
    </row>
    <row r="40" spans="1:15" ht="14.25">
      <c r="A40" s="42" t="s">
        <v>358</v>
      </c>
      <c r="B40" s="43">
        <v>0</v>
      </c>
      <c r="C40" s="43">
        <v>0</v>
      </c>
      <c r="D40" s="43">
        <v>0</v>
      </c>
      <c r="E40" s="43">
        <v>2.26</v>
      </c>
      <c r="F40" s="43">
        <v>6.12</v>
      </c>
      <c r="G40" s="43">
        <v>8.97</v>
      </c>
      <c r="H40" s="43">
        <v>9.68</v>
      </c>
      <c r="I40" s="43">
        <v>7.84</v>
      </c>
      <c r="J40" s="43">
        <v>5.33</v>
      </c>
      <c r="K40" s="43">
        <v>2.19</v>
      </c>
      <c r="L40" s="43">
        <v>0</v>
      </c>
      <c r="M40" s="43">
        <v>0</v>
      </c>
      <c r="N40" s="43">
        <v>2.3</v>
      </c>
      <c r="O40" s="44">
        <v>8</v>
      </c>
    </row>
    <row r="41" spans="1:15" ht="14.25">
      <c r="A41" s="42" t="s">
        <v>45</v>
      </c>
      <c r="B41" s="43">
        <v>0</v>
      </c>
      <c r="C41" s="43">
        <v>0</v>
      </c>
      <c r="D41" s="43">
        <v>0.51</v>
      </c>
      <c r="E41" s="43">
        <v>2.92</v>
      </c>
      <c r="F41" s="43">
        <v>4.86</v>
      </c>
      <c r="G41" s="43">
        <v>6.26</v>
      </c>
      <c r="H41" s="43">
        <v>6.59</v>
      </c>
      <c r="I41" s="43">
        <v>5.23</v>
      </c>
      <c r="J41" s="43">
        <v>3.4</v>
      </c>
      <c r="K41" s="43">
        <v>1.69</v>
      </c>
      <c r="L41" s="43">
        <v>0</v>
      </c>
      <c r="M41" s="43">
        <v>0</v>
      </c>
      <c r="N41" s="43">
        <v>2.3</v>
      </c>
      <c r="O41" s="44">
        <v>8</v>
      </c>
    </row>
    <row r="42" spans="1:15" ht="14.25">
      <c r="A42" s="42" t="s">
        <v>363</v>
      </c>
      <c r="B42" s="43">
        <v>0</v>
      </c>
      <c r="C42" s="43">
        <v>0</v>
      </c>
      <c r="D42" s="43">
        <v>0</v>
      </c>
      <c r="E42" s="43">
        <v>1.11</v>
      </c>
      <c r="F42" s="43">
        <v>4.86</v>
      </c>
      <c r="G42" s="43">
        <v>6.26</v>
      </c>
      <c r="H42" s="43">
        <v>6.59</v>
      </c>
      <c r="I42" s="43">
        <v>5.23</v>
      </c>
      <c r="J42" s="43">
        <v>3.4</v>
      </c>
      <c r="K42" s="43">
        <v>0.63</v>
      </c>
      <c r="L42" s="43">
        <v>0</v>
      </c>
      <c r="M42" s="43">
        <v>0</v>
      </c>
      <c r="N42" s="43">
        <v>2.3</v>
      </c>
      <c r="O42" s="44">
        <v>8</v>
      </c>
    </row>
    <row r="43" spans="1:15" ht="14.25">
      <c r="A43" s="42" t="s">
        <v>364</v>
      </c>
      <c r="B43" s="43">
        <v>0</v>
      </c>
      <c r="C43" s="43">
        <v>0</v>
      </c>
      <c r="D43" s="43">
        <v>0</v>
      </c>
      <c r="E43" s="43">
        <v>1.11</v>
      </c>
      <c r="F43" s="43">
        <v>4.16</v>
      </c>
      <c r="G43" s="43">
        <v>6.6</v>
      </c>
      <c r="H43" s="43">
        <v>7.47</v>
      </c>
      <c r="I43" s="43">
        <v>6.08</v>
      </c>
      <c r="J43" s="43">
        <v>3.37</v>
      </c>
      <c r="K43" s="43">
        <v>0</v>
      </c>
      <c r="L43" s="43">
        <v>0</v>
      </c>
      <c r="M43" s="43">
        <v>0</v>
      </c>
      <c r="N43" s="43">
        <v>2.3</v>
      </c>
      <c r="O43" s="44">
        <v>8</v>
      </c>
    </row>
    <row r="44" spans="1:15" ht="14.25">
      <c r="A44" s="42" t="s">
        <v>356</v>
      </c>
      <c r="B44" s="43">
        <v>0</v>
      </c>
      <c r="C44" s="43">
        <v>0</v>
      </c>
      <c r="D44" s="43">
        <v>0</v>
      </c>
      <c r="E44" s="43">
        <v>0</v>
      </c>
      <c r="F44" s="43">
        <v>3.23</v>
      </c>
      <c r="G44" s="43">
        <v>7.07</v>
      </c>
      <c r="H44" s="43">
        <v>7.97</v>
      </c>
      <c r="I44" s="43">
        <v>6.47</v>
      </c>
      <c r="J44" s="43">
        <v>4.14</v>
      </c>
      <c r="K44" s="43">
        <v>1.54</v>
      </c>
      <c r="L44" s="43">
        <v>0</v>
      </c>
      <c r="M44" s="43">
        <v>0</v>
      </c>
      <c r="N44" s="43">
        <v>2.3</v>
      </c>
      <c r="O44" s="44">
        <v>8</v>
      </c>
    </row>
    <row r="45" spans="1:15" ht="14.25">
      <c r="A45" s="42" t="s">
        <v>118</v>
      </c>
      <c r="B45" s="43">
        <v>0</v>
      </c>
      <c r="C45" s="43">
        <v>0</v>
      </c>
      <c r="D45" s="43">
        <v>0</v>
      </c>
      <c r="E45" s="43">
        <v>1.11</v>
      </c>
      <c r="F45" s="43">
        <v>4.16</v>
      </c>
      <c r="G45" s="43">
        <v>6.6</v>
      </c>
      <c r="H45" s="43">
        <v>7.47</v>
      </c>
      <c r="I45" s="43">
        <v>6.08</v>
      </c>
      <c r="J45" s="43">
        <v>3.59</v>
      </c>
      <c r="K45" s="43">
        <v>0</v>
      </c>
      <c r="L45" s="43">
        <v>0</v>
      </c>
      <c r="M45" s="43">
        <v>0</v>
      </c>
      <c r="N45" s="43">
        <v>2.3</v>
      </c>
      <c r="O45" s="44">
        <v>8</v>
      </c>
    </row>
    <row r="46" spans="1:15" ht="14.25">
      <c r="A46" s="42" t="s">
        <v>125</v>
      </c>
      <c r="B46" s="43">
        <v>0</v>
      </c>
      <c r="C46" s="43">
        <v>0</v>
      </c>
      <c r="D46" s="43">
        <v>0</v>
      </c>
      <c r="E46" s="43">
        <v>1.53</v>
      </c>
      <c r="F46" s="43">
        <v>4.76</v>
      </c>
      <c r="G46" s="43">
        <v>7.2</v>
      </c>
      <c r="H46" s="43">
        <v>7.9</v>
      </c>
      <c r="I46" s="43">
        <v>6.38</v>
      </c>
      <c r="J46" s="43">
        <v>3.53</v>
      </c>
      <c r="K46" s="43">
        <v>0</v>
      </c>
      <c r="L46" s="43">
        <v>0</v>
      </c>
      <c r="M46" s="43">
        <v>0</v>
      </c>
      <c r="N46" s="43">
        <v>2.3</v>
      </c>
      <c r="O46" s="44">
        <v>8</v>
      </c>
    </row>
    <row r="47" spans="1:15" ht="14.25">
      <c r="A47" s="45" t="s">
        <v>357</v>
      </c>
      <c r="B47" s="43">
        <v>0</v>
      </c>
      <c r="C47" s="43">
        <v>0</v>
      </c>
      <c r="D47" s="43">
        <v>0</v>
      </c>
      <c r="E47" s="43">
        <v>0.83</v>
      </c>
      <c r="F47" s="43">
        <v>4.44</v>
      </c>
      <c r="G47" s="43">
        <v>6.86</v>
      </c>
      <c r="H47" s="43">
        <v>7.46</v>
      </c>
      <c r="I47" s="43">
        <v>6.22</v>
      </c>
      <c r="J47" s="43">
        <v>4.06</v>
      </c>
      <c r="K47" s="43">
        <v>0.55</v>
      </c>
      <c r="L47" s="43">
        <v>0</v>
      </c>
      <c r="M47" s="43">
        <v>0</v>
      </c>
      <c r="N47" s="43">
        <v>2.3</v>
      </c>
      <c r="O47" s="44">
        <v>8</v>
      </c>
    </row>
    <row r="48" spans="1:15" ht="14.25">
      <c r="A48" s="45" t="s">
        <v>365</v>
      </c>
      <c r="B48" s="43">
        <v>0</v>
      </c>
      <c r="C48" s="43">
        <v>0</v>
      </c>
      <c r="D48" s="43">
        <v>0</v>
      </c>
      <c r="E48" s="43">
        <v>1.19</v>
      </c>
      <c r="F48" s="43">
        <v>5.31</v>
      </c>
      <c r="G48" s="43">
        <v>7.74</v>
      </c>
      <c r="H48" s="43">
        <v>7.51</v>
      </c>
      <c r="I48" s="43">
        <v>6.3</v>
      </c>
      <c r="J48" s="43">
        <v>4.47</v>
      </c>
      <c r="K48" s="43">
        <v>1.24</v>
      </c>
      <c r="L48" s="43">
        <v>0</v>
      </c>
      <c r="M48" s="43">
        <v>0</v>
      </c>
      <c r="N48" s="43">
        <v>2.3</v>
      </c>
      <c r="O48" s="44">
        <v>8</v>
      </c>
    </row>
    <row r="49" spans="1:15" ht="14.25">
      <c r="A49" s="42" t="s">
        <v>126</v>
      </c>
      <c r="B49" s="43">
        <v>0</v>
      </c>
      <c r="C49" s="43">
        <v>0</v>
      </c>
      <c r="D49" s="43">
        <v>0</v>
      </c>
      <c r="E49" s="43">
        <v>0.75</v>
      </c>
      <c r="F49" s="43">
        <v>3.74</v>
      </c>
      <c r="G49" s="43">
        <v>6.09</v>
      </c>
      <c r="H49" s="43">
        <v>6.67</v>
      </c>
      <c r="I49" s="43">
        <v>4.74</v>
      </c>
      <c r="J49" s="43">
        <v>1.52</v>
      </c>
      <c r="K49" s="43">
        <v>0</v>
      </c>
      <c r="L49" s="43">
        <v>0</v>
      </c>
      <c r="M49" s="43">
        <v>0</v>
      </c>
      <c r="N49" s="43">
        <v>2.3</v>
      </c>
      <c r="O49" s="44">
        <v>8</v>
      </c>
    </row>
    <row r="50" spans="1:15" ht="14.25">
      <c r="A50" s="42" t="s">
        <v>361</v>
      </c>
      <c r="B50" s="43">
        <v>0</v>
      </c>
      <c r="C50" s="43">
        <v>0</v>
      </c>
      <c r="D50" s="43">
        <v>0</v>
      </c>
      <c r="E50" s="43">
        <v>1.81</v>
      </c>
      <c r="F50" s="43">
        <v>5.72</v>
      </c>
      <c r="G50" s="43">
        <v>8.12</v>
      </c>
      <c r="H50" s="43">
        <v>7.91</v>
      </c>
      <c r="I50" s="43">
        <v>5.81</v>
      </c>
      <c r="J50" s="43">
        <v>2.71</v>
      </c>
      <c r="K50" s="43">
        <v>0</v>
      </c>
      <c r="L50" s="43">
        <v>0</v>
      </c>
      <c r="M50" s="43">
        <v>0</v>
      </c>
      <c r="N50" s="43">
        <v>2.3</v>
      </c>
      <c r="O50" s="44">
        <v>8</v>
      </c>
    </row>
    <row r="51" spans="1:15" ht="14.25">
      <c r="A51" s="42" t="s">
        <v>359</v>
      </c>
      <c r="B51" s="43">
        <v>0</v>
      </c>
      <c r="C51" s="43">
        <v>0</v>
      </c>
      <c r="D51" s="43">
        <v>0</v>
      </c>
      <c r="E51" s="43">
        <v>1.21</v>
      </c>
      <c r="F51" s="43">
        <v>4.82</v>
      </c>
      <c r="G51" s="43">
        <v>7.59</v>
      </c>
      <c r="H51" s="43">
        <v>8.2</v>
      </c>
      <c r="I51" s="43">
        <v>5.86</v>
      </c>
      <c r="J51" s="43">
        <v>2.76</v>
      </c>
      <c r="K51" s="43">
        <v>0.16</v>
      </c>
      <c r="L51" s="43">
        <v>0</v>
      </c>
      <c r="M51" s="43">
        <v>0</v>
      </c>
      <c r="N51" s="43">
        <v>2.3</v>
      </c>
      <c r="O51" s="44">
        <v>8</v>
      </c>
    </row>
    <row r="52" spans="1:15" ht="14.25">
      <c r="A52" s="42" t="s">
        <v>355</v>
      </c>
      <c r="B52" s="43">
        <v>0</v>
      </c>
      <c r="C52" s="43">
        <v>0</v>
      </c>
      <c r="D52" s="43">
        <v>0</v>
      </c>
      <c r="E52" s="43">
        <v>0.58</v>
      </c>
      <c r="F52" s="43">
        <v>3.79</v>
      </c>
      <c r="G52" s="43">
        <v>5.21</v>
      </c>
      <c r="H52" s="43">
        <v>5.51</v>
      </c>
      <c r="I52" s="43">
        <v>3.76</v>
      </c>
      <c r="J52" s="43">
        <v>1.19</v>
      </c>
      <c r="K52" s="43">
        <v>0</v>
      </c>
      <c r="L52" s="43">
        <v>0</v>
      </c>
      <c r="M52" s="43">
        <v>0</v>
      </c>
      <c r="N52" s="43">
        <v>2.3</v>
      </c>
      <c r="O52" s="44">
        <v>8</v>
      </c>
    </row>
    <row r="53" spans="1:15" ht="14.25">
      <c r="A53" s="42" t="s">
        <v>119</v>
      </c>
      <c r="B53" s="43">
        <v>0</v>
      </c>
      <c r="C53" s="43">
        <v>0</v>
      </c>
      <c r="D53" s="43">
        <v>0</v>
      </c>
      <c r="E53" s="43">
        <v>0.47</v>
      </c>
      <c r="F53" s="43">
        <v>3.25</v>
      </c>
      <c r="G53" s="43">
        <v>5.58</v>
      </c>
      <c r="H53" s="43">
        <v>6.29</v>
      </c>
      <c r="I53" s="43">
        <v>4.48</v>
      </c>
      <c r="J53" s="43">
        <v>1.54</v>
      </c>
      <c r="K53" s="43">
        <v>0</v>
      </c>
      <c r="L53" s="43">
        <v>0</v>
      </c>
      <c r="M53" s="43">
        <v>0</v>
      </c>
      <c r="N53" s="43">
        <v>2.3</v>
      </c>
      <c r="O53" s="44">
        <v>8</v>
      </c>
    </row>
    <row r="54" spans="1:15" ht="14.25">
      <c r="A54" s="45" t="s">
        <v>294</v>
      </c>
      <c r="B54" s="43">
        <v>0</v>
      </c>
      <c r="C54" s="43">
        <v>0</v>
      </c>
      <c r="D54" s="43">
        <v>0</v>
      </c>
      <c r="E54" s="43">
        <v>2.01</v>
      </c>
      <c r="F54" s="43">
        <v>4.43</v>
      </c>
      <c r="G54" s="43">
        <v>6.54</v>
      </c>
      <c r="H54" s="43">
        <v>6.97</v>
      </c>
      <c r="I54" s="43">
        <v>4.91</v>
      </c>
      <c r="J54" s="43">
        <v>2.26</v>
      </c>
      <c r="K54" s="43">
        <v>0</v>
      </c>
      <c r="L54" s="43">
        <v>0</v>
      </c>
      <c r="M54" s="43">
        <v>0</v>
      </c>
      <c r="N54" s="43">
        <v>2.3</v>
      </c>
      <c r="O54" s="44">
        <v>8</v>
      </c>
    </row>
    <row r="55" spans="1:15" ht="14.25">
      <c r="A55" s="45" t="s">
        <v>306</v>
      </c>
      <c r="B55" s="43">
        <v>0</v>
      </c>
      <c r="C55" s="43">
        <v>0</v>
      </c>
      <c r="D55" s="43">
        <v>0</v>
      </c>
      <c r="E55" s="43">
        <v>0.64</v>
      </c>
      <c r="F55" s="43">
        <v>4.17</v>
      </c>
      <c r="G55" s="43">
        <v>6.55</v>
      </c>
      <c r="H55" s="43">
        <v>6.27</v>
      </c>
      <c r="I55" s="43">
        <v>4.59</v>
      </c>
      <c r="J55" s="43">
        <v>1.97</v>
      </c>
      <c r="K55" s="43">
        <v>0</v>
      </c>
      <c r="L55" s="43">
        <v>0</v>
      </c>
      <c r="M55" s="43">
        <v>0</v>
      </c>
      <c r="N55" s="43">
        <v>2.3</v>
      </c>
      <c r="O55" s="44">
        <v>8</v>
      </c>
    </row>
    <row r="56" spans="1:15" ht="14.25">
      <c r="A56" s="45" t="s">
        <v>360</v>
      </c>
      <c r="B56" s="43">
        <v>0</v>
      </c>
      <c r="C56" s="43">
        <v>0</v>
      </c>
      <c r="D56" s="43">
        <v>0</v>
      </c>
      <c r="E56" s="43">
        <v>0.12</v>
      </c>
      <c r="F56" s="43">
        <v>2.92</v>
      </c>
      <c r="G56" s="43">
        <v>5.18</v>
      </c>
      <c r="H56" s="43">
        <v>5.96</v>
      </c>
      <c r="I56" s="43">
        <v>4.15</v>
      </c>
      <c r="J56" s="43">
        <v>1.2</v>
      </c>
      <c r="K56" s="43">
        <v>0</v>
      </c>
      <c r="L56" s="43">
        <v>0</v>
      </c>
      <c r="M56" s="43">
        <v>0</v>
      </c>
      <c r="N56" s="43">
        <v>2.3</v>
      </c>
      <c r="O56" s="44">
        <v>8</v>
      </c>
    </row>
    <row r="57" spans="1:15" ht="14.25">
      <c r="A57" s="42" t="s">
        <v>63</v>
      </c>
      <c r="B57" s="43">
        <v>0</v>
      </c>
      <c r="C57" s="43">
        <v>0</v>
      </c>
      <c r="D57" s="43">
        <v>0</v>
      </c>
      <c r="E57" s="43">
        <v>0.58</v>
      </c>
      <c r="F57" s="43">
        <v>3.79</v>
      </c>
      <c r="G57" s="43">
        <v>5.21</v>
      </c>
      <c r="H57" s="43">
        <v>5.51</v>
      </c>
      <c r="I57" s="43">
        <v>3.76</v>
      </c>
      <c r="J57" s="43">
        <v>1.19</v>
      </c>
      <c r="K57" s="43">
        <v>0</v>
      </c>
      <c r="L57" s="43">
        <v>0</v>
      </c>
      <c r="M57" s="43">
        <v>0</v>
      </c>
      <c r="N57" s="43">
        <v>2.3</v>
      </c>
      <c r="O57" s="44">
        <v>8</v>
      </c>
    </row>
    <row r="58" spans="1:15" ht="14.25">
      <c r="A58" s="42" t="s">
        <v>73</v>
      </c>
      <c r="B58" s="43">
        <v>0</v>
      </c>
      <c r="C58" s="43">
        <v>0</v>
      </c>
      <c r="D58" s="43">
        <v>0</v>
      </c>
      <c r="E58" s="43">
        <v>0.47</v>
      </c>
      <c r="F58" s="43">
        <v>3.25</v>
      </c>
      <c r="G58" s="43">
        <v>5.58</v>
      </c>
      <c r="H58" s="43">
        <v>6.29</v>
      </c>
      <c r="I58" s="43">
        <v>4.48</v>
      </c>
      <c r="J58" s="43">
        <v>1.44</v>
      </c>
      <c r="K58" s="43">
        <v>0</v>
      </c>
      <c r="L58" s="43">
        <v>0</v>
      </c>
      <c r="M58" s="43">
        <v>0</v>
      </c>
      <c r="N58" s="43">
        <v>2.3</v>
      </c>
      <c r="O58" s="44">
        <v>8</v>
      </c>
    </row>
    <row r="59" spans="1:15" ht="14.25">
      <c r="A59" s="42" t="s">
        <v>95</v>
      </c>
      <c r="B59" s="43">
        <v>0</v>
      </c>
      <c r="C59" s="43">
        <v>0</v>
      </c>
      <c r="D59" s="43">
        <v>0</v>
      </c>
      <c r="E59" s="43">
        <v>0</v>
      </c>
      <c r="F59" s="43">
        <v>2.4</v>
      </c>
      <c r="G59" s="43">
        <v>5.96</v>
      </c>
      <c r="H59" s="43">
        <v>6.74</v>
      </c>
      <c r="I59" s="43">
        <v>4.8</v>
      </c>
      <c r="J59" s="43">
        <v>2.01</v>
      </c>
      <c r="K59" s="43">
        <v>0</v>
      </c>
      <c r="L59" s="43">
        <v>0</v>
      </c>
      <c r="M59" s="43">
        <v>0</v>
      </c>
      <c r="N59" s="43">
        <v>2.3</v>
      </c>
      <c r="O59" s="44">
        <v>8</v>
      </c>
    </row>
    <row r="60" spans="1:15" ht="14.25">
      <c r="A60" s="42" t="s">
        <v>55</v>
      </c>
      <c r="B60" s="43">
        <v>0</v>
      </c>
      <c r="C60" s="43">
        <v>0</v>
      </c>
      <c r="D60" s="43">
        <v>0</v>
      </c>
      <c r="E60" s="43">
        <v>0</v>
      </c>
      <c r="F60" s="43">
        <v>0.81</v>
      </c>
      <c r="G60" s="43">
        <v>6.05</v>
      </c>
      <c r="H60" s="43">
        <v>9.1</v>
      </c>
      <c r="I60" s="43">
        <v>5.92</v>
      </c>
      <c r="J60" s="43">
        <v>0.15</v>
      </c>
      <c r="K60" s="43">
        <v>0</v>
      </c>
      <c r="L60" s="43">
        <v>0</v>
      </c>
      <c r="M60" s="43">
        <v>0</v>
      </c>
      <c r="N60" s="43">
        <v>1.5</v>
      </c>
      <c r="O60" s="44">
        <v>6.5</v>
      </c>
    </row>
    <row r="61" spans="1:15" ht="14.25">
      <c r="A61" s="42" t="s">
        <v>103</v>
      </c>
      <c r="B61" s="43">
        <v>0</v>
      </c>
      <c r="C61" s="43">
        <v>0</v>
      </c>
      <c r="D61" s="43">
        <v>0</v>
      </c>
      <c r="E61" s="43">
        <v>0</v>
      </c>
      <c r="F61" s="43">
        <v>0.51</v>
      </c>
      <c r="G61" s="43">
        <v>4.4</v>
      </c>
      <c r="H61" s="43">
        <v>7.06</v>
      </c>
      <c r="I61" s="43">
        <v>5.78</v>
      </c>
      <c r="J61" s="43">
        <v>2.18</v>
      </c>
      <c r="K61" s="43">
        <v>0</v>
      </c>
      <c r="L61" s="43">
        <v>0</v>
      </c>
      <c r="M61" s="43">
        <v>0</v>
      </c>
      <c r="N61" s="43">
        <v>1.5</v>
      </c>
      <c r="O61" s="44">
        <v>6.5</v>
      </c>
    </row>
    <row r="62" spans="1:15" ht="14.25">
      <c r="A62" s="42" t="s">
        <v>173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1.61</v>
      </c>
      <c r="H62" s="43">
        <v>6.68</v>
      </c>
      <c r="I62" s="43">
        <v>8.14</v>
      </c>
      <c r="J62" s="43">
        <v>4.9</v>
      </c>
      <c r="K62" s="43">
        <v>0.35</v>
      </c>
      <c r="L62" s="43">
        <v>0</v>
      </c>
      <c r="M62" s="43">
        <v>0</v>
      </c>
      <c r="N62" s="43">
        <v>1.5</v>
      </c>
      <c r="O62" s="44">
        <v>6.5</v>
      </c>
    </row>
    <row r="63" spans="1:15" ht="14.25">
      <c r="A63" s="45" t="s">
        <v>295</v>
      </c>
      <c r="B63" s="43">
        <v>0</v>
      </c>
      <c r="C63" s="43">
        <v>0</v>
      </c>
      <c r="D63" s="43">
        <v>0</v>
      </c>
      <c r="E63" s="43">
        <v>0</v>
      </c>
      <c r="F63" s="43">
        <v>0.82</v>
      </c>
      <c r="G63" s="43">
        <v>5.77</v>
      </c>
      <c r="H63" s="43">
        <v>7.99</v>
      </c>
      <c r="I63" s="43">
        <v>4.01</v>
      </c>
      <c r="J63" s="43">
        <v>0</v>
      </c>
      <c r="K63" s="43">
        <v>0</v>
      </c>
      <c r="L63" s="43">
        <v>0</v>
      </c>
      <c r="M63" s="43">
        <v>0</v>
      </c>
      <c r="N63" s="43">
        <v>1.5</v>
      </c>
      <c r="O63" s="44">
        <v>6.5</v>
      </c>
    </row>
    <row r="64" spans="1:15" ht="14.25">
      <c r="A64" s="42" t="s">
        <v>153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2.08</v>
      </c>
      <c r="I64" s="43">
        <v>3.93</v>
      </c>
      <c r="J64" s="43">
        <v>3.3</v>
      </c>
      <c r="K64" s="43">
        <v>0</v>
      </c>
      <c r="L64" s="43">
        <v>0</v>
      </c>
      <c r="M64" s="43">
        <v>0</v>
      </c>
      <c r="N64" s="43">
        <v>1.5</v>
      </c>
      <c r="O64" s="44">
        <v>6.5</v>
      </c>
    </row>
    <row r="65" spans="1:15" ht="14.25">
      <c r="A65" s="42" t="s">
        <v>215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1.23</v>
      </c>
      <c r="H65" s="43">
        <v>3.42</v>
      </c>
      <c r="I65" s="43">
        <v>4.08</v>
      </c>
      <c r="J65" s="43">
        <v>2.96</v>
      </c>
      <c r="K65" s="43">
        <v>0</v>
      </c>
      <c r="L65" s="43">
        <v>0</v>
      </c>
      <c r="M65" s="43">
        <v>0</v>
      </c>
      <c r="N65" s="43">
        <v>1.5</v>
      </c>
      <c r="O65" s="44">
        <v>6.5</v>
      </c>
    </row>
    <row r="66" spans="1:15" ht="14.25">
      <c r="A66" s="42" t="s">
        <v>154</v>
      </c>
      <c r="B66" s="43">
        <v>0</v>
      </c>
      <c r="C66" s="43">
        <v>0</v>
      </c>
      <c r="D66" s="43">
        <v>0</v>
      </c>
      <c r="E66" s="43">
        <v>0</v>
      </c>
      <c r="F66" s="43">
        <v>1.88</v>
      </c>
      <c r="G66" s="43">
        <v>1.89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5.1</v>
      </c>
      <c r="O66" s="44">
        <v>15</v>
      </c>
    </row>
    <row r="67" spans="1:15" ht="14.25">
      <c r="A67" s="42" t="s">
        <v>216</v>
      </c>
      <c r="B67" s="43">
        <v>0</v>
      </c>
      <c r="C67" s="43">
        <v>0</v>
      </c>
      <c r="D67" s="43">
        <v>0</v>
      </c>
      <c r="E67" s="43">
        <v>0</v>
      </c>
      <c r="F67" s="43">
        <v>1.49</v>
      </c>
      <c r="G67" s="43">
        <v>1.56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5.1</v>
      </c>
      <c r="O67" s="44">
        <v>15</v>
      </c>
    </row>
    <row r="68" spans="1:15" ht="14.25">
      <c r="A68" s="42" t="s">
        <v>131</v>
      </c>
      <c r="B68" s="43">
        <v>0</v>
      </c>
      <c r="C68" s="43">
        <v>0</v>
      </c>
      <c r="D68" s="43">
        <v>0</v>
      </c>
      <c r="E68" s="43">
        <v>0.93</v>
      </c>
      <c r="F68" s="43">
        <v>4.33</v>
      </c>
      <c r="G68" s="43">
        <v>6.65</v>
      </c>
      <c r="H68" s="43">
        <v>6.73</v>
      </c>
      <c r="I68" s="43">
        <v>3.06</v>
      </c>
      <c r="J68" s="43">
        <v>0</v>
      </c>
      <c r="K68" s="43">
        <v>0</v>
      </c>
      <c r="L68" s="43">
        <v>0</v>
      </c>
      <c r="M68" s="43">
        <v>0</v>
      </c>
      <c r="N68" s="43">
        <v>2.8</v>
      </c>
      <c r="O68" s="44">
        <v>12</v>
      </c>
    </row>
    <row r="69" spans="1:15" ht="14.25">
      <c r="A69" s="42" t="s">
        <v>155</v>
      </c>
      <c r="B69" s="43">
        <v>0</v>
      </c>
      <c r="C69" s="43">
        <v>0</v>
      </c>
      <c r="D69" s="43">
        <v>0</v>
      </c>
      <c r="E69" s="43">
        <v>0</v>
      </c>
      <c r="F69" s="43">
        <v>0.76</v>
      </c>
      <c r="G69" s="43">
        <v>3.27</v>
      </c>
      <c r="H69" s="43">
        <v>4.13</v>
      </c>
      <c r="I69" s="43">
        <v>3.39</v>
      </c>
      <c r="J69" s="43">
        <v>1.93</v>
      </c>
      <c r="K69" s="43">
        <v>0</v>
      </c>
      <c r="L69" s="43">
        <v>0</v>
      </c>
      <c r="M69" s="43">
        <v>0</v>
      </c>
      <c r="N69" s="43">
        <v>2.8</v>
      </c>
      <c r="O69" s="44">
        <v>12</v>
      </c>
    </row>
    <row r="70" spans="1:15" ht="14.25">
      <c r="A70" s="42" t="s">
        <v>217</v>
      </c>
      <c r="B70" s="43">
        <v>0</v>
      </c>
      <c r="C70" s="43">
        <v>0</v>
      </c>
      <c r="D70" s="43">
        <v>0</v>
      </c>
      <c r="E70" s="43">
        <v>0</v>
      </c>
      <c r="F70" s="43">
        <v>0.52</v>
      </c>
      <c r="G70" s="43">
        <v>2.82</v>
      </c>
      <c r="H70" s="43">
        <v>3.69</v>
      </c>
      <c r="I70" s="43">
        <v>3.07</v>
      </c>
      <c r="J70" s="43">
        <v>1.7</v>
      </c>
      <c r="K70" s="43">
        <v>0</v>
      </c>
      <c r="L70" s="43">
        <v>0</v>
      </c>
      <c r="M70" s="43">
        <v>0</v>
      </c>
      <c r="N70" s="43">
        <v>2.8</v>
      </c>
      <c r="O70" s="44">
        <v>12</v>
      </c>
    </row>
    <row r="71" spans="1:15" ht="14.25">
      <c r="A71" s="45" t="s">
        <v>318</v>
      </c>
      <c r="B71" s="43">
        <v>0</v>
      </c>
      <c r="C71" s="43">
        <v>0</v>
      </c>
      <c r="D71" s="43">
        <v>1.78</v>
      </c>
      <c r="E71" s="43">
        <v>3.23</v>
      </c>
      <c r="F71" s="43">
        <v>1.04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2.8</v>
      </c>
      <c r="O71" s="44">
        <v>12</v>
      </c>
    </row>
    <row r="72" spans="1:15" ht="14.25">
      <c r="A72" s="42" t="s">
        <v>132</v>
      </c>
      <c r="B72" s="43">
        <v>1.03</v>
      </c>
      <c r="C72" s="43">
        <v>1.4</v>
      </c>
      <c r="D72" s="43">
        <v>2.11</v>
      </c>
      <c r="E72" s="43">
        <v>1.59</v>
      </c>
      <c r="F72" s="43">
        <v>0</v>
      </c>
      <c r="G72" s="43">
        <v>0</v>
      </c>
      <c r="H72" s="43">
        <v>0</v>
      </c>
      <c r="I72" s="43">
        <v>0</v>
      </c>
      <c r="J72" s="43">
        <v>1.56</v>
      </c>
      <c r="K72" s="43">
        <v>1.85</v>
      </c>
      <c r="L72" s="43">
        <v>1.39</v>
      </c>
      <c r="M72" s="43">
        <v>0.87</v>
      </c>
      <c r="N72" s="43">
        <v>1.7</v>
      </c>
      <c r="O72" s="44">
        <v>8</v>
      </c>
    </row>
    <row r="73" spans="1:15" ht="14.25">
      <c r="A73" s="42" t="s">
        <v>156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3.1</v>
      </c>
      <c r="I73" s="43">
        <v>2.09</v>
      </c>
      <c r="J73" s="43">
        <v>0</v>
      </c>
      <c r="K73" s="43">
        <v>0</v>
      </c>
      <c r="L73" s="43">
        <v>0</v>
      </c>
      <c r="M73" s="43">
        <v>0</v>
      </c>
      <c r="N73" s="43">
        <v>1.7</v>
      </c>
      <c r="O73" s="44">
        <v>8</v>
      </c>
    </row>
    <row r="74" spans="1:15" ht="14.25">
      <c r="A74" s="42" t="s">
        <v>197</v>
      </c>
      <c r="B74" s="43">
        <v>0</v>
      </c>
      <c r="C74" s="43">
        <v>0</v>
      </c>
      <c r="D74" s="43">
        <v>0</v>
      </c>
      <c r="E74" s="43">
        <v>0</v>
      </c>
      <c r="F74" s="43">
        <v>0.28</v>
      </c>
      <c r="G74" s="43">
        <v>3.83</v>
      </c>
      <c r="H74" s="43">
        <v>5.83</v>
      </c>
      <c r="I74" s="43">
        <v>5.7</v>
      </c>
      <c r="J74" s="43">
        <v>3.47</v>
      </c>
      <c r="K74" s="43">
        <v>1.31</v>
      </c>
      <c r="L74" s="43">
        <v>0</v>
      </c>
      <c r="M74" s="43">
        <v>0</v>
      </c>
      <c r="N74" s="43">
        <v>1.7</v>
      </c>
      <c r="O74" s="44">
        <v>8</v>
      </c>
    </row>
    <row r="75" spans="1:15" ht="14.25">
      <c r="A75" s="42" t="s">
        <v>218</v>
      </c>
      <c r="B75" s="43">
        <v>0</v>
      </c>
      <c r="C75" s="43">
        <v>0</v>
      </c>
      <c r="D75" s="43">
        <v>0</v>
      </c>
      <c r="E75" s="43">
        <v>0</v>
      </c>
      <c r="F75" s="43">
        <v>0.39</v>
      </c>
      <c r="G75" s="43">
        <v>3.38</v>
      </c>
      <c r="H75" s="43">
        <v>0.55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1.7</v>
      </c>
      <c r="O75" s="44">
        <v>8</v>
      </c>
    </row>
    <row r="76" spans="1:15" ht="14.25">
      <c r="A76" s="42" t="s">
        <v>31</v>
      </c>
      <c r="B76" s="43">
        <v>0</v>
      </c>
      <c r="C76" s="43">
        <v>0</v>
      </c>
      <c r="D76" s="43">
        <v>0</v>
      </c>
      <c r="E76" s="43">
        <v>0.97</v>
      </c>
      <c r="F76" s="43">
        <v>4.53</v>
      </c>
      <c r="G76" s="43">
        <v>6.86</v>
      </c>
      <c r="H76" s="43">
        <v>6.45</v>
      </c>
      <c r="I76" s="43">
        <v>3.15</v>
      </c>
      <c r="J76" s="43">
        <v>0</v>
      </c>
      <c r="K76" s="43">
        <v>0</v>
      </c>
      <c r="L76" s="43">
        <v>0</v>
      </c>
      <c r="M76" s="43">
        <v>0</v>
      </c>
      <c r="N76" s="43">
        <v>2.2</v>
      </c>
      <c r="O76" s="44">
        <v>8.5</v>
      </c>
    </row>
    <row r="77" spans="1:15" ht="14.25">
      <c r="A77" s="42" t="s">
        <v>345</v>
      </c>
      <c r="B77" s="43">
        <v>0</v>
      </c>
      <c r="C77" s="43">
        <v>0</v>
      </c>
      <c r="D77" s="43">
        <v>0</v>
      </c>
      <c r="E77" s="43">
        <v>2</v>
      </c>
      <c r="F77" s="43">
        <v>4.51</v>
      </c>
      <c r="G77" s="43">
        <v>6.59</v>
      </c>
      <c r="H77" s="43">
        <v>6.35</v>
      </c>
      <c r="I77" s="43">
        <v>4.35</v>
      </c>
      <c r="J77" s="43">
        <v>0.57</v>
      </c>
      <c r="K77" s="43">
        <v>0</v>
      </c>
      <c r="L77" s="43">
        <v>0</v>
      </c>
      <c r="M77" s="43">
        <v>0</v>
      </c>
      <c r="N77" s="43">
        <v>2.2</v>
      </c>
      <c r="O77" s="44">
        <v>8.5</v>
      </c>
    </row>
    <row r="78" spans="1:15" ht="14.25">
      <c r="A78" s="42" t="s">
        <v>96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1.61</v>
      </c>
      <c r="H78" s="43">
        <v>5.11</v>
      </c>
      <c r="I78" s="43">
        <v>4.86</v>
      </c>
      <c r="J78" s="43">
        <v>2.58</v>
      </c>
      <c r="K78" s="43">
        <v>0</v>
      </c>
      <c r="L78" s="43">
        <v>0</v>
      </c>
      <c r="M78" s="43">
        <v>0</v>
      </c>
      <c r="N78" s="43">
        <v>2.2</v>
      </c>
      <c r="O78" s="44">
        <v>8.5</v>
      </c>
    </row>
    <row r="79" spans="1:15" ht="14.25">
      <c r="A79" s="42" t="s">
        <v>111</v>
      </c>
      <c r="B79" s="43">
        <v>0</v>
      </c>
      <c r="C79" s="43">
        <v>0</v>
      </c>
      <c r="D79" s="43">
        <v>0</v>
      </c>
      <c r="E79" s="43">
        <v>0</v>
      </c>
      <c r="F79" s="43">
        <v>1.06</v>
      </c>
      <c r="G79" s="43">
        <v>4.81</v>
      </c>
      <c r="H79" s="43">
        <v>6.06</v>
      </c>
      <c r="I79" s="43">
        <v>4.26</v>
      </c>
      <c r="J79" s="43">
        <v>0.44</v>
      </c>
      <c r="K79" s="43">
        <v>0</v>
      </c>
      <c r="L79" s="43">
        <v>0</v>
      </c>
      <c r="M79" s="43">
        <v>0</v>
      </c>
      <c r="N79" s="43">
        <v>2.2</v>
      </c>
      <c r="O79" s="44">
        <v>8.5</v>
      </c>
    </row>
    <row r="80" spans="1:15" ht="14.25">
      <c r="A80" s="42" t="s">
        <v>133</v>
      </c>
      <c r="B80" s="43">
        <v>0</v>
      </c>
      <c r="C80" s="43">
        <v>0</v>
      </c>
      <c r="D80" s="43">
        <v>0</v>
      </c>
      <c r="E80" s="43">
        <v>0.93</v>
      </c>
      <c r="F80" s="43">
        <v>4.33</v>
      </c>
      <c r="G80" s="43">
        <v>6.65</v>
      </c>
      <c r="H80" s="43">
        <v>6.73</v>
      </c>
      <c r="I80" s="43">
        <v>3.06</v>
      </c>
      <c r="J80" s="43">
        <v>0</v>
      </c>
      <c r="K80" s="43">
        <v>0</v>
      </c>
      <c r="L80" s="43">
        <v>0</v>
      </c>
      <c r="M80" s="43">
        <v>0</v>
      </c>
      <c r="N80" s="43">
        <v>2.2</v>
      </c>
      <c r="O80" s="44">
        <v>8.5</v>
      </c>
    </row>
    <row r="81" spans="1:15" ht="14.25">
      <c r="A81" s="42" t="s">
        <v>157</v>
      </c>
      <c r="B81" s="43">
        <v>0</v>
      </c>
      <c r="C81" s="43">
        <v>0</v>
      </c>
      <c r="D81" s="43">
        <v>0</v>
      </c>
      <c r="E81" s="43">
        <v>0</v>
      </c>
      <c r="F81" s="43">
        <v>1.19</v>
      </c>
      <c r="G81" s="43">
        <v>3.93</v>
      </c>
      <c r="H81" s="43">
        <v>3.77</v>
      </c>
      <c r="I81" s="43">
        <v>0.27</v>
      </c>
      <c r="J81" s="43">
        <v>0</v>
      </c>
      <c r="K81" s="43">
        <v>0</v>
      </c>
      <c r="L81" s="43">
        <v>0</v>
      </c>
      <c r="M81" s="43">
        <v>0</v>
      </c>
      <c r="N81" s="43">
        <v>2.2</v>
      </c>
      <c r="O81" s="44">
        <v>8.5</v>
      </c>
    </row>
    <row r="82" spans="1:15" ht="14.25">
      <c r="A82" s="42" t="s">
        <v>174</v>
      </c>
      <c r="B82" s="43">
        <v>0</v>
      </c>
      <c r="C82" s="43">
        <v>0</v>
      </c>
      <c r="D82" s="43">
        <v>0</v>
      </c>
      <c r="E82" s="43">
        <v>1.73</v>
      </c>
      <c r="F82" s="43">
        <v>4.4</v>
      </c>
      <c r="G82" s="43">
        <v>6.7</v>
      </c>
      <c r="H82" s="43">
        <v>6.36</v>
      </c>
      <c r="I82" s="43">
        <v>3.22</v>
      </c>
      <c r="J82" s="43">
        <v>0</v>
      </c>
      <c r="K82" s="43">
        <v>0</v>
      </c>
      <c r="L82" s="43">
        <v>0</v>
      </c>
      <c r="M82" s="43">
        <v>0</v>
      </c>
      <c r="N82" s="43">
        <v>2.2</v>
      </c>
      <c r="O82" s="44">
        <v>8.5</v>
      </c>
    </row>
    <row r="83" spans="1:15" ht="14.25">
      <c r="A83" s="42" t="s">
        <v>188</v>
      </c>
      <c r="B83" s="43">
        <v>0</v>
      </c>
      <c r="C83" s="43">
        <v>0</v>
      </c>
      <c r="D83" s="43">
        <v>0</v>
      </c>
      <c r="E83" s="43">
        <v>0</v>
      </c>
      <c r="F83" s="43">
        <v>1.1</v>
      </c>
      <c r="G83" s="43">
        <v>4.93</v>
      </c>
      <c r="H83" s="43">
        <v>6.39</v>
      </c>
      <c r="I83" s="43">
        <v>5.2</v>
      </c>
      <c r="J83" s="43">
        <v>1.9</v>
      </c>
      <c r="K83" s="43">
        <v>0</v>
      </c>
      <c r="L83" s="43">
        <v>0</v>
      </c>
      <c r="M83" s="43">
        <v>0</v>
      </c>
      <c r="N83" s="43">
        <v>2.2</v>
      </c>
      <c r="O83" s="44">
        <v>8.5</v>
      </c>
    </row>
    <row r="84" spans="1:15" ht="14.25">
      <c r="A84" s="42" t="s">
        <v>198</v>
      </c>
      <c r="B84" s="43">
        <v>0</v>
      </c>
      <c r="C84" s="43">
        <v>0</v>
      </c>
      <c r="D84" s="43">
        <v>0</v>
      </c>
      <c r="E84" s="43">
        <v>0.81</v>
      </c>
      <c r="F84" s="43">
        <v>3.64</v>
      </c>
      <c r="G84" s="43">
        <v>6.04</v>
      </c>
      <c r="H84" s="43">
        <v>6.1</v>
      </c>
      <c r="I84" s="43">
        <v>2.98</v>
      </c>
      <c r="J84" s="43">
        <v>0</v>
      </c>
      <c r="K84" s="43">
        <v>0</v>
      </c>
      <c r="L84" s="43">
        <v>0</v>
      </c>
      <c r="M84" s="43">
        <v>0</v>
      </c>
      <c r="N84" s="43">
        <v>2.2</v>
      </c>
      <c r="O84" s="44">
        <v>8.5</v>
      </c>
    </row>
    <row r="85" spans="1:15" ht="14.25">
      <c r="A85" s="42" t="s">
        <v>219</v>
      </c>
      <c r="B85" s="43">
        <v>0</v>
      </c>
      <c r="C85" s="43">
        <v>0</v>
      </c>
      <c r="D85" s="43">
        <v>0</v>
      </c>
      <c r="E85" s="43">
        <v>0</v>
      </c>
      <c r="F85" s="43">
        <v>0.04</v>
      </c>
      <c r="G85" s="43">
        <v>2.96</v>
      </c>
      <c r="H85" s="43">
        <v>3.76</v>
      </c>
      <c r="I85" s="43">
        <v>2.61</v>
      </c>
      <c r="J85" s="43">
        <v>0.05</v>
      </c>
      <c r="K85" s="43">
        <v>0</v>
      </c>
      <c r="L85" s="43">
        <v>0</v>
      </c>
      <c r="M85" s="43">
        <v>0</v>
      </c>
      <c r="N85" s="43">
        <v>2.2</v>
      </c>
      <c r="O85" s="44">
        <v>8.5</v>
      </c>
    </row>
    <row r="86" spans="1:15" ht="14.25">
      <c r="A86" s="42" t="s">
        <v>234</v>
      </c>
      <c r="B86" s="43">
        <v>0</v>
      </c>
      <c r="C86" s="43">
        <v>0</v>
      </c>
      <c r="D86" s="43">
        <v>0</v>
      </c>
      <c r="E86" s="43">
        <v>0</v>
      </c>
      <c r="F86" s="43">
        <v>0.52</v>
      </c>
      <c r="G86" s="43">
        <v>3.94</v>
      </c>
      <c r="H86" s="43">
        <v>4.9</v>
      </c>
      <c r="I86" s="43">
        <v>4.3</v>
      </c>
      <c r="J86" s="43">
        <v>2.43</v>
      </c>
      <c r="K86" s="43">
        <v>0</v>
      </c>
      <c r="L86" s="43">
        <v>0</v>
      </c>
      <c r="M86" s="43">
        <v>0</v>
      </c>
      <c r="N86" s="43">
        <v>2.2</v>
      </c>
      <c r="O86" s="44">
        <v>8.5</v>
      </c>
    </row>
    <row r="87" spans="1:15" ht="14.25">
      <c r="A87" s="42" t="s">
        <v>244</v>
      </c>
      <c r="B87" s="43">
        <v>0</v>
      </c>
      <c r="C87" s="43">
        <v>0</v>
      </c>
      <c r="D87" s="43">
        <v>0</v>
      </c>
      <c r="E87" s="43">
        <v>0.49</v>
      </c>
      <c r="F87" s="43">
        <v>3.36</v>
      </c>
      <c r="G87" s="43">
        <v>5.3</v>
      </c>
      <c r="H87" s="43">
        <v>5.97</v>
      </c>
      <c r="I87" s="43">
        <v>4.06</v>
      </c>
      <c r="J87" s="43">
        <v>0.44</v>
      </c>
      <c r="K87" s="43">
        <v>0</v>
      </c>
      <c r="L87" s="43">
        <v>0</v>
      </c>
      <c r="M87" s="43">
        <v>0</v>
      </c>
      <c r="N87" s="43">
        <v>2.2</v>
      </c>
      <c r="O87" s="44">
        <v>8.5</v>
      </c>
    </row>
    <row r="88" spans="1:15" ht="14.25">
      <c r="A88" s="45" t="s">
        <v>296</v>
      </c>
      <c r="B88" s="43">
        <v>0</v>
      </c>
      <c r="C88" s="43">
        <v>0</v>
      </c>
      <c r="D88" s="43">
        <v>0</v>
      </c>
      <c r="E88" s="43">
        <v>0</v>
      </c>
      <c r="F88" s="43">
        <v>1.23</v>
      </c>
      <c r="G88" s="43">
        <v>5.25</v>
      </c>
      <c r="H88" s="43">
        <v>5.47</v>
      </c>
      <c r="I88" s="43">
        <v>0.79</v>
      </c>
      <c r="J88" s="43">
        <v>0</v>
      </c>
      <c r="K88" s="43">
        <v>0</v>
      </c>
      <c r="L88" s="43">
        <v>0</v>
      </c>
      <c r="M88" s="43">
        <v>0</v>
      </c>
      <c r="N88" s="43">
        <v>2.2</v>
      </c>
      <c r="O88" s="44">
        <v>8.5</v>
      </c>
    </row>
    <row r="89" spans="1:15" ht="14.25">
      <c r="A89" s="45" t="s">
        <v>310</v>
      </c>
      <c r="B89" s="43">
        <v>0</v>
      </c>
      <c r="C89" s="43">
        <v>0</v>
      </c>
      <c r="D89" s="43">
        <v>0</v>
      </c>
      <c r="E89" s="43">
        <v>0.63</v>
      </c>
      <c r="F89" s="43">
        <v>3.58</v>
      </c>
      <c r="G89" s="43">
        <v>5.81</v>
      </c>
      <c r="H89" s="43">
        <v>6.33</v>
      </c>
      <c r="I89" s="43">
        <v>4.24</v>
      </c>
      <c r="J89" s="43">
        <v>0.42</v>
      </c>
      <c r="K89" s="43">
        <v>0</v>
      </c>
      <c r="L89" s="43">
        <v>0</v>
      </c>
      <c r="M89" s="43">
        <v>0</v>
      </c>
      <c r="N89" s="43">
        <v>2.2</v>
      </c>
      <c r="O89" s="44">
        <v>8.5</v>
      </c>
    </row>
    <row r="90" spans="1:15" ht="14.25">
      <c r="A90" s="45" t="s">
        <v>319</v>
      </c>
      <c r="B90" s="43">
        <v>0</v>
      </c>
      <c r="C90" s="43">
        <v>0</v>
      </c>
      <c r="D90" s="43">
        <v>0</v>
      </c>
      <c r="E90" s="43">
        <v>0.86</v>
      </c>
      <c r="F90" s="43">
        <v>3.97</v>
      </c>
      <c r="G90" s="43">
        <v>6.4</v>
      </c>
      <c r="H90" s="43">
        <v>6.65</v>
      </c>
      <c r="I90" s="43">
        <v>4.59</v>
      </c>
      <c r="J90" s="43">
        <v>0.56</v>
      </c>
      <c r="K90" s="43">
        <v>0</v>
      </c>
      <c r="L90" s="43">
        <v>0</v>
      </c>
      <c r="M90" s="43">
        <v>0</v>
      </c>
      <c r="N90" s="43">
        <v>2.2</v>
      </c>
      <c r="O90" s="44">
        <v>8.5</v>
      </c>
    </row>
    <row r="91" spans="1:15" ht="14.25">
      <c r="A91" s="42" t="s">
        <v>46</v>
      </c>
      <c r="B91" s="43">
        <v>0</v>
      </c>
      <c r="C91" s="43">
        <v>0</v>
      </c>
      <c r="D91" s="43">
        <v>0.15</v>
      </c>
      <c r="E91" s="43">
        <v>1.97</v>
      </c>
      <c r="F91" s="43">
        <v>3.86</v>
      </c>
      <c r="G91" s="43">
        <v>5.5</v>
      </c>
      <c r="H91" s="43">
        <v>6.59</v>
      </c>
      <c r="I91" s="43">
        <v>5.21</v>
      </c>
      <c r="J91" s="43">
        <v>2.86</v>
      </c>
      <c r="K91" s="43">
        <v>0.76</v>
      </c>
      <c r="L91" s="43">
        <v>0</v>
      </c>
      <c r="M91" s="43">
        <v>0</v>
      </c>
      <c r="N91" s="43">
        <v>2.2</v>
      </c>
      <c r="O91" s="44">
        <v>8.5</v>
      </c>
    </row>
    <row r="92" spans="1:15" ht="14.25">
      <c r="A92" s="42" t="s">
        <v>85</v>
      </c>
      <c r="B92" s="43">
        <v>0</v>
      </c>
      <c r="C92" s="43">
        <v>0</v>
      </c>
      <c r="D92" s="43">
        <v>0</v>
      </c>
      <c r="E92" s="43">
        <v>1.84</v>
      </c>
      <c r="F92" s="43">
        <v>4.2</v>
      </c>
      <c r="G92" s="43">
        <v>6.41</v>
      </c>
      <c r="H92" s="43">
        <v>6.54</v>
      </c>
      <c r="I92" s="43">
        <v>5.26</v>
      </c>
      <c r="J92" s="43">
        <v>3.27</v>
      </c>
      <c r="K92" s="43">
        <v>0.13</v>
      </c>
      <c r="L92" s="43">
        <v>0</v>
      </c>
      <c r="M92" s="43">
        <v>0</v>
      </c>
      <c r="N92" s="43">
        <v>2.2</v>
      </c>
      <c r="O92" s="44">
        <v>8.5</v>
      </c>
    </row>
    <row r="93" spans="1:15" ht="14.25">
      <c r="A93" s="42" t="s">
        <v>134</v>
      </c>
      <c r="B93" s="43">
        <v>0</v>
      </c>
      <c r="C93" s="43">
        <v>0</v>
      </c>
      <c r="D93" s="43">
        <v>0</v>
      </c>
      <c r="E93" s="43">
        <v>0.77</v>
      </c>
      <c r="F93" s="43">
        <v>3.65</v>
      </c>
      <c r="G93" s="43">
        <v>6.07</v>
      </c>
      <c r="H93" s="43">
        <v>7.04</v>
      </c>
      <c r="I93" s="43">
        <v>5.74</v>
      </c>
      <c r="J93" s="43">
        <v>3.97</v>
      </c>
      <c r="K93" s="43">
        <v>1.16</v>
      </c>
      <c r="L93" s="43">
        <v>0</v>
      </c>
      <c r="M93" s="43">
        <v>0</v>
      </c>
      <c r="N93" s="43">
        <v>2.2</v>
      </c>
      <c r="O93" s="44">
        <v>8.5</v>
      </c>
    </row>
    <row r="94" spans="1:15" ht="14.25">
      <c r="A94" s="42" t="s">
        <v>175</v>
      </c>
      <c r="B94" s="43">
        <v>0</v>
      </c>
      <c r="C94" s="43">
        <v>0</v>
      </c>
      <c r="D94" s="43">
        <v>0</v>
      </c>
      <c r="E94" s="43">
        <v>1.56</v>
      </c>
      <c r="F94" s="43">
        <v>4.07</v>
      </c>
      <c r="G94" s="43">
        <v>6.54</v>
      </c>
      <c r="H94" s="43">
        <v>6.83</v>
      </c>
      <c r="I94" s="43">
        <v>5.37</v>
      </c>
      <c r="J94" s="43">
        <v>2.21</v>
      </c>
      <c r="K94" s="43">
        <v>0</v>
      </c>
      <c r="L94" s="43">
        <v>0</v>
      </c>
      <c r="M94" s="43">
        <v>0</v>
      </c>
      <c r="N94" s="43">
        <v>2.2</v>
      </c>
      <c r="O94" s="44">
        <v>8.5</v>
      </c>
    </row>
    <row r="95" spans="1:15" ht="14.25">
      <c r="A95" s="42" t="s">
        <v>199</v>
      </c>
      <c r="B95" s="43">
        <v>0</v>
      </c>
      <c r="C95" s="43">
        <v>0</v>
      </c>
      <c r="D95" s="43">
        <v>0</v>
      </c>
      <c r="E95" s="43">
        <v>0.67</v>
      </c>
      <c r="F95" s="43">
        <v>3.1</v>
      </c>
      <c r="G95" s="43">
        <v>5.64</v>
      </c>
      <c r="H95" s="43">
        <v>6.45</v>
      </c>
      <c r="I95" s="43">
        <v>5.44</v>
      </c>
      <c r="J95" s="43">
        <v>2.76</v>
      </c>
      <c r="K95" s="43">
        <v>0.17</v>
      </c>
      <c r="L95" s="43">
        <v>0</v>
      </c>
      <c r="M95" s="43">
        <v>0</v>
      </c>
      <c r="N95" s="43">
        <v>2.2</v>
      </c>
      <c r="O95" s="44">
        <v>8.5</v>
      </c>
    </row>
    <row r="96" spans="1:15" ht="14.25">
      <c r="A96" s="45" t="s">
        <v>272</v>
      </c>
      <c r="B96" s="43">
        <v>0</v>
      </c>
      <c r="C96" s="43">
        <v>0</v>
      </c>
      <c r="D96" s="43">
        <v>0</v>
      </c>
      <c r="E96" s="43">
        <v>0.58</v>
      </c>
      <c r="F96" s="43">
        <v>3.3</v>
      </c>
      <c r="G96" s="43">
        <v>5.61</v>
      </c>
      <c r="H96" s="43">
        <v>6.67</v>
      </c>
      <c r="I96" s="43">
        <v>5.74</v>
      </c>
      <c r="J96" s="43">
        <v>3.52</v>
      </c>
      <c r="K96" s="43">
        <v>0.96</v>
      </c>
      <c r="L96" s="43">
        <v>0</v>
      </c>
      <c r="M96" s="43">
        <v>0</v>
      </c>
      <c r="N96" s="43">
        <v>2.2</v>
      </c>
      <c r="O96" s="44">
        <v>8.5</v>
      </c>
    </row>
    <row r="97" spans="1:15" ht="14.25">
      <c r="A97" s="45" t="s">
        <v>297</v>
      </c>
      <c r="B97" s="43">
        <v>0</v>
      </c>
      <c r="C97" s="43">
        <v>0</v>
      </c>
      <c r="D97" s="43">
        <v>0</v>
      </c>
      <c r="E97" s="43">
        <v>0</v>
      </c>
      <c r="F97" s="43">
        <v>0.85</v>
      </c>
      <c r="G97" s="43">
        <v>4.32</v>
      </c>
      <c r="H97" s="43">
        <v>5.78</v>
      </c>
      <c r="I97" s="43">
        <v>4.92</v>
      </c>
      <c r="J97" s="43">
        <v>3</v>
      </c>
      <c r="K97" s="43">
        <v>0.06</v>
      </c>
      <c r="L97" s="43">
        <v>0</v>
      </c>
      <c r="M97" s="43">
        <v>0</v>
      </c>
      <c r="N97" s="43">
        <v>2.2</v>
      </c>
      <c r="O97" s="44">
        <v>8.5</v>
      </c>
    </row>
    <row r="98" spans="1:15" ht="14.25">
      <c r="A98" s="45" t="s">
        <v>320</v>
      </c>
      <c r="B98" s="43">
        <v>0</v>
      </c>
      <c r="C98" s="43">
        <v>0</v>
      </c>
      <c r="D98" s="43">
        <v>0</v>
      </c>
      <c r="E98" s="43">
        <v>0.78</v>
      </c>
      <c r="F98" s="43">
        <v>3.67</v>
      </c>
      <c r="G98" s="43">
        <v>6.18</v>
      </c>
      <c r="H98" s="43">
        <v>6.91</v>
      </c>
      <c r="I98" s="43">
        <v>5.67</v>
      </c>
      <c r="J98" s="43">
        <v>3.4</v>
      </c>
      <c r="K98" s="43">
        <v>0.18</v>
      </c>
      <c r="L98" s="43">
        <v>0</v>
      </c>
      <c r="M98" s="43">
        <v>0</v>
      </c>
      <c r="N98" s="43">
        <v>2.2</v>
      </c>
      <c r="O98" s="44">
        <v>8.5</v>
      </c>
    </row>
    <row r="99" spans="1:15" ht="14.25">
      <c r="A99" s="42" t="s">
        <v>158</v>
      </c>
      <c r="B99" s="43">
        <v>0</v>
      </c>
      <c r="C99" s="43">
        <v>0</v>
      </c>
      <c r="D99" s="43">
        <v>0</v>
      </c>
      <c r="E99" s="43">
        <v>0</v>
      </c>
      <c r="F99" s="43">
        <v>0.48</v>
      </c>
      <c r="G99" s="43">
        <v>3.58</v>
      </c>
      <c r="H99" s="43">
        <v>5.61</v>
      </c>
      <c r="I99" s="43">
        <v>4.91</v>
      </c>
      <c r="J99" s="43">
        <v>3</v>
      </c>
      <c r="K99" s="43">
        <v>0</v>
      </c>
      <c r="L99" s="43">
        <v>0</v>
      </c>
      <c r="M99" s="43">
        <v>0</v>
      </c>
      <c r="N99" s="43">
        <v>2.5</v>
      </c>
      <c r="O99" s="44">
        <v>10</v>
      </c>
    </row>
    <row r="100" spans="1:15" ht="14.25">
      <c r="A100" s="42" t="s">
        <v>220</v>
      </c>
      <c r="B100" s="43">
        <v>0</v>
      </c>
      <c r="C100" s="43">
        <v>0</v>
      </c>
      <c r="D100" s="43">
        <v>0</v>
      </c>
      <c r="E100" s="43">
        <v>0</v>
      </c>
      <c r="F100" s="43">
        <v>0.3</v>
      </c>
      <c r="G100" s="43">
        <v>3.51</v>
      </c>
      <c r="H100" s="43">
        <v>5.21</v>
      </c>
      <c r="I100" s="43">
        <v>4.34</v>
      </c>
      <c r="J100" s="43">
        <v>0.86</v>
      </c>
      <c r="K100" s="43">
        <v>0</v>
      </c>
      <c r="L100" s="43">
        <v>0</v>
      </c>
      <c r="M100" s="43">
        <v>0</v>
      </c>
      <c r="N100" s="43">
        <v>2.5</v>
      </c>
      <c r="O100" s="44">
        <v>10</v>
      </c>
    </row>
    <row r="101" spans="1:15" ht="14.25">
      <c r="A101" s="42" t="s">
        <v>40</v>
      </c>
      <c r="B101" s="43">
        <v>0</v>
      </c>
      <c r="C101" s="43">
        <v>0</v>
      </c>
      <c r="D101" s="43">
        <v>0</v>
      </c>
      <c r="E101" s="43">
        <v>0</v>
      </c>
      <c r="F101" s="43">
        <v>1.59</v>
      </c>
      <c r="G101" s="43">
        <v>5.13</v>
      </c>
      <c r="H101" s="43">
        <v>8.21</v>
      </c>
      <c r="I101" s="43">
        <v>7.92</v>
      </c>
      <c r="J101" s="43">
        <v>5.52</v>
      </c>
      <c r="K101" s="43">
        <v>2.23</v>
      </c>
      <c r="L101" s="43">
        <v>0</v>
      </c>
      <c r="M101" s="43">
        <v>0</v>
      </c>
      <c r="N101" s="43">
        <v>2.5</v>
      </c>
      <c r="O101" s="44">
        <v>10</v>
      </c>
    </row>
    <row r="102" spans="1:15" ht="14.25">
      <c r="A102" s="42" t="s">
        <v>56</v>
      </c>
      <c r="B102" s="43">
        <v>0</v>
      </c>
      <c r="C102" s="43">
        <v>0</v>
      </c>
      <c r="D102" s="43">
        <v>0</v>
      </c>
      <c r="E102" s="43">
        <v>0</v>
      </c>
      <c r="F102" s="43">
        <v>2.21</v>
      </c>
      <c r="G102" s="43">
        <v>4.86</v>
      </c>
      <c r="H102" s="43">
        <v>7.86</v>
      </c>
      <c r="I102" s="43">
        <v>7.81</v>
      </c>
      <c r="J102" s="43">
        <v>5.23</v>
      </c>
      <c r="K102" s="43">
        <v>2.56</v>
      </c>
      <c r="L102" s="43">
        <v>0</v>
      </c>
      <c r="M102" s="43">
        <v>0</v>
      </c>
      <c r="N102" s="43">
        <v>2.5</v>
      </c>
      <c r="O102" s="44">
        <v>10</v>
      </c>
    </row>
    <row r="103" spans="1:15" ht="14.25">
      <c r="A103" s="42" t="s">
        <v>350</v>
      </c>
      <c r="B103" s="43">
        <v>0</v>
      </c>
      <c r="C103" s="43">
        <v>0</v>
      </c>
      <c r="D103" s="43">
        <v>0</v>
      </c>
      <c r="E103" s="43">
        <v>0</v>
      </c>
      <c r="F103" s="43">
        <v>0.49</v>
      </c>
      <c r="G103" s="43">
        <v>3.56</v>
      </c>
      <c r="H103" s="43">
        <v>5.97</v>
      </c>
      <c r="I103" s="43">
        <v>6</v>
      </c>
      <c r="J103" s="43">
        <v>4.12</v>
      </c>
      <c r="K103" s="43">
        <v>1.61</v>
      </c>
      <c r="L103" s="43">
        <v>0</v>
      </c>
      <c r="M103" s="43">
        <v>0</v>
      </c>
      <c r="N103" s="43">
        <v>2.5</v>
      </c>
      <c r="O103" s="44">
        <v>10</v>
      </c>
    </row>
    <row r="104" spans="1:15" ht="14.25">
      <c r="A104" s="42" t="s">
        <v>351</v>
      </c>
      <c r="B104" s="43">
        <v>0</v>
      </c>
      <c r="C104" s="43">
        <v>0</v>
      </c>
      <c r="D104" s="43">
        <v>0</v>
      </c>
      <c r="E104" s="43">
        <v>0.63</v>
      </c>
      <c r="F104" s="43">
        <v>3.62</v>
      </c>
      <c r="G104" s="43">
        <v>6.86</v>
      </c>
      <c r="H104" s="43">
        <v>7.7</v>
      </c>
      <c r="I104" s="43">
        <v>4.01</v>
      </c>
      <c r="J104" s="43">
        <v>0</v>
      </c>
      <c r="K104" s="43">
        <v>0</v>
      </c>
      <c r="L104" s="43">
        <v>0</v>
      </c>
      <c r="M104" s="43">
        <v>0</v>
      </c>
      <c r="N104" s="43">
        <v>2.5</v>
      </c>
      <c r="O104" s="44">
        <v>10</v>
      </c>
    </row>
    <row r="105" spans="1:15" ht="14.25">
      <c r="A105" s="42" t="s">
        <v>86</v>
      </c>
      <c r="B105" s="43">
        <v>0</v>
      </c>
      <c r="C105" s="43">
        <v>0</v>
      </c>
      <c r="D105" s="43">
        <v>0</v>
      </c>
      <c r="E105" s="43">
        <v>0.47</v>
      </c>
      <c r="F105" s="43">
        <v>3.45</v>
      </c>
      <c r="G105" s="43">
        <v>6.48</v>
      </c>
      <c r="H105" s="43">
        <v>8.44</v>
      </c>
      <c r="I105" s="43">
        <v>7.45</v>
      </c>
      <c r="J105" s="43">
        <v>5.33</v>
      </c>
      <c r="K105" s="43">
        <v>0.97</v>
      </c>
      <c r="L105" s="43">
        <v>0</v>
      </c>
      <c r="M105" s="43">
        <v>0</v>
      </c>
      <c r="N105" s="43">
        <v>2.5</v>
      </c>
      <c r="O105" s="44">
        <v>10</v>
      </c>
    </row>
    <row r="106" spans="1:15" ht="14.25">
      <c r="A106" s="42" t="s">
        <v>104</v>
      </c>
      <c r="B106" s="43">
        <v>0</v>
      </c>
      <c r="C106" s="43">
        <v>0</v>
      </c>
      <c r="D106" s="43">
        <v>0</v>
      </c>
      <c r="E106" s="43">
        <v>0.4</v>
      </c>
      <c r="F106" s="43">
        <v>2.24</v>
      </c>
      <c r="G106" s="43">
        <v>4.49</v>
      </c>
      <c r="H106" s="43">
        <v>6.48</v>
      </c>
      <c r="I106" s="43">
        <v>6.16</v>
      </c>
      <c r="J106" s="43">
        <v>4.23</v>
      </c>
      <c r="K106" s="43">
        <v>2.23</v>
      </c>
      <c r="L106" s="43">
        <v>0.33</v>
      </c>
      <c r="M106" s="43">
        <v>0</v>
      </c>
      <c r="N106" s="43">
        <v>2.5</v>
      </c>
      <c r="O106" s="44">
        <v>10</v>
      </c>
    </row>
    <row r="107" spans="1:15" ht="14.25">
      <c r="A107" s="42" t="s">
        <v>135</v>
      </c>
      <c r="B107" s="43">
        <v>0</v>
      </c>
      <c r="C107" s="43">
        <v>0</v>
      </c>
      <c r="D107" s="43">
        <v>0</v>
      </c>
      <c r="E107" s="43">
        <v>1.2</v>
      </c>
      <c r="F107" s="43">
        <v>3.93</v>
      </c>
      <c r="G107" s="43">
        <v>7.29</v>
      </c>
      <c r="H107" s="43">
        <v>9.29</v>
      </c>
      <c r="I107" s="43">
        <v>7.62</v>
      </c>
      <c r="J107" s="43">
        <v>5.48</v>
      </c>
      <c r="K107" s="43">
        <v>1.05</v>
      </c>
      <c r="L107" s="43">
        <v>0</v>
      </c>
      <c r="M107" s="43">
        <v>0</v>
      </c>
      <c r="N107" s="43">
        <v>2.5</v>
      </c>
      <c r="O107" s="44">
        <v>10</v>
      </c>
    </row>
    <row r="108" spans="1:15" ht="14.25">
      <c r="A108" s="42" t="s">
        <v>176</v>
      </c>
      <c r="B108" s="43">
        <v>0</v>
      </c>
      <c r="C108" s="43">
        <v>0</v>
      </c>
      <c r="D108" s="43">
        <v>0</v>
      </c>
      <c r="E108" s="43">
        <v>0.61</v>
      </c>
      <c r="F108" s="43">
        <v>3.45</v>
      </c>
      <c r="G108" s="43">
        <v>6.83</v>
      </c>
      <c r="H108" s="43">
        <v>8.89</v>
      </c>
      <c r="I108" s="43">
        <v>7.91</v>
      </c>
      <c r="J108" s="43">
        <v>5.52</v>
      </c>
      <c r="K108" s="43">
        <v>0.95</v>
      </c>
      <c r="L108" s="43">
        <v>0</v>
      </c>
      <c r="M108" s="43">
        <v>0</v>
      </c>
      <c r="N108" s="43">
        <v>2.5</v>
      </c>
      <c r="O108" s="44">
        <v>10</v>
      </c>
    </row>
    <row r="109" spans="1:15" ht="14.25">
      <c r="A109" s="42" t="s">
        <v>189</v>
      </c>
      <c r="B109" s="43">
        <v>0</v>
      </c>
      <c r="C109" s="43">
        <v>0</v>
      </c>
      <c r="D109" s="43">
        <v>0</v>
      </c>
      <c r="E109" s="43">
        <v>0.7</v>
      </c>
      <c r="F109" s="43">
        <v>3.17</v>
      </c>
      <c r="G109" s="43">
        <v>6.41</v>
      </c>
      <c r="H109" s="43">
        <v>8.46</v>
      </c>
      <c r="I109" s="43">
        <v>7.19</v>
      </c>
      <c r="J109" s="43">
        <v>4.66</v>
      </c>
      <c r="K109" s="43">
        <v>0.68</v>
      </c>
      <c r="L109" s="43">
        <v>0</v>
      </c>
      <c r="M109" s="43">
        <v>0</v>
      </c>
      <c r="N109" s="43">
        <v>2.5</v>
      </c>
      <c r="O109" s="44">
        <v>10</v>
      </c>
    </row>
    <row r="110" spans="1:15" ht="14.25">
      <c r="A110" s="42" t="s">
        <v>245</v>
      </c>
      <c r="B110" s="43">
        <v>0</v>
      </c>
      <c r="C110" s="43">
        <v>0</v>
      </c>
      <c r="D110" s="43">
        <v>0</v>
      </c>
      <c r="E110" s="43">
        <v>0.76</v>
      </c>
      <c r="F110" s="43">
        <v>3.18</v>
      </c>
      <c r="G110" s="43">
        <v>5.98</v>
      </c>
      <c r="H110" s="43">
        <v>8.02</v>
      </c>
      <c r="I110" s="43">
        <v>6.77</v>
      </c>
      <c r="J110" s="43">
        <v>4.75</v>
      </c>
      <c r="K110" s="43">
        <v>0.77</v>
      </c>
      <c r="L110" s="43">
        <v>0</v>
      </c>
      <c r="M110" s="43">
        <v>0</v>
      </c>
      <c r="N110" s="43">
        <v>2.5</v>
      </c>
      <c r="O110" s="44">
        <v>10</v>
      </c>
    </row>
    <row r="111" spans="1:15" ht="14.25">
      <c r="A111" s="42" t="s">
        <v>261</v>
      </c>
      <c r="B111" s="43">
        <v>0</v>
      </c>
      <c r="C111" s="43">
        <v>0</v>
      </c>
      <c r="D111" s="43">
        <v>0</v>
      </c>
      <c r="E111" s="43">
        <v>0</v>
      </c>
      <c r="F111" s="43">
        <v>0.28</v>
      </c>
      <c r="G111" s="43">
        <v>3.35</v>
      </c>
      <c r="H111" s="43">
        <v>5.72</v>
      </c>
      <c r="I111" s="43">
        <v>4.97</v>
      </c>
      <c r="J111" s="43">
        <v>2.62</v>
      </c>
      <c r="K111" s="43">
        <v>0</v>
      </c>
      <c r="L111" s="43">
        <v>0</v>
      </c>
      <c r="M111" s="43">
        <v>0</v>
      </c>
      <c r="N111" s="43">
        <v>2.5</v>
      </c>
      <c r="O111" s="44">
        <v>10</v>
      </c>
    </row>
    <row r="112" spans="1:15" ht="14.25">
      <c r="A112" s="42" t="s">
        <v>262</v>
      </c>
      <c r="B112" s="43">
        <v>0</v>
      </c>
      <c r="C112" s="43">
        <v>0</v>
      </c>
      <c r="D112" s="43">
        <v>0</v>
      </c>
      <c r="E112" s="43">
        <v>0</v>
      </c>
      <c r="F112" s="43">
        <v>0.63</v>
      </c>
      <c r="G112" s="43">
        <v>3.98</v>
      </c>
      <c r="H112" s="43">
        <v>6.64</v>
      </c>
      <c r="I112" s="43">
        <v>5.57</v>
      </c>
      <c r="J112" s="43">
        <v>2.95</v>
      </c>
      <c r="K112" s="43">
        <v>0</v>
      </c>
      <c r="L112" s="43">
        <v>0</v>
      </c>
      <c r="M112" s="43">
        <v>0</v>
      </c>
      <c r="N112" s="43">
        <v>2.5</v>
      </c>
      <c r="O112" s="44">
        <v>10</v>
      </c>
    </row>
    <row r="113" spans="1:15" ht="14.25">
      <c r="A113" s="45" t="s">
        <v>273</v>
      </c>
      <c r="B113" s="43">
        <v>0</v>
      </c>
      <c r="C113" s="43">
        <v>0</v>
      </c>
      <c r="D113" s="43">
        <v>0</v>
      </c>
      <c r="E113" s="43">
        <v>0.99</v>
      </c>
      <c r="F113" s="43">
        <v>3.45</v>
      </c>
      <c r="G113" s="43">
        <v>6.38</v>
      </c>
      <c r="H113" s="43">
        <v>8.71</v>
      </c>
      <c r="I113" s="43">
        <v>7.77</v>
      </c>
      <c r="J113" s="43">
        <v>5.19</v>
      </c>
      <c r="K113" s="43">
        <v>2.45</v>
      </c>
      <c r="L113" s="43">
        <v>0</v>
      </c>
      <c r="M113" s="43">
        <v>0</v>
      </c>
      <c r="N113" s="43">
        <v>2.5</v>
      </c>
      <c r="O113" s="44">
        <v>10</v>
      </c>
    </row>
    <row r="114" spans="1:15" ht="14.25">
      <c r="A114" s="45" t="s">
        <v>282</v>
      </c>
      <c r="B114" s="43">
        <v>0</v>
      </c>
      <c r="C114" s="43">
        <v>0</v>
      </c>
      <c r="D114" s="43">
        <v>0</v>
      </c>
      <c r="E114" s="43">
        <v>0</v>
      </c>
      <c r="F114" s="43">
        <v>0.78</v>
      </c>
      <c r="G114" s="43">
        <v>3.96</v>
      </c>
      <c r="H114" s="43">
        <v>6.77</v>
      </c>
      <c r="I114" s="43">
        <v>6.21</v>
      </c>
      <c r="J114" s="43">
        <v>4.22</v>
      </c>
      <c r="K114" s="43">
        <v>0.6</v>
      </c>
      <c r="L114" s="43">
        <v>0</v>
      </c>
      <c r="M114" s="43">
        <v>0</v>
      </c>
      <c r="N114" s="43">
        <v>2.5</v>
      </c>
      <c r="O114" s="44">
        <v>10</v>
      </c>
    </row>
    <row r="115" spans="1:15" ht="14.25">
      <c r="A115" s="45" t="s">
        <v>298</v>
      </c>
      <c r="B115" s="43">
        <v>0</v>
      </c>
      <c r="C115" s="43">
        <v>0</v>
      </c>
      <c r="D115" s="43">
        <v>0</v>
      </c>
      <c r="E115" s="43">
        <v>0</v>
      </c>
      <c r="F115" s="43">
        <v>1.3</v>
      </c>
      <c r="G115" s="43">
        <v>4.57</v>
      </c>
      <c r="H115" s="43">
        <v>7.38</v>
      </c>
      <c r="I115" s="43">
        <v>6.76</v>
      </c>
      <c r="J115" s="43">
        <v>4.67</v>
      </c>
      <c r="K115" s="43">
        <v>0.8</v>
      </c>
      <c r="L115" s="43">
        <v>0</v>
      </c>
      <c r="M115" s="43">
        <v>0</v>
      </c>
      <c r="N115" s="43">
        <v>2.5</v>
      </c>
      <c r="O115" s="44">
        <v>10</v>
      </c>
    </row>
    <row r="116" spans="1:15" ht="14.25">
      <c r="A116" s="45" t="s">
        <v>311</v>
      </c>
      <c r="B116" s="43">
        <v>0</v>
      </c>
      <c r="C116" s="43">
        <v>0</v>
      </c>
      <c r="D116" s="43">
        <v>0</v>
      </c>
      <c r="E116" s="43">
        <v>0.38</v>
      </c>
      <c r="F116" s="43">
        <v>3.06</v>
      </c>
      <c r="G116" s="43">
        <v>5.88</v>
      </c>
      <c r="H116" s="43">
        <v>8.37</v>
      </c>
      <c r="I116" s="43">
        <v>7.19</v>
      </c>
      <c r="J116" s="43">
        <v>4.74</v>
      </c>
      <c r="K116" s="43">
        <v>0.77</v>
      </c>
      <c r="L116" s="43">
        <v>0</v>
      </c>
      <c r="M116" s="43">
        <v>0</v>
      </c>
      <c r="N116" s="43">
        <v>2.5</v>
      </c>
      <c r="O116" s="44">
        <v>10</v>
      </c>
    </row>
    <row r="117" spans="1:15" ht="14.25">
      <c r="A117" s="45" t="s">
        <v>332</v>
      </c>
      <c r="B117" s="43">
        <v>0</v>
      </c>
      <c r="C117" s="43">
        <v>0</v>
      </c>
      <c r="D117" s="43">
        <v>0</v>
      </c>
      <c r="E117" s="43">
        <v>0</v>
      </c>
      <c r="F117" s="43">
        <v>0.56</v>
      </c>
      <c r="G117" s="43">
        <v>3.57</v>
      </c>
      <c r="H117" s="43">
        <v>6.2</v>
      </c>
      <c r="I117" s="43">
        <v>5.69</v>
      </c>
      <c r="J117" s="43">
        <v>3.64</v>
      </c>
      <c r="K117" s="43">
        <v>0.7</v>
      </c>
      <c r="L117" s="43">
        <v>0</v>
      </c>
      <c r="M117" s="43">
        <v>0</v>
      </c>
      <c r="N117" s="43">
        <v>2.5</v>
      </c>
      <c r="O117" s="44">
        <v>10</v>
      </c>
    </row>
    <row r="118" spans="1:15" ht="14.25">
      <c r="A118" s="45" t="s">
        <v>340</v>
      </c>
      <c r="B118" s="43">
        <v>0</v>
      </c>
      <c r="C118" s="43">
        <v>0</v>
      </c>
      <c r="D118" s="43">
        <v>0</v>
      </c>
      <c r="E118" s="43">
        <v>0.55</v>
      </c>
      <c r="F118" s="43">
        <v>2.81</v>
      </c>
      <c r="G118" s="43">
        <v>5.65</v>
      </c>
      <c r="H118" s="43">
        <v>7.99</v>
      </c>
      <c r="I118" s="43">
        <v>7.15</v>
      </c>
      <c r="J118" s="43">
        <v>5.02</v>
      </c>
      <c r="K118" s="43">
        <v>2.13</v>
      </c>
      <c r="L118" s="43">
        <v>0</v>
      </c>
      <c r="M118" s="43">
        <v>0</v>
      </c>
      <c r="N118" s="43">
        <v>2.5</v>
      </c>
      <c r="O118" s="44">
        <v>10</v>
      </c>
    </row>
    <row r="119" spans="1:15" ht="14.25">
      <c r="A119" s="42" t="s">
        <v>41</v>
      </c>
      <c r="B119" s="43">
        <v>0</v>
      </c>
      <c r="C119" s="43">
        <v>0</v>
      </c>
      <c r="D119" s="43">
        <v>0</v>
      </c>
      <c r="E119" s="43">
        <v>0.32</v>
      </c>
      <c r="F119" s="43">
        <v>3.23</v>
      </c>
      <c r="G119" s="43">
        <v>7.12</v>
      </c>
      <c r="H119" s="43">
        <v>9.45</v>
      </c>
      <c r="I119" s="43">
        <v>6.92</v>
      </c>
      <c r="J119" s="43">
        <v>0</v>
      </c>
      <c r="K119" s="43">
        <v>0</v>
      </c>
      <c r="L119" s="43">
        <v>0</v>
      </c>
      <c r="M119" s="43">
        <v>0</v>
      </c>
      <c r="N119" s="43">
        <v>2.5</v>
      </c>
      <c r="O119" s="44">
        <v>10</v>
      </c>
    </row>
    <row r="120" spans="1:15" ht="14.25">
      <c r="A120" s="42" t="s">
        <v>47</v>
      </c>
      <c r="B120" s="43">
        <v>0</v>
      </c>
      <c r="C120" s="43">
        <v>0</v>
      </c>
      <c r="D120" s="43">
        <v>0</v>
      </c>
      <c r="E120" s="43">
        <v>1.57</v>
      </c>
      <c r="F120" s="43">
        <v>3.58</v>
      </c>
      <c r="G120" s="43">
        <v>6.55</v>
      </c>
      <c r="H120" s="43">
        <v>8.67</v>
      </c>
      <c r="I120" s="43">
        <v>7.11</v>
      </c>
      <c r="J120" s="43">
        <v>1.66</v>
      </c>
      <c r="K120" s="43">
        <v>0</v>
      </c>
      <c r="L120" s="43">
        <v>0</v>
      </c>
      <c r="M120" s="43">
        <v>0</v>
      </c>
      <c r="N120" s="43">
        <v>2.5</v>
      </c>
      <c r="O120" s="44">
        <v>10</v>
      </c>
    </row>
    <row r="121" spans="1:15" ht="14.25">
      <c r="A121" s="42" t="s">
        <v>64</v>
      </c>
      <c r="B121" s="43">
        <v>0</v>
      </c>
      <c r="C121" s="43">
        <v>0</v>
      </c>
      <c r="D121" s="43">
        <v>0</v>
      </c>
      <c r="E121" s="43">
        <v>1.97</v>
      </c>
      <c r="F121" s="43">
        <v>4.11</v>
      </c>
      <c r="G121" s="43">
        <v>7.48</v>
      </c>
      <c r="H121" s="43">
        <v>9.34</v>
      </c>
      <c r="I121" s="43">
        <v>8.04</v>
      </c>
      <c r="J121" s="43">
        <v>1.97</v>
      </c>
      <c r="K121" s="43">
        <v>0</v>
      </c>
      <c r="L121" s="43">
        <v>0</v>
      </c>
      <c r="M121" s="43">
        <v>0</v>
      </c>
      <c r="N121" s="43">
        <v>2.5</v>
      </c>
      <c r="O121" s="44">
        <v>10</v>
      </c>
    </row>
    <row r="122" spans="1:15" ht="14.25">
      <c r="A122" s="42" t="s">
        <v>347</v>
      </c>
      <c r="B122" s="43">
        <v>0</v>
      </c>
      <c r="C122" s="43">
        <v>0</v>
      </c>
      <c r="D122" s="43">
        <v>0</v>
      </c>
      <c r="E122" s="43">
        <v>0</v>
      </c>
      <c r="F122" s="43">
        <v>0.56</v>
      </c>
      <c r="G122" s="43">
        <v>4.66</v>
      </c>
      <c r="H122" s="43">
        <v>6.84</v>
      </c>
      <c r="I122" s="43">
        <v>3.21</v>
      </c>
      <c r="J122" s="43">
        <v>0</v>
      </c>
      <c r="K122" s="43">
        <v>0</v>
      </c>
      <c r="L122" s="43">
        <v>0</v>
      </c>
      <c r="M122" s="43">
        <v>0</v>
      </c>
      <c r="N122" s="43">
        <v>2.5</v>
      </c>
      <c r="O122" s="44">
        <v>10</v>
      </c>
    </row>
    <row r="123" spans="1:15" ht="14.25">
      <c r="A123" s="42" t="s">
        <v>348</v>
      </c>
      <c r="B123" s="43">
        <v>0</v>
      </c>
      <c r="C123" s="43">
        <v>0</v>
      </c>
      <c r="D123" s="43">
        <v>0</v>
      </c>
      <c r="E123" s="43">
        <v>0.58</v>
      </c>
      <c r="F123" s="43">
        <v>3.37</v>
      </c>
      <c r="G123" s="43">
        <v>6.66</v>
      </c>
      <c r="H123" s="43">
        <v>7.9</v>
      </c>
      <c r="I123" s="43">
        <v>2.44</v>
      </c>
      <c r="J123" s="43">
        <v>0</v>
      </c>
      <c r="K123" s="43">
        <v>0</v>
      </c>
      <c r="L123" s="43">
        <v>0</v>
      </c>
      <c r="M123" s="43">
        <v>0</v>
      </c>
      <c r="N123" s="43">
        <v>2.5</v>
      </c>
      <c r="O123" s="44">
        <v>10</v>
      </c>
    </row>
    <row r="124" spans="1:15" ht="14.25">
      <c r="A124" s="42" t="s">
        <v>87</v>
      </c>
      <c r="B124" s="43">
        <v>0</v>
      </c>
      <c r="C124" s="43">
        <v>0</v>
      </c>
      <c r="D124" s="43">
        <v>0</v>
      </c>
      <c r="E124" s="43">
        <v>0.46</v>
      </c>
      <c r="F124" s="43">
        <v>3.44</v>
      </c>
      <c r="G124" s="43">
        <v>6.66</v>
      </c>
      <c r="H124" s="43">
        <v>8.73</v>
      </c>
      <c r="I124" s="43">
        <v>7.65</v>
      </c>
      <c r="J124" s="43">
        <v>2.19</v>
      </c>
      <c r="K124" s="43">
        <v>0</v>
      </c>
      <c r="L124" s="43">
        <v>0</v>
      </c>
      <c r="M124" s="43">
        <v>0</v>
      </c>
      <c r="N124" s="43">
        <v>2.5</v>
      </c>
      <c r="O124" s="44">
        <v>10</v>
      </c>
    </row>
    <row r="125" spans="1:15" ht="14.25">
      <c r="A125" s="42" t="s">
        <v>105</v>
      </c>
      <c r="B125" s="43">
        <v>0</v>
      </c>
      <c r="C125" s="43">
        <v>0</v>
      </c>
      <c r="D125" s="43">
        <v>0</v>
      </c>
      <c r="E125" s="43">
        <v>0.39</v>
      </c>
      <c r="F125" s="43">
        <v>2.35</v>
      </c>
      <c r="G125" s="43">
        <v>5.06</v>
      </c>
      <c r="H125" s="43">
        <v>6.95</v>
      </c>
      <c r="I125" s="43">
        <v>6.14</v>
      </c>
      <c r="J125" s="43">
        <v>3.4</v>
      </c>
      <c r="K125" s="43">
        <v>0</v>
      </c>
      <c r="L125" s="43">
        <v>0</v>
      </c>
      <c r="M125" s="43">
        <v>0</v>
      </c>
      <c r="N125" s="43">
        <v>2.5</v>
      </c>
      <c r="O125" s="44">
        <v>10</v>
      </c>
    </row>
    <row r="126" spans="1:15" ht="14.25">
      <c r="A126" s="42" t="s">
        <v>112</v>
      </c>
      <c r="B126" s="43">
        <v>0</v>
      </c>
      <c r="C126" s="43">
        <v>0</v>
      </c>
      <c r="D126" s="43">
        <v>0</v>
      </c>
      <c r="E126" s="43">
        <v>0</v>
      </c>
      <c r="F126" s="43">
        <v>1.46</v>
      </c>
      <c r="G126" s="43">
        <v>5.87</v>
      </c>
      <c r="H126" s="43">
        <v>8.05</v>
      </c>
      <c r="I126" s="43">
        <v>2.56</v>
      </c>
      <c r="J126" s="43">
        <v>0</v>
      </c>
      <c r="K126" s="43">
        <v>0</v>
      </c>
      <c r="L126" s="43">
        <v>0</v>
      </c>
      <c r="M126" s="43">
        <v>0</v>
      </c>
      <c r="N126" s="43">
        <v>2.5</v>
      </c>
      <c r="O126" s="44">
        <v>10</v>
      </c>
    </row>
    <row r="127" spans="1:15" ht="14.25">
      <c r="A127" s="42" t="s">
        <v>349</v>
      </c>
      <c r="B127" s="43">
        <v>0</v>
      </c>
      <c r="C127" s="43">
        <v>0</v>
      </c>
      <c r="D127" s="43">
        <v>0</v>
      </c>
      <c r="E127" s="43">
        <v>1.19</v>
      </c>
      <c r="F127" s="43">
        <v>4.17</v>
      </c>
      <c r="G127" s="43">
        <v>7.94</v>
      </c>
      <c r="H127" s="43">
        <v>9.38</v>
      </c>
      <c r="I127" s="43">
        <v>6.61</v>
      </c>
      <c r="J127" s="43">
        <v>0</v>
      </c>
      <c r="K127" s="43">
        <v>0</v>
      </c>
      <c r="L127" s="43">
        <v>0</v>
      </c>
      <c r="M127" s="43">
        <v>0</v>
      </c>
      <c r="N127" s="43">
        <v>2.5</v>
      </c>
      <c r="O127" s="44">
        <v>10</v>
      </c>
    </row>
    <row r="128" spans="1:15" ht="14.25">
      <c r="A128" s="42" t="s">
        <v>190</v>
      </c>
      <c r="B128" s="43">
        <v>0</v>
      </c>
      <c r="C128" s="43">
        <v>0</v>
      </c>
      <c r="D128" s="43">
        <v>0</v>
      </c>
      <c r="E128" s="43">
        <v>0.26</v>
      </c>
      <c r="F128" s="43">
        <v>2.83</v>
      </c>
      <c r="G128" s="43">
        <v>5.92</v>
      </c>
      <c r="H128" s="43">
        <v>8.51</v>
      </c>
      <c r="I128" s="43">
        <v>7.37</v>
      </c>
      <c r="J128" s="43">
        <v>1.88</v>
      </c>
      <c r="K128" s="43">
        <v>0</v>
      </c>
      <c r="L128" s="43">
        <v>0</v>
      </c>
      <c r="M128" s="43">
        <v>0</v>
      </c>
      <c r="N128" s="43">
        <v>2.5</v>
      </c>
      <c r="O128" s="44">
        <v>10</v>
      </c>
    </row>
    <row r="129" spans="1:15" ht="14.25">
      <c r="A129" s="42" t="s">
        <v>200</v>
      </c>
      <c r="B129" s="43">
        <v>0</v>
      </c>
      <c r="C129" s="43">
        <v>0</v>
      </c>
      <c r="D129" s="43">
        <v>0</v>
      </c>
      <c r="E129" s="43">
        <v>0</v>
      </c>
      <c r="F129" s="43">
        <v>2.59</v>
      </c>
      <c r="G129" s="43">
        <v>6.35</v>
      </c>
      <c r="H129" s="43">
        <v>8.57</v>
      </c>
      <c r="I129" s="43">
        <v>5.39</v>
      </c>
      <c r="J129" s="43">
        <v>0</v>
      </c>
      <c r="K129" s="43">
        <v>0</v>
      </c>
      <c r="L129" s="43">
        <v>0</v>
      </c>
      <c r="M129" s="43">
        <v>0</v>
      </c>
      <c r="N129" s="43">
        <v>2.5</v>
      </c>
      <c r="O129" s="44">
        <v>10</v>
      </c>
    </row>
    <row r="130" spans="1:15" ht="14.25">
      <c r="A130" s="42" t="s">
        <v>246</v>
      </c>
      <c r="B130" s="43">
        <v>0</v>
      </c>
      <c r="C130" s="43">
        <v>0</v>
      </c>
      <c r="D130" s="43">
        <v>0</v>
      </c>
      <c r="E130" s="43">
        <v>0.31</v>
      </c>
      <c r="F130" s="43">
        <v>2.77</v>
      </c>
      <c r="G130" s="43">
        <v>5.44</v>
      </c>
      <c r="H130" s="43">
        <v>7.93</v>
      </c>
      <c r="I130" s="43">
        <v>6.79</v>
      </c>
      <c r="J130" s="43">
        <v>1.88</v>
      </c>
      <c r="K130" s="43">
        <v>0</v>
      </c>
      <c r="L130" s="43">
        <v>0</v>
      </c>
      <c r="M130" s="43">
        <v>0</v>
      </c>
      <c r="N130" s="43">
        <v>2.5</v>
      </c>
      <c r="O130" s="44">
        <v>10</v>
      </c>
    </row>
    <row r="131" spans="1:15" ht="14.25">
      <c r="A131" s="45" t="s">
        <v>274</v>
      </c>
      <c r="B131" s="43">
        <v>0</v>
      </c>
      <c r="C131" s="43">
        <v>0</v>
      </c>
      <c r="D131" s="43">
        <v>0</v>
      </c>
      <c r="E131" s="43">
        <v>1.02</v>
      </c>
      <c r="F131" s="43">
        <v>4.15</v>
      </c>
      <c r="G131" s="43">
        <v>7.88</v>
      </c>
      <c r="H131" s="43">
        <v>8.85</v>
      </c>
      <c r="I131" s="43">
        <v>2.98</v>
      </c>
      <c r="J131" s="43">
        <v>0</v>
      </c>
      <c r="K131" s="43">
        <v>0</v>
      </c>
      <c r="L131" s="43">
        <v>0</v>
      </c>
      <c r="M131" s="43">
        <v>0</v>
      </c>
      <c r="N131" s="43">
        <v>2.5</v>
      </c>
      <c r="O131" s="44">
        <v>10</v>
      </c>
    </row>
    <row r="132" spans="1:15" ht="14.25">
      <c r="A132" s="45" t="s">
        <v>321</v>
      </c>
      <c r="B132" s="43">
        <v>0</v>
      </c>
      <c r="C132" s="43">
        <v>0</v>
      </c>
      <c r="D132" s="43">
        <v>0</v>
      </c>
      <c r="E132" s="43">
        <v>1.19</v>
      </c>
      <c r="F132" s="43">
        <v>4.31</v>
      </c>
      <c r="G132" s="43">
        <v>8.23</v>
      </c>
      <c r="H132" s="43">
        <v>8.84</v>
      </c>
      <c r="I132" s="43">
        <v>2.93</v>
      </c>
      <c r="J132" s="43">
        <v>0</v>
      </c>
      <c r="K132" s="43">
        <v>0</v>
      </c>
      <c r="L132" s="43">
        <v>0</v>
      </c>
      <c r="M132" s="43">
        <v>0</v>
      </c>
      <c r="N132" s="43">
        <v>2.5</v>
      </c>
      <c r="O132" s="44">
        <v>10</v>
      </c>
    </row>
    <row r="133" spans="1:15" ht="14.25">
      <c r="A133" s="42" t="s">
        <v>42</v>
      </c>
      <c r="B133" s="43">
        <v>0</v>
      </c>
      <c r="C133" s="43">
        <v>0</v>
      </c>
      <c r="D133" s="43">
        <v>0</v>
      </c>
      <c r="E133" s="43">
        <v>0.36</v>
      </c>
      <c r="F133" s="43">
        <v>4.12</v>
      </c>
      <c r="G133" s="43">
        <v>8.47</v>
      </c>
      <c r="H133" s="43">
        <v>8.27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2.5</v>
      </c>
      <c r="O133" s="44">
        <v>10</v>
      </c>
    </row>
    <row r="134" spans="1:15" ht="14.25">
      <c r="A134" s="42" t="s">
        <v>74</v>
      </c>
      <c r="B134" s="43">
        <v>0</v>
      </c>
      <c r="C134" s="43">
        <v>0</v>
      </c>
      <c r="D134" s="43">
        <v>0</v>
      </c>
      <c r="E134" s="43">
        <v>0</v>
      </c>
      <c r="F134" s="43">
        <v>0.94</v>
      </c>
      <c r="G134" s="43">
        <v>5.12</v>
      </c>
      <c r="H134" s="43">
        <v>7.22</v>
      </c>
      <c r="I134" s="43">
        <v>5.23</v>
      </c>
      <c r="J134" s="43">
        <v>0</v>
      </c>
      <c r="K134" s="43">
        <v>0</v>
      </c>
      <c r="L134" s="43">
        <v>0</v>
      </c>
      <c r="M134" s="43">
        <v>0</v>
      </c>
      <c r="N134" s="43">
        <v>2.5</v>
      </c>
      <c r="O134" s="44">
        <v>10</v>
      </c>
    </row>
    <row r="135" spans="1:15" ht="14.25">
      <c r="A135" s="42" t="s">
        <v>97</v>
      </c>
      <c r="B135" s="43">
        <v>0</v>
      </c>
      <c r="C135" s="43">
        <v>0</v>
      </c>
      <c r="D135" s="43">
        <v>0</v>
      </c>
      <c r="E135" s="43">
        <v>0</v>
      </c>
      <c r="F135" s="43">
        <v>0</v>
      </c>
      <c r="G135" s="43">
        <v>2.24</v>
      </c>
      <c r="H135" s="43">
        <v>6.72</v>
      </c>
      <c r="I135" s="43">
        <v>6.52</v>
      </c>
      <c r="J135" s="43">
        <v>1.57</v>
      </c>
      <c r="K135" s="43">
        <v>0</v>
      </c>
      <c r="L135" s="43">
        <v>0</v>
      </c>
      <c r="M135" s="43">
        <v>0</v>
      </c>
      <c r="N135" s="43">
        <v>2.5</v>
      </c>
      <c r="O135" s="44">
        <v>10</v>
      </c>
    </row>
    <row r="136" spans="1:15" ht="14.25">
      <c r="A136" s="42" t="s">
        <v>120</v>
      </c>
      <c r="B136" s="43">
        <v>0</v>
      </c>
      <c r="C136" s="43">
        <v>0</v>
      </c>
      <c r="D136" s="43">
        <v>0</v>
      </c>
      <c r="E136" s="43">
        <v>0</v>
      </c>
      <c r="F136" s="43">
        <v>0.94</v>
      </c>
      <c r="G136" s="43">
        <v>5.12</v>
      </c>
      <c r="H136" s="43">
        <v>7.22</v>
      </c>
      <c r="I136" s="43">
        <v>5.23</v>
      </c>
      <c r="J136" s="43">
        <v>0</v>
      </c>
      <c r="K136" s="43">
        <v>0</v>
      </c>
      <c r="L136" s="43">
        <v>0</v>
      </c>
      <c r="M136" s="43">
        <v>0</v>
      </c>
      <c r="N136" s="43">
        <v>2.5</v>
      </c>
      <c r="O136" s="44">
        <v>10</v>
      </c>
    </row>
    <row r="137" spans="1:15" ht="14.25">
      <c r="A137" s="42" t="s">
        <v>127</v>
      </c>
      <c r="B137" s="43">
        <v>0</v>
      </c>
      <c r="C137" s="43">
        <v>0</v>
      </c>
      <c r="D137" s="43">
        <v>0</v>
      </c>
      <c r="E137" s="43">
        <v>0</v>
      </c>
      <c r="F137" s="43">
        <v>1.24</v>
      </c>
      <c r="G137" s="43">
        <v>5.59</v>
      </c>
      <c r="H137" s="43">
        <v>7.64</v>
      </c>
      <c r="I137" s="43">
        <v>5.52</v>
      </c>
      <c r="J137" s="43">
        <v>0</v>
      </c>
      <c r="K137" s="43">
        <v>0</v>
      </c>
      <c r="L137" s="43">
        <v>0</v>
      </c>
      <c r="M137" s="43">
        <v>0</v>
      </c>
      <c r="N137" s="43">
        <v>2.5</v>
      </c>
      <c r="O137" s="44">
        <v>10</v>
      </c>
    </row>
    <row r="138" spans="1:15" ht="14.25">
      <c r="A138" s="42" t="s">
        <v>159</v>
      </c>
      <c r="B138" s="43">
        <v>0</v>
      </c>
      <c r="C138" s="43">
        <v>0</v>
      </c>
      <c r="D138" s="43">
        <v>0</v>
      </c>
      <c r="E138" s="43">
        <v>0</v>
      </c>
      <c r="F138" s="43">
        <v>0.56</v>
      </c>
      <c r="G138" s="43">
        <v>4.4</v>
      </c>
      <c r="H138" s="43">
        <v>5.85</v>
      </c>
      <c r="I138" s="43">
        <v>4.05</v>
      </c>
      <c r="J138" s="43">
        <v>0</v>
      </c>
      <c r="K138" s="43">
        <v>0</v>
      </c>
      <c r="L138" s="43">
        <v>0</v>
      </c>
      <c r="M138" s="43">
        <v>0</v>
      </c>
      <c r="N138" s="43">
        <v>2.5</v>
      </c>
      <c r="O138" s="44">
        <v>10</v>
      </c>
    </row>
    <row r="139" spans="1:15" ht="14.25">
      <c r="A139" s="42" t="s">
        <v>191</v>
      </c>
      <c r="B139" s="43">
        <v>0</v>
      </c>
      <c r="C139" s="43">
        <v>0</v>
      </c>
      <c r="D139" s="43">
        <v>0</v>
      </c>
      <c r="E139" s="43">
        <v>0.76</v>
      </c>
      <c r="F139" s="43">
        <v>3.51</v>
      </c>
      <c r="G139" s="43">
        <v>7.17</v>
      </c>
      <c r="H139" s="43">
        <v>8.59</v>
      </c>
      <c r="I139" s="43">
        <v>7.19</v>
      </c>
      <c r="J139" s="43">
        <v>1.89</v>
      </c>
      <c r="K139" s="43">
        <v>0</v>
      </c>
      <c r="L139" s="43">
        <v>0</v>
      </c>
      <c r="M139" s="43">
        <v>0</v>
      </c>
      <c r="N139" s="43">
        <v>2.5</v>
      </c>
      <c r="O139" s="44">
        <v>10</v>
      </c>
    </row>
    <row r="140" spans="1:15" ht="14.25">
      <c r="A140" s="42" t="s">
        <v>221</v>
      </c>
      <c r="B140" s="43">
        <v>0</v>
      </c>
      <c r="C140" s="43">
        <v>0</v>
      </c>
      <c r="D140" s="43">
        <v>0</v>
      </c>
      <c r="E140" s="43">
        <v>0</v>
      </c>
      <c r="F140" s="43">
        <v>0.13</v>
      </c>
      <c r="G140" s="43">
        <v>3.12</v>
      </c>
      <c r="H140" s="43">
        <v>5.19</v>
      </c>
      <c r="I140" s="43">
        <v>3.64</v>
      </c>
      <c r="J140" s="43">
        <v>0</v>
      </c>
      <c r="K140" s="43">
        <v>0</v>
      </c>
      <c r="L140" s="43">
        <v>0</v>
      </c>
      <c r="M140" s="43">
        <v>0</v>
      </c>
      <c r="N140" s="43">
        <v>2.5</v>
      </c>
      <c r="O140" s="44">
        <v>10</v>
      </c>
    </row>
    <row r="141" spans="1:15" ht="14.25">
      <c r="A141" s="42" t="s">
        <v>235</v>
      </c>
      <c r="B141" s="43">
        <v>0</v>
      </c>
      <c r="C141" s="43">
        <v>0</v>
      </c>
      <c r="D141" s="43">
        <v>0</v>
      </c>
      <c r="E141" s="43">
        <v>1.16</v>
      </c>
      <c r="F141" s="43">
        <v>2.99</v>
      </c>
      <c r="G141" s="43">
        <v>6.14</v>
      </c>
      <c r="H141" s="43">
        <v>6.88</v>
      </c>
      <c r="I141" s="43">
        <v>5.92</v>
      </c>
      <c r="J141" s="43">
        <v>4.18</v>
      </c>
      <c r="K141" s="43">
        <v>0.67</v>
      </c>
      <c r="L141" s="43">
        <v>0</v>
      </c>
      <c r="M141" s="43">
        <v>0</v>
      </c>
      <c r="N141" s="43">
        <v>2.5</v>
      </c>
      <c r="O141" s="44">
        <v>10</v>
      </c>
    </row>
    <row r="142" spans="1:15" ht="14.25">
      <c r="A142" s="45" t="s">
        <v>346</v>
      </c>
      <c r="B142" s="43">
        <v>0</v>
      </c>
      <c r="C142" s="43">
        <v>0</v>
      </c>
      <c r="D142" s="43">
        <v>0</v>
      </c>
      <c r="E142" s="43">
        <v>0</v>
      </c>
      <c r="F142" s="43">
        <v>1.04</v>
      </c>
      <c r="G142" s="43">
        <v>5.73</v>
      </c>
      <c r="H142" s="43">
        <v>7.16</v>
      </c>
      <c r="I142" s="43">
        <v>2.39</v>
      </c>
      <c r="J142" s="43">
        <v>0</v>
      </c>
      <c r="K142" s="43">
        <v>0</v>
      </c>
      <c r="L142" s="43">
        <v>0</v>
      </c>
      <c r="M142" s="43">
        <v>0</v>
      </c>
      <c r="N142" s="43">
        <v>2.5</v>
      </c>
      <c r="O142" s="44">
        <v>10</v>
      </c>
    </row>
    <row r="143" spans="1:15" ht="14.25">
      <c r="A143" s="45" t="s">
        <v>312</v>
      </c>
      <c r="B143" s="43">
        <v>0</v>
      </c>
      <c r="C143" s="43">
        <v>0</v>
      </c>
      <c r="D143" s="43">
        <v>0</v>
      </c>
      <c r="E143" s="43">
        <v>0.42</v>
      </c>
      <c r="F143" s="43">
        <v>3.73</v>
      </c>
      <c r="G143" s="43">
        <v>7.62</v>
      </c>
      <c r="H143" s="43">
        <v>8.55</v>
      </c>
      <c r="I143" s="43">
        <v>2.84</v>
      </c>
      <c r="J143" s="43">
        <v>0</v>
      </c>
      <c r="K143" s="43">
        <v>0</v>
      </c>
      <c r="L143" s="43">
        <v>0</v>
      </c>
      <c r="M143" s="43">
        <v>0</v>
      </c>
      <c r="N143" s="43">
        <v>2.5</v>
      </c>
      <c r="O143" s="44">
        <v>10</v>
      </c>
    </row>
    <row r="144" spans="1:15" ht="14.25">
      <c r="A144" s="45" t="s">
        <v>333</v>
      </c>
      <c r="B144" s="43">
        <v>0</v>
      </c>
      <c r="C144" s="43">
        <v>0</v>
      </c>
      <c r="D144" s="43">
        <v>0</v>
      </c>
      <c r="E144" s="43">
        <v>0</v>
      </c>
      <c r="F144" s="43">
        <v>0.64</v>
      </c>
      <c r="G144" s="43">
        <v>4.27</v>
      </c>
      <c r="H144" s="43">
        <v>6.76</v>
      </c>
      <c r="I144" s="43">
        <v>5.62</v>
      </c>
      <c r="J144" s="43">
        <v>1.3</v>
      </c>
      <c r="K144" s="43">
        <v>0</v>
      </c>
      <c r="L144" s="43">
        <v>0</v>
      </c>
      <c r="M144" s="43">
        <v>0</v>
      </c>
      <c r="N144" s="43">
        <v>2.5</v>
      </c>
      <c r="O144" s="44">
        <v>10</v>
      </c>
    </row>
    <row r="145" spans="1:15" ht="14.25">
      <c r="A145" s="42" t="s">
        <v>48</v>
      </c>
      <c r="B145" s="43">
        <v>0</v>
      </c>
      <c r="C145" s="43">
        <v>0</v>
      </c>
      <c r="D145" s="43">
        <v>0</v>
      </c>
      <c r="E145" s="43">
        <v>0</v>
      </c>
      <c r="F145" s="43">
        <v>0.93</v>
      </c>
      <c r="G145" s="43">
        <v>2.83</v>
      </c>
      <c r="H145" s="43">
        <v>6.64</v>
      </c>
      <c r="I145" s="43">
        <v>6.8</v>
      </c>
      <c r="J145" s="43">
        <v>3.99</v>
      </c>
      <c r="K145" s="43">
        <v>1.85</v>
      </c>
      <c r="L145" s="43">
        <v>0</v>
      </c>
      <c r="M145" s="43">
        <v>0</v>
      </c>
      <c r="N145" s="43">
        <v>9.6</v>
      </c>
      <c r="O145" s="44">
        <v>27</v>
      </c>
    </row>
    <row r="146" spans="1:15" ht="14.25">
      <c r="A146" s="42" t="s">
        <v>65</v>
      </c>
      <c r="B146" s="43">
        <v>0</v>
      </c>
      <c r="C146" s="43">
        <v>0</v>
      </c>
      <c r="D146" s="43">
        <v>0</v>
      </c>
      <c r="E146" s="43">
        <v>0</v>
      </c>
      <c r="F146" s="43">
        <v>1.26</v>
      </c>
      <c r="G146" s="43">
        <v>3.7</v>
      </c>
      <c r="H146" s="43">
        <v>7.62</v>
      </c>
      <c r="I146" s="43">
        <v>7.65</v>
      </c>
      <c r="J146" s="43">
        <v>4.25</v>
      </c>
      <c r="K146" s="43">
        <v>1.52</v>
      </c>
      <c r="L146" s="43">
        <v>0</v>
      </c>
      <c r="M146" s="43">
        <v>0</v>
      </c>
      <c r="N146" s="43">
        <v>9.6</v>
      </c>
      <c r="O146" s="44">
        <v>27</v>
      </c>
    </row>
    <row r="147" spans="1:15" ht="14.25">
      <c r="A147" s="42" t="s">
        <v>71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1.26</v>
      </c>
      <c r="H147" s="43">
        <v>4.61</v>
      </c>
      <c r="I147" s="43">
        <v>6.03</v>
      </c>
      <c r="J147" s="43">
        <v>4.09</v>
      </c>
      <c r="K147" s="43">
        <v>1.04</v>
      </c>
      <c r="L147" s="43">
        <v>0</v>
      </c>
      <c r="M147" s="43">
        <v>0</v>
      </c>
      <c r="N147" s="43">
        <v>9.6</v>
      </c>
      <c r="O147" s="44">
        <v>27</v>
      </c>
    </row>
    <row r="148" spans="1:15" ht="14.25">
      <c r="A148" s="42" t="s">
        <v>88</v>
      </c>
      <c r="B148" s="43">
        <v>0</v>
      </c>
      <c r="C148" s="43">
        <v>0</v>
      </c>
      <c r="D148" s="43">
        <v>0</v>
      </c>
      <c r="E148" s="43">
        <v>0.04</v>
      </c>
      <c r="F148" s="43">
        <v>1.94</v>
      </c>
      <c r="G148" s="43">
        <v>4.73</v>
      </c>
      <c r="H148" s="43">
        <v>7.51</v>
      </c>
      <c r="I148" s="43">
        <v>6.93</v>
      </c>
      <c r="J148" s="43">
        <v>4.46</v>
      </c>
      <c r="K148" s="43">
        <v>1.38</v>
      </c>
      <c r="L148" s="43">
        <v>0</v>
      </c>
      <c r="M148" s="43">
        <v>0</v>
      </c>
      <c r="N148" s="43">
        <v>9.6</v>
      </c>
      <c r="O148" s="44">
        <v>27</v>
      </c>
    </row>
    <row r="149" spans="1:15" ht="14.25">
      <c r="A149" s="42" t="s">
        <v>136</v>
      </c>
      <c r="B149" s="43">
        <v>0</v>
      </c>
      <c r="C149" s="43">
        <v>0</v>
      </c>
      <c r="D149" s="43">
        <v>0</v>
      </c>
      <c r="E149" s="43">
        <v>0.29</v>
      </c>
      <c r="F149" s="43">
        <v>1.98</v>
      </c>
      <c r="G149" s="43">
        <v>4.35</v>
      </c>
      <c r="H149" s="43">
        <v>7.54</v>
      </c>
      <c r="I149" s="43">
        <v>7.28</v>
      </c>
      <c r="J149" s="43">
        <v>5.36</v>
      </c>
      <c r="K149" s="43">
        <v>2.81</v>
      </c>
      <c r="L149" s="43">
        <v>0.63</v>
      </c>
      <c r="M149" s="43">
        <v>0</v>
      </c>
      <c r="N149" s="43">
        <v>9.6</v>
      </c>
      <c r="O149" s="44">
        <v>27</v>
      </c>
    </row>
    <row r="150" spans="1:15" ht="14.25">
      <c r="A150" s="42" t="s">
        <v>177</v>
      </c>
      <c r="B150" s="43">
        <v>0</v>
      </c>
      <c r="C150" s="43">
        <v>0</v>
      </c>
      <c r="D150" s="43">
        <v>0</v>
      </c>
      <c r="E150" s="43">
        <v>0.01</v>
      </c>
      <c r="F150" s="43">
        <v>1.84</v>
      </c>
      <c r="G150" s="43">
        <v>4.8</v>
      </c>
      <c r="H150" s="43">
        <v>7.86</v>
      </c>
      <c r="I150" s="43">
        <v>7.39</v>
      </c>
      <c r="J150" s="43">
        <v>4.66</v>
      </c>
      <c r="K150" s="43">
        <v>1.36</v>
      </c>
      <c r="L150" s="43">
        <v>0</v>
      </c>
      <c r="M150" s="43">
        <v>0</v>
      </c>
      <c r="N150" s="43">
        <v>9.6</v>
      </c>
      <c r="O150" s="44">
        <v>27</v>
      </c>
    </row>
    <row r="151" spans="1:15" ht="14.25">
      <c r="A151" s="42" t="s">
        <v>201</v>
      </c>
      <c r="B151" s="43">
        <v>0</v>
      </c>
      <c r="C151" s="43">
        <v>0</v>
      </c>
      <c r="D151" s="43">
        <v>0</v>
      </c>
      <c r="E151" s="43">
        <v>0</v>
      </c>
      <c r="F151" s="43">
        <v>0.05</v>
      </c>
      <c r="G151" s="43">
        <v>3.24</v>
      </c>
      <c r="H151" s="43">
        <v>7.07</v>
      </c>
      <c r="I151" s="43">
        <v>6.93</v>
      </c>
      <c r="J151" s="43">
        <v>3.45</v>
      </c>
      <c r="K151" s="43">
        <v>0.39</v>
      </c>
      <c r="L151" s="43">
        <v>0</v>
      </c>
      <c r="M151" s="43">
        <v>0</v>
      </c>
      <c r="N151" s="43">
        <v>9.6</v>
      </c>
      <c r="O151" s="44">
        <v>27</v>
      </c>
    </row>
    <row r="152" spans="1:15" ht="14.25">
      <c r="A152" s="42" t="s">
        <v>236</v>
      </c>
      <c r="B152" s="43">
        <v>0</v>
      </c>
      <c r="C152" s="43">
        <v>0</v>
      </c>
      <c r="D152" s="43">
        <v>0</v>
      </c>
      <c r="E152" s="43">
        <v>0</v>
      </c>
      <c r="F152" s="43">
        <v>0.21</v>
      </c>
      <c r="G152" s="43">
        <v>2.91</v>
      </c>
      <c r="H152" s="43">
        <v>6.82</v>
      </c>
      <c r="I152" s="43">
        <v>6.14</v>
      </c>
      <c r="J152" s="43">
        <v>3.43</v>
      </c>
      <c r="K152" s="43">
        <v>0.09</v>
      </c>
      <c r="L152" s="43">
        <v>0</v>
      </c>
      <c r="M152" s="43">
        <v>0</v>
      </c>
      <c r="N152" s="43">
        <v>9.6</v>
      </c>
      <c r="O152" s="44">
        <v>27</v>
      </c>
    </row>
    <row r="153" spans="1:15" ht="14.25">
      <c r="A153" s="42" t="s">
        <v>247</v>
      </c>
      <c r="B153" s="43">
        <v>0</v>
      </c>
      <c r="C153" s="43">
        <v>0</v>
      </c>
      <c r="D153" s="43">
        <v>0</v>
      </c>
      <c r="E153" s="43">
        <v>0</v>
      </c>
      <c r="F153" s="43">
        <v>0.21</v>
      </c>
      <c r="G153" s="43">
        <v>2.91</v>
      </c>
      <c r="H153" s="43">
        <v>6.82</v>
      </c>
      <c r="I153" s="43">
        <v>6.14</v>
      </c>
      <c r="J153" s="43">
        <v>3.43</v>
      </c>
      <c r="K153" s="43">
        <v>0.09</v>
      </c>
      <c r="L153" s="43">
        <v>0</v>
      </c>
      <c r="M153" s="43">
        <v>0</v>
      </c>
      <c r="N153" s="43">
        <v>9.6</v>
      </c>
      <c r="O153" s="44">
        <v>27</v>
      </c>
    </row>
    <row r="154" spans="1:15" ht="14.25">
      <c r="A154" s="45" t="s">
        <v>275</v>
      </c>
      <c r="B154" s="43">
        <v>0</v>
      </c>
      <c r="C154" s="43">
        <v>0</v>
      </c>
      <c r="D154" s="43">
        <v>0</v>
      </c>
      <c r="E154" s="43">
        <v>0.12</v>
      </c>
      <c r="F154" s="43">
        <v>1.86</v>
      </c>
      <c r="G154" s="43">
        <v>4.95</v>
      </c>
      <c r="H154" s="43">
        <v>8</v>
      </c>
      <c r="I154" s="43">
        <v>7.09</v>
      </c>
      <c r="J154" s="43">
        <v>4.09</v>
      </c>
      <c r="K154" s="43">
        <v>1.29</v>
      </c>
      <c r="L154" s="43">
        <v>0</v>
      </c>
      <c r="M154" s="43">
        <v>0</v>
      </c>
      <c r="N154" s="43">
        <v>9.6</v>
      </c>
      <c r="O154" s="44">
        <v>27</v>
      </c>
    </row>
    <row r="155" spans="1:15" ht="14.25">
      <c r="A155" s="45" t="s">
        <v>322</v>
      </c>
      <c r="B155" s="43">
        <v>0</v>
      </c>
      <c r="C155" s="43">
        <v>0</v>
      </c>
      <c r="D155" s="43">
        <v>0</v>
      </c>
      <c r="E155" s="43">
        <v>0</v>
      </c>
      <c r="F155" s="43">
        <v>0.61</v>
      </c>
      <c r="G155" s="43">
        <v>3.21</v>
      </c>
      <c r="H155" s="43">
        <v>6.72</v>
      </c>
      <c r="I155" s="43">
        <v>7.13</v>
      </c>
      <c r="J155" s="43">
        <v>4.6</v>
      </c>
      <c r="K155" s="43">
        <v>1.43</v>
      </c>
      <c r="L155" s="43">
        <v>0</v>
      </c>
      <c r="M155" s="43">
        <v>0</v>
      </c>
      <c r="N155" s="43">
        <v>9.6</v>
      </c>
      <c r="O155" s="44">
        <v>27</v>
      </c>
    </row>
    <row r="156" spans="1:15" ht="14.25">
      <c r="A156" s="45" t="s">
        <v>341</v>
      </c>
      <c r="B156" s="43">
        <v>0</v>
      </c>
      <c r="C156" s="43">
        <v>0</v>
      </c>
      <c r="D156" s="43">
        <v>0</v>
      </c>
      <c r="E156" s="43">
        <v>0</v>
      </c>
      <c r="F156" s="43">
        <v>0</v>
      </c>
      <c r="G156" s="43">
        <v>1.36</v>
      </c>
      <c r="H156" s="43">
        <v>4.71</v>
      </c>
      <c r="I156" s="43">
        <v>6.55</v>
      </c>
      <c r="J156" s="43">
        <v>4.41</v>
      </c>
      <c r="K156" s="43">
        <v>1.17</v>
      </c>
      <c r="L156" s="43">
        <v>0</v>
      </c>
      <c r="M156" s="43">
        <v>0</v>
      </c>
      <c r="N156" s="43">
        <v>9.6</v>
      </c>
      <c r="O156" s="44">
        <v>27</v>
      </c>
    </row>
    <row r="157" spans="1:15" ht="14.25">
      <c r="A157" s="42" t="s">
        <v>160</v>
      </c>
      <c r="B157" s="43">
        <v>0</v>
      </c>
      <c r="C157" s="43">
        <v>0</v>
      </c>
      <c r="D157" s="43">
        <v>0</v>
      </c>
      <c r="E157" s="43">
        <v>0</v>
      </c>
      <c r="F157" s="43">
        <v>1.68</v>
      </c>
      <c r="G157" s="43">
        <v>3.73</v>
      </c>
      <c r="H157" s="43">
        <v>4.22</v>
      </c>
      <c r="I157" s="43">
        <v>3.29</v>
      </c>
      <c r="J157" s="43">
        <v>1.81</v>
      </c>
      <c r="K157" s="43">
        <v>0</v>
      </c>
      <c r="L157" s="43">
        <v>0</v>
      </c>
      <c r="M157" s="43">
        <v>0</v>
      </c>
      <c r="N157" s="43">
        <v>3.5</v>
      </c>
      <c r="O157" s="44">
        <v>12</v>
      </c>
    </row>
    <row r="158" spans="1:15" ht="14.25">
      <c r="A158" s="42" t="s">
        <v>222</v>
      </c>
      <c r="B158" s="43">
        <v>0</v>
      </c>
      <c r="C158" s="43">
        <v>0</v>
      </c>
      <c r="D158" s="43">
        <v>0</v>
      </c>
      <c r="E158" s="43">
        <v>0</v>
      </c>
      <c r="F158" s="43">
        <v>1.33</v>
      </c>
      <c r="G158" s="43">
        <v>3.31</v>
      </c>
      <c r="H158" s="43">
        <v>3.78</v>
      </c>
      <c r="I158" s="43">
        <v>2.78</v>
      </c>
      <c r="J158" s="43">
        <v>0.83</v>
      </c>
      <c r="K158" s="43">
        <v>0</v>
      </c>
      <c r="L158" s="43">
        <v>0</v>
      </c>
      <c r="M158" s="43">
        <v>0</v>
      </c>
      <c r="N158" s="43">
        <v>3.5</v>
      </c>
      <c r="O158" s="44">
        <v>12</v>
      </c>
    </row>
    <row r="159" spans="1:15" ht="14.25">
      <c r="A159" s="45" t="s">
        <v>286</v>
      </c>
      <c r="B159" s="43">
        <v>0</v>
      </c>
      <c r="C159" s="43">
        <v>0</v>
      </c>
      <c r="D159" s="43">
        <v>0</v>
      </c>
      <c r="E159" s="43">
        <v>0</v>
      </c>
      <c r="F159" s="43">
        <v>0.35</v>
      </c>
      <c r="G159" s="43">
        <v>4.54</v>
      </c>
      <c r="H159" s="43">
        <v>3.57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3.5</v>
      </c>
      <c r="O159" s="44">
        <v>12</v>
      </c>
    </row>
    <row r="160" spans="1:15" ht="14.25">
      <c r="A160" s="42" t="s">
        <v>161</v>
      </c>
      <c r="B160" s="43">
        <v>0.46</v>
      </c>
      <c r="C160" s="43">
        <v>0.62</v>
      </c>
      <c r="D160" s="43">
        <v>1</v>
      </c>
      <c r="E160" s="43">
        <v>1.49</v>
      </c>
      <c r="F160" s="43">
        <v>1.79</v>
      </c>
      <c r="G160" s="43">
        <v>0.38</v>
      </c>
      <c r="H160" s="43">
        <v>0</v>
      </c>
      <c r="I160" s="43">
        <v>0</v>
      </c>
      <c r="J160" s="43">
        <v>0</v>
      </c>
      <c r="K160" s="43">
        <v>0.25</v>
      </c>
      <c r="L160" s="43">
        <v>0.34</v>
      </c>
      <c r="M160" s="43">
        <v>0.35</v>
      </c>
      <c r="N160" s="43">
        <v>1.8</v>
      </c>
      <c r="O160" s="44">
        <v>7.5</v>
      </c>
    </row>
    <row r="161" spans="1:15" ht="14.25">
      <c r="A161" s="42" t="s">
        <v>223</v>
      </c>
      <c r="B161" s="43">
        <v>0.45</v>
      </c>
      <c r="C161" s="43">
        <v>0.58</v>
      </c>
      <c r="D161" s="43">
        <v>0.77</v>
      </c>
      <c r="E161" s="43">
        <v>1.17</v>
      </c>
      <c r="F161" s="43">
        <v>1.5</v>
      </c>
      <c r="G161" s="43">
        <v>0.26</v>
      </c>
      <c r="H161" s="43">
        <v>0</v>
      </c>
      <c r="I161" s="43">
        <v>0</v>
      </c>
      <c r="J161" s="43">
        <v>0</v>
      </c>
      <c r="K161" s="43">
        <v>0.16</v>
      </c>
      <c r="L161" s="43">
        <v>0.3</v>
      </c>
      <c r="M161" s="43">
        <v>0.32</v>
      </c>
      <c r="N161" s="43">
        <v>1.8</v>
      </c>
      <c r="O161" s="44">
        <v>7.5</v>
      </c>
    </row>
    <row r="162" spans="1:15" ht="14.25">
      <c r="A162" s="42" t="s">
        <v>32</v>
      </c>
      <c r="B162" s="43">
        <v>0</v>
      </c>
      <c r="C162" s="43">
        <v>0.16</v>
      </c>
      <c r="D162" s="43">
        <v>3</v>
      </c>
      <c r="E162" s="43">
        <v>5.63</v>
      </c>
      <c r="F162" s="43">
        <v>4.84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7.4</v>
      </c>
      <c r="O162" s="44">
        <v>20</v>
      </c>
    </row>
    <row r="163" spans="1:15" ht="14.25">
      <c r="A163" s="42" t="s">
        <v>49</v>
      </c>
      <c r="B163" s="43">
        <v>0</v>
      </c>
      <c r="C163" s="43">
        <v>0</v>
      </c>
      <c r="D163" s="43">
        <v>2.58</v>
      </c>
      <c r="E163" s="43">
        <v>4.84</v>
      </c>
      <c r="F163" s="43">
        <v>3.77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7.4</v>
      </c>
      <c r="O163" s="44">
        <v>20</v>
      </c>
    </row>
    <row r="164" spans="1:15" ht="14.25">
      <c r="A164" s="42" t="s">
        <v>57</v>
      </c>
      <c r="B164" s="43">
        <v>0</v>
      </c>
      <c r="C164" s="43">
        <v>0</v>
      </c>
      <c r="D164" s="43">
        <v>0</v>
      </c>
      <c r="E164" s="43">
        <v>0.41</v>
      </c>
      <c r="F164" s="43">
        <v>5.85</v>
      </c>
      <c r="G164" s="43">
        <v>3.79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7.4</v>
      </c>
      <c r="O164" s="44">
        <v>20</v>
      </c>
    </row>
    <row r="165" spans="1:15" ht="14.25">
      <c r="A165" s="42" t="s">
        <v>66</v>
      </c>
      <c r="B165" s="43">
        <v>0</v>
      </c>
      <c r="C165" s="43">
        <v>0.12</v>
      </c>
      <c r="D165" s="43">
        <v>3.16</v>
      </c>
      <c r="E165" s="43">
        <v>5.68</v>
      </c>
      <c r="F165" s="43">
        <v>4.5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7.4</v>
      </c>
      <c r="O165" s="44">
        <v>20</v>
      </c>
    </row>
    <row r="166" spans="1:15" ht="14.25">
      <c r="A166" s="42" t="s">
        <v>75</v>
      </c>
      <c r="B166" s="43">
        <v>0</v>
      </c>
      <c r="C166" s="43">
        <v>0</v>
      </c>
      <c r="D166" s="43">
        <v>0</v>
      </c>
      <c r="E166" s="43">
        <v>0</v>
      </c>
      <c r="F166" s="43">
        <v>0</v>
      </c>
      <c r="G166" s="43">
        <v>2.5</v>
      </c>
      <c r="H166" s="43">
        <v>8.26</v>
      </c>
      <c r="I166" s="43">
        <v>2.11</v>
      </c>
      <c r="J166" s="43">
        <v>0</v>
      </c>
      <c r="K166" s="43">
        <v>0</v>
      </c>
      <c r="L166" s="43">
        <v>0</v>
      </c>
      <c r="M166" s="43">
        <v>0</v>
      </c>
      <c r="N166" s="43">
        <v>7.4</v>
      </c>
      <c r="O166" s="44">
        <v>20</v>
      </c>
    </row>
    <row r="167" spans="1:15" ht="14.25">
      <c r="A167" s="42" t="s">
        <v>106</v>
      </c>
      <c r="B167" s="43">
        <v>0</v>
      </c>
      <c r="C167" s="43">
        <v>0</v>
      </c>
      <c r="D167" s="43">
        <v>0</v>
      </c>
      <c r="E167" s="43">
        <v>0.01</v>
      </c>
      <c r="F167" s="43">
        <v>3.5</v>
      </c>
      <c r="G167" s="43">
        <v>7.78</v>
      </c>
      <c r="H167" s="43">
        <v>4.93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7.4</v>
      </c>
      <c r="O167" s="44">
        <v>20</v>
      </c>
    </row>
    <row r="168" spans="1:15" ht="14.25">
      <c r="A168" s="42" t="s">
        <v>121</v>
      </c>
      <c r="B168" s="43">
        <v>0</v>
      </c>
      <c r="C168" s="43">
        <v>0</v>
      </c>
      <c r="D168" s="43">
        <v>0</v>
      </c>
      <c r="E168" s="43">
        <v>0</v>
      </c>
      <c r="F168" s="43">
        <v>0.77</v>
      </c>
      <c r="G168" s="43">
        <v>5.51</v>
      </c>
      <c r="H168" s="43">
        <v>8.64</v>
      </c>
      <c r="I168" s="43">
        <v>5.69</v>
      </c>
      <c r="J168" s="43">
        <v>0</v>
      </c>
      <c r="K168" s="43">
        <v>0</v>
      </c>
      <c r="L168" s="43">
        <v>0</v>
      </c>
      <c r="M168" s="43">
        <v>0</v>
      </c>
      <c r="N168" s="43">
        <v>7.4</v>
      </c>
      <c r="O168" s="44">
        <v>20</v>
      </c>
    </row>
    <row r="169" spans="1:15" ht="14.25">
      <c r="A169" s="42" t="s">
        <v>128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2.84</v>
      </c>
      <c r="H169" s="43">
        <v>8.72</v>
      </c>
      <c r="I169" s="43">
        <v>2.31</v>
      </c>
      <c r="J169" s="43">
        <v>0</v>
      </c>
      <c r="K169" s="43">
        <v>0</v>
      </c>
      <c r="L169" s="43">
        <v>0</v>
      </c>
      <c r="M169" s="43">
        <v>0</v>
      </c>
      <c r="N169" s="43">
        <v>7.4</v>
      </c>
      <c r="O169" s="44">
        <v>20</v>
      </c>
    </row>
    <row r="170" spans="1:15" ht="14.25">
      <c r="A170" s="42" t="s">
        <v>137</v>
      </c>
      <c r="B170" s="43">
        <v>0</v>
      </c>
      <c r="C170" s="43">
        <v>0</v>
      </c>
      <c r="D170" s="43">
        <v>0.2</v>
      </c>
      <c r="E170" s="43">
        <v>3.99</v>
      </c>
      <c r="F170" s="43">
        <v>7.74</v>
      </c>
      <c r="G170" s="43">
        <v>2.93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7.4</v>
      </c>
      <c r="O170" s="44">
        <v>20</v>
      </c>
    </row>
    <row r="171" spans="1:15" ht="14.25">
      <c r="A171" s="42" t="s">
        <v>162</v>
      </c>
      <c r="B171" s="43">
        <v>0</v>
      </c>
      <c r="C171" s="43">
        <v>0</v>
      </c>
      <c r="D171" s="43">
        <v>0</v>
      </c>
      <c r="E171" s="43">
        <v>0.4</v>
      </c>
      <c r="F171" s="43">
        <v>4.36</v>
      </c>
      <c r="G171" s="43">
        <v>1.83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7.4</v>
      </c>
      <c r="O171" s="44">
        <v>20</v>
      </c>
    </row>
    <row r="172" spans="1:15" ht="14.25">
      <c r="A172" s="42" t="s">
        <v>178</v>
      </c>
      <c r="B172" s="43">
        <v>0</v>
      </c>
      <c r="C172" s="43">
        <v>0</v>
      </c>
      <c r="D172" s="43">
        <v>0.53</v>
      </c>
      <c r="E172" s="43">
        <v>4.62</v>
      </c>
      <c r="F172" s="43">
        <v>5.53</v>
      </c>
      <c r="G172" s="43">
        <v>0.17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7.4</v>
      </c>
      <c r="O172" s="44">
        <v>20</v>
      </c>
    </row>
    <row r="173" spans="1:15" ht="14.25">
      <c r="A173" s="42" t="s">
        <v>192</v>
      </c>
      <c r="B173" s="43">
        <v>0</v>
      </c>
      <c r="C173" s="43">
        <v>0</v>
      </c>
      <c r="D173" s="43">
        <v>0</v>
      </c>
      <c r="E173" s="43">
        <v>0</v>
      </c>
      <c r="F173" s="43">
        <v>2.48</v>
      </c>
      <c r="G173" s="43">
        <v>8.11</v>
      </c>
      <c r="H173" s="43">
        <v>0.4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7.4</v>
      </c>
      <c r="O173" s="44">
        <v>20</v>
      </c>
    </row>
    <row r="174" spans="1:15" ht="14.25">
      <c r="A174" s="42" t="s">
        <v>202</v>
      </c>
      <c r="B174" s="43">
        <v>0</v>
      </c>
      <c r="C174" s="43">
        <v>0</v>
      </c>
      <c r="D174" s="43">
        <v>2.96</v>
      </c>
      <c r="E174" s="43">
        <v>5.04</v>
      </c>
      <c r="F174" s="43">
        <v>0.63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7.4</v>
      </c>
      <c r="O174" s="44">
        <v>20</v>
      </c>
    </row>
    <row r="175" spans="1:15" ht="14.25">
      <c r="A175" s="42" t="s">
        <v>224</v>
      </c>
      <c r="B175" s="43">
        <v>0</v>
      </c>
      <c r="C175" s="43">
        <v>0</v>
      </c>
      <c r="D175" s="43">
        <v>0</v>
      </c>
      <c r="E175" s="43">
        <v>0.07</v>
      </c>
      <c r="F175" s="43">
        <v>3.58</v>
      </c>
      <c r="G175" s="43">
        <v>3.64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7.4</v>
      </c>
      <c r="O175" s="44">
        <v>20</v>
      </c>
    </row>
    <row r="176" spans="1:15" ht="14.25">
      <c r="A176" s="42" t="s">
        <v>237</v>
      </c>
      <c r="B176" s="43">
        <v>0</v>
      </c>
      <c r="C176" s="43">
        <v>0</v>
      </c>
      <c r="D176" s="43">
        <v>0.03</v>
      </c>
      <c r="E176" s="43">
        <v>2.92</v>
      </c>
      <c r="F176" s="43">
        <v>5.02</v>
      </c>
      <c r="G176" s="43">
        <v>1.74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7.4</v>
      </c>
      <c r="O176" s="44">
        <v>20</v>
      </c>
    </row>
    <row r="177" spans="1:15" ht="14.25">
      <c r="A177" s="42" t="s">
        <v>263</v>
      </c>
      <c r="B177" s="43">
        <v>0</v>
      </c>
      <c r="C177" s="43">
        <v>0</v>
      </c>
      <c r="D177" s="43">
        <v>0</v>
      </c>
      <c r="E177" s="43">
        <v>2.51</v>
      </c>
      <c r="F177" s="43">
        <v>4.55</v>
      </c>
      <c r="G177" s="43">
        <v>1.26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7.4</v>
      </c>
      <c r="O177" s="44">
        <v>20</v>
      </c>
    </row>
    <row r="178" spans="1:15" ht="14.25">
      <c r="A178" s="45" t="s">
        <v>287</v>
      </c>
      <c r="B178" s="43">
        <v>0</v>
      </c>
      <c r="C178" s="43">
        <v>0</v>
      </c>
      <c r="D178" s="43">
        <v>0</v>
      </c>
      <c r="E178" s="43">
        <v>2.03</v>
      </c>
      <c r="F178" s="43">
        <v>5.01</v>
      </c>
      <c r="G178" s="43">
        <v>1.9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7.4</v>
      </c>
      <c r="O178" s="44">
        <v>20</v>
      </c>
    </row>
    <row r="179" spans="1:15" ht="14.25">
      <c r="A179" s="45" t="s">
        <v>313</v>
      </c>
      <c r="B179" s="43">
        <v>0</v>
      </c>
      <c r="C179" s="43">
        <v>0</v>
      </c>
      <c r="D179" s="43">
        <v>0.53</v>
      </c>
      <c r="E179" s="43">
        <v>4.35</v>
      </c>
      <c r="F179" s="43">
        <v>5.1</v>
      </c>
      <c r="G179" s="43">
        <v>0.06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7.4</v>
      </c>
      <c r="O179" s="44">
        <v>20</v>
      </c>
    </row>
    <row r="180" spans="1:15" ht="14.25">
      <c r="A180" s="45" t="s">
        <v>334</v>
      </c>
      <c r="B180" s="43">
        <v>0</v>
      </c>
      <c r="C180" s="43">
        <v>0</v>
      </c>
      <c r="D180" s="43">
        <v>0</v>
      </c>
      <c r="E180" s="43">
        <v>1.49</v>
      </c>
      <c r="F180" s="43">
        <v>4.28</v>
      </c>
      <c r="G180" s="43">
        <v>1.64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7.4</v>
      </c>
      <c r="O180" s="44">
        <v>20</v>
      </c>
    </row>
    <row r="181" spans="1:15" ht="14.25">
      <c r="A181" s="42" t="s">
        <v>33</v>
      </c>
      <c r="B181" s="43">
        <v>0</v>
      </c>
      <c r="C181" s="43">
        <v>0</v>
      </c>
      <c r="D181" s="43">
        <v>0</v>
      </c>
      <c r="E181" s="43">
        <v>1.36</v>
      </c>
      <c r="F181" s="43">
        <v>4.68</v>
      </c>
      <c r="G181" s="43">
        <v>6.73</v>
      </c>
      <c r="H181" s="43">
        <v>5.9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2.5</v>
      </c>
      <c r="O181" s="44">
        <v>12</v>
      </c>
    </row>
    <row r="182" spans="1:15" ht="14.25">
      <c r="A182" s="42" t="s">
        <v>89</v>
      </c>
      <c r="B182" s="43">
        <v>0</v>
      </c>
      <c r="C182" s="43">
        <v>0</v>
      </c>
      <c r="D182" s="43">
        <v>0.01</v>
      </c>
      <c r="E182" s="43">
        <v>2.03</v>
      </c>
      <c r="F182" s="43">
        <v>4.42</v>
      </c>
      <c r="G182" s="43">
        <v>6.53</v>
      </c>
      <c r="H182" s="43">
        <v>6.66</v>
      </c>
      <c r="I182" s="43">
        <v>5.46</v>
      </c>
      <c r="J182" s="43">
        <v>1.28</v>
      </c>
      <c r="K182" s="43">
        <v>0</v>
      </c>
      <c r="L182" s="43">
        <v>0</v>
      </c>
      <c r="M182" s="43">
        <v>0</v>
      </c>
      <c r="N182" s="43">
        <v>2.5</v>
      </c>
      <c r="O182" s="44">
        <v>12</v>
      </c>
    </row>
    <row r="183" spans="1:15" ht="14.25">
      <c r="A183" s="42" t="s">
        <v>98</v>
      </c>
      <c r="B183" s="43">
        <v>0</v>
      </c>
      <c r="C183" s="43">
        <v>0</v>
      </c>
      <c r="D183" s="43">
        <v>0</v>
      </c>
      <c r="E183" s="43">
        <v>0</v>
      </c>
      <c r="F183" s="43">
        <v>1.25</v>
      </c>
      <c r="G183" s="43">
        <v>4.93</v>
      </c>
      <c r="H183" s="43">
        <v>5.64</v>
      </c>
      <c r="I183" s="43">
        <v>4.45</v>
      </c>
      <c r="J183" s="43">
        <v>1.89</v>
      </c>
      <c r="K183" s="43">
        <v>0</v>
      </c>
      <c r="L183" s="43">
        <v>0</v>
      </c>
      <c r="M183" s="43">
        <v>0</v>
      </c>
      <c r="N183" s="43">
        <v>2.5</v>
      </c>
      <c r="O183" s="44">
        <v>12</v>
      </c>
    </row>
    <row r="184" spans="1:15" ht="14.25">
      <c r="A184" s="42" t="s">
        <v>138</v>
      </c>
      <c r="B184" s="43">
        <v>0</v>
      </c>
      <c r="C184" s="43">
        <v>0</v>
      </c>
      <c r="D184" s="43">
        <v>0.27</v>
      </c>
      <c r="E184" s="43">
        <v>2.13</v>
      </c>
      <c r="F184" s="43">
        <v>4.48</v>
      </c>
      <c r="G184" s="43">
        <v>6.52</v>
      </c>
      <c r="H184" s="43">
        <v>6.9</v>
      </c>
      <c r="I184" s="43">
        <v>5.3</v>
      </c>
      <c r="J184" s="43">
        <v>2.8</v>
      </c>
      <c r="K184" s="43">
        <v>0</v>
      </c>
      <c r="L184" s="43">
        <v>0</v>
      </c>
      <c r="M184" s="43">
        <v>0</v>
      </c>
      <c r="N184" s="43">
        <v>2.5</v>
      </c>
      <c r="O184" s="44">
        <v>12</v>
      </c>
    </row>
    <row r="185" spans="1:15" ht="14.25">
      <c r="A185" s="42" t="s">
        <v>179</v>
      </c>
      <c r="B185" s="43">
        <v>0</v>
      </c>
      <c r="C185" s="43">
        <v>0</v>
      </c>
      <c r="D185" s="43">
        <v>0</v>
      </c>
      <c r="E185" s="43">
        <v>1.13</v>
      </c>
      <c r="F185" s="43">
        <v>4.23</v>
      </c>
      <c r="G185" s="43">
        <v>6.52</v>
      </c>
      <c r="H185" s="43">
        <v>6.65</v>
      </c>
      <c r="I185" s="43">
        <v>4.86</v>
      </c>
      <c r="J185" s="43">
        <v>0</v>
      </c>
      <c r="K185" s="43">
        <v>0</v>
      </c>
      <c r="L185" s="43">
        <v>0</v>
      </c>
      <c r="M185" s="43">
        <v>0</v>
      </c>
      <c r="N185" s="43">
        <v>2.5</v>
      </c>
      <c r="O185" s="44">
        <v>12</v>
      </c>
    </row>
    <row r="186" spans="1:15" ht="14.25">
      <c r="A186" s="42" t="s">
        <v>238</v>
      </c>
      <c r="B186" s="43">
        <v>0</v>
      </c>
      <c r="C186" s="43">
        <v>0</v>
      </c>
      <c r="D186" s="43">
        <v>0</v>
      </c>
      <c r="E186" s="43">
        <v>0.48</v>
      </c>
      <c r="F186" s="43">
        <v>2.97</v>
      </c>
      <c r="G186" s="43">
        <v>5.01</v>
      </c>
      <c r="H186" s="43">
        <v>4.94</v>
      </c>
      <c r="I186" s="43">
        <v>3.96</v>
      </c>
      <c r="J186" s="43">
        <v>2.27</v>
      </c>
      <c r="K186" s="43">
        <v>0.03</v>
      </c>
      <c r="L186" s="43">
        <v>0</v>
      </c>
      <c r="M186" s="43">
        <v>0</v>
      </c>
      <c r="N186" s="43">
        <v>2.5</v>
      </c>
      <c r="O186" s="44">
        <v>12</v>
      </c>
    </row>
    <row r="187" spans="1:15" ht="14.25">
      <c r="A187" s="45" t="s">
        <v>288</v>
      </c>
      <c r="B187" s="43">
        <v>0</v>
      </c>
      <c r="C187" s="43">
        <v>0</v>
      </c>
      <c r="D187" s="43">
        <v>0</v>
      </c>
      <c r="E187" s="43">
        <v>0.81</v>
      </c>
      <c r="F187" s="43">
        <v>2.76</v>
      </c>
      <c r="G187" s="43">
        <v>4.75</v>
      </c>
      <c r="H187" s="43">
        <v>5.22</v>
      </c>
      <c r="I187" s="43">
        <v>3.63</v>
      </c>
      <c r="J187" s="43">
        <v>0</v>
      </c>
      <c r="K187" s="43">
        <v>0</v>
      </c>
      <c r="L187" s="43">
        <v>0</v>
      </c>
      <c r="M187" s="43">
        <v>0</v>
      </c>
      <c r="N187" s="43">
        <v>2.5</v>
      </c>
      <c r="O187" s="44">
        <v>12</v>
      </c>
    </row>
    <row r="188" spans="1:15" ht="14.25">
      <c r="A188" s="45" t="s">
        <v>314</v>
      </c>
      <c r="B188" s="43">
        <v>0</v>
      </c>
      <c r="C188" s="43">
        <v>0</v>
      </c>
      <c r="D188" s="43">
        <v>0</v>
      </c>
      <c r="E188" s="43">
        <v>1.75</v>
      </c>
      <c r="F188" s="43">
        <v>3.89</v>
      </c>
      <c r="G188" s="43">
        <v>5.8</v>
      </c>
      <c r="H188" s="43">
        <v>6.23</v>
      </c>
      <c r="I188" s="43">
        <v>4.82</v>
      </c>
      <c r="J188" s="43">
        <v>0.95</v>
      </c>
      <c r="K188" s="43">
        <v>0</v>
      </c>
      <c r="L188" s="43">
        <v>0</v>
      </c>
      <c r="M188" s="43">
        <v>0</v>
      </c>
      <c r="N188" s="43">
        <v>2.5</v>
      </c>
      <c r="O188" s="44">
        <v>12</v>
      </c>
    </row>
    <row r="189" spans="1:15" ht="14.25">
      <c r="A189" s="42" t="s">
        <v>78</v>
      </c>
      <c r="B189" s="43">
        <v>0</v>
      </c>
      <c r="C189" s="43">
        <v>0</v>
      </c>
      <c r="D189" s="43">
        <v>0</v>
      </c>
      <c r="E189" s="43">
        <v>0</v>
      </c>
      <c r="F189" s="43">
        <v>1.68</v>
      </c>
      <c r="G189" s="43">
        <v>4.58</v>
      </c>
      <c r="H189" s="43">
        <v>5.3</v>
      </c>
      <c r="I189" s="43">
        <v>4.46</v>
      </c>
      <c r="J189" s="43">
        <v>2.27</v>
      </c>
      <c r="K189" s="43">
        <v>0</v>
      </c>
      <c r="L189" s="43">
        <v>0</v>
      </c>
      <c r="M189" s="43">
        <v>0</v>
      </c>
      <c r="N189" s="43">
        <v>5.8</v>
      </c>
      <c r="O189" s="44">
        <v>13.3</v>
      </c>
    </row>
    <row r="190" spans="1:15" ht="14.25">
      <c r="A190" s="42" t="s">
        <v>225</v>
      </c>
      <c r="B190" s="43">
        <v>0</v>
      </c>
      <c r="C190" s="43">
        <v>0</v>
      </c>
      <c r="D190" s="43">
        <v>0</v>
      </c>
      <c r="E190" s="43">
        <v>0</v>
      </c>
      <c r="F190" s="43">
        <v>0.95</v>
      </c>
      <c r="G190" s="43">
        <v>4.01</v>
      </c>
      <c r="H190" s="43">
        <v>4.35</v>
      </c>
      <c r="I190" s="43">
        <v>3.58</v>
      </c>
      <c r="J190" s="43">
        <v>2.06</v>
      </c>
      <c r="K190" s="43">
        <v>0</v>
      </c>
      <c r="L190" s="43">
        <v>0</v>
      </c>
      <c r="M190" s="43">
        <v>0</v>
      </c>
      <c r="N190" s="43">
        <v>5.8</v>
      </c>
      <c r="O190" s="44">
        <v>13.3</v>
      </c>
    </row>
    <row r="191" spans="1:15" ht="14.25">
      <c r="A191" s="42" t="s">
        <v>139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2.64</v>
      </c>
      <c r="J191" s="43">
        <v>4.21</v>
      </c>
      <c r="K191" s="43">
        <v>2.93</v>
      </c>
      <c r="L191" s="43">
        <v>0.64</v>
      </c>
      <c r="M191" s="43">
        <v>0</v>
      </c>
      <c r="N191" s="43">
        <v>2</v>
      </c>
      <c r="O191" s="44" t="s">
        <v>353</v>
      </c>
    </row>
    <row r="192" spans="1:15" ht="14.25">
      <c r="A192" s="42" t="s">
        <v>140</v>
      </c>
      <c r="B192" s="43">
        <v>0</v>
      </c>
      <c r="C192" s="43">
        <v>0.25</v>
      </c>
      <c r="D192" s="43">
        <v>2.41</v>
      </c>
      <c r="E192" s="43">
        <v>2.19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2</v>
      </c>
      <c r="O192" s="44" t="s">
        <v>353</v>
      </c>
    </row>
    <row r="193" spans="1:15" ht="14.25">
      <c r="A193" s="42" t="s">
        <v>141</v>
      </c>
      <c r="B193" s="43">
        <v>0</v>
      </c>
      <c r="C193" s="43">
        <v>0</v>
      </c>
      <c r="D193" s="43">
        <v>0</v>
      </c>
      <c r="E193" s="43">
        <v>1.08</v>
      </c>
      <c r="F193" s="43">
        <v>4.75</v>
      </c>
      <c r="G193" s="43">
        <v>6.6</v>
      </c>
      <c r="H193" s="43">
        <v>4.31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2</v>
      </c>
      <c r="O193" s="44" t="s">
        <v>353</v>
      </c>
    </row>
    <row r="194" spans="1:15" ht="14.25">
      <c r="A194" s="42" t="s">
        <v>366</v>
      </c>
      <c r="B194" s="43">
        <v>0</v>
      </c>
      <c r="C194" s="43">
        <v>0</v>
      </c>
      <c r="D194" s="43">
        <v>0.66</v>
      </c>
      <c r="E194" s="43">
        <v>2.96</v>
      </c>
      <c r="F194" s="43">
        <v>5.07</v>
      </c>
      <c r="G194" s="43">
        <v>7.36</v>
      </c>
      <c r="H194" s="43">
        <v>8.1</v>
      </c>
      <c r="I194" s="43">
        <v>6.76</v>
      </c>
      <c r="J194" s="43">
        <v>4.71</v>
      </c>
      <c r="K194" s="43">
        <v>2.44</v>
      </c>
      <c r="L194" s="43">
        <v>0</v>
      </c>
      <c r="M194" s="43">
        <v>0</v>
      </c>
      <c r="N194" s="43">
        <v>5.8</v>
      </c>
      <c r="O194" s="44">
        <v>23</v>
      </c>
    </row>
    <row r="195" spans="1:15" ht="14.25">
      <c r="A195" s="42" t="s">
        <v>142</v>
      </c>
      <c r="B195" s="43">
        <v>0</v>
      </c>
      <c r="C195" s="43">
        <v>0.03</v>
      </c>
      <c r="D195" s="43">
        <v>2.22</v>
      </c>
      <c r="E195" s="43">
        <v>3.6</v>
      </c>
      <c r="F195" s="43">
        <v>5.72</v>
      </c>
      <c r="G195" s="43">
        <v>7.62</v>
      </c>
      <c r="H195" s="43">
        <v>8.14</v>
      </c>
      <c r="I195" s="43">
        <v>6.68</v>
      </c>
      <c r="J195" s="43">
        <v>5</v>
      </c>
      <c r="K195" s="43">
        <v>2.93</v>
      </c>
      <c r="L195" s="43">
        <v>0.21</v>
      </c>
      <c r="M195" s="43">
        <v>0</v>
      </c>
      <c r="N195" s="43">
        <v>5.8</v>
      </c>
      <c r="O195" s="44">
        <v>23</v>
      </c>
    </row>
    <row r="196" spans="1:15" ht="14.25">
      <c r="A196" s="45" t="s">
        <v>289</v>
      </c>
      <c r="B196" s="43">
        <v>0</v>
      </c>
      <c r="C196" s="43">
        <v>0</v>
      </c>
      <c r="D196" s="43">
        <v>0.05</v>
      </c>
      <c r="E196" s="43">
        <v>2.05</v>
      </c>
      <c r="F196" s="43">
        <v>3.6</v>
      </c>
      <c r="G196" s="43">
        <v>5.54</v>
      </c>
      <c r="H196" s="43">
        <v>6.1</v>
      </c>
      <c r="I196" s="43">
        <v>5.22</v>
      </c>
      <c r="J196" s="43">
        <v>3.49</v>
      </c>
      <c r="K196" s="43">
        <v>0.41</v>
      </c>
      <c r="L196" s="43">
        <v>0</v>
      </c>
      <c r="M196" s="43">
        <v>0</v>
      </c>
      <c r="N196" s="43">
        <v>5.8</v>
      </c>
      <c r="O196" s="44">
        <v>23</v>
      </c>
    </row>
    <row r="197" spans="1:15" ht="14.25">
      <c r="A197" s="42" t="s">
        <v>143</v>
      </c>
      <c r="B197" s="43">
        <v>0</v>
      </c>
      <c r="C197" s="43">
        <v>0</v>
      </c>
      <c r="D197" s="43">
        <v>0</v>
      </c>
      <c r="E197" s="43">
        <v>2.56</v>
      </c>
      <c r="F197" s="43">
        <v>5.72</v>
      </c>
      <c r="G197" s="43">
        <v>7.62</v>
      </c>
      <c r="H197" s="43">
        <v>8.14</v>
      </c>
      <c r="I197" s="43">
        <v>6.68</v>
      </c>
      <c r="J197" s="43">
        <v>1.96</v>
      </c>
      <c r="K197" s="43">
        <v>0</v>
      </c>
      <c r="L197" s="43">
        <v>0</v>
      </c>
      <c r="M197" s="43">
        <v>0</v>
      </c>
      <c r="N197" s="43">
        <v>8.5</v>
      </c>
      <c r="O197" s="44">
        <v>22.5</v>
      </c>
    </row>
    <row r="198" spans="1:15" ht="14.25">
      <c r="A198" s="42" t="s">
        <v>367</v>
      </c>
      <c r="B198" s="43">
        <v>0</v>
      </c>
      <c r="C198" s="43">
        <v>0</v>
      </c>
      <c r="D198" s="43">
        <v>0</v>
      </c>
      <c r="E198" s="43">
        <v>1.11</v>
      </c>
      <c r="F198" s="43">
        <v>5.07</v>
      </c>
      <c r="G198" s="43">
        <v>7.36</v>
      </c>
      <c r="H198" s="43">
        <v>8.1</v>
      </c>
      <c r="I198" s="43">
        <v>6.76</v>
      </c>
      <c r="J198" s="43">
        <v>1.82</v>
      </c>
      <c r="K198" s="43">
        <v>0</v>
      </c>
      <c r="L198" s="43">
        <v>0</v>
      </c>
      <c r="M198" s="43">
        <v>0</v>
      </c>
      <c r="N198" s="43">
        <v>8.5</v>
      </c>
      <c r="O198" s="44">
        <v>22.5</v>
      </c>
    </row>
    <row r="199" spans="1:15" ht="14.25">
      <c r="A199" s="45" t="s">
        <v>290</v>
      </c>
      <c r="B199" s="43">
        <v>0</v>
      </c>
      <c r="C199" s="43">
        <v>0</v>
      </c>
      <c r="D199" s="43">
        <v>0</v>
      </c>
      <c r="E199" s="43">
        <v>0.62</v>
      </c>
      <c r="F199" s="43">
        <v>3.6</v>
      </c>
      <c r="G199" s="43">
        <v>5.54</v>
      </c>
      <c r="H199" s="43">
        <v>6.1</v>
      </c>
      <c r="I199" s="43">
        <v>4.56</v>
      </c>
      <c r="J199" s="43">
        <v>0</v>
      </c>
      <c r="K199" s="43">
        <v>0</v>
      </c>
      <c r="L199" s="43">
        <v>0</v>
      </c>
      <c r="M199" s="43">
        <v>0</v>
      </c>
      <c r="N199" s="43">
        <v>8.5</v>
      </c>
      <c r="O199" s="44">
        <v>22.5</v>
      </c>
    </row>
    <row r="200" spans="1:15" ht="14.25">
      <c r="A200" s="45" t="s">
        <v>144</v>
      </c>
      <c r="B200" s="43">
        <v>0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3.14</v>
      </c>
      <c r="J200" s="43">
        <v>4.51</v>
      </c>
      <c r="K200" s="43">
        <v>1.67</v>
      </c>
      <c r="L200" s="43">
        <v>0</v>
      </c>
      <c r="M200" s="43">
        <v>0</v>
      </c>
      <c r="N200" s="43">
        <v>2.1</v>
      </c>
      <c r="O200" s="44">
        <v>9</v>
      </c>
    </row>
    <row r="201" spans="1:15" ht="14.25">
      <c r="A201" s="45" t="s">
        <v>323</v>
      </c>
      <c r="B201" s="43">
        <v>0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3.43</v>
      </c>
      <c r="J201" s="43">
        <v>4.2</v>
      </c>
      <c r="K201" s="43">
        <v>0.34</v>
      </c>
      <c r="L201" s="43">
        <v>0</v>
      </c>
      <c r="M201" s="43">
        <v>0</v>
      </c>
      <c r="N201" s="43">
        <v>2.1</v>
      </c>
      <c r="O201" s="44">
        <v>9</v>
      </c>
    </row>
    <row r="202" spans="1:15" ht="14.25">
      <c r="A202" s="45" t="s">
        <v>145</v>
      </c>
      <c r="B202" s="43">
        <v>0</v>
      </c>
      <c r="C202" s="43">
        <v>0</v>
      </c>
      <c r="D202" s="43">
        <v>0</v>
      </c>
      <c r="E202" s="43">
        <v>1.29</v>
      </c>
      <c r="F202" s="43">
        <v>5.08</v>
      </c>
      <c r="G202" s="43">
        <v>4.68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2.1</v>
      </c>
      <c r="O202" s="44">
        <v>9</v>
      </c>
    </row>
    <row r="203" spans="1:15" ht="14.25">
      <c r="A203" s="42" t="s">
        <v>163</v>
      </c>
      <c r="B203" s="43">
        <v>0</v>
      </c>
      <c r="C203" s="43">
        <v>0</v>
      </c>
      <c r="D203" s="43">
        <v>0</v>
      </c>
      <c r="E203" s="43">
        <v>1.47</v>
      </c>
      <c r="F203" s="43">
        <v>1.39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2.1</v>
      </c>
      <c r="O203" s="44">
        <v>9</v>
      </c>
    </row>
    <row r="204" spans="1:15" ht="14.25">
      <c r="A204" s="42" t="s">
        <v>226</v>
      </c>
      <c r="B204" s="43">
        <v>0</v>
      </c>
      <c r="C204" s="43">
        <v>0</v>
      </c>
      <c r="D204" s="43">
        <v>0</v>
      </c>
      <c r="E204" s="43">
        <v>0</v>
      </c>
      <c r="F204" s="43">
        <v>2.17</v>
      </c>
      <c r="G204" s="43">
        <v>2.07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2.1</v>
      </c>
      <c r="O204" s="44">
        <v>9</v>
      </c>
    </row>
    <row r="205" spans="1:15" ht="14.25">
      <c r="A205" s="45" t="s">
        <v>324</v>
      </c>
      <c r="B205" s="43">
        <v>0</v>
      </c>
      <c r="C205" s="43">
        <v>1.11</v>
      </c>
      <c r="D205" s="43">
        <v>2.32</v>
      </c>
      <c r="E205" s="43">
        <v>2.96</v>
      </c>
      <c r="F205" s="43">
        <v>0.89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2.1</v>
      </c>
      <c r="O205" s="44">
        <v>9</v>
      </c>
    </row>
    <row r="206" spans="1:15" ht="14.25">
      <c r="A206" s="42" t="s">
        <v>113</v>
      </c>
      <c r="B206" s="43">
        <v>0</v>
      </c>
      <c r="C206" s="43">
        <v>0</v>
      </c>
      <c r="D206" s="43">
        <v>0</v>
      </c>
      <c r="E206" s="43">
        <v>0</v>
      </c>
      <c r="F206" s="43">
        <v>1.35</v>
      </c>
      <c r="G206" s="43">
        <v>4.5</v>
      </c>
      <c r="H206" s="43">
        <v>5.97</v>
      </c>
      <c r="I206" s="43">
        <v>4.55</v>
      </c>
      <c r="J206" s="43">
        <v>0.99</v>
      </c>
      <c r="K206" s="43">
        <v>0</v>
      </c>
      <c r="L206" s="43">
        <v>0</v>
      </c>
      <c r="M206" s="43">
        <v>0</v>
      </c>
      <c r="N206" s="43">
        <v>2.5</v>
      </c>
      <c r="O206" s="44">
        <v>16</v>
      </c>
    </row>
    <row r="207" spans="1:15" ht="14.25">
      <c r="A207" s="45" t="s">
        <v>146</v>
      </c>
      <c r="B207" s="43">
        <v>0</v>
      </c>
      <c r="C207" s="43">
        <v>0</v>
      </c>
      <c r="D207" s="43">
        <v>0</v>
      </c>
      <c r="E207" s="43">
        <v>1.27</v>
      </c>
      <c r="F207" s="43">
        <v>4.54</v>
      </c>
      <c r="G207" s="43">
        <v>6.54</v>
      </c>
      <c r="H207" s="43">
        <v>5.44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2.5</v>
      </c>
      <c r="O207" s="44">
        <v>16</v>
      </c>
    </row>
    <row r="208" spans="1:15" ht="14.25">
      <c r="A208" s="42" t="s">
        <v>164</v>
      </c>
      <c r="B208" s="43">
        <v>0</v>
      </c>
      <c r="C208" s="43">
        <v>0</v>
      </c>
      <c r="D208" s="43">
        <v>0</v>
      </c>
      <c r="E208" s="43">
        <v>0</v>
      </c>
      <c r="F208" s="43">
        <v>1.24</v>
      </c>
      <c r="G208" s="43">
        <v>3.67</v>
      </c>
      <c r="H208" s="43">
        <v>4.01</v>
      </c>
      <c r="I208" s="43">
        <v>1.82</v>
      </c>
      <c r="J208" s="43">
        <v>0</v>
      </c>
      <c r="K208" s="43">
        <v>0</v>
      </c>
      <c r="L208" s="43">
        <v>0</v>
      </c>
      <c r="M208" s="43">
        <v>0</v>
      </c>
      <c r="N208" s="43">
        <v>2.5</v>
      </c>
      <c r="O208" s="44">
        <v>16</v>
      </c>
    </row>
    <row r="209" spans="1:15" ht="14.25">
      <c r="A209" s="42" t="s">
        <v>180</v>
      </c>
      <c r="B209" s="43">
        <v>0</v>
      </c>
      <c r="C209" s="43">
        <v>0</v>
      </c>
      <c r="D209" s="43">
        <v>0</v>
      </c>
      <c r="E209" s="43">
        <v>0</v>
      </c>
      <c r="F209" s="43">
        <v>1.9</v>
      </c>
      <c r="G209" s="43">
        <v>5.89</v>
      </c>
      <c r="H209" s="43">
        <v>6.66</v>
      </c>
      <c r="I209" s="43">
        <v>4.54</v>
      </c>
      <c r="J209" s="43">
        <v>0</v>
      </c>
      <c r="K209" s="43">
        <v>0</v>
      </c>
      <c r="L209" s="43">
        <v>0</v>
      </c>
      <c r="M209" s="43">
        <v>0</v>
      </c>
      <c r="N209" s="43">
        <v>2.5</v>
      </c>
      <c r="O209" s="44">
        <v>16</v>
      </c>
    </row>
    <row r="210" spans="1:15" ht="14.25">
      <c r="A210" s="42" t="s">
        <v>203</v>
      </c>
      <c r="B210" s="43">
        <v>0</v>
      </c>
      <c r="C210" s="43">
        <v>0</v>
      </c>
      <c r="D210" s="43">
        <v>0</v>
      </c>
      <c r="E210" s="43">
        <v>0</v>
      </c>
      <c r="F210" s="43">
        <v>0.45</v>
      </c>
      <c r="G210" s="43">
        <v>4.12</v>
      </c>
      <c r="H210" s="43">
        <v>6.16</v>
      </c>
      <c r="I210" s="43">
        <v>5.27</v>
      </c>
      <c r="J210" s="43">
        <v>0.97</v>
      </c>
      <c r="K210" s="43">
        <v>0</v>
      </c>
      <c r="L210" s="43">
        <v>0</v>
      </c>
      <c r="M210" s="43">
        <v>0</v>
      </c>
      <c r="N210" s="43">
        <v>2.5</v>
      </c>
      <c r="O210" s="44">
        <v>16</v>
      </c>
    </row>
    <row r="211" spans="1:15" ht="14.25">
      <c r="A211" s="42" t="s">
        <v>227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43">
        <v>2.13</v>
      </c>
      <c r="H211" s="43">
        <v>3.64</v>
      </c>
      <c r="I211" s="43">
        <v>1.65</v>
      </c>
      <c r="J211" s="43">
        <v>0</v>
      </c>
      <c r="K211" s="43">
        <v>0</v>
      </c>
      <c r="L211" s="43">
        <v>0</v>
      </c>
      <c r="M211" s="43">
        <v>0</v>
      </c>
      <c r="N211" s="43">
        <v>2.5</v>
      </c>
      <c r="O211" s="44">
        <v>16</v>
      </c>
    </row>
    <row r="212" spans="1:15" ht="14.25">
      <c r="A212" s="42" t="s">
        <v>239</v>
      </c>
      <c r="B212" s="43">
        <v>0</v>
      </c>
      <c r="C212" s="43">
        <v>0</v>
      </c>
      <c r="D212" s="43">
        <v>0</v>
      </c>
      <c r="E212" s="43">
        <v>0.08</v>
      </c>
      <c r="F212" s="43">
        <v>2.13</v>
      </c>
      <c r="G212" s="43">
        <v>4.24</v>
      </c>
      <c r="H212" s="43">
        <v>4.97</v>
      </c>
      <c r="I212" s="43">
        <v>4.18</v>
      </c>
      <c r="J212" s="43">
        <v>2.76</v>
      </c>
      <c r="K212" s="43">
        <v>0.22</v>
      </c>
      <c r="L212" s="43">
        <v>0</v>
      </c>
      <c r="M212" s="43">
        <v>0</v>
      </c>
      <c r="N212" s="43">
        <v>2.5</v>
      </c>
      <c r="O212" s="44">
        <v>16</v>
      </c>
    </row>
    <row r="213" spans="1:15" ht="14.25">
      <c r="A213" s="45" t="s">
        <v>299</v>
      </c>
      <c r="B213" s="43">
        <v>0</v>
      </c>
      <c r="C213" s="43">
        <v>0</v>
      </c>
      <c r="D213" s="43">
        <v>0</v>
      </c>
      <c r="E213" s="43">
        <v>0</v>
      </c>
      <c r="F213" s="43">
        <v>0.82</v>
      </c>
      <c r="G213" s="43">
        <v>4.04</v>
      </c>
      <c r="H213" s="43">
        <v>5.77</v>
      </c>
      <c r="I213" s="43">
        <v>4.63</v>
      </c>
      <c r="J213" s="43">
        <v>1.65</v>
      </c>
      <c r="K213" s="43">
        <v>0</v>
      </c>
      <c r="L213" s="43">
        <v>0</v>
      </c>
      <c r="M213" s="43">
        <v>0</v>
      </c>
      <c r="N213" s="43">
        <v>2.5</v>
      </c>
      <c r="O213" s="44">
        <v>16</v>
      </c>
    </row>
    <row r="214" spans="1:15" ht="14.25">
      <c r="A214" s="45" t="s">
        <v>315</v>
      </c>
      <c r="B214" s="43">
        <v>0</v>
      </c>
      <c r="C214" s="43">
        <v>0</v>
      </c>
      <c r="D214" s="43">
        <v>0</v>
      </c>
      <c r="E214" s="43">
        <v>0.36</v>
      </c>
      <c r="F214" s="43">
        <v>2.95</v>
      </c>
      <c r="G214" s="43">
        <v>5.2</v>
      </c>
      <c r="H214" s="43">
        <v>6.44</v>
      </c>
      <c r="I214" s="43">
        <v>5.11</v>
      </c>
      <c r="J214" s="43">
        <v>2.71</v>
      </c>
      <c r="K214" s="43">
        <v>0</v>
      </c>
      <c r="L214" s="43">
        <v>0</v>
      </c>
      <c r="M214" s="43">
        <v>0</v>
      </c>
      <c r="N214" s="43">
        <v>2.5</v>
      </c>
      <c r="O214" s="44">
        <v>16</v>
      </c>
    </row>
    <row r="215" spans="1:15" ht="14.25">
      <c r="A215" s="45" t="s">
        <v>325</v>
      </c>
      <c r="B215" s="43">
        <v>0</v>
      </c>
      <c r="C215" s="43">
        <v>0</v>
      </c>
      <c r="D215" s="43">
        <v>0</v>
      </c>
      <c r="E215" s="43">
        <v>1.28</v>
      </c>
      <c r="F215" s="43">
        <v>4.62</v>
      </c>
      <c r="G215" s="43">
        <v>6.27</v>
      </c>
      <c r="H215" s="43">
        <v>2.29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2.5</v>
      </c>
      <c r="O215" s="44">
        <v>16</v>
      </c>
    </row>
    <row r="216" spans="1:15" ht="14.25">
      <c r="A216" s="42" t="s">
        <v>165</v>
      </c>
      <c r="B216" s="43">
        <v>0</v>
      </c>
      <c r="C216" s="43">
        <v>0</v>
      </c>
      <c r="D216" s="43">
        <v>0</v>
      </c>
      <c r="E216" s="43">
        <v>1.01</v>
      </c>
      <c r="F216" s="43">
        <v>3.03</v>
      </c>
      <c r="G216" s="43">
        <v>5.05</v>
      </c>
      <c r="H216" s="43">
        <v>5.3</v>
      </c>
      <c r="I216" s="43">
        <v>3.69</v>
      </c>
      <c r="J216" s="43">
        <v>1.58</v>
      </c>
      <c r="K216" s="43">
        <v>0</v>
      </c>
      <c r="L216" s="43">
        <v>0</v>
      </c>
      <c r="M216" s="43">
        <v>0</v>
      </c>
      <c r="N216" s="43">
        <v>2</v>
      </c>
      <c r="O216" s="44">
        <v>6</v>
      </c>
    </row>
    <row r="217" spans="1:15" ht="14.25">
      <c r="A217" s="42" t="s">
        <v>417</v>
      </c>
      <c r="B217" s="43">
        <v>0</v>
      </c>
      <c r="C217" s="43">
        <v>0</v>
      </c>
      <c r="D217" s="43">
        <v>0</v>
      </c>
      <c r="E217" s="43">
        <v>0</v>
      </c>
      <c r="F217" s="43">
        <v>1.25</v>
      </c>
      <c r="G217" s="43">
        <v>4.19</v>
      </c>
      <c r="H217" s="43">
        <v>4.5</v>
      </c>
      <c r="I217" s="43">
        <v>3.08</v>
      </c>
      <c r="J217" s="43">
        <v>0.87</v>
      </c>
      <c r="K217" s="43">
        <v>0</v>
      </c>
      <c r="L217" s="43">
        <v>0</v>
      </c>
      <c r="M217" s="43">
        <v>0</v>
      </c>
      <c r="N217" s="43">
        <v>2</v>
      </c>
      <c r="O217" s="44">
        <v>6</v>
      </c>
    </row>
    <row r="218" spans="1:15" ht="14.25">
      <c r="A218" s="42" t="s">
        <v>69</v>
      </c>
      <c r="B218" s="43">
        <v>0</v>
      </c>
      <c r="C218" s="43">
        <v>0</v>
      </c>
      <c r="D218" s="43">
        <v>0</v>
      </c>
      <c r="E218" s="43">
        <v>0</v>
      </c>
      <c r="F218" s="43">
        <v>3.43</v>
      </c>
      <c r="G218" s="43">
        <v>7.31</v>
      </c>
      <c r="H218" s="43">
        <v>1.75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3.2</v>
      </c>
      <c r="O218" s="44" t="s">
        <v>352</v>
      </c>
    </row>
    <row r="219" spans="1:15" ht="14.25">
      <c r="A219" s="42" t="s">
        <v>76</v>
      </c>
      <c r="B219" s="43">
        <v>0</v>
      </c>
      <c r="C219" s="43">
        <v>0</v>
      </c>
      <c r="D219" s="43">
        <v>0</v>
      </c>
      <c r="E219" s="43">
        <v>0</v>
      </c>
      <c r="F219" s="43">
        <v>3.51</v>
      </c>
      <c r="G219" s="43">
        <v>7.3</v>
      </c>
      <c r="H219" s="43">
        <v>2.08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3.2</v>
      </c>
      <c r="O219" s="44" t="s">
        <v>352</v>
      </c>
    </row>
    <row r="220" spans="1:15" ht="14.25">
      <c r="A220" s="42" t="s">
        <v>82</v>
      </c>
      <c r="B220" s="43">
        <v>0</v>
      </c>
      <c r="C220" s="43">
        <v>0</v>
      </c>
      <c r="D220" s="43">
        <v>0</v>
      </c>
      <c r="E220" s="43">
        <v>0</v>
      </c>
      <c r="F220" s="43">
        <v>2.86</v>
      </c>
      <c r="G220" s="43">
        <v>6.35</v>
      </c>
      <c r="H220" s="43">
        <v>6.5</v>
      </c>
      <c r="I220" s="43">
        <v>3.02</v>
      </c>
      <c r="J220" s="43">
        <v>0</v>
      </c>
      <c r="K220" s="43">
        <v>0</v>
      </c>
      <c r="L220" s="43">
        <v>0</v>
      </c>
      <c r="M220" s="43">
        <v>0</v>
      </c>
      <c r="N220" s="43">
        <v>3.2</v>
      </c>
      <c r="O220" s="44" t="s">
        <v>352</v>
      </c>
    </row>
    <row r="221" spans="1:15" ht="14.25">
      <c r="A221" s="42" t="s">
        <v>90</v>
      </c>
      <c r="B221" s="43">
        <v>0</v>
      </c>
      <c r="C221" s="43">
        <v>0</v>
      </c>
      <c r="D221" s="43">
        <v>2.32</v>
      </c>
      <c r="E221" s="43">
        <v>4.97</v>
      </c>
      <c r="F221" s="43">
        <v>2.13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3.2</v>
      </c>
      <c r="O221" s="44" t="s">
        <v>352</v>
      </c>
    </row>
    <row r="222" spans="1:15" ht="14.25">
      <c r="A222" s="42" t="s">
        <v>122</v>
      </c>
      <c r="B222" s="43">
        <v>0</v>
      </c>
      <c r="C222" s="43">
        <v>0</v>
      </c>
      <c r="D222" s="43">
        <v>0</v>
      </c>
      <c r="E222" s="43">
        <v>0</v>
      </c>
      <c r="F222" s="43">
        <v>3.52</v>
      </c>
      <c r="G222" s="43">
        <v>7.8</v>
      </c>
      <c r="H222" s="43">
        <v>7.17</v>
      </c>
      <c r="I222" s="43">
        <v>0.73</v>
      </c>
      <c r="J222" s="43">
        <v>0</v>
      </c>
      <c r="K222" s="43">
        <v>0</v>
      </c>
      <c r="L222" s="43">
        <v>0</v>
      </c>
      <c r="M222" s="43">
        <v>0</v>
      </c>
      <c r="N222" s="43">
        <v>3.2</v>
      </c>
      <c r="O222" s="44" t="s">
        <v>352</v>
      </c>
    </row>
    <row r="223" spans="1:15" ht="14.25">
      <c r="A223" s="42" t="s">
        <v>166</v>
      </c>
      <c r="B223" s="43">
        <v>0</v>
      </c>
      <c r="C223" s="43">
        <v>0</v>
      </c>
      <c r="D223" s="43">
        <v>0</v>
      </c>
      <c r="E223" s="43">
        <v>1.85</v>
      </c>
      <c r="F223" s="43">
        <v>3.58</v>
      </c>
      <c r="G223" s="43">
        <v>1.23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3.2</v>
      </c>
      <c r="O223" s="44" t="s">
        <v>352</v>
      </c>
    </row>
    <row r="224" spans="1:15" ht="14.25">
      <c r="A224" s="42" t="s">
        <v>68</v>
      </c>
      <c r="B224" s="43">
        <v>0</v>
      </c>
      <c r="C224" s="43">
        <v>0</v>
      </c>
      <c r="D224" s="43">
        <v>0</v>
      </c>
      <c r="E224" s="43">
        <v>0</v>
      </c>
      <c r="F224" s="43">
        <v>1.97</v>
      </c>
      <c r="G224" s="43">
        <v>4.12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3.2</v>
      </c>
      <c r="O224" s="44" t="s">
        <v>352</v>
      </c>
    </row>
    <row r="225" spans="1:15" ht="14.25">
      <c r="A225" s="45" t="s">
        <v>147</v>
      </c>
      <c r="B225" s="43">
        <v>0</v>
      </c>
      <c r="C225" s="43">
        <v>0.08</v>
      </c>
      <c r="D225" s="43">
        <v>2.03</v>
      </c>
      <c r="E225" s="43">
        <v>3.42</v>
      </c>
      <c r="F225" s="43">
        <v>4.95</v>
      </c>
      <c r="G225" s="43">
        <v>4.01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1.8</v>
      </c>
      <c r="O225" s="44">
        <v>7.5</v>
      </c>
    </row>
    <row r="226" spans="1:15" ht="14.25">
      <c r="A226" s="45" t="s">
        <v>181</v>
      </c>
      <c r="B226" s="43">
        <v>0.83</v>
      </c>
      <c r="C226" s="43">
        <v>1.04</v>
      </c>
      <c r="D226" s="43">
        <v>1.35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0.39</v>
      </c>
      <c r="K226" s="43">
        <v>1.45</v>
      </c>
      <c r="L226" s="43">
        <v>1.11</v>
      </c>
      <c r="M226" s="43">
        <v>0.64</v>
      </c>
      <c r="N226" s="43">
        <v>1.8</v>
      </c>
      <c r="O226" s="44">
        <v>7.5</v>
      </c>
    </row>
    <row r="227" spans="1:15" ht="14.25">
      <c r="A227" s="45" t="s">
        <v>326</v>
      </c>
      <c r="B227" s="43">
        <v>0.77</v>
      </c>
      <c r="C227" s="43">
        <v>1.33</v>
      </c>
      <c r="D227" s="43">
        <v>2.27</v>
      </c>
      <c r="E227" s="43">
        <v>2.95</v>
      </c>
      <c r="F227" s="43">
        <v>2.45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0.34</v>
      </c>
      <c r="M227" s="43">
        <v>0.54</v>
      </c>
      <c r="N227" s="43">
        <v>1.8</v>
      </c>
      <c r="O227" s="44">
        <v>7.5</v>
      </c>
    </row>
    <row r="228" spans="1:15" ht="14.25">
      <c r="A228" s="42" t="s">
        <v>91</v>
      </c>
      <c r="B228" s="43">
        <v>0</v>
      </c>
      <c r="C228" s="43">
        <v>0</v>
      </c>
      <c r="D228" s="43">
        <v>0.31</v>
      </c>
      <c r="E228" s="43">
        <v>2.76</v>
      </c>
      <c r="F228" s="43">
        <v>5.06</v>
      </c>
      <c r="G228" s="43">
        <v>6.35</v>
      </c>
      <c r="H228" s="43">
        <v>3.7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1.8</v>
      </c>
      <c r="O228" s="44">
        <v>7.5</v>
      </c>
    </row>
    <row r="229" spans="1:15" ht="14.25">
      <c r="A229" s="45" t="s">
        <v>148</v>
      </c>
      <c r="B229" s="43">
        <v>1.02</v>
      </c>
      <c r="C229" s="43">
        <v>1.32</v>
      </c>
      <c r="D229" s="43">
        <v>1.05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1.11</v>
      </c>
      <c r="L229" s="43">
        <v>1.24</v>
      </c>
      <c r="M229" s="43">
        <v>0.86</v>
      </c>
      <c r="N229" s="43">
        <v>1.8</v>
      </c>
      <c r="O229" s="44">
        <v>7.5</v>
      </c>
    </row>
    <row r="230" spans="1:15" ht="14.25">
      <c r="A230" s="45" t="s">
        <v>182</v>
      </c>
      <c r="B230" s="43">
        <v>0</v>
      </c>
      <c r="C230" s="43">
        <v>0</v>
      </c>
      <c r="D230" s="43">
        <v>1.57</v>
      </c>
      <c r="E230" s="43">
        <v>3.17</v>
      </c>
      <c r="F230" s="43">
        <v>4.3</v>
      </c>
      <c r="G230" s="43">
        <v>1.42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1.8</v>
      </c>
      <c r="O230" s="44">
        <v>7.5</v>
      </c>
    </row>
    <row r="231" spans="1:15" ht="14.25">
      <c r="A231" s="42" t="s">
        <v>204</v>
      </c>
      <c r="B231" s="43">
        <v>0.56</v>
      </c>
      <c r="C231" s="43">
        <v>1.26</v>
      </c>
      <c r="D231" s="43">
        <v>2.47</v>
      </c>
      <c r="E231" s="43">
        <v>3.19</v>
      </c>
      <c r="F231" s="43">
        <v>2.07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1.8</v>
      </c>
      <c r="O231" s="44">
        <v>7.5</v>
      </c>
    </row>
    <row r="232" spans="1:15" ht="14.25">
      <c r="A232" s="45" t="s">
        <v>335</v>
      </c>
      <c r="B232" s="43">
        <v>0</v>
      </c>
      <c r="C232" s="43">
        <v>0</v>
      </c>
      <c r="D232" s="43">
        <v>0</v>
      </c>
      <c r="E232" s="43">
        <v>0.46</v>
      </c>
      <c r="F232" s="43">
        <v>2.39</v>
      </c>
      <c r="G232" s="43">
        <v>4.36</v>
      </c>
      <c r="H232" s="43">
        <v>4.99</v>
      </c>
      <c r="I232" s="43">
        <v>3.26</v>
      </c>
      <c r="J232" s="43">
        <v>0.17</v>
      </c>
      <c r="K232" s="43">
        <v>0</v>
      </c>
      <c r="L232" s="43">
        <v>0</v>
      </c>
      <c r="M232" s="43">
        <v>0</v>
      </c>
      <c r="N232" s="43">
        <v>1.8</v>
      </c>
      <c r="O232" s="44">
        <v>7.5</v>
      </c>
    </row>
    <row r="233" spans="1:15" ht="14.25">
      <c r="A233" s="45" t="s">
        <v>327</v>
      </c>
      <c r="B233" s="43">
        <v>0</v>
      </c>
      <c r="C233" s="43">
        <v>0</v>
      </c>
      <c r="D233" s="43">
        <v>1.18</v>
      </c>
      <c r="E233" s="43">
        <v>3.07</v>
      </c>
      <c r="F233" s="43">
        <v>5</v>
      </c>
      <c r="G233" s="43">
        <v>6.11</v>
      </c>
      <c r="H233" s="43">
        <v>3.61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1.8</v>
      </c>
      <c r="O233" s="44">
        <v>7.5</v>
      </c>
    </row>
    <row r="234" spans="1:15" ht="14.25">
      <c r="A234" s="42" t="s">
        <v>43</v>
      </c>
      <c r="B234" s="43">
        <v>0</v>
      </c>
      <c r="C234" s="43">
        <v>0</v>
      </c>
      <c r="D234" s="43">
        <v>0</v>
      </c>
      <c r="E234" s="43">
        <v>1.75</v>
      </c>
      <c r="F234" s="43">
        <v>5.03</v>
      </c>
      <c r="G234" s="43">
        <v>7.31</v>
      </c>
      <c r="H234" s="43">
        <v>7.98</v>
      </c>
      <c r="I234" s="43">
        <v>6.62</v>
      </c>
      <c r="J234" s="43">
        <v>4.63</v>
      </c>
      <c r="K234" s="43">
        <v>1.59</v>
      </c>
      <c r="L234" s="43">
        <v>0</v>
      </c>
      <c r="M234" s="43">
        <v>0</v>
      </c>
      <c r="N234" s="43">
        <v>9.9</v>
      </c>
      <c r="O234" s="44">
        <v>31.5</v>
      </c>
    </row>
    <row r="235" spans="1:15" ht="14.25">
      <c r="A235" s="42" t="s">
        <v>50</v>
      </c>
      <c r="B235" s="43">
        <v>0</v>
      </c>
      <c r="C235" s="43">
        <v>0</v>
      </c>
      <c r="D235" s="43">
        <v>0.44</v>
      </c>
      <c r="E235" s="43">
        <v>2.51</v>
      </c>
      <c r="F235" s="43">
        <v>3.96</v>
      </c>
      <c r="G235" s="43">
        <v>5</v>
      </c>
      <c r="H235" s="43">
        <v>5.35</v>
      </c>
      <c r="I235" s="43">
        <v>4.32</v>
      </c>
      <c r="J235" s="43">
        <v>2.87</v>
      </c>
      <c r="K235" s="43">
        <v>1.36</v>
      </c>
      <c r="L235" s="43">
        <v>0</v>
      </c>
      <c r="M235" s="43">
        <v>0</v>
      </c>
      <c r="N235" s="43">
        <v>9.9</v>
      </c>
      <c r="O235" s="44">
        <v>31.5</v>
      </c>
    </row>
    <row r="236" spans="1:15" ht="14.25">
      <c r="A236" s="42" t="s">
        <v>58</v>
      </c>
      <c r="B236" s="43">
        <v>0</v>
      </c>
      <c r="C236" s="43">
        <v>0</v>
      </c>
      <c r="D236" s="43">
        <v>0.16</v>
      </c>
      <c r="E236" s="43">
        <v>2.37</v>
      </c>
      <c r="F236" s="43">
        <v>4.38</v>
      </c>
      <c r="G236" s="43">
        <v>6.74</v>
      </c>
      <c r="H236" s="43">
        <v>7.63</v>
      </c>
      <c r="I236" s="43">
        <v>6.45</v>
      </c>
      <c r="J236" s="43">
        <v>4.27</v>
      </c>
      <c r="K236" s="43">
        <v>1.47</v>
      </c>
      <c r="L236" s="43">
        <v>0</v>
      </c>
      <c r="M236" s="43">
        <v>0</v>
      </c>
      <c r="N236" s="43">
        <v>9.9</v>
      </c>
      <c r="O236" s="44">
        <v>31.5</v>
      </c>
    </row>
    <row r="237" spans="1:15" ht="14.25">
      <c r="A237" s="42" t="s">
        <v>369</v>
      </c>
      <c r="B237" s="43">
        <v>0</v>
      </c>
      <c r="C237" s="43">
        <v>0</v>
      </c>
      <c r="D237" s="43">
        <v>0.44</v>
      </c>
      <c r="E237" s="43">
        <v>2.51</v>
      </c>
      <c r="F237" s="43">
        <v>3.96</v>
      </c>
      <c r="G237" s="43">
        <v>5</v>
      </c>
      <c r="H237" s="43">
        <v>5.35</v>
      </c>
      <c r="I237" s="43">
        <v>4.32</v>
      </c>
      <c r="J237" s="43">
        <v>2.87</v>
      </c>
      <c r="K237" s="43">
        <v>1.36</v>
      </c>
      <c r="L237" s="43">
        <v>0</v>
      </c>
      <c r="M237" s="43">
        <v>0</v>
      </c>
      <c r="N237" s="43">
        <v>9.9</v>
      </c>
      <c r="O237" s="44">
        <v>31.5</v>
      </c>
    </row>
    <row r="238" spans="1:15" ht="14.25">
      <c r="A238" s="42" t="s">
        <v>370</v>
      </c>
      <c r="B238" s="43">
        <v>0</v>
      </c>
      <c r="C238" s="43">
        <v>0</v>
      </c>
      <c r="D238" s="43">
        <v>0.64</v>
      </c>
      <c r="E238" s="43">
        <v>2.93</v>
      </c>
      <c r="F238" s="43">
        <v>4.87</v>
      </c>
      <c r="G238" s="43">
        <v>6.74</v>
      </c>
      <c r="H238" s="43">
        <v>6.87</v>
      </c>
      <c r="I238" s="43">
        <v>5.76</v>
      </c>
      <c r="J238" s="43">
        <v>4.15</v>
      </c>
      <c r="K238" s="43">
        <v>2.22</v>
      </c>
      <c r="L238" s="43">
        <v>0</v>
      </c>
      <c r="M238" s="43">
        <v>0</v>
      </c>
      <c r="N238" s="43">
        <v>9.9</v>
      </c>
      <c r="O238" s="44">
        <v>31.5</v>
      </c>
    </row>
    <row r="239" spans="1:15" ht="14.25">
      <c r="A239" s="42" t="s">
        <v>371</v>
      </c>
      <c r="B239" s="43">
        <v>0</v>
      </c>
      <c r="C239" s="43">
        <v>0</v>
      </c>
      <c r="D239" s="43">
        <v>0</v>
      </c>
      <c r="E239" s="43">
        <v>0</v>
      </c>
      <c r="F239" s="43">
        <v>0.69</v>
      </c>
      <c r="G239" s="43">
        <v>3.77</v>
      </c>
      <c r="H239" s="43">
        <v>4.46</v>
      </c>
      <c r="I239" s="43">
        <v>3.55</v>
      </c>
      <c r="J239" s="43">
        <v>1.62</v>
      </c>
      <c r="K239" s="43">
        <v>0</v>
      </c>
      <c r="L239" s="43">
        <v>0</v>
      </c>
      <c r="M239" s="43">
        <v>0</v>
      </c>
      <c r="N239" s="43">
        <v>9.9</v>
      </c>
      <c r="O239" s="44">
        <v>31.5</v>
      </c>
    </row>
    <row r="240" spans="1:15" ht="14.25">
      <c r="A240" s="42" t="s">
        <v>70</v>
      </c>
      <c r="B240" s="43">
        <v>0</v>
      </c>
      <c r="C240" s="43">
        <v>0</v>
      </c>
      <c r="D240" s="43">
        <v>0.06</v>
      </c>
      <c r="E240" s="43">
        <v>1.91</v>
      </c>
      <c r="F240" s="43">
        <v>3.25</v>
      </c>
      <c r="G240" s="43">
        <v>5.27</v>
      </c>
      <c r="H240" s="43">
        <v>5.8</v>
      </c>
      <c r="I240" s="43">
        <v>4.94</v>
      </c>
      <c r="J240" s="43">
        <v>3.41</v>
      </c>
      <c r="K240" s="43">
        <v>0.87</v>
      </c>
      <c r="L240" s="43">
        <v>0</v>
      </c>
      <c r="M240" s="43">
        <v>0</v>
      </c>
      <c r="N240" s="43">
        <v>9.9</v>
      </c>
      <c r="O240" s="44">
        <v>31.5</v>
      </c>
    </row>
    <row r="241" spans="1:15" ht="14.25">
      <c r="A241" s="42" t="s">
        <v>372</v>
      </c>
      <c r="B241" s="43">
        <v>0</v>
      </c>
      <c r="C241" s="43">
        <v>0</v>
      </c>
      <c r="D241" s="43">
        <v>0</v>
      </c>
      <c r="E241" s="43">
        <v>0</v>
      </c>
      <c r="F241" s="43">
        <v>2.09</v>
      </c>
      <c r="G241" s="43">
        <v>5.37</v>
      </c>
      <c r="H241" s="43">
        <v>6.12</v>
      </c>
      <c r="I241" s="43">
        <v>5.09</v>
      </c>
      <c r="J241" s="43">
        <v>2.84</v>
      </c>
      <c r="K241" s="43">
        <v>0</v>
      </c>
      <c r="L241" s="43">
        <v>0</v>
      </c>
      <c r="M241" s="43">
        <v>0</v>
      </c>
      <c r="N241" s="43">
        <v>9.9</v>
      </c>
      <c r="O241" s="44">
        <v>31.5</v>
      </c>
    </row>
    <row r="242" spans="1:15" ht="14.25">
      <c r="A242" s="42" t="s">
        <v>79</v>
      </c>
      <c r="B242" s="43">
        <v>0</v>
      </c>
      <c r="C242" s="43">
        <v>0</v>
      </c>
      <c r="D242" s="43">
        <v>0</v>
      </c>
      <c r="E242" s="43">
        <v>0</v>
      </c>
      <c r="F242" s="43">
        <v>1.68</v>
      </c>
      <c r="G242" s="43">
        <v>4.58</v>
      </c>
      <c r="H242" s="43">
        <v>5.3</v>
      </c>
      <c r="I242" s="43">
        <v>4.46</v>
      </c>
      <c r="J242" s="43">
        <v>2.27</v>
      </c>
      <c r="K242" s="43">
        <v>0</v>
      </c>
      <c r="L242" s="43">
        <v>0</v>
      </c>
      <c r="M242" s="43">
        <v>0</v>
      </c>
      <c r="N242" s="43">
        <v>9.9</v>
      </c>
      <c r="O242" s="44">
        <v>31.5</v>
      </c>
    </row>
    <row r="243" spans="1:15" ht="14.25">
      <c r="A243" s="42" t="s">
        <v>83</v>
      </c>
      <c r="B243" s="43">
        <v>0</v>
      </c>
      <c r="C243" s="43">
        <v>0</v>
      </c>
      <c r="D243" s="43">
        <v>0</v>
      </c>
      <c r="E243" s="43">
        <v>0</v>
      </c>
      <c r="F243" s="43">
        <v>1.64</v>
      </c>
      <c r="G243" s="43">
        <v>4.31</v>
      </c>
      <c r="H243" s="43">
        <v>4.43</v>
      </c>
      <c r="I243" s="43">
        <v>3.5</v>
      </c>
      <c r="J243" s="43">
        <v>0.77</v>
      </c>
      <c r="K243" s="43">
        <v>0</v>
      </c>
      <c r="L243" s="43">
        <v>0</v>
      </c>
      <c r="M243" s="43">
        <v>0</v>
      </c>
      <c r="N243" s="43">
        <v>9.9</v>
      </c>
      <c r="O243" s="44">
        <v>31.5</v>
      </c>
    </row>
    <row r="244" spans="1:15" ht="14.25">
      <c r="A244" s="42" t="s">
        <v>92</v>
      </c>
      <c r="B244" s="43">
        <v>0</v>
      </c>
      <c r="C244" s="43">
        <v>0</v>
      </c>
      <c r="D244" s="43">
        <v>0.98</v>
      </c>
      <c r="E244" s="43">
        <v>3.4</v>
      </c>
      <c r="F244" s="43">
        <v>5.58</v>
      </c>
      <c r="G244" s="43">
        <v>7.47</v>
      </c>
      <c r="H244" s="43">
        <v>7.38</v>
      </c>
      <c r="I244" s="43">
        <v>6.27</v>
      </c>
      <c r="J244" s="43">
        <v>4.71</v>
      </c>
      <c r="K244" s="43">
        <v>1.45</v>
      </c>
      <c r="L244" s="43">
        <v>0</v>
      </c>
      <c r="M244" s="43">
        <v>0</v>
      </c>
      <c r="N244" s="43">
        <v>9.9</v>
      </c>
      <c r="O244" s="44">
        <v>31.5</v>
      </c>
    </row>
    <row r="245" spans="1:15" ht="14.25">
      <c r="A245" s="42" t="s">
        <v>99</v>
      </c>
      <c r="B245" s="43">
        <v>0</v>
      </c>
      <c r="C245" s="43">
        <v>0</v>
      </c>
      <c r="D245" s="43">
        <v>0.17</v>
      </c>
      <c r="E245" s="43">
        <v>2.19</v>
      </c>
      <c r="F245" s="43">
        <v>3.87</v>
      </c>
      <c r="G245" s="43">
        <v>5.73</v>
      </c>
      <c r="H245" s="43">
        <v>6.55</v>
      </c>
      <c r="I245" s="43">
        <v>5.44</v>
      </c>
      <c r="J245" s="43">
        <v>3.58</v>
      </c>
      <c r="K245" s="43">
        <v>0.42</v>
      </c>
      <c r="L245" s="43">
        <v>0</v>
      </c>
      <c r="M245" s="43">
        <v>0</v>
      </c>
      <c r="N245" s="43">
        <v>9.9</v>
      </c>
      <c r="O245" s="44">
        <v>31.5</v>
      </c>
    </row>
    <row r="246" spans="1:15" ht="14.25">
      <c r="A246" s="42" t="s">
        <v>107</v>
      </c>
      <c r="B246" s="43">
        <v>0</v>
      </c>
      <c r="C246" s="43">
        <v>0</v>
      </c>
      <c r="D246" s="43">
        <v>0</v>
      </c>
      <c r="E246" s="43">
        <v>1.27</v>
      </c>
      <c r="F246" s="43">
        <v>3.73</v>
      </c>
      <c r="G246" s="43">
        <v>5.6</v>
      </c>
      <c r="H246" s="43">
        <v>6.06</v>
      </c>
      <c r="I246" s="43">
        <v>5.11</v>
      </c>
      <c r="J246" s="43">
        <v>3.39</v>
      </c>
      <c r="K246" s="43">
        <v>0.36</v>
      </c>
      <c r="L246" s="43">
        <v>0</v>
      </c>
      <c r="M246" s="43">
        <v>0</v>
      </c>
      <c r="N246" s="43">
        <v>9.9</v>
      </c>
      <c r="O246" s="44">
        <v>31.5</v>
      </c>
    </row>
    <row r="247" spans="1:15" ht="14.25">
      <c r="A247" s="42" t="s">
        <v>114</v>
      </c>
      <c r="B247" s="43">
        <v>0</v>
      </c>
      <c r="C247" s="43">
        <v>0</v>
      </c>
      <c r="D247" s="43">
        <v>0.44</v>
      </c>
      <c r="E247" s="43">
        <v>2.73</v>
      </c>
      <c r="F247" s="43">
        <v>4.57</v>
      </c>
      <c r="G247" s="43">
        <v>6.12</v>
      </c>
      <c r="H247" s="43">
        <v>6.67</v>
      </c>
      <c r="I247" s="43">
        <v>5.35</v>
      </c>
      <c r="J247" s="43">
        <v>3.89</v>
      </c>
      <c r="K247" s="43">
        <v>1.93</v>
      </c>
      <c r="L247" s="43">
        <v>0</v>
      </c>
      <c r="M247" s="43">
        <v>0</v>
      </c>
      <c r="N247" s="43">
        <v>9.9</v>
      </c>
      <c r="O247" s="44">
        <v>31.5</v>
      </c>
    </row>
    <row r="248" spans="1:15" ht="14.25">
      <c r="A248" s="42" t="s">
        <v>373</v>
      </c>
      <c r="B248" s="43">
        <v>0</v>
      </c>
      <c r="C248" s="43">
        <v>0</v>
      </c>
      <c r="D248" s="43">
        <v>0</v>
      </c>
      <c r="E248" s="43">
        <v>0</v>
      </c>
      <c r="F248" s="43">
        <v>2.09</v>
      </c>
      <c r="G248" s="43">
        <v>5.37</v>
      </c>
      <c r="H248" s="43">
        <v>6.12</v>
      </c>
      <c r="I248" s="43">
        <v>5.09</v>
      </c>
      <c r="J248" s="43">
        <v>2.84</v>
      </c>
      <c r="K248" s="43">
        <v>0</v>
      </c>
      <c r="L248" s="43">
        <v>0</v>
      </c>
      <c r="M248" s="43">
        <v>0</v>
      </c>
      <c r="N248" s="43">
        <v>9.9</v>
      </c>
      <c r="O248" s="44">
        <v>31.5</v>
      </c>
    </row>
    <row r="249" spans="1:15" ht="14.25">
      <c r="A249" s="42" t="s">
        <v>129</v>
      </c>
      <c r="B249" s="43">
        <v>0</v>
      </c>
      <c r="C249" s="43">
        <v>0</v>
      </c>
      <c r="D249" s="43">
        <v>0</v>
      </c>
      <c r="E249" s="43">
        <v>0</v>
      </c>
      <c r="F249" s="43">
        <v>2.56</v>
      </c>
      <c r="G249" s="43">
        <v>5.86</v>
      </c>
      <c r="H249" s="43">
        <v>6.49</v>
      </c>
      <c r="I249" s="43">
        <v>5.37</v>
      </c>
      <c r="J249" s="43">
        <v>2.98</v>
      </c>
      <c r="K249" s="43">
        <v>0</v>
      </c>
      <c r="L249" s="43">
        <v>0</v>
      </c>
      <c r="M249" s="43">
        <v>0</v>
      </c>
      <c r="N249" s="43">
        <v>9.9</v>
      </c>
      <c r="O249" s="44">
        <v>31.5</v>
      </c>
    </row>
    <row r="250" spans="1:15" ht="14.25">
      <c r="A250" s="42" t="s">
        <v>193</v>
      </c>
      <c r="B250" s="43">
        <v>0</v>
      </c>
      <c r="C250" s="43">
        <v>0</v>
      </c>
      <c r="D250" s="43">
        <v>0</v>
      </c>
      <c r="E250" s="43">
        <v>1.75</v>
      </c>
      <c r="F250" s="43">
        <v>4.68</v>
      </c>
      <c r="G250" s="43">
        <v>6.68</v>
      </c>
      <c r="H250" s="43">
        <v>7.41</v>
      </c>
      <c r="I250" s="43">
        <v>6.27</v>
      </c>
      <c r="J250" s="43">
        <v>4.26</v>
      </c>
      <c r="K250" s="43">
        <v>1.67</v>
      </c>
      <c r="L250" s="43">
        <v>0</v>
      </c>
      <c r="M250" s="43">
        <v>0</v>
      </c>
      <c r="N250" s="43">
        <v>9.9</v>
      </c>
      <c r="O250" s="44">
        <v>31.5</v>
      </c>
    </row>
    <row r="251" spans="1:15" ht="14.25">
      <c r="A251" s="42" t="s">
        <v>205</v>
      </c>
      <c r="B251" s="43">
        <v>0.08</v>
      </c>
      <c r="C251" s="43">
        <v>0.87</v>
      </c>
      <c r="D251" s="43">
        <v>2.19</v>
      </c>
      <c r="E251" s="43">
        <v>3.64</v>
      </c>
      <c r="F251" s="43">
        <v>4.99</v>
      </c>
      <c r="G251" s="43">
        <v>6.92</v>
      </c>
      <c r="H251" s="43">
        <v>7.3</v>
      </c>
      <c r="I251" s="43">
        <v>6.35</v>
      </c>
      <c r="J251" s="43">
        <v>4.06</v>
      </c>
      <c r="K251" s="43">
        <v>2.83</v>
      </c>
      <c r="L251" s="43">
        <v>0.72</v>
      </c>
      <c r="M251" s="43">
        <v>0</v>
      </c>
      <c r="N251" s="43">
        <v>9.9</v>
      </c>
      <c r="O251" s="44">
        <v>31.5</v>
      </c>
    </row>
    <row r="252" spans="1:15" ht="14.25">
      <c r="A252" s="42" t="s">
        <v>240</v>
      </c>
      <c r="B252" s="43">
        <v>0</v>
      </c>
      <c r="C252" s="43">
        <v>0</v>
      </c>
      <c r="D252" s="43">
        <v>0.15</v>
      </c>
      <c r="E252" s="43">
        <v>2.19</v>
      </c>
      <c r="F252" s="43">
        <v>3.83</v>
      </c>
      <c r="G252" s="43">
        <v>5.81</v>
      </c>
      <c r="H252" s="43">
        <v>5.79</v>
      </c>
      <c r="I252" s="43">
        <v>4.89</v>
      </c>
      <c r="J252" s="43">
        <v>3.38</v>
      </c>
      <c r="K252" s="43">
        <v>0.41</v>
      </c>
      <c r="L252" s="43">
        <v>0</v>
      </c>
      <c r="M252" s="43">
        <v>0</v>
      </c>
      <c r="N252" s="43">
        <v>9.9</v>
      </c>
      <c r="O252" s="44">
        <v>31.5</v>
      </c>
    </row>
    <row r="253" spans="1:15" ht="14.25">
      <c r="A253" s="42" t="s">
        <v>248</v>
      </c>
      <c r="B253" s="43">
        <v>0</v>
      </c>
      <c r="C253" s="43">
        <v>0</v>
      </c>
      <c r="D253" s="43">
        <v>0.76</v>
      </c>
      <c r="E253" s="43">
        <v>3.03</v>
      </c>
      <c r="F253" s="43">
        <v>4.79</v>
      </c>
      <c r="G253" s="43">
        <v>6.22</v>
      </c>
      <c r="H253" s="43">
        <v>6.86</v>
      </c>
      <c r="I253" s="43">
        <v>5.72</v>
      </c>
      <c r="J253" s="43">
        <v>4.23</v>
      </c>
      <c r="K253" s="43">
        <v>1.74</v>
      </c>
      <c r="L253" s="43">
        <v>0</v>
      </c>
      <c r="M253" s="43">
        <v>0</v>
      </c>
      <c r="N253" s="43">
        <v>9.9</v>
      </c>
      <c r="O253" s="44">
        <v>31.5</v>
      </c>
    </row>
    <row r="254" spans="1:15" ht="14.25">
      <c r="A254" s="46" t="s">
        <v>264</v>
      </c>
      <c r="B254" s="43">
        <v>0</v>
      </c>
      <c r="C254" s="43">
        <v>0</v>
      </c>
      <c r="D254" s="43">
        <v>0.01</v>
      </c>
      <c r="E254" s="43">
        <v>1.66</v>
      </c>
      <c r="F254" s="43">
        <v>2.75</v>
      </c>
      <c r="G254" s="43">
        <v>4.39</v>
      </c>
      <c r="H254" s="43">
        <v>5</v>
      </c>
      <c r="I254" s="43">
        <v>4.18</v>
      </c>
      <c r="J254" s="43">
        <v>3</v>
      </c>
      <c r="K254" s="43">
        <v>0.28</v>
      </c>
      <c r="L254" s="43">
        <v>0</v>
      </c>
      <c r="M254" s="43">
        <v>0</v>
      </c>
      <c r="N254" s="43">
        <v>9.9</v>
      </c>
      <c r="O254" s="44">
        <v>31.5</v>
      </c>
    </row>
    <row r="255" spans="1:15" ht="14.25">
      <c r="A255" s="45" t="s">
        <v>265</v>
      </c>
      <c r="B255" s="43">
        <v>0</v>
      </c>
      <c r="C255" s="43">
        <v>0</v>
      </c>
      <c r="D255" s="43">
        <v>0.15</v>
      </c>
      <c r="E255" s="43">
        <v>1.95</v>
      </c>
      <c r="F255" s="43">
        <v>3.38</v>
      </c>
      <c r="G255" s="43">
        <v>5.15</v>
      </c>
      <c r="H255" s="43">
        <v>5.84</v>
      </c>
      <c r="I255" s="43">
        <v>4.71</v>
      </c>
      <c r="J255" s="43">
        <v>3.32</v>
      </c>
      <c r="K255" s="43">
        <v>0.4</v>
      </c>
      <c r="L255" s="43">
        <v>0</v>
      </c>
      <c r="M255" s="43">
        <v>0</v>
      </c>
      <c r="N255" s="43">
        <v>9.9</v>
      </c>
      <c r="O255" s="44">
        <v>31.5</v>
      </c>
    </row>
    <row r="256" spans="1:15" ht="14.25">
      <c r="A256" s="45" t="s">
        <v>276</v>
      </c>
      <c r="B256" s="43">
        <v>0</v>
      </c>
      <c r="C256" s="43">
        <v>0</v>
      </c>
      <c r="D256" s="43">
        <v>0.69</v>
      </c>
      <c r="E256" s="43">
        <v>3.44</v>
      </c>
      <c r="F256" s="43">
        <v>5.37</v>
      </c>
      <c r="G256" s="43">
        <v>7.06</v>
      </c>
      <c r="H256" s="43">
        <v>7.62</v>
      </c>
      <c r="I256" s="43">
        <v>6.49</v>
      </c>
      <c r="J256" s="43">
        <v>4.4</v>
      </c>
      <c r="K256" s="43">
        <v>2.03</v>
      </c>
      <c r="L256" s="43">
        <v>0</v>
      </c>
      <c r="M256" s="43">
        <v>0</v>
      </c>
      <c r="N256" s="43">
        <v>9.9</v>
      </c>
      <c r="O256" s="44">
        <v>31.5</v>
      </c>
    </row>
    <row r="257" spans="1:15" ht="14.25">
      <c r="A257" s="45" t="s">
        <v>368</v>
      </c>
      <c r="B257" s="43">
        <v>0</v>
      </c>
      <c r="C257" s="43">
        <v>0</v>
      </c>
      <c r="D257" s="43">
        <v>0.05</v>
      </c>
      <c r="E257" s="43">
        <v>2.05</v>
      </c>
      <c r="F257" s="43">
        <v>3.6</v>
      </c>
      <c r="G257" s="43">
        <v>5.54</v>
      </c>
      <c r="H257" s="43">
        <v>6.1</v>
      </c>
      <c r="I257" s="43">
        <v>5.22</v>
      </c>
      <c r="J257" s="43">
        <v>3.49</v>
      </c>
      <c r="K257" s="43">
        <v>0.83</v>
      </c>
      <c r="L257" s="43">
        <v>0</v>
      </c>
      <c r="M257" s="43">
        <v>0</v>
      </c>
      <c r="N257" s="43">
        <v>9.9</v>
      </c>
      <c r="O257" s="44">
        <v>31.5</v>
      </c>
    </row>
    <row r="258" spans="1:15" ht="14.25">
      <c r="A258" s="45" t="s">
        <v>300</v>
      </c>
      <c r="B258" s="43">
        <v>0</v>
      </c>
      <c r="C258" s="43">
        <v>0</v>
      </c>
      <c r="D258" s="43">
        <v>0</v>
      </c>
      <c r="E258" s="43">
        <v>1.82</v>
      </c>
      <c r="F258" s="43">
        <v>4.64</v>
      </c>
      <c r="G258" s="43">
        <v>6.28</v>
      </c>
      <c r="H258" s="43">
        <v>6.77</v>
      </c>
      <c r="I258" s="43">
        <v>5.61</v>
      </c>
      <c r="J258" s="43">
        <v>4.05</v>
      </c>
      <c r="K258" s="43">
        <v>2.33</v>
      </c>
      <c r="L258" s="43">
        <v>0</v>
      </c>
      <c r="M258" s="43">
        <v>0</v>
      </c>
      <c r="N258" s="43">
        <v>9.9</v>
      </c>
      <c r="O258" s="44">
        <v>31.5</v>
      </c>
    </row>
    <row r="259" spans="1:15" ht="14.25">
      <c r="A259" s="45" t="s">
        <v>307</v>
      </c>
      <c r="B259" s="43">
        <v>0</v>
      </c>
      <c r="C259" s="43">
        <v>0</v>
      </c>
      <c r="D259" s="43">
        <v>0</v>
      </c>
      <c r="E259" s="43">
        <v>0.94</v>
      </c>
      <c r="F259" s="43">
        <v>4.35</v>
      </c>
      <c r="G259" s="43">
        <v>6.3</v>
      </c>
      <c r="H259" s="43">
        <v>6.09</v>
      </c>
      <c r="I259" s="43">
        <v>5.24</v>
      </c>
      <c r="J259" s="43">
        <v>3.83</v>
      </c>
      <c r="K259" s="43">
        <v>0.99</v>
      </c>
      <c r="L259" s="43">
        <v>0</v>
      </c>
      <c r="M259" s="43">
        <v>0</v>
      </c>
      <c r="N259" s="43">
        <v>9.9</v>
      </c>
      <c r="O259" s="44">
        <v>31.5</v>
      </c>
    </row>
    <row r="260" spans="1:15" ht="14.25">
      <c r="A260" s="45" t="s">
        <v>316</v>
      </c>
      <c r="B260" s="43">
        <v>0</v>
      </c>
      <c r="C260" s="43">
        <v>0</v>
      </c>
      <c r="D260" s="43">
        <v>0.52</v>
      </c>
      <c r="E260" s="43">
        <v>3.09</v>
      </c>
      <c r="F260" s="43">
        <v>4.96</v>
      </c>
      <c r="G260" s="43">
        <v>6.72</v>
      </c>
      <c r="H260" s="43">
        <v>7.23</v>
      </c>
      <c r="I260" s="43">
        <v>5.9</v>
      </c>
      <c r="J260" s="43">
        <v>4.07</v>
      </c>
      <c r="K260" s="43">
        <v>0.64</v>
      </c>
      <c r="L260" s="43">
        <v>0</v>
      </c>
      <c r="M260" s="43">
        <v>0</v>
      </c>
      <c r="N260" s="43">
        <v>9.9</v>
      </c>
      <c r="O260" s="44">
        <v>31.5</v>
      </c>
    </row>
    <row r="261" spans="1:15" ht="14.25">
      <c r="A261" s="45" t="s">
        <v>336</v>
      </c>
      <c r="B261" s="43">
        <v>0</v>
      </c>
      <c r="C261" s="43">
        <v>0</v>
      </c>
      <c r="D261" s="43">
        <v>0</v>
      </c>
      <c r="E261" s="43">
        <v>0</v>
      </c>
      <c r="F261" s="43">
        <v>1.79</v>
      </c>
      <c r="G261" s="43">
        <v>4.97</v>
      </c>
      <c r="H261" s="43">
        <v>5.8</v>
      </c>
      <c r="I261" s="43">
        <v>4.72</v>
      </c>
      <c r="J261" s="43">
        <v>3.11</v>
      </c>
      <c r="K261" s="43">
        <v>0.57</v>
      </c>
      <c r="L261" s="43">
        <v>0</v>
      </c>
      <c r="M261" s="43">
        <v>0</v>
      </c>
      <c r="N261" s="43">
        <v>9.9</v>
      </c>
      <c r="O261" s="44">
        <v>31.5</v>
      </c>
    </row>
    <row r="262" spans="1:15" ht="14.25">
      <c r="A262" s="42" t="s">
        <v>100</v>
      </c>
      <c r="B262" s="43">
        <v>0</v>
      </c>
      <c r="C262" s="43">
        <v>0</v>
      </c>
      <c r="D262" s="43">
        <v>0</v>
      </c>
      <c r="E262" s="43">
        <v>0</v>
      </c>
      <c r="F262" s="43">
        <v>2.53</v>
      </c>
      <c r="G262" s="43">
        <v>5.73</v>
      </c>
      <c r="H262" s="43">
        <v>6.55</v>
      </c>
      <c r="I262" s="43">
        <v>5.44</v>
      </c>
      <c r="J262" s="43">
        <v>3.58</v>
      </c>
      <c r="K262" s="43">
        <v>1.25</v>
      </c>
      <c r="L262" s="43">
        <v>0</v>
      </c>
      <c r="M262" s="43">
        <v>0</v>
      </c>
      <c r="N262" s="43">
        <v>8.5</v>
      </c>
      <c r="O262" s="44">
        <v>22.5</v>
      </c>
    </row>
    <row r="263" spans="1:15" ht="14.25">
      <c r="A263" s="42" t="s">
        <v>183</v>
      </c>
      <c r="B263" s="43">
        <v>0</v>
      </c>
      <c r="C263" s="43">
        <v>0</v>
      </c>
      <c r="D263" s="43">
        <v>0.36</v>
      </c>
      <c r="E263" s="43">
        <v>3.3</v>
      </c>
      <c r="F263" s="43">
        <v>5.38</v>
      </c>
      <c r="G263" s="43">
        <v>7.54</v>
      </c>
      <c r="H263" s="43">
        <v>7.73</v>
      </c>
      <c r="I263" s="43">
        <v>6.72</v>
      </c>
      <c r="J263" s="43">
        <v>4.92</v>
      </c>
      <c r="K263" s="43">
        <v>2.07</v>
      </c>
      <c r="L263" s="43">
        <v>0</v>
      </c>
      <c r="M263" s="43">
        <v>0</v>
      </c>
      <c r="N263" s="43">
        <v>8.5</v>
      </c>
      <c r="O263" s="44">
        <v>22.5</v>
      </c>
    </row>
    <row r="264" spans="1:15" ht="14.25">
      <c r="A264" s="42" t="s">
        <v>206</v>
      </c>
      <c r="B264" s="43">
        <v>0</v>
      </c>
      <c r="C264" s="43">
        <v>0</v>
      </c>
      <c r="D264" s="43">
        <v>0</v>
      </c>
      <c r="E264" s="43">
        <v>2.51</v>
      </c>
      <c r="F264" s="43">
        <v>4.99</v>
      </c>
      <c r="G264" s="43">
        <v>6.92</v>
      </c>
      <c r="H264" s="43">
        <v>7.3</v>
      </c>
      <c r="I264" s="43">
        <v>6.35</v>
      </c>
      <c r="J264" s="43">
        <v>4.06</v>
      </c>
      <c r="K264" s="43">
        <v>2.83</v>
      </c>
      <c r="L264" s="43">
        <v>0.72</v>
      </c>
      <c r="M264" s="43">
        <v>0</v>
      </c>
      <c r="N264" s="43">
        <v>8.5</v>
      </c>
      <c r="O264" s="44">
        <v>22.5</v>
      </c>
    </row>
    <row r="265" spans="1:15" ht="14.25">
      <c r="A265" s="42" t="s">
        <v>249</v>
      </c>
      <c r="B265" s="43">
        <v>0</v>
      </c>
      <c r="C265" s="43">
        <v>0</v>
      </c>
      <c r="D265" s="43">
        <v>0</v>
      </c>
      <c r="E265" s="43">
        <v>1.94</v>
      </c>
      <c r="F265" s="43">
        <v>4.79</v>
      </c>
      <c r="G265" s="43">
        <v>6.22</v>
      </c>
      <c r="H265" s="43">
        <v>6.86</v>
      </c>
      <c r="I265" s="43">
        <v>5.72</v>
      </c>
      <c r="J265" s="43">
        <v>3.59</v>
      </c>
      <c r="K265" s="43">
        <v>0</v>
      </c>
      <c r="L265" s="43">
        <v>0</v>
      </c>
      <c r="M265" s="43">
        <v>0</v>
      </c>
      <c r="N265" s="43">
        <v>8.5</v>
      </c>
      <c r="O265" s="44">
        <v>22.5</v>
      </c>
    </row>
    <row r="266" spans="1:15" ht="14.25">
      <c r="A266" s="42" t="s">
        <v>34</v>
      </c>
      <c r="B266" s="43">
        <v>0</v>
      </c>
      <c r="C266" s="43">
        <v>0</v>
      </c>
      <c r="D266" s="43">
        <v>1.2</v>
      </c>
      <c r="E266" s="43">
        <v>3.76</v>
      </c>
      <c r="F266" s="43">
        <v>5.96</v>
      </c>
      <c r="G266" s="43">
        <v>7.81</v>
      </c>
      <c r="H266" s="43">
        <v>7.69</v>
      </c>
      <c r="I266" s="43">
        <v>6.58</v>
      </c>
      <c r="J266" s="43">
        <v>4.72</v>
      </c>
      <c r="K266" s="43">
        <v>2.89</v>
      </c>
      <c r="L266" s="43">
        <v>0.18</v>
      </c>
      <c r="M266" s="43">
        <v>0</v>
      </c>
      <c r="N266" s="43">
        <v>8.5</v>
      </c>
      <c r="O266" s="44">
        <v>22.5</v>
      </c>
    </row>
    <row r="267" spans="1:15" ht="14.25">
      <c r="A267" s="42" t="s">
        <v>93</v>
      </c>
      <c r="B267" s="43">
        <v>0</v>
      </c>
      <c r="C267" s="43">
        <v>0</v>
      </c>
      <c r="D267" s="43">
        <v>0</v>
      </c>
      <c r="E267" s="43">
        <v>2.29</v>
      </c>
      <c r="F267" s="43">
        <v>5.58</v>
      </c>
      <c r="G267" s="43">
        <v>7.47</v>
      </c>
      <c r="H267" s="43">
        <v>7.38</v>
      </c>
      <c r="I267" s="43">
        <v>6.27</v>
      </c>
      <c r="J267" s="43">
        <v>1.82</v>
      </c>
      <c r="K267" s="43">
        <v>0</v>
      </c>
      <c r="L267" s="43">
        <v>0</v>
      </c>
      <c r="M267" s="43">
        <v>0</v>
      </c>
      <c r="N267" s="43">
        <v>8.5</v>
      </c>
      <c r="O267" s="44">
        <v>22.5</v>
      </c>
    </row>
    <row r="268" spans="1:15" ht="14.25">
      <c r="A268" s="42" t="s">
        <v>72</v>
      </c>
      <c r="B268" s="43">
        <v>0</v>
      </c>
      <c r="C268" s="43">
        <v>0</v>
      </c>
      <c r="D268" s="43">
        <v>0</v>
      </c>
      <c r="E268" s="43">
        <v>0</v>
      </c>
      <c r="F268" s="43">
        <v>0.31</v>
      </c>
      <c r="G268" s="43">
        <v>3.87</v>
      </c>
      <c r="H268" s="43">
        <v>5.89</v>
      </c>
      <c r="I268" s="43">
        <v>4.25</v>
      </c>
      <c r="J268" s="43">
        <v>0.43</v>
      </c>
      <c r="K268" s="43">
        <v>0</v>
      </c>
      <c r="L268" s="43">
        <v>0</v>
      </c>
      <c r="M268" s="43">
        <v>0</v>
      </c>
      <c r="N268" s="43">
        <v>3.2</v>
      </c>
      <c r="O268" s="44" t="s">
        <v>353</v>
      </c>
    </row>
    <row r="269" spans="1:15" ht="14.25">
      <c r="A269" s="42" t="s">
        <v>207</v>
      </c>
      <c r="B269" s="43">
        <v>0</v>
      </c>
      <c r="C269" s="43">
        <v>0</v>
      </c>
      <c r="D269" s="43">
        <v>0</v>
      </c>
      <c r="E269" s="43">
        <v>0</v>
      </c>
      <c r="F269" s="43">
        <v>1.78</v>
      </c>
      <c r="G269" s="43">
        <v>4.94</v>
      </c>
      <c r="H269" s="43">
        <v>6.29</v>
      </c>
      <c r="I269" s="43">
        <v>5.64</v>
      </c>
      <c r="J269" s="43">
        <v>3.07</v>
      </c>
      <c r="K269" s="43">
        <v>0.57</v>
      </c>
      <c r="L269" s="43">
        <v>0</v>
      </c>
      <c r="M269" s="43">
        <v>0</v>
      </c>
      <c r="N269" s="43">
        <v>3.2</v>
      </c>
      <c r="O269" s="44" t="s">
        <v>353</v>
      </c>
    </row>
    <row r="270" spans="1:15" ht="14.25">
      <c r="A270" s="42" t="s">
        <v>250</v>
      </c>
      <c r="B270" s="43">
        <v>0</v>
      </c>
      <c r="C270" s="43">
        <v>0</v>
      </c>
      <c r="D270" s="43">
        <v>0</v>
      </c>
      <c r="E270" s="43">
        <v>0</v>
      </c>
      <c r="F270" s="43">
        <v>0.37</v>
      </c>
      <c r="G270" s="43">
        <v>3.79</v>
      </c>
      <c r="H270" s="43">
        <v>5.84</v>
      </c>
      <c r="I270" s="43">
        <v>4.91</v>
      </c>
      <c r="J270" s="43">
        <v>1.97</v>
      </c>
      <c r="K270" s="43">
        <v>0</v>
      </c>
      <c r="L270" s="43">
        <v>0</v>
      </c>
      <c r="M270" s="43">
        <v>0</v>
      </c>
      <c r="N270" s="43">
        <v>3.2</v>
      </c>
      <c r="O270" s="44" t="s">
        <v>353</v>
      </c>
    </row>
    <row r="271" spans="1:15" ht="14.25">
      <c r="A271" s="42" t="s">
        <v>167</v>
      </c>
      <c r="B271" s="43">
        <v>0</v>
      </c>
      <c r="C271" s="43">
        <v>0</v>
      </c>
      <c r="D271" s="43">
        <v>0</v>
      </c>
      <c r="E271" s="43">
        <v>1.96</v>
      </c>
      <c r="F271" s="43">
        <v>3.92</v>
      </c>
      <c r="G271" s="43">
        <v>5.49</v>
      </c>
      <c r="H271" s="43">
        <v>2.04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2</v>
      </c>
      <c r="O271" s="44" t="s">
        <v>353</v>
      </c>
    </row>
    <row r="272" spans="1:15" ht="14.25">
      <c r="A272" s="42" t="s">
        <v>228</v>
      </c>
      <c r="B272" s="43">
        <v>0</v>
      </c>
      <c r="C272" s="43">
        <v>0</v>
      </c>
      <c r="D272" s="43">
        <v>0</v>
      </c>
      <c r="E272" s="43">
        <v>0.33</v>
      </c>
      <c r="F272" s="43">
        <v>3.28</v>
      </c>
      <c r="G272" s="43">
        <v>1.72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2</v>
      </c>
      <c r="O272" s="44" t="s">
        <v>353</v>
      </c>
    </row>
    <row r="273" spans="1:16" ht="14.25">
      <c r="A273" s="45" t="s">
        <v>378</v>
      </c>
      <c r="B273" s="43">
        <v>0</v>
      </c>
      <c r="C273" s="43">
        <v>0</v>
      </c>
      <c r="D273" s="43">
        <v>0</v>
      </c>
      <c r="E273" s="43">
        <v>1.87</v>
      </c>
      <c r="F273" s="43">
        <v>4.55</v>
      </c>
      <c r="G273" s="43">
        <v>7.73</v>
      </c>
      <c r="H273" s="43">
        <v>8.16</v>
      </c>
      <c r="I273" s="43">
        <v>6.34</v>
      </c>
      <c r="J273" s="43">
        <v>3.66</v>
      </c>
      <c r="K273" s="43">
        <v>1.46</v>
      </c>
      <c r="L273" s="43">
        <v>0</v>
      </c>
      <c r="M273" s="43">
        <v>0</v>
      </c>
      <c r="N273" s="43">
        <v>3</v>
      </c>
      <c r="O273" s="44" t="s">
        <v>353</v>
      </c>
      <c r="P273" s="7"/>
    </row>
    <row r="274" spans="1:16" ht="14.25">
      <c r="A274" s="45" t="s">
        <v>379</v>
      </c>
      <c r="B274" s="43">
        <v>0</v>
      </c>
      <c r="C274" s="43">
        <v>0</v>
      </c>
      <c r="D274" s="43">
        <v>0.12</v>
      </c>
      <c r="E274" s="43">
        <v>1.55</v>
      </c>
      <c r="F274" s="43">
        <v>3.79</v>
      </c>
      <c r="G274" s="43">
        <v>6.38</v>
      </c>
      <c r="H274" s="43">
        <v>7.86</v>
      </c>
      <c r="I274" s="43">
        <v>5.84</v>
      </c>
      <c r="J274" s="43">
        <v>2.87</v>
      </c>
      <c r="K274" s="43">
        <v>1.12</v>
      </c>
      <c r="L274" s="43">
        <v>0</v>
      </c>
      <c r="M274" s="43">
        <v>0</v>
      </c>
      <c r="N274" s="43">
        <v>3</v>
      </c>
      <c r="O274" s="44" t="s">
        <v>353</v>
      </c>
      <c r="P274" s="7"/>
    </row>
    <row r="275" spans="1:15" ht="14.25">
      <c r="A275" s="45" t="s">
        <v>384</v>
      </c>
      <c r="B275" s="43">
        <v>0</v>
      </c>
      <c r="C275" s="43">
        <v>0</v>
      </c>
      <c r="D275" s="43">
        <v>0.3</v>
      </c>
      <c r="E275" s="43">
        <v>1.86</v>
      </c>
      <c r="F275" s="43">
        <v>4.34</v>
      </c>
      <c r="G275" s="43">
        <v>7.3</v>
      </c>
      <c r="H275" s="43">
        <v>8.46</v>
      </c>
      <c r="I275" s="43">
        <v>6.64</v>
      </c>
      <c r="J275" s="43">
        <v>3.34</v>
      </c>
      <c r="K275" s="43">
        <v>1.56</v>
      </c>
      <c r="L275" s="43">
        <v>0</v>
      </c>
      <c r="M275" s="43">
        <v>0</v>
      </c>
      <c r="N275" s="43">
        <v>3</v>
      </c>
      <c r="O275" s="44" t="s">
        <v>353</v>
      </c>
    </row>
    <row r="276" spans="1:15" ht="14.25">
      <c r="A276" s="45" t="s">
        <v>382</v>
      </c>
      <c r="B276" s="43">
        <v>0</v>
      </c>
      <c r="C276" s="43">
        <v>0</v>
      </c>
      <c r="D276" s="43">
        <v>0</v>
      </c>
      <c r="E276" s="43">
        <v>1.6</v>
      </c>
      <c r="F276" s="43">
        <v>4.28</v>
      </c>
      <c r="G276" s="43">
        <v>7.39</v>
      </c>
      <c r="H276" s="43">
        <v>7.84</v>
      </c>
      <c r="I276" s="43">
        <v>6.04</v>
      </c>
      <c r="J276" s="43">
        <v>3.67</v>
      </c>
      <c r="K276" s="43">
        <v>1.39</v>
      </c>
      <c r="L276" s="43">
        <v>0</v>
      </c>
      <c r="M276" s="43">
        <v>0</v>
      </c>
      <c r="N276" s="43">
        <v>3</v>
      </c>
      <c r="O276" s="44" t="s">
        <v>353</v>
      </c>
    </row>
    <row r="277" spans="1:15" ht="14.25">
      <c r="A277" s="45" t="s">
        <v>383</v>
      </c>
      <c r="B277" s="43">
        <v>0</v>
      </c>
      <c r="C277" s="43">
        <v>0</v>
      </c>
      <c r="D277" s="43">
        <v>0</v>
      </c>
      <c r="E277" s="43">
        <v>1.04</v>
      </c>
      <c r="F277" s="43">
        <v>4.34</v>
      </c>
      <c r="G277" s="43">
        <v>7.43</v>
      </c>
      <c r="H277" s="43">
        <v>8.39</v>
      </c>
      <c r="I277" s="43">
        <v>6.1</v>
      </c>
      <c r="J277" s="43">
        <v>3.75</v>
      </c>
      <c r="K277" s="43">
        <v>1.61</v>
      </c>
      <c r="L277" s="43">
        <v>0.02</v>
      </c>
      <c r="M277" s="43">
        <v>0</v>
      </c>
      <c r="N277" s="43">
        <v>3</v>
      </c>
      <c r="O277" s="44" t="s">
        <v>353</v>
      </c>
    </row>
    <row r="278" spans="1:15" ht="14.25">
      <c r="A278" s="45" t="s">
        <v>385</v>
      </c>
      <c r="B278" s="43">
        <v>0</v>
      </c>
      <c r="C278" s="43">
        <v>0</v>
      </c>
      <c r="D278" s="43">
        <v>0</v>
      </c>
      <c r="E278" s="43">
        <v>0.9</v>
      </c>
      <c r="F278" s="43">
        <v>4.12</v>
      </c>
      <c r="G278" s="43">
        <v>7.46</v>
      </c>
      <c r="H278" s="43">
        <v>8.2</v>
      </c>
      <c r="I278" s="43">
        <v>6.48</v>
      </c>
      <c r="J278" s="43">
        <v>3.85</v>
      </c>
      <c r="K278" s="43">
        <v>1.24</v>
      </c>
      <c r="L278" s="43">
        <v>0</v>
      </c>
      <c r="M278" s="43">
        <v>0</v>
      </c>
      <c r="N278" s="43">
        <v>3</v>
      </c>
      <c r="O278" s="44" t="s">
        <v>353</v>
      </c>
    </row>
    <row r="279" spans="1:15" ht="14.25">
      <c r="A279" s="45" t="s">
        <v>380</v>
      </c>
      <c r="B279" s="43">
        <v>0</v>
      </c>
      <c r="C279" s="43">
        <v>0</v>
      </c>
      <c r="D279" s="43">
        <v>0</v>
      </c>
      <c r="E279" s="43">
        <v>1.65</v>
      </c>
      <c r="F279" s="43">
        <v>3.66</v>
      </c>
      <c r="G279" s="43">
        <v>6.84</v>
      </c>
      <c r="H279" s="43">
        <v>7.76</v>
      </c>
      <c r="I279" s="43">
        <v>6.12</v>
      </c>
      <c r="J279" s="43">
        <v>3.06</v>
      </c>
      <c r="K279" s="43">
        <v>1.54</v>
      </c>
      <c r="L279" s="43">
        <v>0</v>
      </c>
      <c r="M279" s="43">
        <v>0</v>
      </c>
      <c r="N279" s="43">
        <v>3</v>
      </c>
      <c r="O279" s="44" t="s">
        <v>353</v>
      </c>
    </row>
    <row r="280" spans="1:15" ht="14.25">
      <c r="A280" s="45" t="s">
        <v>381</v>
      </c>
      <c r="B280" s="43">
        <v>0</v>
      </c>
      <c r="C280" s="43">
        <v>0</v>
      </c>
      <c r="D280" s="43">
        <v>0</v>
      </c>
      <c r="E280" s="43">
        <v>1.59</v>
      </c>
      <c r="F280" s="43">
        <v>4.02</v>
      </c>
      <c r="G280" s="43">
        <v>6.99</v>
      </c>
      <c r="H280" s="43">
        <v>8.08</v>
      </c>
      <c r="I280" s="43">
        <v>6.25</v>
      </c>
      <c r="J280" s="43">
        <v>3.38</v>
      </c>
      <c r="K280" s="43">
        <v>1.41</v>
      </c>
      <c r="L280" s="43">
        <v>0</v>
      </c>
      <c r="M280" s="43">
        <v>0</v>
      </c>
      <c r="N280" s="43">
        <v>3</v>
      </c>
      <c r="O280" s="44" t="s">
        <v>353</v>
      </c>
    </row>
    <row r="281" spans="1:15" ht="14.25">
      <c r="A281" s="45" t="s">
        <v>377</v>
      </c>
      <c r="B281" s="43">
        <v>0</v>
      </c>
      <c r="C281" s="43">
        <v>0</v>
      </c>
      <c r="D281" s="43">
        <v>0.34</v>
      </c>
      <c r="E281" s="43">
        <v>2.59</v>
      </c>
      <c r="F281" s="43">
        <v>5.24</v>
      </c>
      <c r="G281" s="43">
        <v>7.66</v>
      </c>
      <c r="H281" s="43">
        <v>7.73</v>
      </c>
      <c r="I281" s="43">
        <v>5.53</v>
      </c>
      <c r="J281" s="43">
        <v>2.62</v>
      </c>
      <c r="K281" s="43">
        <v>0.28</v>
      </c>
      <c r="L281" s="43">
        <v>0</v>
      </c>
      <c r="M281" s="43">
        <v>0</v>
      </c>
      <c r="N281" s="43">
        <v>3</v>
      </c>
      <c r="O281" s="44" t="s">
        <v>353</v>
      </c>
    </row>
    <row r="282" spans="1:15" ht="14.25">
      <c r="A282" s="42" t="s">
        <v>375</v>
      </c>
      <c r="B282" s="43">
        <v>0</v>
      </c>
      <c r="C282" s="43">
        <v>0</v>
      </c>
      <c r="D282" s="43">
        <v>0.8</v>
      </c>
      <c r="E282" s="43">
        <v>3.92</v>
      </c>
      <c r="F282" s="43">
        <v>6.76</v>
      </c>
      <c r="G282" s="43">
        <v>9.17</v>
      </c>
      <c r="H282" s="43">
        <v>9.01</v>
      </c>
      <c r="I282" s="43">
        <v>7.47</v>
      </c>
      <c r="J282" s="43">
        <v>5.44</v>
      </c>
      <c r="K282" s="43">
        <v>3.12</v>
      </c>
      <c r="L282" s="43">
        <v>0.82</v>
      </c>
      <c r="M282" s="43">
        <v>0</v>
      </c>
      <c r="N282" s="43">
        <v>3</v>
      </c>
      <c r="O282" s="44" t="s">
        <v>353</v>
      </c>
    </row>
    <row r="283" spans="1:16" ht="14.25">
      <c r="A283" s="42" t="s">
        <v>374</v>
      </c>
      <c r="B283" s="43">
        <v>0</v>
      </c>
      <c r="C283" s="43">
        <v>0</v>
      </c>
      <c r="D283" s="43">
        <v>0</v>
      </c>
      <c r="E283" s="43">
        <v>3.02</v>
      </c>
      <c r="F283" s="43">
        <v>6.89</v>
      </c>
      <c r="G283" s="43">
        <v>9.26</v>
      </c>
      <c r="H283" s="43">
        <v>9.69</v>
      </c>
      <c r="I283" s="43">
        <v>7.55</v>
      </c>
      <c r="J283" s="43">
        <v>5.57</v>
      </c>
      <c r="K283" s="43">
        <v>3.25</v>
      </c>
      <c r="L283" s="43">
        <v>1.04</v>
      </c>
      <c r="M283" s="43">
        <v>0</v>
      </c>
      <c r="N283" s="43">
        <v>3</v>
      </c>
      <c r="O283" s="44" t="s">
        <v>353</v>
      </c>
      <c r="P283" s="8"/>
    </row>
    <row r="284" spans="1:16" ht="14.25">
      <c r="A284" s="42" t="s">
        <v>376</v>
      </c>
      <c r="B284" s="43">
        <v>0</v>
      </c>
      <c r="C284" s="43">
        <v>0</v>
      </c>
      <c r="D284" s="43">
        <v>0</v>
      </c>
      <c r="E284" s="43">
        <v>2.69</v>
      </c>
      <c r="F284" s="43">
        <v>6.53</v>
      </c>
      <c r="G284" s="43">
        <v>9.24</v>
      </c>
      <c r="H284" s="43">
        <v>9.4</v>
      </c>
      <c r="I284" s="43">
        <v>7.95</v>
      </c>
      <c r="J284" s="43">
        <v>5.66</v>
      </c>
      <c r="K284" s="43">
        <v>3.08</v>
      </c>
      <c r="L284" s="43">
        <v>0.18</v>
      </c>
      <c r="M284" s="43">
        <v>0</v>
      </c>
      <c r="N284" s="43">
        <v>3</v>
      </c>
      <c r="O284" s="44" t="s">
        <v>353</v>
      </c>
      <c r="P284" s="8"/>
    </row>
    <row r="285" spans="1:15" ht="14.25">
      <c r="A285" s="42" t="s">
        <v>35</v>
      </c>
      <c r="B285" s="43">
        <v>0</v>
      </c>
      <c r="C285" s="43">
        <v>0</v>
      </c>
      <c r="D285" s="43">
        <v>0</v>
      </c>
      <c r="E285" s="43">
        <v>1.87</v>
      </c>
      <c r="F285" s="43">
        <v>4.55</v>
      </c>
      <c r="G285" s="43">
        <v>7.73</v>
      </c>
      <c r="H285" s="43">
        <v>8.16</v>
      </c>
      <c r="I285" s="43">
        <v>6.34</v>
      </c>
      <c r="J285" s="43">
        <v>3.66</v>
      </c>
      <c r="K285" s="43">
        <v>1.46</v>
      </c>
      <c r="L285" s="43">
        <v>0</v>
      </c>
      <c r="M285" s="43">
        <v>0</v>
      </c>
      <c r="N285" s="43">
        <v>8</v>
      </c>
      <c r="O285" s="44" t="s">
        <v>353</v>
      </c>
    </row>
    <row r="286" spans="1:15" ht="14.25">
      <c r="A286" s="42" t="s">
        <v>108</v>
      </c>
      <c r="B286" s="43">
        <v>0</v>
      </c>
      <c r="C286" s="43">
        <v>0</v>
      </c>
      <c r="D286" s="43">
        <v>0</v>
      </c>
      <c r="E286" s="43">
        <v>0</v>
      </c>
      <c r="F286" s="43">
        <v>0.63</v>
      </c>
      <c r="G286" s="43">
        <v>4.4</v>
      </c>
      <c r="H286" s="43">
        <v>7.88</v>
      </c>
      <c r="I286" s="43">
        <v>8</v>
      </c>
      <c r="J286" s="43">
        <v>4.66</v>
      </c>
      <c r="K286" s="43">
        <v>0</v>
      </c>
      <c r="L286" s="43">
        <v>0</v>
      </c>
      <c r="M286" s="43">
        <v>0</v>
      </c>
      <c r="N286" s="43">
        <v>2.5</v>
      </c>
      <c r="O286" s="44">
        <v>10</v>
      </c>
    </row>
    <row r="287" spans="1:15" ht="14.25">
      <c r="A287" s="42" t="s">
        <v>251</v>
      </c>
      <c r="B287" s="43">
        <v>0</v>
      </c>
      <c r="C287" s="43">
        <v>0</v>
      </c>
      <c r="D287" s="43">
        <v>0.2</v>
      </c>
      <c r="E287" s="43">
        <v>3.32</v>
      </c>
      <c r="F287" s="43">
        <v>7.25</v>
      </c>
      <c r="G287" s="43">
        <v>8.62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2.5</v>
      </c>
      <c r="O287" s="44">
        <v>10</v>
      </c>
    </row>
    <row r="288" spans="1:15" ht="14.25">
      <c r="A288" s="42" t="s">
        <v>59</v>
      </c>
      <c r="B288" s="43">
        <v>0</v>
      </c>
      <c r="C288" s="43">
        <v>0</v>
      </c>
      <c r="D288" s="43">
        <v>0</v>
      </c>
      <c r="E288" s="43">
        <v>0.27</v>
      </c>
      <c r="F288" s="43">
        <v>2.79</v>
      </c>
      <c r="G288" s="43">
        <v>6.88</v>
      </c>
      <c r="H288" s="43">
        <v>10.41</v>
      </c>
      <c r="I288" s="43">
        <v>10.02</v>
      </c>
      <c r="J288" s="43">
        <v>6.77</v>
      </c>
      <c r="K288" s="43">
        <v>1.2</v>
      </c>
      <c r="L288" s="43">
        <v>0</v>
      </c>
      <c r="M288" s="43">
        <v>0</v>
      </c>
      <c r="N288" s="43">
        <v>2.5</v>
      </c>
      <c r="O288" s="44">
        <v>10</v>
      </c>
    </row>
    <row r="289" spans="1:15" ht="14.25">
      <c r="A289" s="42" t="s">
        <v>386</v>
      </c>
      <c r="B289" s="43">
        <v>0</v>
      </c>
      <c r="C289" s="43">
        <v>0</v>
      </c>
      <c r="D289" s="43">
        <v>0</v>
      </c>
      <c r="E289" s="43">
        <v>1.08</v>
      </c>
      <c r="F289" s="43">
        <v>3.83</v>
      </c>
      <c r="G289" s="43">
        <v>6.36</v>
      </c>
      <c r="H289" s="43">
        <v>6.54</v>
      </c>
      <c r="I289" s="43">
        <v>5.18</v>
      </c>
      <c r="J289" s="43">
        <v>1.3</v>
      </c>
      <c r="K289" s="43">
        <v>0</v>
      </c>
      <c r="L289" s="43">
        <v>0</v>
      </c>
      <c r="M289" s="43">
        <v>0</v>
      </c>
      <c r="N289" s="43">
        <v>4.9</v>
      </c>
      <c r="O289" s="44" t="s">
        <v>353</v>
      </c>
    </row>
    <row r="290" spans="1:15" ht="14.25">
      <c r="A290" s="42" t="s">
        <v>109</v>
      </c>
      <c r="B290" s="43">
        <v>0</v>
      </c>
      <c r="C290" s="43">
        <v>0</v>
      </c>
      <c r="D290" s="43">
        <v>0</v>
      </c>
      <c r="E290" s="43">
        <v>0</v>
      </c>
      <c r="F290" s="43">
        <v>0</v>
      </c>
      <c r="G290" s="43">
        <v>0.91</v>
      </c>
      <c r="H290" s="43">
        <v>3.69</v>
      </c>
      <c r="I290" s="43">
        <v>4.38</v>
      </c>
      <c r="J290" s="43">
        <v>2.95</v>
      </c>
      <c r="K290" s="43">
        <v>0.56</v>
      </c>
      <c r="L290" s="43">
        <v>0</v>
      </c>
      <c r="M290" s="43">
        <v>0</v>
      </c>
      <c r="N290" s="43">
        <v>4.9</v>
      </c>
      <c r="O290" s="44" t="s">
        <v>353</v>
      </c>
    </row>
    <row r="291" spans="1:15" ht="14.25">
      <c r="A291" s="42" t="s">
        <v>149</v>
      </c>
      <c r="B291" s="43">
        <v>0</v>
      </c>
      <c r="C291" s="43">
        <v>0</v>
      </c>
      <c r="D291" s="43">
        <v>0</v>
      </c>
      <c r="E291" s="43">
        <v>1.16</v>
      </c>
      <c r="F291" s="43">
        <v>3.74</v>
      </c>
      <c r="G291" s="43">
        <v>6.16</v>
      </c>
      <c r="H291" s="43">
        <v>7</v>
      </c>
      <c r="I291" s="43">
        <v>5.39</v>
      </c>
      <c r="J291" s="43">
        <v>3.25</v>
      </c>
      <c r="K291" s="43">
        <v>0</v>
      </c>
      <c r="L291" s="43">
        <v>0</v>
      </c>
      <c r="M291" s="43">
        <v>0</v>
      </c>
      <c r="N291" s="43">
        <v>4.9</v>
      </c>
      <c r="O291" s="44" t="s">
        <v>353</v>
      </c>
    </row>
    <row r="292" spans="1:15" ht="14.25">
      <c r="A292" s="42" t="s">
        <v>184</v>
      </c>
      <c r="B292" s="43">
        <v>0</v>
      </c>
      <c r="C292" s="43">
        <v>0</v>
      </c>
      <c r="D292" s="43">
        <v>0</v>
      </c>
      <c r="E292" s="43">
        <v>0</v>
      </c>
      <c r="F292" s="43">
        <v>1.8</v>
      </c>
      <c r="G292" s="43">
        <v>5.26</v>
      </c>
      <c r="H292" s="43">
        <v>6.66</v>
      </c>
      <c r="I292" s="43">
        <v>5.73</v>
      </c>
      <c r="J292" s="43">
        <v>3.31</v>
      </c>
      <c r="K292" s="43">
        <v>0</v>
      </c>
      <c r="L292" s="43">
        <v>0</v>
      </c>
      <c r="M292" s="43">
        <v>0</v>
      </c>
      <c r="N292" s="43">
        <v>4.9</v>
      </c>
      <c r="O292" s="44" t="s">
        <v>353</v>
      </c>
    </row>
    <row r="293" spans="1:15" ht="14.25">
      <c r="A293" s="42" t="s">
        <v>208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2.42</v>
      </c>
      <c r="H293" s="43">
        <v>4.9</v>
      </c>
      <c r="I293" s="43">
        <v>5.54</v>
      </c>
      <c r="J293" s="43">
        <v>3.58</v>
      </c>
      <c r="K293" s="43">
        <v>1.99</v>
      </c>
      <c r="L293" s="43">
        <v>0</v>
      </c>
      <c r="M293" s="43">
        <v>0</v>
      </c>
      <c r="N293" s="43">
        <v>4.9</v>
      </c>
      <c r="O293" s="44" t="s">
        <v>353</v>
      </c>
    </row>
    <row r="294" spans="1:15" ht="14.25">
      <c r="A294" s="45" t="s">
        <v>387</v>
      </c>
      <c r="B294" s="43">
        <v>0</v>
      </c>
      <c r="C294" s="43">
        <v>0</v>
      </c>
      <c r="D294" s="43">
        <v>0.58</v>
      </c>
      <c r="E294" s="43">
        <v>0.03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2</v>
      </c>
      <c r="O294" s="44">
        <v>9</v>
      </c>
    </row>
    <row r="295" spans="1:15" ht="14.25">
      <c r="A295" s="42" t="s">
        <v>229</v>
      </c>
      <c r="B295" s="43">
        <v>0</v>
      </c>
      <c r="C295" s="43">
        <v>0</v>
      </c>
      <c r="D295" s="43">
        <v>0</v>
      </c>
      <c r="E295" s="43">
        <v>0</v>
      </c>
      <c r="F295" s="43">
        <v>1.49</v>
      </c>
      <c r="G295" s="43">
        <v>1.67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2</v>
      </c>
      <c r="O295" s="44">
        <v>9</v>
      </c>
    </row>
    <row r="296" spans="1:15" ht="14.25">
      <c r="A296" s="45" t="s">
        <v>388</v>
      </c>
      <c r="B296" s="43">
        <v>0</v>
      </c>
      <c r="C296" s="43">
        <v>0</v>
      </c>
      <c r="D296" s="43">
        <v>0</v>
      </c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0.19</v>
      </c>
      <c r="K296" s="43">
        <v>1.36</v>
      </c>
      <c r="L296" s="43">
        <v>0</v>
      </c>
      <c r="M296" s="43">
        <v>0</v>
      </c>
      <c r="N296" s="43">
        <v>2</v>
      </c>
      <c r="O296" s="44">
        <v>9</v>
      </c>
    </row>
    <row r="297" spans="1:15" ht="14.25">
      <c r="A297" s="42" t="s">
        <v>168</v>
      </c>
      <c r="B297" s="43">
        <v>0</v>
      </c>
      <c r="C297" s="43">
        <v>0</v>
      </c>
      <c r="D297" s="43">
        <v>0</v>
      </c>
      <c r="E297" s="43">
        <v>0.07</v>
      </c>
      <c r="F297" s="43">
        <v>2.25</v>
      </c>
      <c r="G297" s="43">
        <v>3.93</v>
      </c>
      <c r="H297" s="43">
        <v>4.08</v>
      </c>
      <c r="I297" s="43">
        <v>3.1</v>
      </c>
      <c r="J297" s="43">
        <v>1.88</v>
      </c>
      <c r="K297" s="43">
        <v>0</v>
      </c>
      <c r="L297" s="43">
        <v>0</v>
      </c>
      <c r="M297" s="43">
        <v>0</v>
      </c>
      <c r="N297" s="43">
        <v>1.4</v>
      </c>
      <c r="O297" s="44">
        <v>5.5</v>
      </c>
    </row>
    <row r="298" spans="1:15" ht="14.25">
      <c r="A298" s="42" t="s">
        <v>36</v>
      </c>
      <c r="B298" s="43">
        <v>0</v>
      </c>
      <c r="C298" s="43">
        <v>0</v>
      </c>
      <c r="D298" s="43">
        <v>0.06</v>
      </c>
      <c r="E298" s="43">
        <v>2.22</v>
      </c>
      <c r="F298" s="43">
        <v>4.68</v>
      </c>
      <c r="G298" s="43">
        <v>6.73</v>
      </c>
      <c r="H298" s="43">
        <v>6.61</v>
      </c>
      <c r="I298" s="43">
        <v>5.39</v>
      </c>
      <c r="J298" s="43">
        <v>3.26</v>
      </c>
      <c r="K298" s="43">
        <v>0.77</v>
      </c>
      <c r="L298" s="43">
        <v>0</v>
      </c>
      <c r="M298" s="43">
        <v>0</v>
      </c>
      <c r="N298" s="43">
        <v>1.4</v>
      </c>
      <c r="O298" s="44">
        <v>5.5</v>
      </c>
    </row>
    <row r="299" spans="1:15" ht="14.25">
      <c r="A299" s="42" t="s">
        <v>230</v>
      </c>
      <c r="B299" s="43">
        <v>0</v>
      </c>
      <c r="C299" s="43">
        <v>0</v>
      </c>
      <c r="D299" s="43">
        <v>0</v>
      </c>
      <c r="E299" s="43">
        <v>0</v>
      </c>
      <c r="F299" s="43">
        <v>1.85</v>
      </c>
      <c r="G299" s="43">
        <v>3.38</v>
      </c>
      <c r="H299" s="43">
        <v>3.65</v>
      </c>
      <c r="I299" s="43">
        <v>2.81</v>
      </c>
      <c r="J299" s="43">
        <v>1.18</v>
      </c>
      <c r="K299" s="43">
        <v>0</v>
      </c>
      <c r="L299" s="43">
        <v>0</v>
      </c>
      <c r="M299" s="43">
        <v>0</v>
      </c>
      <c r="N299" s="43">
        <v>1.4</v>
      </c>
      <c r="O299" s="44">
        <v>5.5</v>
      </c>
    </row>
    <row r="300" spans="1:15" ht="14.25">
      <c r="A300" s="45" t="s">
        <v>291</v>
      </c>
      <c r="B300" s="43">
        <v>0</v>
      </c>
      <c r="C300" s="43">
        <v>0</v>
      </c>
      <c r="D300" s="43">
        <v>0</v>
      </c>
      <c r="E300" s="43">
        <v>0.36</v>
      </c>
      <c r="F300" s="43">
        <v>2.76</v>
      </c>
      <c r="G300" s="43">
        <v>4.75</v>
      </c>
      <c r="H300" s="43">
        <v>5.22</v>
      </c>
      <c r="I300" s="43">
        <v>4.26</v>
      </c>
      <c r="J300" s="43">
        <v>2.38</v>
      </c>
      <c r="K300" s="43">
        <v>0.45</v>
      </c>
      <c r="L300" s="43">
        <v>0</v>
      </c>
      <c r="M300" s="43">
        <v>0</v>
      </c>
      <c r="N300" s="43">
        <v>1.4</v>
      </c>
      <c r="O300" s="44">
        <v>5.5</v>
      </c>
    </row>
    <row r="301" spans="1:15" ht="14.25">
      <c r="A301" s="42" t="s">
        <v>80</v>
      </c>
      <c r="B301" s="43">
        <v>0</v>
      </c>
      <c r="C301" s="43">
        <v>0</v>
      </c>
      <c r="D301" s="43">
        <v>0</v>
      </c>
      <c r="E301" s="43">
        <v>0</v>
      </c>
      <c r="F301" s="43">
        <v>0.02</v>
      </c>
      <c r="G301" s="43">
        <v>2.89</v>
      </c>
      <c r="H301" s="43">
        <v>4.5</v>
      </c>
      <c r="I301" s="43">
        <v>3.83</v>
      </c>
      <c r="J301" s="43">
        <v>1.14</v>
      </c>
      <c r="K301" s="43">
        <v>0</v>
      </c>
      <c r="L301" s="43">
        <v>0</v>
      </c>
      <c r="M301" s="43">
        <v>0</v>
      </c>
      <c r="N301" s="43">
        <v>2</v>
      </c>
      <c r="O301" s="44" t="s">
        <v>353</v>
      </c>
    </row>
    <row r="302" spans="1:15" ht="14.25">
      <c r="A302" s="42" t="s">
        <v>101</v>
      </c>
      <c r="B302" s="43">
        <v>0</v>
      </c>
      <c r="C302" s="43">
        <v>0</v>
      </c>
      <c r="D302" s="43">
        <v>0</v>
      </c>
      <c r="E302" s="43">
        <v>0</v>
      </c>
      <c r="F302" s="43">
        <v>0.28</v>
      </c>
      <c r="G302" s="43">
        <v>3.88</v>
      </c>
      <c r="H302" s="43">
        <v>5.73</v>
      </c>
      <c r="I302" s="43">
        <v>4.32</v>
      </c>
      <c r="J302" s="43">
        <v>0.38</v>
      </c>
      <c r="K302" s="43">
        <v>0</v>
      </c>
      <c r="L302" s="43">
        <v>0</v>
      </c>
      <c r="M302" s="43">
        <v>0</v>
      </c>
      <c r="N302" s="43">
        <v>2</v>
      </c>
      <c r="O302" s="44" t="s">
        <v>353</v>
      </c>
    </row>
    <row r="303" spans="1:15" ht="14.25">
      <c r="A303" s="42" t="s">
        <v>169</v>
      </c>
      <c r="B303" s="43">
        <v>0</v>
      </c>
      <c r="C303" s="43">
        <v>0</v>
      </c>
      <c r="D303" s="43">
        <v>0</v>
      </c>
      <c r="E303" s="43">
        <v>0</v>
      </c>
      <c r="F303" s="43">
        <v>1.43</v>
      </c>
      <c r="G303" s="43">
        <v>3.99</v>
      </c>
      <c r="H303" s="43">
        <v>1.7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2</v>
      </c>
      <c r="O303" s="44" t="s">
        <v>353</v>
      </c>
    </row>
    <row r="304" spans="1:15" ht="14.25">
      <c r="A304" s="45" t="s">
        <v>292</v>
      </c>
      <c r="B304" s="43">
        <v>0</v>
      </c>
      <c r="C304" s="43">
        <v>0</v>
      </c>
      <c r="D304" s="43">
        <v>0</v>
      </c>
      <c r="E304" s="43">
        <v>0</v>
      </c>
      <c r="F304" s="43">
        <v>0.19</v>
      </c>
      <c r="G304" s="43">
        <v>3.71</v>
      </c>
      <c r="H304" s="43">
        <v>5.31</v>
      </c>
      <c r="I304" s="43">
        <v>4.13</v>
      </c>
      <c r="J304" s="43">
        <v>0.34</v>
      </c>
      <c r="K304" s="43">
        <v>0</v>
      </c>
      <c r="L304" s="43">
        <v>0</v>
      </c>
      <c r="M304" s="43">
        <v>0</v>
      </c>
      <c r="N304" s="43">
        <v>2</v>
      </c>
      <c r="O304" s="44" t="s">
        <v>353</v>
      </c>
    </row>
    <row r="305" spans="1:15" ht="14.25">
      <c r="A305" s="45" t="s">
        <v>337</v>
      </c>
      <c r="B305" s="43">
        <v>0</v>
      </c>
      <c r="C305" s="43">
        <v>0</v>
      </c>
      <c r="D305" s="43">
        <v>0</v>
      </c>
      <c r="E305" s="43">
        <v>0</v>
      </c>
      <c r="F305" s="43">
        <v>1.82</v>
      </c>
      <c r="G305" s="43">
        <v>4.34</v>
      </c>
      <c r="H305" s="43">
        <v>4.56</v>
      </c>
      <c r="I305" s="43">
        <v>0.58</v>
      </c>
      <c r="J305" s="43">
        <v>0</v>
      </c>
      <c r="K305" s="43">
        <v>0</v>
      </c>
      <c r="L305" s="43">
        <v>0</v>
      </c>
      <c r="M305" s="43">
        <v>0</v>
      </c>
      <c r="N305" s="43">
        <v>2</v>
      </c>
      <c r="O305" s="44" t="s">
        <v>353</v>
      </c>
    </row>
    <row r="306" spans="1:15" ht="14.25">
      <c r="A306" s="45" t="s">
        <v>328</v>
      </c>
      <c r="B306" s="43">
        <v>0</v>
      </c>
      <c r="C306" s="43">
        <v>0</v>
      </c>
      <c r="D306" s="43">
        <v>0</v>
      </c>
      <c r="E306" s="43">
        <v>1.25</v>
      </c>
      <c r="F306" s="43">
        <v>4.89</v>
      </c>
      <c r="G306" s="43">
        <v>4.55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2</v>
      </c>
      <c r="O306" s="44" t="s">
        <v>353</v>
      </c>
    </row>
    <row r="307" spans="1:15" ht="14.25">
      <c r="A307" s="42" t="s">
        <v>389</v>
      </c>
      <c r="B307" s="43">
        <v>0</v>
      </c>
      <c r="C307" s="43">
        <v>0</v>
      </c>
      <c r="D307" s="43">
        <v>0</v>
      </c>
      <c r="E307" s="43">
        <v>0</v>
      </c>
      <c r="F307" s="43">
        <v>1.37</v>
      </c>
      <c r="G307" s="43">
        <v>6.3</v>
      </c>
      <c r="H307" s="43">
        <v>9.22</v>
      </c>
      <c r="I307" s="43">
        <v>6.89</v>
      </c>
      <c r="J307" s="43">
        <v>2.51</v>
      </c>
      <c r="K307" s="43">
        <v>0</v>
      </c>
      <c r="L307" s="43">
        <v>0</v>
      </c>
      <c r="M307" s="43">
        <v>0</v>
      </c>
      <c r="N307" s="43">
        <v>5.1</v>
      </c>
      <c r="O307" s="44">
        <v>18</v>
      </c>
    </row>
    <row r="308" spans="1:15" ht="14.25">
      <c r="A308" s="42" t="s">
        <v>390</v>
      </c>
      <c r="B308" s="43">
        <v>0</v>
      </c>
      <c r="C308" s="43">
        <v>0</v>
      </c>
      <c r="D308" s="43">
        <v>0</v>
      </c>
      <c r="E308" s="43">
        <v>0</v>
      </c>
      <c r="F308" s="43">
        <v>0.12</v>
      </c>
      <c r="G308" s="43">
        <v>3.81</v>
      </c>
      <c r="H308" s="43">
        <v>6.41</v>
      </c>
      <c r="I308" s="43">
        <v>5.75</v>
      </c>
      <c r="J308" s="43">
        <v>3.3</v>
      </c>
      <c r="K308" s="43">
        <v>0.88</v>
      </c>
      <c r="L308" s="43">
        <v>0</v>
      </c>
      <c r="M308" s="43">
        <v>0</v>
      </c>
      <c r="N308" s="43">
        <v>5.1</v>
      </c>
      <c r="O308" s="44">
        <v>18</v>
      </c>
    </row>
    <row r="309" spans="1:15" ht="14.25">
      <c r="A309" s="42" t="s">
        <v>391</v>
      </c>
      <c r="B309" s="43">
        <v>0</v>
      </c>
      <c r="C309" s="43">
        <v>0</v>
      </c>
      <c r="D309" s="43">
        <v>0</v>
      </c>
      <c r="E309" s="43">
        <v>0</v>
      </c>
      <c r="F309" s="43">
        <v>0</v>
      </c>
      <c r="G309" s="43">
        <v>1.3</v>
      </c>
      <c r="H309" s="43">
        <v>5.8</v>
      </c>
      <c r="I309" s="43">
        <v>6.52</v>
      </c>
      <c r="J309" s="43">
        <v>4.13</v>
      </c>
      <c r="K309" s="43">
        <v>1.13</v>
      </c>
      <c r="L309" s="43">
        <v>0</v>
      </c>
      <c r="M309" s="43">
        <v>0</v>
      </c>
      <c r="N309" s="43">
        <v>5.1</v>
      </c>
      <c r="O309" s="44">
        <v>18</v>
      </c>
    </row>
    <row r="310" spans="1:15" ht="14.25">
      <c r="A310" s="42" t="s">
        <v>392</v>
      </c>
      <c r="B310" s="43">
        <v>0</v>
      </c>
      <c r="C310" s="43">
        <v>0</v>
      </c>
      <c r="D310" s="43">
        <v>0</v>
      </c>
      <c r="E310" s="43">
        <v>0.2</v>
      </c>
      <c r="F310" s="43">
        <v>3.22</v>
      </c>
      <c r="G310" s="43">
        <v>7.09</v>
      </c>
      <c r="H310" s="43">
        <v>8.64</v>
      </c>
      <c r="I310" s="43">
        <v>6.58</v>
      </c>
      <c r="J310" s="43">
        <v>3.88</v>
      </c>
      <c r="K310" s="43">
        <v>0.43</v>
      </c>
      <c r="L310" s="43">
        <v>0</v>
      </c>
      <c r="M310" s="43">
        <v>0</v>
      </c>
      <c r="N310" s="43">
        <v>5.1</v>
      </c>
      <c r="O310" s="44">
        <v>18</v>
      </c>
    </row>
    <row r="311" spans="1:15" ht="14.25">
      <c r="A311" s="42" t="s">
        <v>37</v>
      </c>
      <c r="B311" s="43">
        <v>0</v>
      </c>
      <c r="C311" s="43">
        <v>0</v>
      </c>
      <c r="D311" s="43">
        <v>0</v>
      </c>
      <c r="E311" s="43">
        <v>0.1</v>
      </c>
      <c r="F311" s="43">
        <v>3.53</v>
      </c>
      <c r="G311" s="43">
        <v>8.1</v>
      </c>
      <c r="H311" s="43">
        <v>8.62</v>
      </c>
      <c r="I311" s="43">
        <v>5.6</v>
      </c>
      <c r="J311" s="43">
        <v>1.01</v>
      </c>
      <c r="K311" s="43">
        <v>0</v>
      </c>
      <c r="L311" s="43">
        <v>0</v>
      </c>
      <c r="M311" s="43">
        <v>0</v>
      </c>
      <c r="N311" s="43">
        <v>5.1</v>
      </c>
      <c r="O311" s="44">
        <v>18</v>
      </c>
    </row>
    <row r="312" spans="1:15" ht="14.25">
      <c r="A312" s="42" t="s">
        <v>51</v>
      </c>
      <c r="B312" s="43">
        <v>0</v>
      </c>
      <c r="C312" s="43">
        <v>0</v>
      </c>
      <c r="D312" s="43">
        <v>0</v>
      </c>
      <c r="E312" s="43">
        <v>0</v>
      </c>
      <c r="F312" s="43">
        <v>0.96</v>
      </c>
      <c r="G312" s="43">
        <v>5.02</v>
      </c>
      <c r="H312" s="43">
        <v>8.42</v>
      </c>
      <c r="I312" s="43">
        <v>6.63</v>
      </c>
      <c r="J312" s="43">
        <v>3.18</v>
      </c>
      <c r="K312" s="43">
        <v>0.31</v>
      </c>
      <c r="L312" s="43">
        <v>0</v>
      </c>
      <c r="M312" s="43">
        <v>0</v>
      </c>
      <c r="N312" s="43">
        <v>5.1</v>
      </c>
      <c r="O312" s="44">
        <v>18</v>
      </c>
    </row>
    <row r="313" spans="1:15" ht="14.25">
      <c r="A313" s="42" t="s">
        <v>115</v>
      </c>
      <c r="B313" s="43">
        <v>0</v>
      </c>
      <c r="C313" s="43">
        <v>0</v>
      </c>
      <c r="D313" s="43">
        <v>0</v>
      </c>
      <c r="E313" s="43">
        <v>0</v>
      </c>
      <c r="F313" s="43">
        <v>0</v>
      </c>
      <c r="G313" s="43">
        <v>2.9</v>
      </c>
      <c r="H313" s="43">
        <v>7.34</v>
      </c>
      <c r="I313" s="43">
        <v>1.34</v>
      </c>
      <c r="J313" s="43">
        <v>0</v>
      </c>
      <c r="K313" s="43">
        <v>0</v>
      </c>
      <c r="L313" s="43">
        <v>0</v>
      </c>
      <c r="M313" s="43">
        <v>0</v>
      </c>
      <c r="N313" s="43">
        <v>5.1</v>
      </c>
      <c r="O313" s="44">
        <v>18</v>
      </c>
    </row>
    <row r="314" spans="1:15" ht="14.25">
      <c r="A314" s="42" t="s">
        <v>185</v>
      </c>
      <c r="B314" s="43">
        <v>0</v>
      </c>
      <c r="C314" s="43">
        <v>0</v>
      </c>
      <c r="D314" s="43">
        <v>0</v>
      </c>
      <c r="E314" s="43">
        <v>0</v>
      </c>
      <c r="F314" s="43">
        <v>0.88</v>
      </c>
      <c r="G314" s="43">
        <v>6.32</v>
      </c>
      <c r="H314" s="43">
        <v>8.86</v>
      </c>
      <c r="I314" s="43">
        <v>6.05</v>
      </c>
      <c r="J314" s="43">
        <v>1.12</v>
      </c>
      <c r="K314" s="43">
        <v>0</v>
      </c>
      <c r="L314" s="43">
        <v>0</v>
      </c>
      <c r="M314" s="43">
        <v>0</v>
      </c>
      <c r="N314" s="43">
        <v>5.1</v>
      </c>
      <c r="O314" s="44">
        <v>18</v>
      </c>
    </row>
    <row r="315" spans="1:15" ht="14.25">
      <c r="A315" s="42" t="s">
        <v>209</v>
      </c>
      <c r="B315" s="43">
        <v>0</v>
      </c>
      <c r="C315" s="43">
        <v>0</v>
      </c>
      <c r="D315" s="43">
        <v>0</v>
      </c>
      <c r="E315" s="43">
        <v>0</v>
      </c>
      <c r="F315" s="43">
        <v>0.32</v>
      </c>
      <c r="G315" s="43">
        <v>4.67</v>
      </c>
      <c r="H315" s="43">
        <v>8.19</v>
      </c>
      <c r="I315" s="43">
        <v>6.7</v>
      </c>
      <c r="J315" s="43">
        <v>2.62</v>
      </c>
      <c r="K315" s="43">
        <v>0</v>
      </c>
      <c r="L315" s="43">
        <v>0</v>
      </c>
      <c r="M315" s="43">
        <v>0</v>
      </c>
      <c r="N315" s="43">
        <v>5.1</v>
      </c>
      <c r="O315" s="44">
        <v>18</v>
      </c>
    </row>
    <row r="316" spans="1:15" ht="14.25">
      <c r="A316" s="42" t="s">
        <v>241</v>
      </c>
      <c r="B316" s="43">
        <v>0</v>
      </c>
      <c r="C316" s="43">
        <v>0</v>
      </c>
      <c r="D316" s="43">
        <v>0</v>
      </c>
      <c r="E316" s="43">
        <v>0</v>
      </c>
      <c r="F316" s="43">
        <v>0.23</v>
      </c>
      <c r="G316" s="43">
        <v>4.03</v>
      </c>
      <c r="H316" s="43">
        <v>6.56</v>
      </c>
      <c r="I316" s="43">
        <v>5.11</v>
      </c>
      <c r="J316" s="43">
        <v>1.87</v>
      </c>
      <c r="K316" s="43">
        <v>0</v>
      </c>
      <c r="L316" s="43">
        <v>0</v>
      </c>
      <c r="M316" s="43">
        <v>0</v>
      </c>
      <c r="N316" s="43">
        <v>5.1</v>
      </c>
      <c r="O316" s="44">
        <v>18</v>
      </c>
    </row>
    <row r="317" spans="1:15" ht="14.25">
      <c r="A317" s="42" t="s">
        <v>252</v>
      </c>
      <c r="B317" s="43">
        <v>0</v>
      </c>
      <c r="C317" s="43">
        <v>0</v>
      </c>
      <c r="D317" s="43">
        <v>0</v>
      </c>
      <c r="E317" s="43">
        <v>0</v>
      </c>
      <c r="F317" s="43">
        <v>0.34</v>
      </c>
      <c r="G317" s="43">
        <v>3.81</v>
      </c>
      <c r="H317" s="43">
        <v>7.39</v>
      </c>
      <c r="I317" s="43">
        <v>6.46</v>
      </c>
      <c r="J317" s="43">
        <v>3.68</v>
      </c>
      <c r="K317" s="43">
        <v>0.29</v>
      </c>
      <c r="L317" s="43">
        <v>0</v>
      </c>
      <c r="M317" s="43">
        <v>0</v>
      </c>
      <c r="N317" s="43">
        <v>5.1</v>
      </c>
      <c r="O317" s="44">
        <v>18</v>
      </c>
    </row>
    <row r="318" spans="1:15" ht="14.25">
      <c r="A318" s="45" t="s">
        <v>266</v>
      </c>
      <c r="B318" s="43">
        <v>0</v>
      </c>
      <c r="C318" s="43">
        <v>0</v>
      </c>
      <c r="D318" s="43">
        <v>0</v>
      </c>
      <c r="E318" s="43">
        <v>0</v>
      </c>
      <c r="F318" s="43">
        <v>0</v>
      </c>
      <c r="G318" s="43">
        <v>3.73</v>
      </c>
      <c r="H318" s="43">
        <v>5.87</v>
      </c>
      <c r="I318" s="43">
        <v>4.17</v>
      </c>
      <c r="J318" s="43">
        <v>1.56</v>
      </c>
      <c r="K318" s="43">
        <v>0</v>
      </c>
      <c r="L318" s="43">
        <v>0</v>
      </c>
      <c r="M318" s="43">
        <v>0</v>
      </c>
      <c r="N318" s="43">
        <v>5.1</v>
      </c>
      <c r="O318" s="44">
        <v>18</v>
      </c>
    </row>
    <row r="319" spans="1:15" ht="14.25">
      <c r="A319" s="45" t="s">
        <v>267</v>
      </c>
      <c r="B319" s="43">
        <v>0</v>
      </c>
      <c r="C319" s="43">
        <v>0</v>
      </c>
      <c r="D319" s="43">
        <v>0</v>
      </c>
      <c r="E319" s="43">
        <v>0</v>
      </c>
      <c r="F319" s="43">
        <v>0.3</v>
      </c>
      <c r="G319" s="43">
        <v>4.36</v>
      </c>
      <c r="H319" s="43">
        <v>6.8</v>
      </c>
      <c r="I319" s="43">
        <v>4.71</v>
      </c>
      <c r="J319" s="43">
        <v>1.78</v>
      </c>
      <c r="K319" s="43">
        <v>0</v>
      </c>
      <c r="L319" s="43">
        <v>0</v>
      </c>
      <c r="M319" s="43">
        <v>0</v>
      </c>
      <c r="N319" s="43">
        <v>5.1</v>
      </c>
      <c r="O319" s="44">
        <v>18</v>
      </c>
    </row>
    <row r="320" spans="1:15" ht="14.25">
      <c r="A320" s="45" t="s">
        <v>277</v>
      </c>
      <c r="B320" s="43">
        <v>0</v>
      </c>
      <c r="C320" s="43">
        <v>0</v>
      </c>
      <c r="D320" s="43">
        <v>0</v>
      </c>
      <c r="E320" s="43">
        <v>0.59</v>
      </c>
      <c r="F320" s="43">
        <v>3.76</v>
      </c>
      <c r="G320" s="43">
        <v>7.37</v>
      </c>
      <c r="H320" s="43">
        <v>8.85</v>
      </c>
      <c r="I320" s="43">
        <v>6.6</v>
      </c>
      <c r="J320" s="43">
        <v>3.5</v>
      </c>
      <c r="K320" s="43">
        <v>0.39</v>
      </c>
      <c r="L320" s="43">
        <v>0</v>
      </c>
      <c r="M320" s="43">
        <v>0</v>
      </c>
      <c r="N320" s="43">
        <v>5.1</v>
      </c>
      <c r="O320" s="44">
        <v>18</v>
      </c>
    </row>
    <row r="321" spans="1:15" ht="14.25">
      <c r="A321" s="45" t="s">
        <v>283</v>
      </c>
      <c r="B321" s="43">
        <v>0</v>
      </c>
      <c r="C321" s="43">
        <v>0</v>
      </c>
      <c r="D321" s="43">
        <v>0</v>
      </c>
      <c r="E321" s="43">
        <v>0</v>
      </c>
      <c r="F321" s="43">
        <v>0.35</v>
      </c>
      <c r="G321" s="43">
        <v>3.97</v>
      </c>
      <c r="H321" s="43">
        <v>6.85</v>
      </c>
      <c r="I321" s="43">
        <v>5.97</v>
      </c>
      <c r="J321" s="43">
        <v>3.54</v>
      </c>
      <c r="K321" s="43">
        <v>0.99</v>
      </c>
      <c r="L321" s="43">
        <v>0</v>
      </c>
      <c r="M321" s="43">
        <v>0</v>
      </c>
      <c r="N321" s="43">
        <v>5.1</v>
      </c>
      <c r="O321" s="44">
        <v>18</v>
      </c>
    </row>
    <row r="322" spans="1:15" ht="14.25">
      <c r="A322" s="45" t="s">
        <v>301</v>
      </c>
      <c r="B322" s="43">
        <v>0</v>
      </c>
      <c r="C322" s="43">
        <v>0</v>
      </c>
      <c r="D322" s="43">
        <v>0</v>
      </c>
      <c r="E322" s="43">
        <v>0</v>
      </c>
      <c r="F322" s="43">
        <v>0.29</v>
      </c>
      <c r="G322" s="43">
        <v>3.57</v>
      </c>
      <c r="H322" s="43">
        <v>6.89</v>
      </c>
      <c r="I322" s="43">
        <v>6.64</v>
      </c>
      <c r="J322" s="43">
        <v>4.04</v>
      </c>
      <c r="K322" s="43">
        <v>1.28</v>
      </c>
      <c r="L322" s="43">
        <v>0</v>
      </c>
      <c r="M322" s="43">
        <v>0</v>
      </c>
      <c r="N322" s="43">
        <v>5.1</v>
      </c>
      <c r="O322" s="44">
        <v>18</v>
      </c>
    </row>
    <row r="323" spans="1:15" ht="14.25">
      <c r="A323" s="45" t="s">
        <v>342</v>
      </c>
      <c r="B323" s="43">
        <v>0</v>
      </c>
      <c r="C323" s="43">
        <v>0</v>
      </c>
      <c r="D323" s="43">
        <v>0</v>
      </c>
      <c r="E323" s="43">
        <v>0</v>
      </c>
      <c r="F323" s="43">
        <v>0</v>
      </c>
      <c r="G323" s="43">
        <v>1.52</v>
      </c>
      <c r="H323" s="43">
        <v>6.34</v>
      </c>
      <c r="I323" s="43">
        <v>7.03</v>
      </c>
      <c r="J323" s="43">
        <v>4.1</v>
      </c>
      <c r="K323" s="43">
        <v>0.72</v>
      </c>
      <c r="L323" s="43">
        <v>0</v>
      </c>
      <c r="M323" s="43">
        <v>0</v>
      </c>
      <c r="N323" s="43">
        <v>5.1</v>
      </c>
      <c r="O323" s="44">
        <v>18</v>
      </c>
    </row>
    <row r="324" spans="1:15" ht="14.25">
      <c r="A324" s="42" t="s">
        <v>52</v>
      </c>
      <c r="B324" s="43">
        <v>0</v>
      </c>
      <c r="C324" s="43">
        <v>0</v>
      </c>
      <c r="D324" s="43">
        <v>0</v>
      </c>
      <c r="E324" s="43">
        <v>0</v>
      </c>
      <c r="F324" s="43">
        <v>1.19</v>
      </c>
      <c r="G324" s="43">
        <v>6.05</v>
      </c>
      <c r="H324" s="43">
        <v>8.44</v>
      </c>
      <c r="I324" s="43">
        <v>5.3</v>
      </c>
      <c r="J324" s="43">
        <v>0.66</v>
      </c>
      <c r="K324" s="43">
        <v>0</v>
      </c>
      <c r="L324" s="43">
        <v>0</v>
      </c>
      <c r="M324" s="43">
        <v>0</v>
      </c>
      <c r="N324" s="43">
        <v>5.1</v>
      </c>
      <c r="O324" s="44">
        <v>18</v>
      </c>
    </row>
    <row r="325" spans="1:15" ht="14.25">
      <c r="A325" s="42" t="s">
        <v>253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1.98</v>
      </c>
      <c r="H325" s="43">
        <v>7.44</v>
      </c>
      <c r="I325" s="43">
        <v>5.55</v>
      </c>
      <c r="J325" s="43">
        <v>0.88</v>
      </c>
      <c r="K325" s="43">
        <v>0</v>
      </c>
      <c r="L325" s="43">
        <v>0</v>
      </c>
      <c r="M325" s="43">
        <v>0</v>
      </c>
      <c r="N325" s="43">
        <v>5.1</v>
      </c>
      <c r="O325" s="44">
        <v>18</v>
      </c>
    </row>
    <row r="326" spans="1:15" ht="14.25">
      <c r="A326" s="42" t="s">
        <v>302</v>
      </c>
      <c r="B326" s="43">
        <v>0</v>
      </c>
      <c r="C326" s="43">
        <v>0</v>
      </c>
      <c r="D326" s="43">
        <v>0</v>
      </c>
      <c r="E326" s="43">
        <v>0</v>
      </c>
      <c r="F326" s="43">
        <v>0</v>
      </c>
      <c r="G326" s="43">
        <v>0.37</v>
      </c>
      <c r="H326" s="43">
        <v>4.7</v>
      </c>
      <c r="I326" s="43">
        <v>7.8</v>
      </c>
      <c r="J326" s="43">
        <v>5.09</v>
      </c>
      <c r="K326" s="43">
        <v>0.79</v>
      </c>
      <c r="L326" s="43">
        <v>0</v>
      </c>
      <c r="M326" s="43">
        <v>0</v>
      </c>
      <c r="N326" s="43">
        <v>5.1</v>
      </c>
      <c r="O326" s="44">
        <v>18</v>
      </c>
    </row>
    <row r="327" spans="1:15" ht="14.25">
      <c r="A327" s="42" t="s">
        <v>67</v>
      </c>
      <c r="B327" s="43">
        <v>0</v>
      </c>
      <c r="C327" s="43">
        <v>0</v>
      </c>
      <c r="D327" s="43">
        <v>0</v>
      </c>
      <c r="E327" s="43">
        <v>0.98</v>
      </c>
      <c r="F327" s="43">
        <v>5.52</v>
      </c>
      <c r="G327" s="43">
        <v>8.4</v>
      </c>
      <c r="H327" s="43">
        <v>6.93</v>
      </c>
      <c r="I327" s="43">
        <v>1.64</v>
      </c>
      <c r="J327" s="43">
        <v>0</v>
      </c>
      <c r="K327" s="43">
        <v>0</v>
      </c>
      <c r="L327" s="43">
        <v>0</v>
      </c>
      <c r="M327" s="43">
        <v>0</v>
      </c>
      <c r="N327" s="43">
        <v>5.1</v>
      </c>
      <c r="O327" s="44">
        <v>18</v>
      </c>
    </row>
    <row r="328" spans="1:15" ht="14.25">
      <c r="A328" s="42" t="s">
        <v>94</v>
      </c>
      <c r="B328" s="43">
        <v>0</v>
      </c>
      <c r="C328" s="43">
        <v>0</v>
      </c>
      <c r="D328" s="43">
        <v>0</v>
      </c>
      <c r="E328" s="43">
        <v>0</v>
      </c>
      <c r="F328" s="43">
        <v>1.57</v>
      </c>
      <c r="G328" s="43">
        <v>6.95</v>
      </c>
      <c r="H328" s="43">
        <v>8.45</v>
      </c>
      <c r="I328" s="43">
        <v>5.5</v>
      </c>
      <c r="J328" s="43">
        <v>1.02</v>
      </c>
      <c r="K328" s="43">
        <v>0</v>
      </c>
      <c r="L328" s="43">
        <v>0</v>
      </c>
      <c r="M328" s="43">
        <v>0</v>
      </c>
      <c r="N328" s="43">
        <v>5.1</v>
      </c>
      <c r="O328" s="44">
        <v>18</v>
      </c>
    </row>
    <row r="329" spans="1:15" ht="14.25">
      <c r="A329" s="42" t="s">
        <v>254</v>
      </c>
      <c r="B329" s="43">
        <v>0</v>
      </c>
      <c r="C329" s="43">
        <v>0</v>
      </c>
      <c r="D329" s="43">
        <v>0</v>
      </c>
      <c r="E329" s="43">
        <v>0</v>
      </c>
      <c r="F329" s="43">
        <v>0.37</v>
      </c>
      <c r="G329" s="43">
        <v>3.77</v>
      </c>
      <c r="H329" s="43">
        <v>5.82</v>
      </c>
      <c r="I329" s="43">
        <v>4.92</v>
      </c>
      <c r="J329" s="43">
        <v>0</v>
      </c>
      <c r="K329" s="43">
        <v>0</v>
      </c>
      <c r="L329" s="43">
        <v>0</v>
      </c>
      <c r="M329" s="43">
        <v>0</v>
      </c>
      <c r="N329" s="43">
        <v>5.5</v>
      </c>
      <c r="O329" s="44">
        <v>10</v>
      </c>
    </row>
    <row r="330" spans="1:15" ht="14.25">
      <c r="A330" s="42" t="s">
        <v>150</v>
      </c>
      <c r="B330" s="43">
        <v>0.96</v>
      </c>
      <c r="C330" s="43">
        <v>0.35</v>
      </c>
      <c r="D330" s="43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1.89</v>
      </c>
      <c r="J330" s="43">
        <v>3.15</v>
      </c>
      <c r="K330" s="43">
        <v>2.68</v>
      </c>
      <c r="L330" s="43">
        <v>1.64</v>
      </c>
      <c r="M330" s="43">
        <v>0.89</v>
      </c>
      <c r="N330" s="43">
        <v>3.3</v>
      </c>
      <c r="O330" s="44">
        <v>15</v>
      </c>
    </row>
    <row r="331" spans="1:15" ht="14.25">
      <c r="A331" s="42" t="s">
        <v>170</v>
      </c>
      <c r="B331" s="43">
        <v>0</v>
      </c>
      <c r="C331" s="43">
        <v>0</v>
      </c>
      <c r="D331" s="43">
        <v>0</v>
      </c>
      <c r="E331" s="43">
        <v>0</v>
      </c>
      <c r="F331" s="43">
        <v>0.76</v>
      </c>
      <c r="G331" s="43">
        <v>3.27</v>
      </c>
      <c r="H331" s="43">
        <v>4.13</v>
      </c>
      <c r="I331" s="43">
        <v>3.39</v>
      </c>
      <c r="J331" s="43">
        <v>1.93</v>
      </c>
      <c r="K331" s="43">
        <v>0</v>
      </c>
      <c r="L331" s="43">
        <v>0</v>
      </c>
      <c r="M331" s="43">
        <v>0</v>
      </c>
      <c r="N331" s="43">
        <v>3.3</v>
      </c>
      <c r="O331" s="44">
        <v>15</v>
      </c>
    </row>
    <row r="332" spans="1:15" ht="14.25">
      <c r="A332" s="42" t="s">
        <v>394</v>
      </c>
      <c r="B332" s="43">
        <v>0</v>
      </c>
      <c r="C332" s="43">
        <v>0</v>
      </c>
      <c r="D332" s="43">
        <v>0</v>
      </c>
      <c r="E332" s="43">
        <v>0</v>
      </c>
      <c r="F332" s="43">
        <v>0</v>
      </c>
      <c r="G332" s="43">
        <v>1.74</v>
      </c>
      <c r="H332" s="43">
        <v>6.47</v>
      </c>
      <c r="I332" s="43">
        <v>3.24</v>
      </c>
      <c r="J332" s="43">
        <v>0</v>
      </c>
      <c r="K332" s="43">
        <v>0</v>
      </c>
      <c r="L332" s="43">
        <v>0</v>
      </c>
      <c r="M332" s="43">
        <v>0</v>
      </c>
      <c r="N332" s="43">
        <v>5.1</v>
      </c>
      <c r="O332" s="44">
        <v>18</v>
      </c>
    </row>
    <row r="333" spans="1:15" ht="14.25">
      <c r="A333" s="42" t="s">
        <v>395</v>
      </c>
      <c r="B333" s="43">
        <v>0</v>
      </c>
      <c r="C333" s="43">
        <v>0</v>
      </c>
      <c r="D333" s="43">
        <v>0</v>
      </c>
      <c r="E333" s="43">
        <v>0</v>
      </c>
      <c r="F333" s="43">
        <v>0</v>
      </c>
      <c r="G333" s="43">
        <v>0</v>
      </c>
      <c r="H333" s="43">
        <v>3.33</v>
      </c>
      <c r="I333" s="43">
        <v>7.15</v>
      </c>
      <c r="J333" s="43">
        <v>3.65</v>
      </c>
      <c r="K333" s="43">
        <v>0</v>
      </c>
      <c r="L333" s="43">
        <v>0</v>
      </c>
      <c r="M333" s="43">
        <v>0</v>
      </c>
      <c r="N333" s="43">
        <v>5.1</v>
      </c>
      <c r="O333" s="44">
        <v>18</v>
      </c>
    </row>
    <row r="334" spans="1:15" ht="14.25">
      <c r="A334" s="42" t="s">
        <v>396</v>
      </c>
      <c r="B334" s="43">
        <v>0</v>
      </c>
      <c r="C334" s="43">
        <v>0</v>
      </c>
      <c r="D334" s="43">
        <v>0</v>
      </c>
      <c r="E334" s="43">
        <v>0</v>
      </c>
      <c r="F334" s="43">
        <v>0.61</v>
      </c>
      <c r="G334" s="43">
        <v>4.84</v>
      </c>
      <c r="H334" s="43">
        <v>7.05</v>
      </c>
      <c r="I334" s="43">
        <v>5.1</v>
      </c>
      <c r="J334" s="43">
        <v>1.84</v>
      </c>
      <c r="K334" s="43">
        <v>0</v>
      </c>
      <c r="L334" s="43">
        <v>0</v>
      </c>
      <c r="M334" s="43">
        <v>0</v>
      </c>
      <c r="N334" s="43">
        <v>5.1</v>
      </c>
      <c r="O334" s="44">
        <v>18</v>
      </c>
    </row>
    <row r="335" spans="1:15" ht="14.25">
      <c r="A335" s="42" t="s">
        <v>397</v>
      </c>
      <c r="B335" s="43">
        <v>0</v>
      </c>
      <c r="C335" s="43">
        <v>0</v>
      </c>
      <c r="D335" s="43">
        <v>0</v>
      </c>
      <c r="E335" s="43">
        <v>0</v>
      </c>
      <c r="F335" s="43">
        <v>0</v>
      </c>
      <c r="G335" s="43">
        <v>2.9</v>
      </c>
      <c r="H335" s="43">
        <v>7.34</v>
      </c>
      <c r="I335" s="43">
        <v>1.34</v>
      </c>
      <c r="J335" s="43">
        <v>0</v>
      </c>
      <c r="K335" s="43">
        <v>0</v>
      </c>
      <c r="L335" s="43">
        <v>0</v>
      </c>
      <c r="M335" s="43">
        <v>0</v>
      </c>
      <c r="N335" s="43">
        <v>5.1</v>
      </c>
      <c r="O335" s="44">
        <v>18</v>
      </c>
    </row>
    <row r="336" spans="1:15" ht="14.25">
      <c r="A336" s="42" t="s">
        <v>194</v>
      </c>
      <c r="B336" s="43">
        <v>0</v>
      </c>
      <c r="C336" s="43">
        <v>0</v>
      </c>
      <c r="D336" s="43">
        <v>0</v>
      </c>
      <c r="E336" s="43">
        <v>0</v>
      </c>
      <c r="F336" s="43">
        <v>1.04</v>
      </c>
      <c r="G336" s="43">
        <v>5.46</v>
      </c>
      <c r="H336" s="43">
        <v>8.35</v>
      </c>
      <c r="I336" s="43">
        <v>6.5</v>
      </c>
      <c r="J336" s="43">
        <v>3.37</v>
      </c>
      <c r="K336" s="43">
        <v>0.15</v>
      </c>
      <c r="L336" s="43">
        <v>0</v>
      </c>
      <c r="M336" s="43">
        <v>0</v>
      </c>
      <c r="N336" s="43">
        <v>5.1</v>
      </c>
      <c r="O336" s="44">
        <v>18</v>
      </c>
    </row>
    <row r="337" spans="1:15" ht="14.25">
      <c r="A337" s="42" t="s">
        <v>210</v>
      </c>
      <c r="B337" s="43">
        <v>0</v>
      </c>
      <c r="C337" s="43">
        <v>0</v>
      </c>
      <c r="D337" s="43">
        <v>0</v>
      </c>
      <c r="E337" s="43">
        <v>0</v>
      </c>
      <c r="F337" s="43">
        <v>0</v>
      </c>
      <c r="G337" s="43">
        <v>0</v>
      </c>
      <c r="H337" s="43">
        <v>2.41</v>
      </c>
      <c r="I337" s="43">
        <v>6.11</v>
      </c>
      <c r="J337" s="43">
        <v>5.06</v>
      </c>
      <c r="K337" s="43">
        <v>2.89</v>
      </c>
      <c r="L337" s="43">
        <v>0.04</v>
      </c>
      <c r="M337" s="43">
        <v>0</v>
      </c>
      <c r="N337" s="43">
        <v>5.1</v>
      </c>
      <c r="O337" s="44">
        <v>18</v>
      </c>
    </row>
    <row r="338" spans="1:15" ht="14.25">
      <c r="A338" s="42" t="s">
        <v>255</v>
      </c>
      <c r="B338" s="43">
        <v>0</v>
      </c>
      <c r="C338" s="43">
        <v>0</v>
      </c>
      <c r="D338" s="43">
        <v>0</v>
      </c>
      <c r="E338" s="43">
        <v>0</v>
      </c>
      <c r="F338" s="43">
        <v>0</v>
      </c>
      <c r="G338" s="43">
        <v>0</v>
      </c>
      <c r="H338" s="43">
        <v>3.09</v>
      </c>
      <c r="I338" s="43">
        <v>6.56</v>
      </c>
      <c r="J338" s="43">
        <v>2.86</v>
      </c>
      <c r="K338" s="43">
        <v>0</v>
      </c>
      <c r="L338" s="43">
        <v>0</v>
      </c>
      <c r="M338" s="43">
        <v>0</v>
      </c>
      <c r="N338" s="43">
        <v>5.1</v>
      </c>
      <c r="O338" s="44">
        <v>18</v>
      </c>
    </row>
    <row r="339" spans="1:15" ht="14.25">
      <c r="A339" s="42" t="s">
        <v>393</v>
      </c>
      <c r="B339" s="43">
        <v>0</v>
      </c>
      <c r="C339" s="43">
        <v>0</v>
      </c>
      <c r="D339" s="43">
        <v>0</v>
      </c>
      <c r="E339" s="43">
        <v>0</v>
      </c>
      <c r="F339" s="43">
        <v>0.53</v>
      </c>
      <c r="G339" s="43">
        <v>5.12</v>
      </c>
      <c r="H339" s="43">
        <v>7.12</v>
      </c>
      <c r="I339" s="43">
        <v>4.49</v>
      </c>
      <c r="J339" s="43">
        <v>0.66</v>
      </c>
      <c r="K339" s="43">
        <v>0</v>
      </c>
      <c r="L339" s="43">
        <v>0</v>
      </c>
      <c r="M339" s="43">
        <v>0</v>
      </c>
      <c r="N339" s="43">
        <v>5.1</v>
      </c>
      <c r="O339" s="44">
        <v>18</v>
      </c>
    </row>
    <row r="340" spans="1:15" ht="14.25">
      <c r="A340" s="42" t="s">
        <v>211</v>
      </c>
      <c r="B340" s="43">
        <v>0</v>
      </c>
      <c r="C340" s="43">
        <v>0</v>
      </c>
      <c r="D340" s="43">
        <v>0</v>
      </c>
      <c r="E340" s="43">
        <v>0</v>
      </c>
      <c r="F340" s="43">
        <v>0.26</v>
      </c>
      <c r="G340" s="43">
        <v>3.68</v>
      </c>
      <c r="H340" s="43">
        <v>6.94</v>
      </c>
      <c r="I340" s="43">
        <v>7.58</v>
      </c>
      <c r="J340" s="43">
        <v>4.52</v>
      </c>
      <c r="K340" s="43">
        <v>2.59</v>
      </c>
      <c r="L340" s="43">
        <v>0.03</v>
      </c>
      <c r="M340" s="43">
        <v>0</v>
      </c>
      <c r="N340" s="43">
        <v>3.2</v>
      </c>
      <c r="O340" s="44" t="s">
        <v>353</v>
      </c>
    </row>
    <row r="341" spans="1:15" ht="14.25">
      <c r="A341" s="42" t="s">
        <v>171</v>
      </c>
      <c r="B341" s="43">
        <v>0</v>
      </c>
      <c r="C341" s="43">
        <v>0</v>
      </c>
      <c r="D341" s="43">
        <v>0</v>
      </c>
      <c r="E341" s="43">
        <v>0</v>
      </c>
      <c r="F341" s="43">
        <v>0</v>
      </c>
      <c r="G341" s="43">
        <v>0.54</v>
      </c>
      <c r="H341" s="43">
        <v>2.47</v>
      </c>
      <c r="I341" s="43">
        <v>4.17</v>
      </c>
      <c r="J341" s="43">
        <v>3.21</v>
      </c>
      <c r="K341" s="43">
        <v>0.25</v>
      </c>
      <c r="L341" s="43">
        <v>0</v>
      </c>
      <c r="M341" s="43">
        <v>0</v>
      </c>
      <c r="N341" s="43">
        <v>3.5</v>
      </c>
      <c r="O341" s="44">
        <v>12.5</v>
      </c>
    </row>
    <row r="342" spans="1:15" ht="14.25">
      <c r="A342" s="42" t="s">
        <v>231</v>
      </c>
      <c r="B342" s="43">
        <v>0</v>
      </c>
      <c r="C342" s="43">
        <v>0</v>
      </c>
      <c r="D342" s="43">
        <v>0</v>
      </c>
      <c r="E342" s="43">
        <v>0</v>
      </c>
      <c r="F342" s="43">
        <v>0</v>
      </c>
      <c r="G342" s="43">
        <v>0.82</v>
      </c>
      <c r="H342" s="43">
        <v>3.17</v>
      </c>
      <c r="I342" s="43">
        <v>4.07</v>
      </c>
      <c r="J342" s="43">
        <v>1.88</v>
      </c>
      <c r="K342" s="43">
        <v>0</v>
      </c>
      <c r="L342" s="43">
        <v>0</v>
      </c>
      <c r="M342" s="43">
        <v>0</v>
      </c>
      <c r="N342" s="43">
        <v>3.5</v>
      </c>
      <c r="O342" s="44">
        <v>12.5</v>
      </c>
    </row>
    <row r="343" spans="1:15" ht="14.25">
      <c r="A343" s="42" t="s">
        <v>242</v>
      </c>
      <c r="B343" s="43">
        <v>0</v>
      </c>
      <c r="C343" s="43">
        <v>0</v>
      </c>
      <c r="D343" s="43">
        <v>0</v>
      </c>
      <c r="E343" s="43">
        <v>0.07</v>
      </c>
      <c r="F343" s="43">
        <v>1.93</v>
      </c>
      <c r="G343" s="43">
        <v>4.03</v>
      </c>
      <c r="H343" s="43">
        <v>6.01</v>
      </c>
      <c r="I343" s="43">
        <v>5.46</v>
      </c>
      <c r="J343" s="43">
        <v>3.36</v>
      </c>
      <c r="K343" s="43">
        <v>0.28</v>
      </c>
      <c r="L343" s="43">
        <v>0</v>
      </c>
      <c r="M343" s="43">
        <v>0</v>
      </c>
      <c r="N343" s="43">
        <v>3.5</v>
      </c>
      <c r="O343" s="44">
        <v>12.5</v>
      </c>
    </row>
    <row r="344" spans="1:15" ht="14.25">
      <c r="A344" s="45" t="s">
        <v>398</v>
      </c>
      <c r="B344" s="43">
        <v>0</v>
      </c>
      <c r="C344" s="43">
        <v>0</v>
      </c>
      <c r="D344" s="43">
        <v>0</v>
      </c>
      <c r="E344" s="43">
        <v>0.35</v>
      </c>
      <c r="F344" s="43">
        <v>2.6</v>
      </c>
      <c r="G344" s="43">
        <v>4.69</v>
      </c>
      <c r="H344" s="43">
        <v>7.48</v>
      </c>
      <c r="I344" s="43">
        <v>6.57</v>
      </c>
      <c r="J344" s="43">
        <v>4.04</v>
      </c>
      <c r="K344" s="43">
        <v>0.49</v>
      </c>
      <c r="L344" s="43">
        <v>0</v>
      </c>
      <c r="M344" s="43">
        <v>0</v>
      </c>
      <c r="N344" s="43">
        <v>3.5</v>
      </c>
      <c r="O344" s="44">
        <v>12.5</v>
      </c>
    </row>
    <row r="345" spans="1:15" ht="14.25">
      <c r="A345" s="42" t="s">
        <v>60</v>
      </c>
      <c r="B345" s="43">
        <v>0</v>
      </c>
      <c r="C345" s="43">
        <v>0</v>
      </c>
      <c r="D345" s="43">
        <v>0</v>
      </c>
      <c r="E345" s="43">
        <v>0.86</v>
      </c>
      <c r="F345" s="43">
        <v>4.24</v>
      </c>
      <c r="G345" s="43">
        <v>7.03</v>
      </c>
      <c r="H345" s="43">
        <v>7.93</v>
      </c>
      <c r="I345" s="43">
        <v>5.83</v>
      </c>
      <c r="J345" s="43">
        <v>2.61</v>
      </c>
      <c r="K345" s="43">
        <v>0.07</v>
      </c>
      <c r="L345" s="43">
        <v>0</v>
      </c>
      <c r="M345" s="43">
        <v>0</v>
      </c>
      <c r="N345" s="43">
        <v>4</v>
      </c>
      <c r="O345" s="44" t="s">
        <v>353</v>
      </c>
    </row>
    <row r="346" spans="1:15" ht="14.25">
      <c r="A346" s="45" t="s">
        <v>278</v>
      </c>
      <c r="B346" s="43">
        <v>0</v>
      </c>
      <c r="C346" s="43">
        <v>0</v>
      </c>
      <c r="D346" s="43">
        <v>0</v>
      </c>
      <c r="E346" s="43">
        <v>0</v>
      </c>
      <c r="F346" s="43">
        <v>0.5</v>
      </c>
      <c r="G346" s="43">
        <v>4.41</v>
      </c>
      <c r="H346" s="43">
        <v>6.51</v>
      </c>
      <c r="I346" s="43">
        <v>5.61</v>
      </c>
      <c r="J346" s="43">
        <v>2.05</v>
      </c>
      <c r="K346" s="43">
        <v>0</v>
      </c>
      <c r="L346" s="43">
        <v>0</v>
      </c>
      <c r="M346" s="43">
        <v>0</v>
      </c>
      <c r="N346" s="43">
        <v>2.5</v>
      </c>
      <c r="O346" s="44" t="s">
        <v>353</v>
      </c>
    </row>
    <row r="347" spans="1:15" ht="14.25">
      <c r="A347" s="42" t="s">
        <v>354</v>
      </c>
      <c r="B347" s="43">
        <v>0</v>
      </c>
      <c r="C347" s="43">
        <v>0</v>
      </c>
      <c r="D347" s="43">
        <v>0</v>
      </c>
      <c r="E347" s="43">
        <v>0.21</v>
      </c>
      <c r="F347" s="43">
        <v>3.33</v>
      </c>
      <c r="G347" s="43">
        <v>6.11</v>
      </c>
      <c r="H347" s="43">
        <v>6.71</v>
      </c>
      <c r="I347" s="43">
        <v>5.37</v>
      </c>
      <c r="J347" s="43">
        <v>2.26</v>
      </c>
      <c r="K347" s="43">
        <v>0</v>
      </c>
      <c r="L347" s="43">
        <v>0</v>
      </c>
      <c r="M347" s="43">
        <v>0</v>
      </c>
      <c r="N347" s="43">
        <v>2.5</v>
      </c>
      <c r="O347" s="44" t="s">
        <v>353</v>
      </c>
    </row>
    <row r="348" spans="1:15" ht="14.25">
      <c r="A348" s="42" t="s">
        <v>38</v>
      </c>
      <c r="B348" s="43">
        <v>0.86</v>
      </c>
      <c r="C348" s="43">
        <v>1.64</v>
      </c>
      <c r="D348" s="43">
        <v>3.21</v>
      </c>
      <c r="E348" s="43">
        <v>5.2</v>
      </c>
      <c r="F348" s="43">
        <v>8.5</v>
      </c>
      <c r="G348" s="43">
        <v>5.24</v>
      </c>
      <c r="H348" s="43">
        <v>0</v>
      </c>
      <c r="I348" s="43">
        <v>0</v>
      </c>
      <c r="J348" s="43">
        <v>1.1</v>
      </c>
      <c r="K348" s="43">
        <v>1.26</v>
      </c>
      <c r="L348" s="43">
        <v>0.97</v>
      </c>
      <c r="M348" s="43">
        <v>0.66</v>
      </c>
      <c r="N348" s="43">
        <v>7</v>
      </c>
      <c r="O348" s="44">
        <v>20</v>
      </c>
    </row>
    <row r="349" spans="1:15" ht="14.25">
      <c r="A349" s="42" t="s">
        <v>53</v>
      </c>
      <c r="B349" s="43">
        <v>0.6</v>
      </c>
      <c r="C349" s="43">
        <v>1.26</v>
      </c>
      <c r="D349" s="43">
        <v>2.88</v>
      </c>
      <c r="E349" s="43">
        <v>4.73</v>
      </c>
      <c r="F349" s="43">
        <v>3.23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0.31</v>
      </c>
      <c r="M349" s="43">
        <v>0.44</v>
      </c>
      <c r="N349" s="43">
        <v>7</v>
      </c>
      <c r="O349" s="44">
        <v>20</v>
      </c>
    </row>
    <row r="350" spans="1:15" ht="14.25">
      <c r="A350" s="42" t="s">
        <v>61</v>
      </c>
      <c r="B350" s="43">
        <v>0.33</v>
      </c>
      <c r="C350" s="43">
        <v>0.65</v>
      </c>
      <c r="D350" s="43">
        <v>1.64</v>
      </c>
      <c r="E350" s="43">
        <v>3.14</v>
      </c>
      <c r="F350" s="43">
        <v>5.93</v>
      </c>
      <c r="G350" s="43">
        <v>9.44</v>
      </c>
      <c r="H350" s="43">
        <v>5</v>
      </c>
      <c r="I350" s="43">
        <v>0</v>
      </c>
      <c r="J350" s="43">
        <v>1.18</v>
      </c>
      <c r="K350" s="43">
        <v>0.86</v>
      </c>
      <c r="L350" s="43">
        <v>0.37</v>
      </c>
      <c r="M350" s="43">
        <v>0.33</v>
      </c>
      <c r="N350" s="43">
        <v>7</v>
      </c>
      <c r="O350" s="44">
        <v>20</v>
      </c>
    </row>
    <row r="351" spans="1:15" ht="14.25">
      <c r="A351" s="45" t="s">
        <v>399</v>
      </c>
      <c r="B351" s="43">
        <v>0.88</v>
      </c>
      <c r="C351" s="43">
        <v>1.71</v>
      </c>
      <c r="D351" s="43">
        <v>3.71</v>
      </c>
      <c r="E351" s="43">
        <v>5.33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0.64</v>
      </c>
      <c r="M351" s="43">
        <v>0.71</v>
      </c>
      <c r="N351" s="43">
        <v>7</v>
      </c>
      <c r="O351" s="44">
        <v>20</v>
      </c>
    </row>
    <row r="352" spans="1:15" ht="14.25">
      <c r="A352" s="45" t="s">
        <v>400</v>
      </c>
      <c r="B352" s="43">
        <v>0.49</v>
      </c>
      <c r="C352" s="43">
        <v>0.7</v>
      </c>
      <c r="D352" s="43">
        <v>1.45</v>
      </c>
      <c r="E352" s="43">
        <v>2.72</v>
      </c>
      <c r="F352" s="43">
        <v>4.81</v>
      </c>
      <c r="G352" s="43">
        <v>4.46</v>
      </c>
      <c r="H352" s="43">
        <v>0</v>
      </c>
      <c r="I352" s="43">
        <v>0</v>
      </c>
      <c r="J352" s="43">
        <v>0.59</v>
      </c>
      <c r="K352" s="43">
        <v>0.75</v>
      </c>
      <c r="L352" s="43">
        <v>0.44</v>
      </c>
      <c r="M352" s="43">
        <v>0.44</v>
      </c>
      <c r="N352" s="43">
        <v>7</v>
      </c>
      <c r="O352" s="44">
        <v>20</v>
      </c>
    </row>
    <row r="353" spans="1:15" ht="14.25">
      <c r="A353" s="42" t="s">
        <v>77</v>
      </c>
      <c r="B353" s="43">
        <v>0.24</v>
      </c>
      <c r="C353" s="43">
        <v>0.55</v>
      </c>
      <c r="D353" s="43">
        <v>1.2</v>
      </c>
      <c r="E353" s="43">
        <v>2.62</v>
      </c>
      <c r="F353" s="43">
        <v>4.42</v>
      </c>
      <c r="G353" s="43">
        <v>0</v>
      </c>
      <c r="H353" s="43">
        <v>0</v>
      </c>
      <c r="I353" s="43">
        <v>0</v>
      </c>
      <c r="J353" s="43">
        <v>0.78</v>
      </c>
      <c r="K353" s="43">
        <v>0.58</v>
      </c>
      <c r="L353" s="43">
        <v>0.19</v>
      </c>
      <c r="M353" s="43">
        <v>0.23</v>
      </c>
      <c r="N353" s="43">
        <v>7</v>
      </c>
      <c r="O353" s="44">
        <v>20</v>
      </c>
    </row>
    <row r="354" spans="1:15" ht="14.25">
      <c r="A354" s="42" t="s">
        <v>84</v>
      </c>
      <c r="B354" s="43">
        <v>0.32</v>
      </c>
      <c r="C354" s="43">
        <v>0.57</v>
      </c>
      <c r="D354" s="43">
        <v>1.23</v>
      </c>
      <c r="E354" s="43">
        <v>2.43</v>
      </c>
      <c r="F354" s="43">
        <v>1.57</v>
      </c>
      <c r="G354" s="43">
        <v>0</v>
      </c>
      <c r="H354" s="43">
        <v>0</v>
      </c>
      <c r="I354" s="43">
        <v>0</v>
      </c>
      <c r="J354" s="43">
        <v>0.45</v>
      </c>
      <c r="K354" s="43">
        <v>0.43</v>
      </c>
      <c r="L354" s="43">
        <v>0.29</v>
      </c>
      <c r="M354" s="43">
        <v>0.25</v>
      </c>
      <c r="N354" s="43">
        <v>7</v>
      </c>
      <c r="O354" s="44">
        <v>20</v>
      </c>
    </row>
    <row r="355" spans="1:15" ht="14.25">
      <c r="A355" s="45" t="s">
        <v>401</v>
      </c>
      <c r="B355" s="43">
        <v>0</v>
      </c>
      <c r="C355" s="43">
        <v>0.98</v>
      </c>
      <c r="D355" s="43">
        <v>2.39</v>
      </c>
      <c r="E355" s="43">
        <v>4.28</v>
      </c>
      <c r="F355" s="43">
        <v>7.64</v>
      </c>
      <c r="G355" s="43">
        <v>4.97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7</v>
      </c>
      <c r="O355" s="44">
        <v>20</v>
      </c>
    </row>
    <row r="356" spans="1:15" ht="14.25">
      <c r="A356" s="42" t="s">
        <v>110</v>
      </c>
      <c r="B356" s="43">
        <v>0.38</v>
      </c>
      <c r="C356" s="43">
        <v>0.76</v>
      </c>
      <c r="D356" s="43">
        <v>1.65</v>
      </c>
      <c r="E356" s="43">
        <v>3.04</v>
      </c>
      <c r="F356" s="43">
        <v>5.28</v>
      </c>
      <c r="G356" s="43">
        <v>7.69</v>
      </c>
      <c r="H356" s="43">
        <v>0</v>
      </c>
      <c r="I356" s="43">
        <v>0.15</v>
      </c>
      <c r="J356" s="43">
        <v>0.99</v>
      </c>
      <c r="K356" s="43">
        <v>0.75</v>
      </c>
      <c r="L356" s="43">
        <v>0.43</v>
      </c>
      <c r="M356" s="43">
        <v>0.23</v>
      </c>
      <c r="N356" s="43">
        <v>7</v>
      </c>
      <c r="O356" s="44">
        <v>20</v>
      </c>
    </row>
    <row r="357" spans="1:15" ht="14.25">
      <c r="A357" s="42" t="s">
        <v>116</v>
      </c>
      <c r="B357" s="43">
        <v>0.61</v>
      </c>
      <c r="C357" s="43">
        <v>1.18</v>
      </c>
      <c r="D357" s="43">
        <v>2.5</v>
      </c>
      <c r="E357" s="43">
        <v>4.11</v>
      </c>
      <c r="F357" s="43">
        <v>6.31</v>
      </c>
      <c r="G357" s="43">
        <v>0</v>
      </c>
      <c r="H357" s="43">
        <v>0</v>
      </c>
      <c r="I357" s="43">
        <v>0</v>
      </c>
      <c r="J357" s="43">
        <v>0.05</v>
      </c>
      <c r="K357" s="43">
        <v>0.65</v>
      </c>
      <c r="L357" s="43">
        <v>0.65</v>
      </c>
      <c r="M357" s="43">
        <v>0.47</v>
      </c>
      <c r="N357" s="43">
        <v>7</v>
      </c>
      <c r="O357" s="44">
        <v>20</v>
      </c>
    </row>
    <row r="358" spans="1:15" ht="14.25">
      <c r="A358" s="42" t="s">
        <v>123</v>
      </c>
      <c r="B358" s="43">
        <v>0.24</v>
      </c>
      <c r="C358" s="43">
        <v>0.55</v>
      </c>
      <c r="D358" s="43">
        <v>1.2</v>
      </c>
      <c r="E358" s="43">
        <v>2.62</v>
      </c>
      <c r="F358" s="43">
        <v>4.42</v>
      </c>
      <c r="G358" s="43">
        <v>0</v>
      </c>
      <c r="H358" s="43">
        <v>0</v>
      </c>
      <c r="I358" s="43">
        <v>0</v>
      </c>
      <c r="J358" s="43">
        <v>0.78</v>
      </c>
      <c r="K358" s="43">
        <v>0.58</v>
      </c>
      <c r="L358" s="43">
        <v>0.19</v>
      </c>
      <c r="M358" s="43">
        <v>0.23</v>
      </c>
      <c r="N358" s="43">
        <v>7</v>
      </c>
      <c r="O358" s="44">
        <v>20</v>
      </c>
    </row>
    <row r="359" spans="1:15" ht="14.25">
      <c r="A359" s="42" t="s">
        <v>151</v>
      </c>
      <c r="B359" s="43">
        <v>0.88</v>
      </c>
      <c r="C359" s="43">
        <v>1.64</v>
      </c>
      <c r="D359" s="43">
        <v>3.16</v>
      </c>
      <c r="E359" s="43">
        <v>4.91</v>
      </c>
      <c r="F359" s="43">
        <v>8.06</v>
      </c>
      <c r="G359" s="43">
        <v>5.06</v>
      </c>
      <c r="H359" s="43">
        <v>0</v>
      </c>
      <c r="I359" s="43">
        <v>0</v>
      </c>
      <c r="J359" s="43">
        <v>0.25</v>
      </c>
      <c r="K359" s="43">
        <v>1.1</v>
      </c>
      <c r="L359" s="43">
        <v>0.9</v>
      </c>
      <c r="M359" s="43">
        <v>0.64</v>
      </c>
      <c r="N359" s="43">
        <v>7</v>
      </c>
      <c r="O359" s="44">
        <v>20</v>
      </c>
    </row>
    <row r="360" spans="1:15" ht="14.25">
      <c r="A360" s="42" t="s">
        <v>186</v>
      </c>
      <c r="B360" s="43">
        <v>0</v>
      </c>
      <c r="C360" s="43">
        <v>0</v>
      </c>
      <c r="D360" s="43">
        <v>1.36</v>
      </c>
      <c r="E360" s="43">
        <v>3.58</v>
      </c>
      <c r="F360" s="43">
        <v>7.02</v>
      </c>
      <c r="G360" s="43">
        <v>4.94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7</v>
      </c>
      <c r="O360" s="44">
        <v>20</v>
      </c>
    </row>
    <row r="361" spans="1:15" ht="14.25">
      <c r="A361" s="42" t="s">
        <v>195</v>
      </c>
      <c r="B361" s="43">
        <v>0.47</v>
      </c>
      <c r="C361" s="43">
        <v>1.05</v>
      </c>
      <c r="D361" s="43">
        <v>2.26</v>
      </c>
      <c r="E361" s="43">
        <v>3.87</v>
      </c>
      <c r="F361" s="43">
        <v>6.72</v>
      </c>
      <c r="G361" s="43">
        <v>1.85</v>
      </c>
      <c r="H361" s="43">
        <v>0</v>
      </c>
      <c r="I361" s="43">
        <v>0</v>
      </c>
      <c r="J361" s="43">
        <v>0.11</v>
      </c>
      <c r="K361" s="43">
        <v>0.78</v>
      </c>
      <c r="L361" s="43">
        <v>0.53</v>
      </c>
      <c r="M361" s="43">
        <v>0.35</v>
      </c>
      <c r="N361" s="43">
        <v>7</v>
      </c>
      <c r="O361" s="44">
        <v>20</v>
      </c>
    </row>
    <row r="362" spans="1:15" ht="14.25">
      <c r="A362" s="42" t="s">
        <v>212</v>
      </c>
      <c r="B362" s="43">
        <v>1.04</v>
      </c>
      <c r="C362" s="43">
        <v>1.71</v>
      </c>
      <c r="D362" s="43">
        <v>3.46</v>
      </c>
      <c r="E362" s="43">
        <v>5.41</v>
      </c>
      <c r="F362" s="43">
        <v>5.48</v>
      </c>
      <c r="G362" s="43">
        <v>0</v>
      </c>
      <c r="H362" s="43">
        <v>0</v>
      </c>
      <c r="I362" s="43">
        <v>0.36</v>
      </c>
      <c r="J362" s="43">
        <v>1.09</v>
      </c>
      <c r="K362" s="43">
        <v>1.5</v>
      </c>
      <c r="L362" s="43">
        <v>1.12</v>
      </c>
      <c r="M362" s="43">
        <v>0.91</v>
      </c>
      <c r="N362" s="43">
        <v>7</v>
      </c>
      <c r="O362" s="44">
        <v>20</v>
      </c>
    </row>
    <row r="363" spans="1:15" ht="14.25">
      <c r="A363" s="42" t="s">
        <v>232</v>
      </c>
      <c r="B363" s="43">
        <v>0.44</v>
      </c>
      <c r="C363" s="43">
        <v>0.65</v>
      </c>
      <c r="D363" s="43">
        <v>1.03</v>
      </c>
      <c r="E363" s="43">
        <v>1.97</v>
      </c>
      <c r="F363" s="43">
        <v>3.75</v>
      </c>
      <c r="G363" s="43">
        <v>5.55</v>
      </c>
      <c r="H363" s="43">
        <v>0</v>
      </c>
      <c r="I363" s="43">
        <v>0</v>
      </c>
      <c r="J363" s="43">
        <v>0.21</v>
      </c>
      <c r="K363" s="43">
        <v>0.49</v>
      </c>
      <c r="L363" s="43">
        <v>0.28</v>
      </c>
      <c r="M363" s="43">
        <v>0.3</v>
      </c>
      <c r="N363" s="43">
        <v>7</v>
      </c>
      <c r="O363" s="44">
        <v>20</v>
      </c>
    </row>
    <row r="364" spans="1:15" ht="14.25">
      <c r="A364" s="42" t="s">
        <v>256</v>
      </c>
      <c r="B364" s="43">
        <v>0.58</v>
      </c>
      <c r="C364" s="43">
        <v>1.16</v>
      </c>
      <c r="D364" s="43">
        <v>2.45</v>
      </c>
      <c r="E364" s="43">
        <v>4.17</v>
      </c>
      <c r="F364" s="43">
        <v>6.87</v>
      </c>
      <c r="G364" s="43">
        <v>5.43</v>
      </c>
      <c r="H364" s="43">
        <v>0</v>
      </c>
      <c r="I364" s="43">
        <v>0</v>
      </c>
      <c r="J364" s="43">
        <v>0.07</v>
      </c>
      <c r="K364" s="43">
        <v>0.75</v>
      </c>
      <c r="L364" s="43">
        <v>0.57</v>
      </c>
      <c r="M364" s="43">
        <v>0.44</v>
      </c>
      <c r="N364" s="43">
        <v>7</v>
      </c>
      <c r="O364" s="44">
        <v>20</v>
      </c>
    </row>
    <row r="365" spans="1:15" ht="14.25">
      <c r="A365" s="45" t="s">
        <v>268</v>
      </c>
      <c r="B365" s="43">
        <v>0.46</v>
      </c>
      <c r="C365" s="43">
        <v>0.66</v>
      </c>
      <c r="D365" s="43">
        <v>1.22</v>
      </c>
      <c r="E365" s="43">
        <v>2.35</v>
      </c>
      <c r="F365" s="43">
        <v>4.08</v>
      </c>
      <c r="G365" s="43">
        <v>6.09</v>
      </c>
      <c r="H365" s="43">
        <v>0</v>
      </c>
      <c r="I365" s="43">
        <v>0</v>
      </c>
      <c r="J365" s="43">
        <v>0.74</v>
      </c>
      <c r="K365" s="43">
        <v>0.68</v>
      </c>
      <c r="L365" s="43">
        <v>0.44</v>
      </c>
      <c r="M365" s="43">
        <v>0.38</v>
      </c>
      <c r="N365" s="43">
        <v>7</v>
      </c>
      <c r="O365" s="44">
        <v>20</v>
      </c>
    </row>
    <row r="366" spans="1:15" ht="14.25">
      <c r="A366" s="45" t="s">
        <v>269</v>
      </c>
      <c r="B366" s="43">
        <v>0.46</v>
      </c>
      <c r="C366" s="43">
        <v>0.71</v>
      </c>
      <c r="D366" s="43">
        <v>1.51</v>
      </c>
      <c r="E366" s="43">
        <v>2.74</v>
      </c>
      <c r="F366" s="43">
        <v>4.88</v>
      </c>
      <c r="G366" s="43">
        <v>7.14</v>
      </c>
      <c r="H366" s="43">
        <v>0</v>
      </c>
      <c r="I366" s="43">
        <v>0</v>
      </c>
      <c r="J366" s="43">
        <v>0.92</v>
      </c>
      <c r="K366" s="43">
        <v>0.82</v>
      </c>
      <c r="L366" s="43">
        <v>0.44</v>
      </c>
      <c r="M366" s="43">
        <v>0.41</v>
      </c>
      <c r="N366" s="43">
        <v>7</v>
      </c>
      <c r="O366" s="44">
        <v>20</v>
      </c>
    </row>
    <row r="367" spans="1:15" ht="14.25">
      <c r="A367" s="45" t="s">
        <v>279</v>
      </c>
      <c r="B367" s="43">
        <v>0.72</v>
      </c>
      <c r="C367" s="43">
        <v>1.41</v>
      </c>
      <c r="D367" s="43">
        <v>2.96</v>
      </c>
      <c r="E367" s="43">
        <v>4.76</v>
      </c>
      <c r="F367" s="43">
        <v>7.74</v>
      </c>
      <c r="G367" s="43">
        <v>4.77</v>
      </c>
      <c r="H367" s="43">
        <v>0</v>
      </c>
      <c r="I367" s="43">
        <v>0</v>
      </c>
      <c r="J367" s="43">
        <v>0.08</v>
      </c>
      <c r="K367" s="43">
        <v>0.92</v>
      </c>
      <c r="L367" s="43">
        <v>0.77</v>
      </c>
      <c r="M367" s="43">
        <v>0.55</v>
      </c>
      <c r="N367" s="43">
        <v>7</v>
      </c>
      <c r="O367" s="44">
        <v>20</v>
      </c>
    </row>
    <row r="368" spans="1:15" ht="14.25">
      <c r="A368" s="45" t="s">
        <v>284</v>
      </c>
      <c r="B368" s="43">
        <v>0.49</v>
      </c>
      <c r="C368" s="43">
        <v>0.84</v>
      </c>
      <c r="D368" s="43">
        <v>1.73</v>
      </c>
      <c r="E368" s="43">
        <v>3.13</v>
      </c>
      <c r="F368" s="43">
        <v>5.45</v>
      </c>
      <c r="G368" s="43">
        <v>3.63</v>
      </c>
      <c r="H368" s="43">
        <v>0</v>
      </c>
      <c r="I368" s="43">
        <v>0</v>
      </c>
      <c r="J368" s="43">
        <v>0.73</v>
      </c>
      <c r="K368" s="43">
        <v>0.81</v>
      </c>
      <c r="L368" s="43">
        <v>0.45</v>
      </c>
      <c r="M368" s="43">
        <v>0.38</v>
      </c>
      <c r="N368" s="43">
        <v>7</v>
      </c>
      <c r="O368" s="44">
        <v>20</v>
      </c>
    </row>
    <row r="369" spans="1:15" ht="14.25">
      <c r="A369" s="45" t="s">
        <v>303</v>
      </c>
      <c r="B369" s="43">
        <v>0.75</v>
      </c>
      <c r="C369" s="43">
        <v>1.29</v>
      </c>
      <c r="D369" s="43">
        <v>2.49</v>
      </c>
      <c r="E369" s="43">
        <v>4.08</v>
      </c>
      <c r="F369" s="43">
        <v>6.79</v>
      </c>
      <c r="G369" s="43">
        <v>4.21</v>
      </c>
      <c r="H369" s="43">
        <v>0</v>
      </c>
      <c r="I369" s="43">
        <v>0</v>
      </c>
      <c r="J369" s="43">
        <v>1</v>
      </c>
      <c r="K369" s="43">
        <v>1.09</v>
      </c>
      <c r="L369" s="43">
        <v>0.72</v>
      </c>
      <c r="M369" s="43">
        <v>0.53</v>
      </c>
      <c r="N369" s="43">
        <v>7</v>
      </c>
      <c r="O369" s="44">
        <v>20</v>
      </c>
    </row>
    <row r="370" spans="1:15" ht="14.25">
      <c r="A370" s="45" t="s">
        <v>308</v>
      </c>
      <c r="B370" s="43">
        <v>0.33</v>
      </c>
      <c r="C370" s="43">
        <v>0.82</v>
      </c>
      <c r="D370" s="43">
        <v>1.98</v>
      </c>
      <c r="E370" s="43">
        <v>3.65</v>
      </c>
      <c r="F370" s="43">
        <v>6.2</v>
      </c>
      <c r="G370" s="43">
        <v>4.13</v>
      </c>
      <c r="H370" s="43">
        <v>0</v>
      </c>
      <c r="I370" s="43">
        <v>0</v>
      </c>
      <c r="J370" s="43">
        <v>0</v>
      </c>
      <c r="K370" s="43">
        <v>0.54</v>
      </c>
      <c r="L370" s="43">
        <v>0.42</v>
      </c>
      <c r="M370" s="43">
        <v>0.19</v>
      </c>
      <c r="N370" s="43">
        <v>7</v>
      </c>
      <c r="O370" s="44">
        <v>20</v>
      </c>
    </row>
    <row r="371" spans="1:15" ht="14.25">
      <c r="A371" s="45" t="s">
        <v>338</v>
      </c>
      <c r="B371" s="43">
        <v>0.27</v>
      </c>
      <c r="C371" s="43">
        <v>0.53</v>
      </c>
      <c r="D371" s="43">
        <v>1.13</v>
      </c>
      <c r="E371" s="43">
        <v>2.38</v>
      </c>
      <c r="F371" s="43">
        <v>4.51</v>
      </c>
      <c r="G371" s="43">
        <v>3.2</v>
      </c>
      <c r="H371" s="43">
        <v>0</v>
      </c>
      <c r="I371" s="43">
        <v>0.1</v>
      </c>
      <c r="J371" s="43">
        <v>0.94</v>
      </c>
      <c r="K371" s="43">
        <v>0.61</v>
      </c>
      <c r="L371" s="43">
        <v>0.16</v>
      </c>
      <c r="M371" s="43">
        <v>0.23</v>
      </c>
      <c r="N371" s="43">
        <v>7</v>
      </c>
      <c r="O371" s="44">
        <v>20</v>
      </c>
    </row>
    <row r="372" spans="1:15" ht="14.25">
      <c r="A372" s="45" t="s">
        <v>329</v>
      </c>
      <c r="B372" s="43">
        <v>0.83</v>
      </c>
      <c r="C372" s="43">
        <v>1.58</v>
      </c>
      <c r="D372" s="43">
        <v>3.08</v>
      </c>
      <c r="E372" s="43">
        <v>4.99</v>
      </c>
      <c r="F372" s="43">
        <v>7.32</v>
      </c>
      <c r="G372" s="43">
        <v>0</v>
      </c>
      <c r="H372" s="43">
        <v>0</v>
      </c>
      <c r="I372" s="43">
        <v>0</v>
      </c>
      <c r="J372" s="43">
        <v>0.17</v>
      </c>
      <c r="K372" s="43">
        <v>1</v>
      </c>
      <c r="L372" s="43">
        <v>0.81</v>
      </c>
      <c r="M372" s="43">
        <v>0.59</v>
      </c>
      <c r="N372" s="43">
        <v>7</v>
      </c>
      <c r="O372" s="44">
        <v>20</v>
      </c>
    </row>
    <row r="373" spans="1:15" ht="14.25">
      <c r="A373" s="45" t="s">
        <v>343</v>
      </c>
      <c r="B373" s="43">
        <v>0.63</v>
      </c>
      <c r="C373" s="43">
        <v>1.18</v>
      </c>
      <c r="D373" s="43">
        <v>2.35</v>
      </c>
      <c r="E373" s="43">
        <v>3.9</v>
      </c>
      <c r="F373" s="43">
        <v>6.57</v>
      </c>
      <c r="G373" s="43">
        <v>5.48</v>
      </c>
      <c r="H373" s="43">
        <v>0</v>
      </c>
      <c r="I373" s="43">
        <v>0</v>
      </c>
      <c r="J373" s="43">
        <v>0.92</v>
      </c>
      <c r="K373" s="43">
        <v>0.88</v>
      </c>
      <c r="L373" s="43">
        <v>0.68</v>
      </c>
      <c r="M373" s="43">
        <v>0.53</v>
      </c>
      <c r="N373" s="43">
        <v>7</v>
      </c>
      <c r="O373" s="44">
        <v>20</v>
      </c>
    </row>
    <row r="374" spans="1:15" ht="14.25">
      <c r="A374" s="42" t="s">
        <v>404</v>
      </c>
      <c r="B374" s="43">
        <v>0.52</v>
      </c>
      <c r="C374" s="43">
        <v>0.74</v>
      </c>
      <c r="D374" s="43">
        <v>1.54</v>
      </c>
      <c r="E374" s="43">
        <v>2.88</v>
      </c>
      <c r="F374" s="43">
        <v>4.41</v>
      </c>
      <c r="G374" s="43">
        <v>0</v>
      </c>
      <c r="H374" s="43">
        <v>0</v>
      </c>
      <c r="I374" s="43">
        <v>0</v>
      </c>
      <c r="J374" s="43">
        <v>0.6</v>
      </c>
      <c r="K374" s="43">
        <v>0.78</v>
      </c>
      <c r="L374" s="43">
        <v>0.47</v>
      </c>
      <c r="M374" s="43">
        <v>0.47</v>
      </c>
      <c r="N374" s="43">
        <v>7</v>
      </c>
      <c r="O374" s="44">
        <v>20</v>
      </c>
    </row>
    <row r="375" spans="1:15" ht="14.25">
      <c r="A375" s="42" t="s">
        <v>407</v>
      </c>
      <c r="B375" s="43">
        <v>0.87</v>
      </c>
      <c r="C375" s="43">
        <v>1.56</v>
      </c>
      <c r="D375" s="43">
        <v>3.21</v>
      </c>
      <c r="E375" s="43">
        <v>4.74</v>
      </c>
      <c r="F375" s="43">
        <v>0</v>
      </c>
      <c r="G375" s="43">
        <v>0</v>
      </c>
      <c r="H375" s="43">
        <v>0</v>
      </c>
      <c r="I375" s="43">
        <v>0</v>
      </c>
      <c r="J375" s="43">
        <v>1.12</v>
      </c>
      <c r="K375" s="43">
        <v>1.27</v>
      </c>
      <c r="L375" s="43">
        <v>0.95</v>
      </c>
      <c r="M375" s="43">
        <v>0.42</v>
      </c>
      <c r="N375" s="43">
        <v>7</v>
      </c>
      <c r="O375" s="44">
        <v>20</v>
      </c>
    </row>
    <row r="376" spans="1:15" ht="14.25">
      <c r="A376" s="42" t="s">
        <v>405</v>
      </c>
      <c r="B376" s="43">
        <v>0</v>
      </c>
      <c r="C376" s="43">
        <v>0</v>
      </c>
      <c r="D376" s="43">
        <v>0</v>
      </c>
      <c r="E376" s="43">
        <v>0</v>
      </c>
      <c r="F376" s="43">
        <v>1.76</v>
      </c>
      <c r="G376" s="43">
        <v>4.44</v>
      </c>
      <c r="H376" s="43">
        <v>6.23</v>
      </c>
      <c r="I376" s="43">
        <v>5.72</v>
      </c>
      <c r="J376" s="43">
        <v>0</v>
      </c>
      <c r="K376" s="43">
        <v>0</v>
      </c>
      <c r="L376" s="43">
        <v>0</v>
      </c>
      <c r="M376" s="43">
        <v>0</v>
      </c>
      <c r="N376" s="43">
        <v>7</v>
      </c>
      <c r="O376" s="44">
        <v>20</v>
      </c>
    </row>
    <row r="377" spans="1:15" ht="14.25">
      <c r="A377" s="42" t="s">
        <v>406</v>
      </c>
      <c r="B377" s="43">
        <v>0</v>
      </c>
      <c r="C377" s="43">
        <v>0</v>
      </c>
      <c r="D377" s="43">
        <v>0</v>
      </c>
      <c r="E377" s="43">
        <v>0</v>
      </c>
      <c r="F377" s="43">
        <v>1.53</v>
      </c>
      <c r="G377" s="43">
        <v>4.46</v>
      </c>
      <c r="H377" s="43">
        <v>5.61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7</v>
      </c>
      <c r="O377" s="44">
        <v>20</v>
      </c>
    </row>
    <row r="378" spans="1:15" ht="14.25">
      <c r="A378" s="45" t="s">
        <v>402</v>
      </c>
      <c r="B378" s="43">
        <v>0.52</v>
      </c>
      <c r="C378" s="43">
        <v>1.15</v>
      </c>
      <c r="D378" s="43">
        <v>2.36</v>
      </c>
      <c r="E378" s="43">
        <v>4.03</v>
      </c>
      <c r="F378" s="43">
        <v>3.55</v>
      </c>
      <c r="G378" s="43">
        <v>0</v>
      </c>
      <c r="H378" s="43">
        <v>0</v>
      </c>
      <c r="I378" s="43">
        <v>0</v>
      </c>
      <c r="J378" s="43">
        <v>0</v>
      </c>
      <c r="K378" s="43">
        <v>0.32</v>
      </c>
      <c r="L378" s="43">
        <v>0.53</v>
      </c>
      <c r="M378" s="43">
        <v>0.4</v>
      </c>
      <c r="N378" s="43">
        <v>7</v>
      </c>
      <c r="O378" s="44">
        <v>20</v>
      </c>
    </row>
    <row r="379" spans="1:15" ht="14.25">
      <c r="A379" s="45" t="s">
        <v>403</v>
      </c>
      <c r="B379" s="43">
        <v>0</v>
      </c>
      <c r="C379" s="43">
        <v>0.19</v>
      </c>
      <c r="D379" s="43">
        <v>2.07</v>
      </c>
      <c r="E379" s="43">
        <v>4.21</v>
      </c>
      <c r="F379" s="43">
        <v>7.15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7</v>
      </c>
      <c r="O379" s="44">
        <v>20</v>
      </c>
    </row>
    <row r="380" spans="1:15" ht="14.25">
      <c r="A380" s="42" t="s">
        <v>152</v>
      </c>
      <c r="B380" s="43">
        <v>1.17</v>
      </c>
      <c r="C380" s="43">
        <v>2.09</v>
      </c>
      <c r="D380" s="43">
        <v>3.32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0.27</v>
      </c>
      <c r="K380" s="43">
        <v>1.28</v>
      </c>
      <c r="L380" s="43">
        <v>1.17</v>
      </c>
      <c r="M380" s="43">
        <v>0.89</v>
      </c>
      <c r="N380" s="43">
        <v>7</v>
      </c>
      <c r="O380" s="44">
        <v>20</v>
      </c>
    </row>
    <row r="381" spans="1:15" ht="14.25">
      <c r="A381" s="42" t="s">
        <v>213</v>
      </c>
      <c r="B381" s="43">
        <v>0.87</v>
      </c>
      <c r="C381" s="43">
        <v>1.59</v>
      </c>
      <c r="D381" s="43">
        <v>3.35</v>
      </c>
      <c r="E381" s="43">
        <v>5.36</v>
      </c>
      <c r="F381" s="43">
        <v>4.17</v>
      </c>
      <c r="G381" s="43">
        <v>0</v>
      </c>
      <c r="H381" s="43">
        <v>0</v>
      </c>
      <c r="I381" s="43">
        <v>0</v>
      </c>
      <c r="J381" s="43">
        <v>0</v>
      </c>
      <c r="K381" s="43">
        <v>0.65</v>
      </c>
      <c r="L381" s="43">
        <v>0.72</v>
      </c>
      <c r="M381" s="43">
        <v>0.7</v>
      </c>
      <c r="N381" s="43">
        <v>7</v>
      </c>
      <c r="O381" s="44">
        <v>20</v>
      </c>
    </row>
    <row r="382" spans="1:15" ht="14.25">
      <c r="A382" s="42" t="s">
        <v>257</v>
      </c>
      <c r="B382" s="43">
        <v>0.75</v>
      </c>
      <c r="C382" s="43">
        <v>1.43</v>
      </c>
      <c r="D382" s="43">
        <v>2.98</v>
      </c>
      <c r="E382" s="43">
        <v>1.95</v>
      </c>
      <c r="F382" s="43">
        <v>0</v>
      </c>
      <c r="G382" s="43">
        <v>0</v>
      </c>
      <c r="H382" s="43">
        <v>0</v>
      </c>
      <c r="I382" s="43">
        <v>0</v>
      </c>
      <c r="J382" s="43">
        <v>0.09</v>
      </c>
      <c r="K382" s="43">
        <v>0.88</v>
      </c>
      <c r="L382" s="43">
        <v>0.74</v>
      </c>
      <c r="M382" s="43">
        <v>0.59</v>
      </c>
      <c r="N382" s="43">
        <v>7</v>
      </c>
      <c r="O382" s="44">
        <v>20</v>
      </c>
    </row>
    <row r="383" spans="1:15" ht="14.25">
      <c r="A383" s="45" t="s">
        <v>280</v>
      </c>
      <c r="B383" s="43">
        <v>0.89</v>
      </c>
      <c r="C383" s="43">
        <v>1.72</v>
      </c>
      <c r="D383" s="43">
        <v>3.53</v>
      </c>
      <c r="E383" s="43">
        <v>2.26</v>
      </c>
      <c r="F383" s="43">
        <v>0</v>
      </c>
      <c r="G383" s="43">
        <v>0</v>
      </c>
      <c r="H383" s="43">
        <v>0</v>
      </c>
      <c r="I383" s="43">
        <v>0</v>
      </c>
      <c r="J383" s="43">
        <v>0.09</v>
      </c>
      <c r="K383" s="43">
        <v>1.05</v>
      </c>
      <c r="L383" s="43">
        <v>0.96</v>
      </c>
      <c r="M383" s="43">
        <v>0.71</v>
      </c>
      <c r="N383" s="43">
        <v>7</v>
      </c>
      <c r="O383" s="44">
        <v>20</v>
      </c>
    </row>
    <row r="384" spans="1:15" ht="14.25">
      <c r="A384" s="45" t="s">
        <v>330</v>
      </c>
      <c r="B384" s="43">
        <v>1.08</v>
      </c>
      <c r="C384" s="43">
        <v>1.94</v>
      </c>
      <c r="D384" s="43">
        <v>3.34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1.2</v>
      </c>
      <c r="K384" s="43">
        <v>1.41</v>
      </c>
      <c r="L384" s="43">
        <v>1.16</v>
      </c>
      <c r="M384" s="43">
        <v>0.83</v>
      </c>
      <c r="N384" s="43">
        <v>7</v>
      </c>
      <c r="O384" s="44">
        <v>20</v>
      </c>
    </row>
    <row r="385" spans="1:15" ht="14.25">
      <c r="A385" s="42" t="s">
        <v>258</v>
      </c>
      <c r="B385" s="43">
        <v>0</v>
      </c>
      <c r="C385" s="43">
        <v>0</v>
      </c>
      <c r="D385" s="43">
        <v>0.04</v>
      </c>
      <c r="E385" s="43">
        <v>2.17</v>
      </c>
      <c r="F385" s="43">
        <v>4.58</v>
      </c>
      <c r="G385" s="43">
        <v>6.48</v>
      </c>
      <c r="H385" s="43">
        <v>7.06</v>
      </c>
      <c r="I385" s="43">
        <v>5.02</v>
      </c>
      <c r="J385" s="43">
        <v>2.41</v>
      </c>
      <c r="K385" s="43">
        <v>0.08</v>
      </c>
      <c r="L385" s="43">
        <v>0</v>
      </c>
      <c r="M385" s="43">
        <v>0</v>
      </c>
      <c r="N385" s="43">
        <v>3</v>
      </c>
      <c r="O385" s="44" t="s">
        <v>353</v>
      </c>
    </row>
    <row r="386" spans="1:15" ht="14.25">
      <c r="A386" s="45" t="s">
        <v>270</v>
      </c>
      <c r="B386" s="43">
        <v>0</v>
      </c>
      <c r="C386" s="43">
        <v>0</v>
      </c>
      <c r="D386" s="43">
        <v>0</v>
      </c>
      <c r="E386" s="43">
        <v>0.55</v>
      </c>
      <c r="F386" s="43">
        <v>3.22</v>
      </c>
      <c r="G386" s="43">
        <v>5.37</v>
      </c>
      <c r="H386" s="43">
        <v>6.01</v>
      </c>
      <c r="I386" s="43">
        <v>4.11</v>
      </c>
      <c r="J386" s="43">
        <v>1.75</v>
      </c>
      <c r="K386" s="43">
        <v>0</v>
      </c>
      <c r="L386" s="43">
        <v>0</v>
      </c>
      <c r="M386" s="43">
        <v>0</v>
      </c>
      <c r="N386" s="43">
        <v>3</v>
      </c>
      <c r="O386" s="44" t="s">
        <v>353</v>
      </c>
    </row>
    <row r="387" spans="1:15" ht="14.25">
      <c r="A387" s="45" t="s">
        <v>304</v>
      </c>
      <c r="B387" s="43">
        <v>0</v>
      </c>
      <c r="C387" s="43">
        <v>0</v>
      </c>
      <c r="D387" s="43">
        <v>0</v>
      </c>
      <c r="E387" s="43">
        <v>1.19</v>
      </c>
      <c r="F387" s="43">
        <v>5.28</v>
      </c>
      <c r="G387" s="43">
        <v>7.74</v>
      </c>
      <c r="H387" s="43">
        <v>7.51</v>
      </c>
      <c r="I387" s="43">
        <v>6.3</v>
      </c>
      <c r="J387" s="43">
        <v>4.47</v>
      </c>
      <c r="K387" s="43">
        <v>1.24</v>
      </c>
      <c r="L387" s="43">
        <v>0</v>
      </c>
      <c r="M387" s="43">
        <v>0</v>
      </c>
      <c r="N387" s="43">
        <v>3</v>
      </c>
      <c r="O387" s="44" t="s">
        <v>353</v>
      </c>
    </row>
    <row r="388" spans="1:15" ht="14.25">
      <c r="A388" s="47" t="s">
        <v>130</v>
      </c>
      <c r="B388" s="48">
        <v>0.42</v>
      </c>
      <c r="C388" s="48">
        <v>0.75</v>
      </c>
      <c r="D388" s="48">
        <v>1.68</v>
      </c>
      <c r="E388" s="48">
        <v>3.12</v>
      </c>
      <c r="F388" s="48">
        <v>5.66</v>
      </c>
      <c r="G388" s="48">
        <v>2.08</v>
      </c>
      <c r="H388" s="48">
        <v>0</v>
      </c>
      <c r="I388" s="48">
        <v>0</v>
      </c>
      <c r="J388" s="48">
        <v>0.8</v>
      </c>
      <c r="K388" s="48">
        <v>0.73</v>
      </c>
      <c r="L388" s="48">
        <v>0.43</v>
      </c>
      <c r="M388" s="48">
        <v>0.33</v>
      </c>
      <c r="N388" s="48">
        <v>9.6</v>
      </c>
      <c r="O388" s="49">
        <v>28</v>
      </c>
    </row>
    <row r="389" spans="1:15" ht="9" customHeight="1">
      <c r="A389" s="50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1:15" ht="30.75" customHeight="1">
      <c r="A390" s="85" t="s">
        <v>427</v>
      </c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</row>
  </sheetData>
  <sheetProtection sheet="1" objects="1" scenarios="1"/>
  <mergeCells count="5">
    <mergeCell ref="A390:O390"/>
    <mergeCell ref="A2:A3"/>
    <mergeCell ref="A1:M1"/>
    <mergeCell ref="N1:N3"/>
    <mergeCell ref="O1:O3"/>
  </mergeCells>
  <printOptions/>
  <pageMargins left="0.25" right="0.26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Sporcic</dc:creator>
  <cp:keywords/>
  <dc:description/>
  <cp:lastModifiedBy>cindy.nycz</cp:lastModifiedBy>
  <cp:lastPrinted>2005-01-27T18:23:34Z</cp:lastPrinted>
  <dcterms:created xsi:type="dcterms:W3CDTF">2001-02-27T23:28:42Z</dcterms:created>
  <dcterms:modified xsi:type="dcterms:W3CDTF">2006-04-21T20:48:43Z</dcterms:modified>
  <cp:category/>
  <cp:version/>
  <cp:contentType/>
  <cp:contentStatus/>
</cp:coreProperties>
</file>