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15" windowHeight="7005" activeTab="1"/>
  </bookViews>
  <sheets>
    <sheet name="SIZE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<sst xmlns="http://schemas.openxmlformats.org/spreadsheetml/2006/main" count="39" uniqueCount="24">
  <si>
    <t>Name</t>
  </si>
  <si>
    <t>z coord</t>
  </si>
  <si>
    <t>betax</t>
  </si>
  <si>
    <t>betay</t>
  </si>
  <si>
    <t>etax</t>
  </si>
  <si>
    <t>etay</t>
  </si>
  <si>
    <t>PM101</t>
  </si>
  <si>
    <t>PM105</t>
  </si>
  <si>
    <t>PM107</t>
  </si>
  <si>
    <t>PM108</t>
  </si>
  <si>
    <t>PM112</t>
  </si>
  <si>
    <t>PM114</t>
  </si>
  <si>
    <t>PM115</t>
  </si>
  <si>
    <t>PM117</t>
  </si>
  <si>
    <t>PM121</t>
  </si>
  <si>
    <t>PMTGT</t>
  </si>
  <si>
    <t>sigmax emit</t>
  </si>
  <si>
    <t>sigmay emit</t>
  </si>
  <si>
    <t>sigmax disp</t>
  </si>
  <si>
    <t>sigmay disp</t>
  </si>
  <si>
    <t>tot sigmax</t>
  </si>
  <si>
    <t>tot sigmay</t>
  </si>
  <si>
    <t>Next row is effective radius of hole, in mm, and below that are fractions outside of hole</t>
  </si>
  <si>
    <t>Same as above, but with hole offset by .5mm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</si>
</sst>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Beam Sizes at PMs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sigmax emit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Sheet1!$B$3:$B$12</c:f>
              <c:numCache>
                <c:ptCount val="10"/>
                <c:pt idx="0">
                  <c:v>5.9324</c:v>
                </c:pt>
                <c:pt idx="1">
                  <c:v>44.908</c:v>
                </c:pt>
                <c:pt idx="2">
                  <c:v>79.3794</c:v>
                </c:pt>
                <c:pt idx="3">
                  <c:v>96.6407</c:v>
                </c:pt>
                <c:pt idx="4">
                  <c:v>156.8257</c:v>
                </c:pt>
                <c:pt idx="5">
                  <c:v>233.1793</c:v>
                </c:pt>
                <c:pt idx="6">
                  <c:v>248.0779</c:v>
                </c:pt>
                <c:pt idx="7">
                  <c:v>281.3994</c:v>
                </c:pt>
                <c:pt idx="8">
                  <c:v>334.9305</c:v>
                </c:pt>
                <c:pt idx="9">
                  <c:v>347.3786</c:v>
                </c:pt>
              </c:numCache>
            </c:numRef>
          </c:xVal>
          <c:yVal>
            <c:numRef>
              <c:f>Sheet1!$G$3:$G$12</c:f>
              <c:numCache>
                <c:ptCount val="10"/>
                <c:pt idx="0">
                  <c:v>0.8043396759920526</c:v>
                </c:pt>
                <c:pt idx="1">
                  <c:v>1.3372589517273759</c:v>
                </c:pt>
                <c:pt idx="2">
                  <c:v>1.3522100607986172</c:v>
                </c:pt>
                <c:pt idx="3">
                  <c:v>0.5828668929524132</c:v>
                </c:pt>
                <c:pt idx="4">
                  <c:v>1.9950754082176945</c:v>
                </c:pt>
                <c:pt idx="5">
                  <c:v>2.034088448580838</c:v>
                </c:pt>
                <c:pt idx="6">
                  <c:v>1.4364591004706677</c:v>
                </c:pt>
                <c:pt idx="7">
                  <c:v>1.7809222553146444</c:v>
                </c:pt>
                <c:pt idx="8">
                  <c:v>1.4008974670099879</c:v>
                </c:pt>
                <c:pt idx="9">
                  <c:v>1.3100992902257447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sigmay emit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Sheet1!$B$3:$B$12</c:f>
              <c:numCache>
                <c:ptCount val="10"/>
                <c:pt idx="0">
                  <c:v>5.9324</c:v>
                </c:pt>
                <c:pt idx="1">
                  <c:v>44.908</c:v>
                </c:pt>
                <c:pt idx="2">
                  <c:v>79.3794</c:v>
                </c:pt>
                <c:pt idx="3">
                  <c:v>96.6407</c:v>
                </c:pt>
                <c:pt idx="4">
                  <c:v>156.8257</c:v>
                </c:pt>
                <c:pt idx="5">
                  <c:v>233.1793</c:v>
                </c:pt>
                <c:pt idx="6">
                  <c:v>248.0779</c:v>
                </c:pt>
                <c:pt idx="7">
                  <c:v>281.3994</c:v>
                </c:pt>
                <c:pt idx="8">
                  <c:v>334.9305</c:v>
                </c:pt>
                <c:pt idx="9">
                  <c:v>347.3786</c:v>
                </c:pt>
              </c:numCache>
            </c:numRef>
          </c:xVal>
          <c:yVal>
            <c:numRef>
              <c:f>Sheet1!$I$3:$I$12</c:f>
              <c:numCache>
                <c:ptCount val="10"/>
                <c:pt idx="0">
                  <c:v>-1.028634644127836</c:v>
                </c:pt>
                <c:pt idx="1">
                  <c:v>-0.5671435234136064</c:v>
                </c:pt>
                <c:pt idx="2">
                  <c:v>-0.5608004576050202</c:v>
                </c:pt>
                <c:pt idx="3">
                  <c:v>-1.3554468398926607</c:v>
                </c:pt>
                <c:pt idx="4">
                  <c:v>-1.158630048332944</c:v>
                </c:pt>
                <c:pt idx="5">
                  <c:v>-1.0244229755086518</c:v>
                </c:pt>
                <c:pt idx="6">
                  <c:v>-0.4967260304232103</c:v>
                </c:pt>
                <c:pt idx="7">
                  <c:v>-0.746635364568944</c:v>
                </c:pt>
                <c:pt idx="8">
                  <c:v>-1.40164613265082</c:v>
                </c:pt>
                <c:pt idx="9">
                  <c:v>-1.3093816364318691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sigmax disp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Sheet1!$B$3:$B$12</c:f>
              <c:numCache>
                <c:ptCount val="10"/>
                <c:pt idx="0">
                  <c:v>5.9324</c:v>
                </c:pt>
                <c:pt idx="1">
                  <c:v>44.908</c:v>
                </c:pt>
                <c:pt idx="2">
                  <c:v>79.3794</c:v>
                </c:pt>
                <c:pt idx="3">
                  <c:v>96.6407</c:v>
                </c:pt>
                <c:pt idx="4">
                  <c:v>156.8257</c:v>
                </c:pt>
                <c:pt idx="5">
                  <c:v>233.1793</c:v>
                </c:pt>
                <c:pt idx="6">
                  <c:v>248.0779</c:v>
                </c:pt>
                <c:pt idx="7">
                  <c:v>281.3994</c:v>
                </c:pt>
                <c:pt idx="8">
                  <c:v>334.9305</c:v>
                </c:pt>
                <c:pt idx="9">
                  <c:v>347.3786</c:v>
                </c:pt>
              </c:numCache>
            </c:numRef>
          </c:xVal>
          <c:yVal>
            <c:numRef>
              <c:f>Sheet1!$J$3:$J$12</c:f>
              <c:numCache>
                <c:ptCount val="10"/>
                <c:pt idx="0">
                  <c:v>0.03465</c:v>
                </c:pt>
                <c:pt idx="1">
                  <c:v>0.82765</c:v>
                </c:pt>
                <c:pt idx="2">
                  <c:v>0.44945</c:v>
                </c:pt>
                <c:pt idx="3">
                  <c:v>0.3526</c:v>
                </c:pt>
                <c:pt idx="4">
                  <c:v>1.27265</c:v>
                </c:pt>
                <c:pt idx="5">
                  <c:v>0.41855</c:v>
                </c:pt>
                <c:pt idx="6">
                  <c:v>0.43845</c:v>
                </c:pt>
                <c:pt idx="7">
                  <c:v>1.12355</c:v>
                </c:pt>
                <c:pt idx="8">
                  <c:v>0.3519</c:v>
                </c:pt>
                <c:pt idx="9">
                  <c:v>0.14705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sigmay disp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Sheet1!$B$3:$B$12</c:f>
              <c:numCache>
                <c:ptCount val="10"/>
                <c:pt idx="0">
                  <c:v>5.9324</c:v>
                </c:pt>
                <c:pt idx="1">
                  <c:v>44.908</c:v>
                </c:pt>
                <c:pt idx="2">
                  <c:v>79.3794</c:v>
                </c:pt>
                <c:pt idx="3">
                  <c:v>96.6407</c:v>
                </c:pt>
                <c:pt idx="4">
                  <c:v>156.8257</c:v>
                </c:pt>
                <c:pt idx="5">
                  <c:v>233.1793</c:v>
                </c:pt>
                <c:pt idx="6">
                  <c:v>248.0779</c:v>
                </c:pt>
                <c:pt idx="7">
                  <c:v>281.3994</c:v>
                </c:pt>
                <c:pt idx="8">
                  <c:v>334.9305</c:v>
                </c:pt>
                <c:pt idx="9">
                  <c:v>347.3786</c:v>
                </c:pt>
              </c:numCache>
            </c:numRef>
          </c:xVal>
          <c:yVal>
            <c:numRef>
              <c:f>Sheet1!$L$3:$L$12</c:f>
              <c:numCache>
                <c:ptCount val="10"/>
                <c:pt idx="0">
                  <c:v>-0.1398</c:v>
                </c:pt>
                <c:pt idx="1">
                  <c:v>-0.00035</c:v>
                </c:pt>
                <c:pt idx="2">
                  <c:v>-0.2923</c:v>
                </c:pt>
                <c:pt idx="3">
                  <c:v>-0.26365</c:v>
                </c:pt>
                <c:pt idx="4">
                  <c:v>-0.94915</c:v>
                </c:pt>
                <c:pt idx="5">
                  <c:v>-1.1976</c:v>
                </c:pt>
                <c:pt idx="6">
                  <c:v>-0.568</c:v>
                </c:pt>
                <c:pt idx="7">
                  <c:v>-0.54505</c:v>
                </c:pt>
                <c:pt idx="8">
                  <c:v>-0.36725</c:v>
                </c:pt>
                <c:pt idx="9">
                  <c:v>-0.1551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Sheet1!$M$2</c:f>
              <c:strCache>
                <c:ptCount val="1"/>
                <c:pt idx="0">
                  <c:v>tot sigmax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Sheet1!$B$3:$B$12</c:f>
              <c:numCache>
                <c:ptCount val="10"/>
                <c:pt idx="0">
                  <c:v>5.9324</c:v>
                </c:pt>
                <c:pt idx="1">
                  <c:v>44.908</c:v>
                </c:pt>
                <c:pt idx="2">
                  <c:v>79.3794</c:v>
                </c:pt>
                <c:pt idx="3">
                  <c:v>96.6407</c:v>
                </c:pt>
                <c:pt idx="4">
                  <c:v>156.8257</c:v>
                </c:pt>
                <c:pt idx="5">
                  <c:v>233.1793</c:v>
                </c:pt>
                <c:pt idx="6">
                  <c:v>248.0779</c:v>
                </c:pt>
                <c:pt idx="7">
                  <c:v>281.3994</c:v>
                </c:pt>
                <c:pt idx="8">
                  <c:v>334.9305</c:v>
                </c:pt>
                <c:pt idx="9">
                  <c:v>347.3786</c:v>
                </c:pt>
              </c:numCache>
            </c:numRef>
          </c:xVal>
          <c:yVal>
            <c:numRef>
              <c:f>Sheet1!$M$3:$M$12</c:f>
              <c:numCache>
                <c:ptCount val="10"/>
                <c:pt idx="0">
                  <c:v>0.8050856705189828</c:v>
                </c:pt>
                <c:pt idx="1">
                  <c:v>1.5726620827358304</c:v>
                </c:pt>
                <c:pt idx="2">
                  <c:v>1.4249481924003413</c:v>
                </c:pt>
                <c:pt idx="3">
                  <c:v>0.6812199166935741</c:v>
                </c:pt>
                <c:pt idx="4">
                  <c:v>2.3664242871841474</c:v>
                </c:pt>
                <c:pt idx="5">
                  <c:v>2.0767041000465136</c:v>
                </c:pt>
                <c:pt idx="6">
                  <c:v>1.501883201126173</c:v>
                </c:pt>
                <c:pt idx="7">
                  <c:v>2.1057180917622853</c:v>
                </c:pt>
                <c:pt idx="8">
                  <c:v>1.444419372299818</c:v>
                </c:pt>
                <c:pt idx="9">
                  <c:v>1.318326155679997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Sheet1!$N$2</c:f>
              <c:strCache>
                <c:ptCount val="1"/>
                <c:pt idx="0">
                  <c:v>tot sigmay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Sheet1!$B$3:$B$12</c:f>
              <c:numCache>
                <c:ptCount val="10"/>
                <c:pt idx="0">
                  <c:v>5.9324</c:v>
                </c:pt>
                <c:pt idx="1">
                  <c:v>44.908</c:v>
                </c:pt>
                <c:pt idx="2">
                  <c:v>79.3794</c:v>
                </c:pt>
                <c:pt idx="3">
                  <c:v>96.6407</c:v>
                </c:pt>
                <c:pt idx="4">
                  <c:v>156.8257</c:v>
                </c:pt>
                <c:pt idx="5">
                  <c:v>233.1793</c:v>
                </c:pt>
                <c:pt idx="6">
                  <c:v>248.0779</c:v>
                </c:pt>
                <c:pt idx="7">
                  <c:v>281.3994</c:v>
                </c:pt>
                <c:pt idx="8">
                  <c:v>334.9305</c:v>
                </c:pt>
                <c:pt idx="9">
                  <c:v>347.3786</c:v>
                </c:pt>
              </c:numCache>
            </c:numRef>
          </c:xVal>
          <c:yVal>
            <c:numRef>
              <c:f>Sheet1!$N$3:$N$12</c:f>
              <c:numCache>
                <c:ptCount val="10"/>
                <c:pt idx="0">
                  <c:v>-1.0380911670465172</c:v>
                </c:pt>
                <c:pt idx="1">
                  <c:v>-0.5671436314109504</c:v>
                </c:pt>
                <c:pt idx="2">
                  <c:v>-0.6324052840149267</c:v>
                </c:pt>
                <c:pt idx="3">
                  <c:v>-1.3808502664210194</c:v>
                </c:pt>
                <c:pt idx="4">
                  <c:v>-1.4977681100223759</c:v>
                </c:pt>
                <c:pt idx="5">
                  <c:v>-1.5759721421237114</c:v>
                </c:pt>
                <c:pt idx="6">
                  <c:v>-0.7545599706451437</c:v>
                </c:pt>
                <c:pt idx="7">
                  <c:v>-0.9244154207524883</c:v>
                </c:pt>
                <c:pt idx="8">
                  <c:v>-1.4489597798679577</c:v>
                </c:pt>
                <c:pt idx="9">
                  <c:v>-1.318535657396113</c:v>
                </c:pt>
              </c:numCache>
            </c:numRef>
          </c:yVal>
          <c:smooth val="0"/>
        </c:ser>
        <c:axId val="1221338"/>
        <c:axId val="10992043"/>
      </c:scatterChart>
      <c:valAx>
        <c:axId val="122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2043"/>
        <c:crosses val="autoZero"/>
        <c:crossBetween val="midCat"/>
        <c:dispUnits/>
      </c:val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Beam Size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1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I1">
      <selection activeCell="N3" sqref="N3"/>
    </sheetView>
  </sheetViews>
  <sheetFormatPr defaultColWidth="9.140625" defaultRowHeight="12.75"/>
  <cols>
    <col min="17" max="17" width="13.421875" style="0" customWidth="1"/>
  </cols>
  <sheetData>
    <row r="1" ht="12.75">
      <c r="O1" t="s">
        <v>22</v>
      </c>
    </row>
    <row r="2" spans="1:20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16</v>
      </c>
      <c r="H2" t="s">
        <v>17</v>
      </c>
      <c r="I2" t="s">
        <v>17</v>
      </c>
      <c r="J2" t="s">
        <v>18</v>
      </c>
      <c r="K2" t="s">
        <v>19</v>
      </c>
      <c r="L2" t="s">
        <v>19</v>
      </c>
      <c r="M2" t="s">
        <v>20</v>
      </c>
      <c r="N2" t="s">
        <v>21</v>
      </c>
      <c r="O2">
        <v>1</v>
      </c>
      <c r="P2">
        <v>2</v>
      </c>
      <c r="Q2">
        <v>5</v>
      </c>
      <c r="R2">
        <v>7.5</v>
      </c>
      <c r="S2">
        <v>10</v>
      </c>
      <c r="T2">
        <v>12</v>
      </c>
    </row>
    <row r="3" spans="1:20" ht="12.75">
      <c r="A3" t="s">
        <v>6</v>
      </c>
      <c r="B3">
        <v>5.9324</v>
      </c>
      <c r="C3">
        <v>19.8575</v>
      </c>
      <c r="D3">
        <v>32.4764</v>
      </c>
      <c r="E3">
        <v>-0.0693</v>
      </c>
      <c r="F3">
        <v>-0.2796</v>
      </c>
      <c r="G3">
        <f>0.1805*SQRT(C3)</f>
        <v>0.8043396759920526</v>
      </c>
      <c r="H3">
        <f>0.1805*SQRT(D3)</f>
        <v>1.028634644127836</v>
      </c>
      <c r="I3">
        <f>-0.1805*SQRT(D3)</f>
        <v>-1.028634644127836</v>
      </c>
      <c r="J3">
        <f>ABS(0.5*E3)</f>
        <v>0.03465</v>
      </c>
      <c r="K3">
        <f aca="true" t="shared" si="0" ref="K3:K12">0.5*F3</f>
        <v>-0.1398</v>
      </c>
      <c r="L3">
        <f>-ABS(0.5*F3)</f>
        <v>-0.1398</v>
      </c>
      <c r="M3">
        <f>SQRT(J3*J3+G3*G3)</f>
        <v>0.8050856705189828</v>
      </c>
      <c r="N3">
        <f>-SQRT(K3*K3+H3*H3)</f>
        <v>-1.0380911670465172</v>
      </c>
      <c r="O3">
        <f>2*ERFC(O$2/(0.5*($M3+ABS($N3))))</f>
        <v>0.24979418362244088</v>
      </c>
      <c r="P3">
        <f>2*ERFC(P$2/(0.5*($M3+ABS($N3))))</f>
        <v>0.004294404527072748</v>
      </c>
      <c r="Q3">
        <f>2*ERFC(Q$2/(0.5*($M3+ABS($N3))))</f>
        <v>3.375077994860476E-14</v>
      </c>
      <c r="R3">
        <f>2*ERFC(R$2/(0.5*($M3+ABS($N3))))</f>
        <v>0</v>
      </c>
      <c r="S3">
        <f>2*ERFC(S$2/(0.5*($M3+ABS($N3))))</f>
        <v>0</v>
      </c>
      <c r="T3">
        <f>2*ERFC(T$2/(0.5*($M3+ABS($N3))))</f>
        <v>0</v>
      </c>
    </row>
    <row r="4" spans="1:20" ht="12.75">
      <c r="A4" t="s">
        <v>7</v>
      </c>
      <c r="B4">
        <v>44.908</v>
      </c>
      <c r="C4">
        <v>54.8879</v>
      </c>
      <c r="D4">
        <v>9.8726</v>
      </c>
      <c r="E4">
        <v>-1.6553</v>
      </c>
      <c r="F4">
        <v>-0.0007</v>
      </c>
      <c r="G4">
        <f aca="true" t="shared" si="1" ref="G4:G12">0.1805*SQRT(C4)</f>
        <v>1.3372589517273759</v>
      </c>
      <c r="H4">
        <f aca="true" t="shared" si="2" ref="H4:H12">0.1805*SQRT(D4)</f>
        <v>0.5671435234136064</v>
      </c>
      <c r="I4">
        <f aca="true" t="shared" si="3" ref="I4:I12">-0.1805*SQRT(D4)</f>
        <v>-0.5671435234136064</v>
      </c>
      <c r="J4">
        <f aca="true" t="shared" si="4" ref="J4:J12">ABS(0.5*E4)</f>
        <v>0.82765</v>
      </c>
      <c r="K4">
        <f t="shared" si="0"/>
        <v>-0.00035</v>
      </c>
      <c r="L4">
        <f aca="true" t="shared" si="5" ref="L4:L12">-ABS(0.5*F4)</f>
        <v>-0.00035</v>
      </c>
      <c r="M4">
        <f aca="true" t="shared" si="6" ref="M4:M12">SQRT(J4*J4+G4*G4)</f>
        <v>1.5726620827358304</v>
      </c>
      <c r="N4">
        <f aca="true" t="shared" si="7" ref="N4:N12">-SQRT(K4*K4+H4*H4)</f>
        <v>-0.5671436314109504</v>
      </c>
      <c r="O4">
        <f>2*ERFC(O$2/(0.5*($M4+ABS($N4))))</f>
        <v>0.3724597316264975</v>
      </c>
      <c r="P4">
        <f>2*ERFC(P$2/(0.5*($M4+ABS($N4))))</f>
        <v>0.016404460526336706</v>
      </c>
      <c r="Q4">
        <f>2*ERFC(Q$2/(0.5*($M4+ABS($N4))))</f>
        <v>7.734590745656078E-11</v>
      </c>
      <c r="R4">
        <f>2*ERFC(R$2/(0.5*($M4+ABS($N4))))</f>
        <v>0</v>
      </c>
      <c r="S4">
        <f>2*ERFC(S$2/(0.5*($M4+ABS($N4))))</f>
        <v>0</v>
      </c>
      <c r="T4">
        <f>2*ERFC(T$2/(0.5*($M4+ABS($N4))))</f>
        <v>0</v>
      </c>
    </row>
    <row r="5" spans="1:20" ht="12.75">
      <c r="A5" t="s">
        <v>8</v>
      </c>
      <c r="B5">
        <v>79.3794</v>
      </c>
      <c r="C5">
        <v>56.1221</v>
      </c>
      <c r="D5">
        <v>9.653</v>
      </c>
      <c r="E5">
        <v>0.8989</v>
      </c>
      <c r="F5">
        <v>0.5846</v>
      </c>
      <c r="G5">
        <f t="shared" si="1"/>
        <v>1.3522100607986172</v>
      </c>
      <c r="H5">
        <f t="shared" si="2"/>
        <v>0.5608004576050202</v>
      </c>
      <c r="I5">
        <f t="shared" si="3"/>
        <v>-0.5608004576050202</v>
      </c>
      <c r="J5">
        <f t="shared" si="4"/>
        <v>0.44945</v>
      </c>
      <c r="K5">
        <f t="shared" si="0"/>
        <v>0.2923</v>
      </c>
      <c r="L5">
        <f t="shared" si="5"/>
        <v>-0.2923</v>
      </c>
      <c r="M5">
        <f t="shared" si="6"/>
        <v>1.4249481924003413</v>
      </c>
      <c r="N5">
        <f t="shared" si="7"/>
        <v>-0.6324052840149267</v>
      </c>
      <c r="O5">
        <f>2*ERFC(O$2/(0.5*($M5+ABS($N5))))</f>
        <v>0.3383938002909672</v>
      </c>
      <c r="P5">
        <f>2*ERFC(P$2/(0.5*($M5+ABS($N5))))</f>
        <v>0.011934405857425556</v>
      </c>
      <c r="Q5">
        <f>2*ERFC(Q$2/(0.5*($M5+ABS($N5))))</f>
        <v>1.2490009027033011E-11</v>
      </c>
      <c r="R5">
        <f>2*ERFC(R$2/(0.5*($M5+ABS($N5))))</f>
        <v>0</v>
      </c>
      <c r="S5">
        <f>2*ERFC(S$2/(0.5*($M5+ABS($N5))))</f>
        <v>0</v>
      </c>
      <c r="T5">
        <f>2*ERFC(T$2/(0.5*($M5+ABS($N5))))</f>
        <v>0</v>
      </c>
    </row>
    <row r="6" spans="1:20" ht="12.75">
      <c r="A6" t="s">
        <v>9</v>
      </c>
      <c r="B6">
        <v>96.6407</v>
      </c>
      <c r="C6">
        <v>10.4276</v>
      </c>
      <c r="D6">
        <v>56.3911</v>
      </c>
      <c r="E6">
        <v>0.7052</v>
      </c>
      <c r="F6">
        <v>0.5273</v>
      </c>
      <c r="G6">
        <f t="shared" si="1"/>
        <v>0.5828668929524132</v>
      </c>
      <c r="H6">
        <f t="shared" si="2"/>
        <v>1.3554468398926607</v>
      </c>
      <c r="I6">
        <f t="shared" si="3"/>
        <v>-1.3554468398926607</v>
      </c>
      <c r="J6">
        <f t="shared" si="4"/>
        <v>0.3526</v>
      </c>
      <c r="K6">
        <f t="shared" si="0"/>
        <v>0.26365</v>
      </c>
      <c r="L6">
        <f t="shared" si="5"/>
        <v>-0.26365</v>
      </c>
      <c r="M6">
        <f t="shared" si="6"/>
        <v>0.6812199166935741</v>
      </c>
      <c r="N6">
        <f t="shared" si="7"/>
        <v>-1.3808502664210194</v>
      </c>
      <c r="O6">
        <f>2*ERFC(O$2/(0.5*($M6+ABS($N6))))</f>
        <v>0.34034842318349967</v>
      </c>
      <c r="P6">
        <f>2*ERFC(P$2/(0.5*($M6+ABS($N6))))</f>
        <v>0.012165429818290052</v>
      </c>
      <c r="Q6">
        <f>2*ERFC(Q$2/(0.5*($M6+ABS($N6))))</f>
        <v>1.3944623233896891E-11</v>
      </c>
      <c r="R6">
        <f>2*ERFC(R$2/(0.5*($M6+ABS($N6))))</f>
        <v>0</v>
      </c>
      <c r="S6">
        <f>2*ERFC(S$2/(0.5*($M6+ABS($N6))))</f>
        <v>0</v>
      </c>
      <c r="T6">
        <f>2*ERFC(T$2/(0.5*($M6+ABS($N6))))</f>
        <v>0</v>
      </c>
    </row>
    <row r="7" spans="1:20" ht="12.75">
      <c r="A7" t="s">
        <v>10</v>
      </c>
      <c r="B7">
        <v>156.8257</v>
      </c>
      <c r="C7">
        <v>122.1699</v>
      </c>
      <c r="D7">
        <v>41.2036</v>
      </c>
      <c r="E7">
        <v>-2.5453</v>
      </c>
      <c r="F7">
        <v>1.8983</v>
      </c>
      <c r="G7">
        <f t="shared" si="1"/>
        <v>1.9950754082176945</v>
      </c>
      <c r="H7">
        <f t="shared" si="2"/>
        <v>1.158630048332944</v>
      </c>
      <c r="I7">
        <f t="shared" si="3"/>
        <v>-1.158630048332944</v>
      </c>
      <c r="J7">
        <f t="shared" si="4"/>
        <v>1.27265</v>
      </c>
      <c r="K7">
        <f t="shared" si="0"/>
        <v>0.94915</v>
      </c>
      <c r="L7">
        <f t="shared" si="5"/>
        <v>-0.94915</v>
      </c>
      <c r="M7">
        <f t="shared" si="6"/>
        <v>2.3664242871841474</v>
      </c>
      <c r="N7">
        <f t="shared" si="7"/>
        <v>-1.4977681100223759</v>
      </c>
      <c r="O7">
        <f>2*ERFC(O$2/(0.5*($M7+ABS($N7))))</f>
        <v>0.9283882274148321</v>
      </c>
      <c r="P7">
        <f>2*ERFC(P$2/(0.5*($M7+ABS($N7))))</f>
        <v>0.28643373797850824</v>
      </c>
      <c r="Q7">
        <f>2*ERFC(Q$2/(0.5*($M7+ABS($N7))))</f>
        <v>0.000504842565512531</v>
      </c>
      <c r="R7">
        <f>2*ERFC(R$2/(0.5*($M7+ABS($N7))))</f>
        <v>8.052971844918488E-08</v>
      </c>
      <c r="S7">
        <f>2*ERFC(S$2/(0.5*($M7+ABS($N7))))</f>
        <v>4.973799150320701E-13</v>
      </c>
      <c r="T7">
        <f>2*ERFC(T$2/(0.5*($M7+ABS($N7))))</f>
        <v>0</v>
      </c>
    </row>
    <row r="8" spans="1:20" ht="12.75">
      <c r="A8" t="s">
        <v>11</v>
      </c>
      <c r="B8">
        <v>233.1793</v>
      </c>
      <c r="C8">
        <v>126.9946</v>
      </c>
      <c r="D8">
        <v>32.211</v>
      </c>
      <c r="E8">
        <v>0.8371</v>
      </c>
      <c r="F8">
        <v>2.3952</v>
      </c>
      <c r="G8">
        <f t="shared" si="1"/>
        <v>2.034088448580838</v>
      </c>
      <c r="H8">
        <f t="shared" si="2"/>
        <v>1.0244229755086518</v>
      </c>
      <c r="I8">
        <f t="shared" si="3"/>
        <v>-1.0244229755086518</v>
      </c>
      <c r="J8">
        <f t="shared" si="4"/>
        <v>0.41855</v>
      </c>
      <c r="K8">
        <f t="shared" si="0"/>
        <v>1.1976</v>
      </c>
      <c r="L8">
        <f t="shared" si="5"/>
        <v>-1.1976</v>
      </c>
      <c r="M8">
        <f t="shared" si="6"/>
        <v>2.0767041000465136</v>
      </c>
      <c r="N8">
        <f t="shared" si="7"/>
        <v>-1.5759721421237114</v>
      </c>
      <c r="O8">
        <f>2*ERFC(O$2/(0.5*($M8+ABS($N8))))</f>
        <v>0.8774550550668818</v>
      </c>
      <c r="P8">
        <f>2*ERFC(P$2/(0.5*($M8+ABS($N8))))</f>
        <v>0.24291375454525221</v>
      </c>
      <c r="Q8">
        <f>2*ERFC(Q$2/(0.5*($M8+ABS($N8))))</f>
        <v>0.00021614109260248426</v>
      </c>
      <c r="R8">
        <f>2*ERFC(R$2/(0.5*($M8+ABS($N8))))</f>
        <v>1.267657934178601E-08</v>
      </c>
      <c r="S8">
        <f>2*ERFC(S$2/(0.5*($M8+ABS($N8))))</f>
        <v>1.9317880628477724E-14</v>
      </c>
      <c r="T8">
        <f>2*ERFC(T$2/(0.5*($M8+ABS($N8))))</f>
        <v>0</v>
      </c>
    </row>
    <row r="9" spans="1:20" ht="12.75">
      <c r="A9" t="s">
        <v>12</v>
      </c>
      <c r="B9">
        <v>248.0779</v>
      </c>
      <c r="C9">
        <v>63.3333</v>
      </c>
      <c r="D9">
        <v>7.5732</v>
      </c>
      <c r="E9">
        <v>0.8769</v>
      </c>
      <c r="F9">
        <v>-1.136</v>
      </c>
      <c r="G9">
        <f t="shared" si="1"/>
        <v>1.4364591004706677</v>
      </c>
      <c r="H9">
        <f t="shared" si="2"/>
        <v>0.4967260304232103</v>
      </c>
      <c r="I9">
        <f t="shared" si="3"/>
        <v>-0.4967260304232103</v>
      </c>
      <c r="J9">
        <f t="shared" si="4"/>
        <v>0.43845</v>
      </c>
      <c r="K9">
        <f t="shared" si="0"/>
        <v>-0.568</v>
      </c>
      <c r="L9">
        <f t="shared" si="5"/>
        <v>-0.568</v>
      </c>
      <c r="M9">
        <f t="shared" si="6"/>
        <v>1.501883201126173</v>
      </c>
      <c r="N9">
        <f t="shared" si="7"/>
        <v>-0.7545599706451437</v>
      </c>
      <c r="O9">
        <f>2*ERFC(O$2/(0.5*($M9+ABS($N9))))</f>
        <v>0.4200557181657727</v>
      </c>
      <c r="P9">
        <f>2*ERFC(P$2/(0.5*($M9+ABS($N9))))</f>
        <v>0.024353634097203924</v>
      </c>
      <c r="Q9">
        <f>2*ERFC(Q$2/(0.5*($M9+ABS($N9))))</f>
        <v>7.340359431395882E-10</v>
      </c>
      <c r="R9">
        <f>2*ERFC(R$2/(0.5*($M9+ABS($N9))))</f>
        <v>0</v>
      </c>
      <c r="S9">
        <f>2*ERFC(S$2/(0.5*($M9+ABS($N9))))</f>
        <v>0</v>
      </c>
      <c r="T9">
        <f>2*ERFC(T$2/(0.5*($M9+ABS($N9))))</f>
        <v>0</v>
      </c>
    </row>
    <row r="10" spans="1:20" ht="12.75">
      <c r="A10" t="s">
        <v>13</v>
      </c>
      <c r="B10">
        <v>281.3994</v>
      </c>
      <c r="C10">
        <v>97.3499</v>
      </c>
      <c r="D10">
        <v>17.1105</v>
      </c>
      <c r="E10">
        <v>2.2471</v>
      </c>
      <c r="F10">
        <v>-1.0901</v>
      </c>
      <c r="G10">
        <f t="shared" si="1"/>
        <v>1.7809222553146444</v>
      </c>
      <c r="H10">
        <f t="shared" si="2"/>
        <v>0.746635364568944</v>
      </c>
      <c r="I10">
        <f t="shared" si="3"/>
        <v>-0.746635364568944</v>
      </c>
      <c r="J10">
        <f t="shared" si="4"/>
        <v>1.12355</v>
      </c>
      <c r="K10">
        <f t="shared" si="0"/>
        <v>-0.54505</v>
      </c>
      <c r="L10">
        <f t="shared" si="5"/>
        <v>-0.54505</v>
      </c>
      <c r="M10">
        <f t="shared" si="6"/>
        <v>2.1057180917622853</v>
      </c>
      <c r="N10">
        <f t="shared" si="7"/>
        <v>-0.9244154207524883</v>
      </c>
      <c r="O10">
        <f>2*ERFC(O$2/(0.5*($M10+ABS($N10))))</f>
        <v>0.7011927333338439</v>
      </c>
      <c r="P10">
        <f>2*ERFC(P$2/(0.5*($M10+ABS($N10))))</f>
        <v>0.12384053509485615</v>
      </c>
      <c r="Q10">
        <f>2*ERFC(Q$2/(0.5*($M10+ABS($N10))))</f>
        <v>6.107656844056564E-06</v>
      </c>
      <c r="R10">
        <f>2*ERFC(R$2/(0.5*($M10+ABS($N10))))</f>
        <v>5.091926880140818E-12</v>
      </c>
      <c r="S10">
        <f>2*ERFC(S$2/(0.5*($M10+ABS($N10))))</f>
        <v>0</v>
      </c>
      <c r="T10">
        <f>2*ERFC(T$2/(0.5*($M10+ABS($N10))))</f>
        <v>0</v>
      </c>
    </row>
    <row r="11" spans="1:20" ht="12.75">
      <c r="A11" t="s">
        <v>14</v>
      </c>
      <c r="B11">
        <v>334.9305</v>
      </c>
      <c r="C11">
        <v>60.2363</v>
      </c>
      <c r="D11">
        <v>60.3007</v>
      </c>
      <c r="E11">
        <v>0.7038</v>
      </c>
      <c r="F11">
        <v>0.7345</v>
      </c>
      <c r="G11">
        <f t="shared" si="1"/>
        <v>1.4008974670099879</v>
      </c>
      <c r="H11">
        <f t="shared" si="2"/>
        <v>1.40164613265082</v>
      </c>
      <c r="I11">
        <f t="shared" si="3"/>
        <v>-1.40164613265082</v>
      </c>
      <c r="J11">
        <f t="shared" si="4"/>
        <v>0.3519</v>
      </c>
      <c r="K11">
        <f t="shared" si="0"/>
        <v>0.36725</v>
      </c>
      <c r="L11">
        <f t="shared" si="5"/>
        <v>-0.36725</v>
      </c>
      <c r="M11">
        <f t="shared" si="6"/>
        <v>1.444419372299818</v>
      </c>
      <c r="N11">
        <f t="shared" si="7"/>
        <v>-1.4489597798679577</v>
      </c>
      <c r="O11">
        <f>2*ERFC(O$2/(0.5*($M11+ABS($N11))))</f>
        <v>0.6565924120245299</v>
      </c>
      <c r="P11">
        <f>2*ERFC(P$2/(0.5*($M11+ABS($N11))))</f>
        <v>0.10114184997898223</v>
      </c>
      <c r="Q11">
        <f>2*ERFC(Q$2/(0.5*($M11+ABS($N11))))</f>
        <v>2.039821106025741E-06</v>
      </c>
      <c r="R11">
        <f>2*ERFC(R$2/(0.5*($M11+ABS($N11))))</f>
        <v>4.547473508864641E-13</v>
      </c>
      <c r="S11">
        <f>2*ERFC(S$2/(0.5*($M11+ABS($N11))))</f>
        <v>0</v>
      </c>
      <c r="T11">
        <f>2*ERFC(T$2/(0.5*($M11+ABS($N11))))</f>
        <v>0</v>
      </c>
    </row>
    <row r="12" spans="1:20" ht="12.75">
      <c r="A12" t="s">
        <v>15</v>
      </c>
      <c r="B12">
        <v>347.3786</v>
      </c>
      <c r="C12">
        <v>52.681</v>
      </c>
      <c r="D12">
        <v>52.6233</v>
      </c>
      <c r="E12">
        <v>0.2941</v>
      </c>
      <c r="F12">
        <v>0.3102</v>
      </c>
      <c r="G12">
        <f t="shared" si="1"/>
        <v>1.3100992902257447</v>
      </c>
      <c r="H12">
        <f t="shared" si="2"/>
        <v>1.3093816364318691</v>
      </c>
      <c r="I12">
        <f t="shared" si="3"/>
        <v>-1.3093816364318691</v>
      </c>
      <c r="J12">
        <f t="shared" si="4"/>
        <v>0.14705</v>
      </c>
      <c r="K12">
        <f t="shared" si="0"/>
        <v>0.1551</v>
      </c>
      <c r="L12">
        <f t="shared" si="5"/>
        <v>-0.1551</v>
      </c>
      <c r="M12">
        <f t="shared" si="6"/>
        <v>1.318326155679997</v>
      </c>
      <c r="N12">
        <f t="shared" si="7"/>
        <v>-1.318535657396113</v>
      </c>
      <c r="O12">
        <f>2*ERFC(O$2/(0.5*($M12+ABS($N12))))</f>
        <v>0.5668577346010539</v>
      </c>
      <c r="P12">
        <f>2*ERFC(P$2/(0.5*($M12+ABS($N12))))</f>
        <v>0.06385807182072578</v>
      </c>
      <c r="Q12">
        <f>2*ERFC(Q$2/(0.5*($M12+ABS($N12))))</f>
        <v>1.6348014053590987E-07</v>
      </c>
      <c r="R12">
        <f>2*ERFC(R$2/(0.5*($M12+ABS($N12))))</f>
        <v>1.7763568394002505E-15</v>
      </c>
      <c r="S12">
        <f>2*ERFC(S$2/(0.5*($M12+ABS($N12))))</f>
        <v>0</v>
      </c>
      <c r="T12">
        <f>2*ERFC(T$2/(0.5*($M12+ABS($N12))))</f>
        <v>0</v>
      </c>
    </row>
    <row r="13" spans="15:20" ht="12.75">
      <c r="O13">
        <f>SUM(O3:O12)</f>
        <v>5.45153801933032</v>
      </c>
      <c r="P13">
        <f>SUM(P3:P12)</f>
        <v>0.8873402842446536</v>
      </c>
      <c r="Q13">
        <f>SUM(Q3:Q12)</f>
        <v>0.0007292954540558672</v>
      </c>
      <c r="R13">
        <f>SUM(R3:R12)</f>
        <v>9.321184624155876E-08</v>
      </c>
      <c r="S13">
        <f>SUM(S3:S12)</f>
        <v>5.166977956605479E-13</v>
      </c>
      <c r="T13">
        <f>SUM(T3:T12)</f>
        <v>0</v>
      </c>
    </row>
    <row r="14" spans="12:15" ht="12.75">
      <c r="L14" t="s">
        <v>0</v>
      </c>
      <c r="M14" t="s">
        <v>20</v>
      </c>
      <c r="N14" t="s">
        <v>21</v>
      </c>
      <c r="O14" t="s">
        <v>23</v>
      </c>
    </row>
    <row r="15" spans="12:20" ht="12.75">
      <c r="L15" t="s">
        <v>6</v>
      </c>
      <c r="M15">
        <v>0.8050856705189828</v>
      </c>
      <c r="N15">
        <v>-1.0380911670465172</v>
      </c>
      <c r="O15">
        <f>ERFC((O$2-0.5)/(0.5*($M15+ABS($N15))))+ERFC((O$2+0.5)/(0.5*($M15+ABS($N15))))</f>
        <v>0.46426720115200204</v>
      </c>
      <c r="P15">
        <f>ERFC((P$2-0.5)/(0.5*($M15+ABS($N15))))+ERFC((P$2+0.5)/(0.5*($M15+ABS($N15))))</f>
        <v>0.02147083615726708</v>
      </c>
      <c r="Q15">
        <f>ERFC((Q$2-0.5)/(0.5*($M15+ABS($N15))))+ERFC((Q$2+0.5)/(0.5*($M15+ABS($N15))))</f>
        <v>5.005329484220056E-12</v>
      </c>
      <c r="R15">
        <f>ERFC((R$2-0.5)/(0.5*($M15+ABS($N15))))+ERFC((R$2+0.5)/(0.5*($M15+ABS($N15))))</f>
        <v>0</v>
      </c>
      <c r="S15">
        <f>ERFC((S$2-0.5)/(0.5*($M15+ABS($N15))))+ERFC((S$2+0.5)/(0.5*($M15+ABS($N15))))</f>
        <v>0</v>
      </c>
      <c r="T15">
        <f>ERFC((T$2-0.5)/(0.5*($M15+ABS($N15))))+ERFC((T$2+0.5)/(0.5*($M15+ABS($N15))))</f>
        <v>0</v>
      </c>
    </row>
    <row r="16" spans="12:20" ht="12.75">
      <c r="L16" t="s">
        <v>7</v>
      </c>
      <c r="M16">
        <v>1.5726620827358304</v>
      </c>
      <c r="N16">
        <v>-0.5671436314109504</v>
      </c>
      <c r="O16">
        <f>ERFC((O$2-0.5)/(0.5*($M16+ABS($N16))))+ERFC((O$2+0.5)/(0.5*($M16+ABS($N16))))</f>
        <v>0.5560701171237141</v>
      </c>
      <c r="P16">
        <f>ERFC((P$2-0.5)/(0.5*($M16+ABS($N16))))+ERFC((P$2+0.5)/(0.5*($M16+ABS($N16))))</f>
        <v>0.048349788841361874</v>
      </c>
      <c r="Q16">
        <f>ERFC((Q$2-0.5)/(0.5*($M16+ABS($N16))))+ERFC((Q$2+0.5)/(0.5*($M16+ABS($N16))))</f>
        <v>2.711975644054121E-09</v>
      </c>
      <c r="R16">
        <f>ERFC((R$2-0.5)/(0.5*($M16+ABS($N16))))+ERFC((R$2+0.5)/(0.5*($M16+ABS($N16))))</f>
        <v>0</v>
      </c>
      <c r="S16">
        <f>ERFC((S$2-0.5)/(0.5*($M16+ABS($N16))))+ERFC((S$2+0.5)/(0.5*($M16+ABS($N16))))</f>
        <v>0</v>
      </c>
      <c r="T16">
        <f>ERFC((T$2-0.5)/(0.5*($M16+ABS($N16))))+ERFC((T$2+0.5)/(0.5*($M16+ABS($N16))))</f>
        <v>0</v>
      </c>
    </row>
    <row r="17" spans="12:20" ht="12.75">
      <c r="L17" t="s">
        <v>8</v>
      </c>
      <c r="M17">
        <v>1.4249481924003413</v>
      </c>
      <c r="N17">
        <v>-0.6324052840149267</v>
      </c>
      <c r="O17">
        <f>ERFC((O$2-0.5)/(0.5*($M17+ABS($N17))))+ERFC((O$2+0.5)/(0.5*($M17+ABS($N17))))</f>
        <v>0.5310243926665268</v>
      </c>
      <c r="P17">
        <f>ERFC((P$2-0.5)/(0.5*($M17+ABS($N17))))+ERFC((P$2+0.5)/(0.5*($M17+ABS($N17))))</f>
        <v>0.03977851375711927</v>
      </c>
      <c r="Q17">
        <f>ERFC((Q$2-0.5)/(0.5*($M17+ABS($N17))))+ERFC((Q$2+0.5)/(0.5*($M17+ABS($N17))))</f>
        <v>6.149880604766622E-10</v>
      </c>
      <c r="R17">
        <f>ERFC((R$2-0.5)/(0.5*($M17+ABS($N17))))+ERFC((R$2+0.5)/(0.5*($M17+ABS($N17))))</f>
        <v>0</v>
      </c>
      <c r="S17">
        <f>ERFC((S$2-0.5)/(0.5*($M17+ABS($N17))))+ERFC((S$2+0.5)/(0.5*($M17+ABS($N17))))</f>
        <v>0</v>
      </c>
      <c r="T17">
        <f>ERFC((T$2-0.5)/(0.5*($M17+ABS($N17))))+ERFC((T$2+0.5)/(0.5*($M17+ABS($N17))))</f>
        <v>0</v>
      </c>
    </row>
    <row r="18" spans="12:20" ht="12.75">
      <c r="L18" t="s">
        <v>9</v>
      </c>
      <c r="M18">
        <v>0.6812199166935741</v>
      </c>
      <c r="N18">
        <v>-1.3808502664210194</v>
      </c>
      <c r="O18">
        <f>ERFC((O$2-0.5)/(0.5*($M18+ABS($N18))))+ERFC((O$2+0.5)/(0.5*($M18+ABS($N18))))</f>
        <v>0.5324665811244941</v>
      </c>
      <c r="P18">
        <f>ERFC((P$2-0.5)/(0.5*($M18+ABS($N18))))+ERFC((P$2+0.5)/(0.5*($M18+ABS($N18))))</f>
        <v>0.04024692239912109</v>
      </c>
      <c r="Q18">
        <f>ERFC((Q$2-0.5)/(0.5*($M18+ABS($N18))))+ERFC((Q$2+0.5)/(0.5*($M18+ABS($N18))))</f>
        <v>6.726560419778593E-10</v>
      </c>
      <c r="R18">
        <f>ERFC((R$2-0.5)/(0.5*($M18+ABS($N18))))+ERFC((R$2+0.5)/(0.5*($M18+ABS($N18))))</f>
        <v>0</v>
      </c>
      <c r="S18">
        <f>ERFC((S$2-0.5)/(0.5*($M18+ABS($N18))))+ERFC((S$2+0.5)/(0.5*($M18+ABS($N18))))</f>
        <v>0</v>
      </c>
      <c r="T18">
        <f>ERFC((T$2-0.5)/(0.5*($M18+ABS($N18))))+ERFC((T$2+0.5)/(0.5*($M18+ABS($N18))))</f>
        <v>0</v>
      </c>
    </row>
    <row r="19" spans="12:20" ht="12.75">
      <c r="L19" t="s">
        <v>10</v>
      </c>
      <c r="M19">
        <v>2.3664242871841474</v>
      </c>
      <c r="N19">
        <v>-1.4977681100223759</v>
      </c>
      <c r="O19">
        <f>ERFC((O$2-0.5)/(0.5*($M19+ABS($N19))))+ERFC((O$2+0.5)/(0.5*($M19+ABS($N19))))</f>
        <v>0.9866127982072534</v>
      </c>
      <c r="P19">
        <f>ERFC((P$2-0.5)/(0.5*($M19+ABS($N19))))+ERFC((P$2+0.5)/(0.5*($M19+ABS($N19))))</f>
        <v>0.33949771060020817</v>
      </c>
      <c r="Q19">
        <f>ERFC((Q$2-0.5)/(0.5*($M19+ABS($N19))))+ERFC((Q$2+0.5)/(0.5*($M19+ABS($N19))))</f>
        <v>0.0010451761767116263</v>
      </c>
      <c r="R19">
        <f>ERFC((R$2-0.5)/(0.5*($M19+ABS($N19))))+ERFC((R$2+0.5)/(0.5*($M19+ABS($N19))))</f>
        <v>3.043373556499418E-07</v>
      </c>
      <c r="S19">
        <f>ERFC((S$2-0.5)/(0.5*($M19+ABS($N19))))+ERFC((S$2+0.5)/(0.5*($M19+ABS($N19))))</f>
        <v>3.5759173400151667E-12</v>
      </c>
      <c r="T19">
        <f>ERFC((T$2-0.5)/(0.5*($M19+ABS($N19))))+ERFC((T$2+0.5)/(0.5*($M19+ABS($N19))))</f>
        <v>0</v>
      </c>
    </row>
    <row r="20" spans="12:20" ht="12.75">
      <c r="L20" t="s">
        <v>11</v>
      </c>
      <c r="M20">
        <v>2.0767041000465136</v>
      </c>
      <c r="N20">
        <v>-1.5759721421237114</v>
      </c>
      <c r="O20">
        <f>ERFC((O$2-0.5)/(0.5*($M20+ABS($N20))))+ERFC((O$2+0.5)/(0.5*($M20+ABS($N20))))</f>
        <v>0.9440613709803813</v>
      </c>
      <c r="P20">
        <f>ERFC((P$2-0.5)/(0.5*($M20+ABS($N20))))+ERFC((P$2+0.5)/(0.5*($M20+ABS($N20))))</f>
        <v>0.29831734166681223</v>
      </c>
      <c r="Q20">
        <f>ERFC((Q$2-0.5)/(0.5*($M20+ABS($N20))))+ERFC((Q$2+0.5)/(0.5*($M20+ABS($N20))))</f>
        <v>0.0005135152514693653</v>
      </c>
      <c r="R20">
        <f>ERFC((R$2-0.5)/(0.5*($M20+ABS($N20))))+ERFC((R$2+0.5)/(0.5*($M20+ABS($N20))))</f>
        <v>6.004745778387388E-08</v>
      </c>
      <c r="S20">
        <f>ERFC((S$2-0.5)/(0.5*($M20+ABS($N20))))+ERFC((S$2+0.5)/(0.5*($M20+ABS($N20))))</f>
        <v>1.8951507030351422E-13</v>
      </c>
      <c r="T20">
        <f>ERFC((T$2-0.5)/(0.5*($M20+ABS($N20))))+ERFC((T$2+0.5)/(0.5*($M20+ABS($N20))))</f>
        <v>0</v>
      </c>
    </row>
    <row r="21" spans="12:20" ht="12.75">
      <c r="L21" t="s">
        <v>12</v>
      </c>
      <c r="M21">
        <v>1.501883201126173</v>
      </c>
      <c r="N21">
        <v>-0.7545599706451437</v>
      </c>
      <c r="O21">
        <f>ERFC((O$2-0.5)/(0.5*($M21+ABS($N21))))+ERFC((O$2+0.5)/(0.5*($M21+ABS($N21))))</f>
        <v>0.5909028999710912</v>
      </c>
      <c r="P21">
        <f>ERFC((P$2-0.5)/(0.5*($M21+ABS($N21))))+ERFC((P$2+0.5)/(0.5*($M21+ABS($N21))))</f>
        <v>0.0618022704082033</v>
      </c>
      <c r="Q21">
        <f>ERFC((Q$2-0.5)/(0.5*($M21+ABS($N21))))+ERFC((Q$2+0.5)/(0.5*($M21+ABS($N21))))</f>
        <v>1.6941305691631214E-08</v>
      </c>
      <c r="R21">
        <f>ERFC((R$2-0.5)/(0.5*($M21+ABS($N21))))+ERFC((R$2+0.5)/(0.5*($M21+ABS($N21))))</f>
        <v>0</v>
      </c>
      <c r="S21">
        <f>ERFC((S$2-0.5)/(0.5*($M21+ABS($N21))))+ERFC((S$2+0.5)/(0.5*($M21+ABS($N21))))</f>
        <v>0</v>
      </c>
      <c r="T21">
        <f>ERFC((T$2-0.5)/(0.5*($M21+ABS($N21))))+ERFC((T$2+0.5)/(0.5*($M21+ABS($N21))))</f>
        <v>0</v>
      </c>
    </row>
    <row r="22" spans="12:20" ht="12.75">
      <c r="L22" t="s">
        <v>13</v>
      </c>
      <c r="M22">
        <v>2.1057180917622853</v>
      </c>
      <c r="N22">
        <v>-0.9244154207524883</v>
      </c>
      <c r="O22">
        <f>ERFC((O$2-0.5)/(0.5*($M22+ABS($N22))))+ERFC((O$2+0.5)/(0.5*($M22+ABS($N22))))</f>
        <v>0.8021712110433594</v>
      </c>
      <c r="P22">
        <f>ERFC((P$2-0.5)/(0.5*($M22+ABS($N22))))+ERFC((P$2+0.5)/(0.5*($M22+ABS($N22))))</f>
        <v>0.18108612133589375</v>
      </c>
      <c r="Q22">
        <f>ERFC((Q$2-0.5)/(0.5*($M22+ABS($N22))))+ERFC((Q$2+0.5)/(0.5*($M22+ABS($N22))))</f>
        <v>2.692241238422266E-05</v>
      </c>
      <c r="R22">
        <f>ERFC((R$2-0.5)/(0.5*($M22+ABS($N22))))+ERFC((R$2+0.5)/(0.5*($M22+ABS($N22))))</f>
        <v>6.410394437494915E-11</v>
      </c>
      <c r="S22">
        <f>ERFC((S$2-0.5)/(0.5*($M22+ABS($N22))))+ERFC((S$2+0.5)/(0.5*($M22+ABS($N22))))</f>
        <v>0</v>
      </c>
      <c r="T22">
        <f>ERFC((T$2-0.5)/(0.5*($M22+ABS($N22))))+ERFC((T$2+0.5)/(0.5*($M22+ABS($N22))))</f>
        <v>0</v>
      </c>
    </row>
    <row r="23" spans="12:20" ht="12.75">
      <c r="L23" t="s">
        <v>14</v>
      </c>
      <c r="M23">
        <v>1.444419372299818</v>
      </c>
      <c r="N23">
        <v>-1.4489597798679577</v>
      </c>
      <c r="O23">
        <f>ERFC((O$2-0.5)/(0.5*($M23+ABS($N23))))+ERFC((O$2+0.5)/(0.5*($M23+ABS($N23))))</f>
        <v>0.7675596745210871</v>
      </c>
      <c r="P23">
        <f>ERFC((P$2-0.5)/(0.5*($M23+ABS($N23))))+ERFC((P$2+0.5)/(0.5*($M23+ABS($N23))))</f>
        <v>0.15708951503922675</v>
      </c>
      <c r="Q23">
        <f>ERFC((Q$2-0.5)/(0.5*($M23+ABS($N23))))+ERFC((Q$2+0.5)/(0.5*($M23+ABS($N23))))</f>
        <v>1.0951931254998826E-05</v>
      </c>
      <c r="R23">
        <f>ERFC((R$2-0.5)/(0.5*($M23+ABS($N23))))+ERFC((R$2+0.5)/(0.5*($M23+ABS($N23))))</f>
        <v>7.767897436394833E-12</v>
      </c>
      <c r="S23">
        <f>ERFC((S$2-0.5)/(0.5*($M23+ABS($N23))))+ERFC((S$2+0.5)/(0.5*($M23+ABS($N23))))</f>
        <v>0</v>
      </c>
      <c r="T23">
        <f>ERFC((T$2-0.5)/(0.5*($M23+ABS($N23))))+ERFC((T$2+0.5)/(0.5*($M23+ABS($N23))))</f>
        <v>0</v>
      </c>
    </row>
    <row r="24" spans="12:20" ht="12.75">
      <c r="L24" t="s">
        <v>15</v>
      </c>
      <c r="M24">
        <v>1.318326155679997</v>
      </c>
      <c r="N24">
        <v>-1.318535657396113</v>
      </c>
      <c r="O24">
        <f>ERFC((O$2-0.5)/(0.5*($M24+ABS($N24))))+ERFC((O$2+0.5)/(0.5*($M24+ABS($N24))))</f>
        <v>0.6993564816442295</v>
      </c>
      <c r="P24">
        <f>ERFC((P$2-0.5)/(0.5*($M24+ABS($N24))))+ERFC((P$2+0.5)/(0.5*($M24+ABS($N24))))</f>
        <v>0.11494878090510063</v>
      </c>
      <c r="Q24">
        <f>ERFC((Q$2-0.5)/(0.5*($M24+ABS($N24))))+ERFC((Q$2+0.5)/(0.5*($M24+ABS($N24))))</f>
        <v>1.390249675381483E-06</v>
      </c>
      <c r="R24">
        <f>ERFC((R$2-0.5)/(0.5*($M24+ABS($N24))))+ERFC((R$2+0.5)/(0.5*($M24+ABS($N24))))</f>
        <v>5.984102102729594E-14</v>
      </c>
      <c r="S24">
        <f>ERFC((S$2-0.5)/(0.5*($M24+ABS($N24))))+ERFC((S$2+0.5)/(0.5*($M24+ABS($N24))))</f>
        <v>0</v>
      </c>
      <c r="T24">
        <f>ERFC((T$2-0.5)/(0.5*($M24+ABS($N24))))+ERFC((T$2+0.5)/(0.5*($M24+ABS($N24))))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" sqref="C1:C14"/>
    </sheetView>
  </sheetViews>
  <sheetFormatPr defaultColWidth="9.140625" defaultRowHeight="12.75"/>
  <sheetData>
    <row r="1" spans="1:3" ht="12.75">
      <c r="A1">
        <v>0</v>
      </c>
      <c r="B1">
        <f>ERF(A1)</f>
        <v>0</v>
      </c>
      <c r="C1">
        <f>ERFC(A1)</f>
        <v>1</v>
      </c>
    </row>
    <row r="2" spans="1:3" ht="12.75">
      <c r="A2">
        <v>0.1</v>
      </c>
      <c r="B2">
        <f>ERF(A2)</f>
        <v>0.1124629159920396</v>
      </c>
      <c r="C2">
        <f>ERFC(A2)</f>
        <v>0.8875370840079604</v>
      </c>
    </row>
    <row r="3" spans="1:3" ht="12.75">
      <c r="A3">
        <v>0.2</v>
      </c>
      <c r="B3">
        <f>ERF(A3)</f>
        <v>0.22270258912725757</v>
      </c>
      <c r="C3">
        <f>ERFC(A3)</f>
        <v>0.7772974108727424</v>
      </c>
    </row>
    <row r="4" spans="1:3" ht="12.75">
      <c r="A4">
        <v>0.3</v>
      </c>
      <c r="B4">
        <f>ERF(A4)</f>
        <v>0.3286267593589954</v>
      </c>
      <c r="C4">
        <f>ERFC(A4)</f>
        <v>0.6713732406410047</v>
      </c>
    </row>
    <row r="5" spans="1:3" ht="12.75">
      <c r="A5">
        <v>0.4</v>
      </c>
      <c r="B5">
        <f>ERF(A5)</f>
        <v>0.42839235189638597</v>
      </c>
      <c r="C5">
        <f>ERFC(A5)</f>
        <v>0.5716076481036141</v>
      </c>
    </row>
    <row r="6" spans="1:3" ht="12.75">
      <c r="A6">
        <v>0.5</v>
      </c>
      <c r="B6">
        <f>ERF(A6)</f>
        <v>0.5204998760346385</v>
      </c>
      <c r="C6">
        <f>ERFC(A6)</f>
        <v>0.47950012396536146</v>
      </c>
    </row>
    <row r="7" spans="1:3" ht="12.75">
      <c r="A7">
        <v>0.6</v>
      </c>
      <c r="B7">
        <f>ERF(A7)</f>
        <v>0.6038560897799611</v>
      </c>
      <c r="C7">
        <f>ERFC(A7)</f>
        <v>0.3961439102200389</v>
      </c>
    </row>
    <row r="8" spans="1:3" ht="12.75">
      <c r="A8">
        <v>0.7</v>
      </c>
      <c r="B8">
        <f>ERF(A8)</f>
        <v>0.6778011931472141</v>
      </c>
      <c r="C8">
        <f>ERFC(A8)</f>
        <v>0.3221988068527859</v>
      </c>
    </row>
    <row r="9" spans="1:3" ht="12.75">
      <c r="A9">
        <v>0.8</v>
      </c>
      <c r="B9">
        <f>ERF(A9)</f>
        <v>0.7421007903845462</v>
      </c>
      <c r="C9">
        <f>ERFC(A9)</f>
        <v>0.25789920961545376</v>
      </c>
    </row>
    <row r="10" spans="1:3" ht="12.75">
      <c r="A10">
        <v>0.9</v>
      </c>
      <c r="B10">
        <f>ERF(A10)</f>
        <v>0.7969081128952558</v>
      </c>
      <c r="C10">
        <f>ERFC(A10)</f>
        <v>0.20309188710474424</v>
      </c>
    </row>
    <row r="11" spans="1:3" ht="12.75">
      <c r="A11">
        <v>1</v>
      </c>
      <c r="B11">
        <f>ERF(A11)</f>
        <v>0.842700735174555</v>
      </c>
      <c r="C11">
        <f>ERFC(A11)</f>
        <v>0.15729926482544498</v>
      </c>
    </row>
    <row r="12" spans="1:3" ht="12.75">
      <c r="A12">
        <v>1.5</v>
      </c>
      <c r="B12">
        <f>ERF(A12)</f>
        <v>0.9661051416642442</v>
      </c>
      <c r="C12">
        <f>ERFC(A12)</f>
        <v>0.033894858335755784</v>
      </c>
    </row>
    <row r="13" spans="1:3" ht="12.75">
      <c r="A13">
        <v>2</v>
      </c>
      <c r="B13">
        <f>ERF(A13)</f>
        <v>0.9953222647546863</v>
      </c>
      <c r="C13">
        <f>ERFC(A13)</f>
        <v>0.0046777352453136745</v>
      </c>
    </row>
    <row r="14" spans="1:3" ht="12.75">
      <c r="A14">
        <v>2.5</v>
      </c>
      <c r="B14">
        <f>ERF(A14)</f>
        <v>0.9995930479786598</v>
      </c>
      <c r="C14">
        <f>ERFC(A14)</f>
        <v>0.00040695202134022335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NuMI/Minos</dc:creator>
  <cp:keywords/>
  <dc:description/>
  <cp:lastModifiedBy>pwl</cp:lastModifiedBy>
  <dcterms:created xsi:type="dcterms:W3CDTF">2003-12-18T17:19:41Z</dcterms:created>
  <dcterms:modified xsi:type="dcterms:W3CDTF">2004-01-22T16:23:29Z</dcterms:modified>
  <cp:category/>
  <cp:version/>
  <cp:contentType/>
  <cp:contentStatus/>
</cp:coreProperties>
</file>