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ighting Calcs" sheetId="1" r:id="rId1"/>
  </sheets>
  <definedNames/>
  <calcPr fullCalcOnLoad="1"/>
</workbook>
</file>

<file path=xl/sharedStrings.xml><?xml version="1.0" encoding="utf-8"?>
<sst xmlns="http://schemas.openxmlformats.org/spreadsheetml/2006/main" count="641" uniqueCount="316">
  <si>
    <t>Existing Condition</t>
  </si>
  <si>
    <t>Proposed Condition</t>
  </si>
  <si>
    <t>kWh Savings</t>
  </si>
  <si>
    <t>Financial Summary</t>
  </si>
  <si>
    <t>Inter-</t>
  </si>
  <si>
    <t>Contractor</t>
  </si>
  <si>
    <t>Savings to</t>
  </si>
  <si>
    <t>Description</t>
  </si>
  <si>
    <t>Fixture</t>
  </si>
  <si>
    <t># of</t>
  </si>
  <si>
    <t>Hours</t>
  </si>
  <si>
    <t>kWh</t>
  </si>
  <si>
    <t>Gross kWh</t>
  </si>
  <si>
    <t>Action</t>
  </si>
  <si>
    <t>Actual kWh</t>
  </si>
  <si>
    <t>Potential</t>
  </si>
  <si>
    <t>Dollars</t>
  </si>
  <si>
    <t>or</t>
  </si>
  <si>
    <t xml:space="preserve">Total </t>
  </si>
  <si>
    <t>Simple</t>
  </si>
  <si>
    <t>Investment</t>
  </si>
  <si>
    <t>of Space</t>
  </si>
  <si>
    <t>Type</t>
  </si>
  <si>
    <t>Watts</t>
  </si>
  <si>
    <t>Year</t>
  </si>
  <si>
    <t>Usage</t>
  </si>
  <si>
    <t>Savings</t>
  </si>
  <si>
    <t>Factor</t>
  </si>
  <si>
    <t>In-House</t>
  </si>
  <si>
    <t>Payback</t>
  </si>
  <si>
    <t>Ratio</t>
  </si>
  <si>
    <t>Incandescent</t>
  </si>
  <si>
    <t>CFL</t>
  </si>
  <si>
    <t>HPS</t>
  </si>
  <si>
    <t>GRAND</t>
  </si>
  <si>
    <t>kWh savings</t>
  </si>
  <si>
    <t>Sav/Invest</t>
  </si>
  <si>
    <t>TOTALS &gt;&gt;</t>
  </si>
  <si>
    <t>Electric Rate =</t>
  </si>
  <si>
    <t>cents/kwh</t>
  </si>
  <si>
    <t>Fixtures</t>
  </si>
  <si>
    <t>2x4 T-12</t>
  </si>
  <si>
    <t>2x4 T-8</t>
  </si>
  <si>
    <t>4x4 T-12</t>
  </si>
  <si>
    <t>Proposed</t>
  </si>
  <si>
    <t>Retrofit</t>
  </si>
  <si>
    <t>Men's restroom</t>
  </si>
  <si>
    <t>Women's restroom</t>
  </si>
  <si>
    <t>1x4 T-12</t>
  </si>
  <si>
    <t>1x4 T-8</t>
  </si>
  <si>
    <t>Hallway</t>
  </si>
  <si>
    <t>Conference room</t>
  </si>
  <si>
    <t>2x4 T12</t>
  </si>
  <si>
    <t>No retrofit</t>
  </si>
  <si>
    <t>1x4 T12</t>
  </si>
  <si>
    <t>2x4 T8</t>
  </si>
  <si>
    <t>2x8 T12</t>
  </si>
  <si>
    <t>Storage room</t>
  </si>
  <si>
    <t>4x4 T12</t>
  </si>
  <si>
    <t>Men's room</t>
  </si>
  <si>
    <t>MH</t>
  </si>
  <si>
    <t>incandescent</t>
  </si>
  <si>
    <t>no retrofit</t>
  </si>
  <si>
    <t>3x4 T12</t>
  </si>
  <si>
    <t>SECOND FLOOR</t>
  </si>
  <si>
    <t xml:space="preserve">Stairway </t>
  </si>
  <si>
    <t>Mezanine</t>
  </si>
  <si>
    <t>Conference room hallway</t>
  </si>
  <si>
    <t xml:space="preserve">Conference room </t>
  </si>
  <si>
    <t>Storage</t>
  </si>
  <si>
    <t>Visitor's center</t>
  </si>
  <si>
    <t>4x2 T-12</t>
  </si>
  <si>
    <t>Flood</t>
  </si>
  <si>
    <t>Halogen</t>
  </si>
  <si>
    <t>Room 207 (storage room)</t>
  </si>
  <si>
    <t>Office hallway</t>
  </si>
  <si>
    <t>FRED'S Office</t>
  </si>
  <si>
    <t>Communication room</t>
  </si>
  <si>
    <t>SPC AREA</t>
  </si>
  <si>
    <t>Utility room</t>
  </si>
  <si>
    <t>SPC Lunch room</t>
  </si>
  <si>
    <t>3x4 T-12</t>
  </si>
  <si>
    <t>SPC Office area</t>
  </si>
  <si>
    <t>IT Hallway</t>
  </si>
  <si>
    <t>IT Office</t>
  </si>
  <si>
    <t>Loren's office</t>
  </si>
  <si>
    <t>PING-PONG ROOM</t>
  </si>
  <si>
    <t>CONVERTER  I</t>
  </si>
  <si>
    <t>Valve Hall</t>
  </si>
  <si>
    <t>Battery Room</t>
  </si>
  <si>
    <t>CONVERTER II</t>
  </si>
  <si>
    <t>(2) Pits</t>
  </si>
  <si>
    <t>Converter attic</t>
  </si>
  <si>
    <t>(3) Vbe closets</t>
  </si>
  <si>
    <t>CRANE ROOM</t>
  </si>
  <si>
    <t>Equipment Area</t>
  </si>
  <si>
    <t>2x8 T-12</t>
  </si>
  <si>
    <t>Belt room</t>
  </si>
  <si>
    <t>Group 1/2 Air Handler</t>
  </si>
  <si>
    <t>Control room (Air Handling)</t>
  </si>
  <si>
    <t>Group 3/4 Air Handler</t>
  </si>
  <si>
    <t>Group 5/6 Air Handler</t>
  </si>
  <si>
    <t>Exit 17</t>
  </si>
  <si>
    <t>LEDs</t>
  </si>
  <si>
    <t>Converter 3/4 stairway</t>
  </si>
  <si>
    <t>Five Incan Chandeliers 5X9fix</t>
  </si>
  <si>
    <t>FIRST FLOOR</t>
  </si>
  <si>
    <t>Main Hallway</t>
  </si>
  <si>
    <t>THYRISTOR room 1</t>
  </si>
  <si>
    <t>THYRISTOR room 2</t>
  </si>
  <si>
    <t>THYRISTOR room 3</t>
  </si>
  <si>
    <t>THYRISTOR room 4</t>
  </si>
  <si>
    <t>THYRISTOR room 5</t>
  </si>
  <si>
    <t>THYRISTOR room 6</t>
  </si>
  <si>
    <t>Marv's shop</t>
  </si>
  <si>
    <t>2-U tube T12</t>
  </si>
  <si>
    <t>Assembly room</t>
  </si>
  <si>
    <t>6x2 T-12</t>
  </si>
  <si>
    <t>Assembly office</t>
  </si>
  <si>
    <t>Chris Office</t>
  </si>
  <si>
    <t>Assembly Room</t>
  </si>
  <si>
    <t>6x4 T-12</t>
  </si>
  <si>
    <t>Degassing room</t>
  </si>
  <si>
    <t>Loading Area</t>
  </si>
  <si>
    <t xml:space="preserve">2x4 T-8  </t>
  </si>
  <si>
    <t>Hallway entry</t>
  </si>
  <si>
    <t>Convertor 1/2 storage</t>
  </si>
  <si>
    <t>1x8 T-12</t>
  </si>
  <si>
    <t>1x8 T-8</t>
  </si>
  <si>
    <t>Operator Lunch room</t>
  </si>
  <si>
    <t>Operator bathroom</t>
  </si>
  <si>
    <t>MSC (Master Control Center)</t>
  </si>
  <si>
    <t xml:space="preserve">4x4 T-8                   </t>
  </si>
  <si>
    <t>Restroom</t>
  </si>
  <si>
    <t xml:space="preserve">4x4 T-8 o.s. </t>
  </si>
  <si>
    <t>Chief Operator's office</t>
  </si>
  <si>
    <t>Operator's office</t>
  </si>
  <si>
    <t>Security ofice</t>
  </si>
  <si>
    <t>Foyer Front Desk</t>
  </si>
  <si>
    <t xml:space="preserve">CFL                         </t>
  </si>
  <si>
    <t>Main Floor</t>
  </si>
  <si>
    <t xml:space="preserve">4x4 T-8  </t>
  </si>
  <si>
    <t xml:space="preserve">2x4 T-8                    </t>
  </si>
  <si>
    <t>Women's Restroom</t>
  </si>
  <si>
    <t>Janitor's</t>
  </si>
  <si>
    <t>C1/2 basement pump room</t>
  </si>
  <si>
    <t>Main Basement hallway</t>
  </si>
  <si>
    <t>Motor Generator room</t>
  </si>
  <si>
    <t>Room 65 station svc switchgear</t>
  </si>
  <si>
    <t>basement elevator landing</t>
  </si>
  <si>
    <t>small basement office by north elevator</t>
  </si>
  <si>
    <t>room 71 degassing cooler room</t>
  </si>
  <si>
    <t>tiny room by basement bathroom</t>
  </si>
  <si>
    <t>Krueger's office</t>
  </si>
  <si>
    <t>South Basement hallway</t>
  </si>
  <si>
    <t>Elevator Mechanical room</t>
  </si>
  <si>
    <t>room 61</t>
  </si>
  <si>
    <t>CFLs</t>
  </si>
  <si>
    <t>North elevator mechanical room</t>
  </si>
  <si>
    <t>north hallway bathroom</t>
  </si>
  <si>
    <t xml:space="preserve">north hallway   </t>
  </si>
  <si>
    <t>cable spreading room</t>
  </si>
  <si>
    <t>3x4 T8</t>
  </si>
  <si>
    <t>water package Hallway mechanical room</t>
  </si>
  <si>
    <t>room 64 sandblast room</t>
  </si>
  <si>
    <t>Tiny room off of sandblast room</t>
  </si>
  <si>
    <t>incandescnt</t>
  </si>
  <si>
    <t>Cable Tunnel</t>
  </si>
  <si>
    <t>Room 10 Equipment Storage</t>
  </si>
  <si>
    <t>Machine shop</t>
  </si>
  <si>
    <t>Machine shop (crane)</t>
  </si>
  <si>
    <t>Maintenance bathroom</t>
  </si>
  <si>
    <t>Maintenance stairway north</t>
  </si>
  <si>
    <t>Maintenance stairway South</t>
  </si>
  <si>
    <t>Maintenance Lunchroom</t>
  </si>
  <si>
    <t>Maintenance Warehouse</t>
  </si>
  <si>
    <t>Maintenance office hallway</t>
  </si>
  <si>
    <t>Karl's Office</t>
  </si>
  <si>
    <t>Room 1015</t>
  </si>
  <si>
    <t>Upstairs maintenance mens room</t>
  </si>
  <si>
    <t>Upstairs maintenance womens room</t>
  </si>
  <si>
    <t>Room 1013</t>
  </si>
  <si>
    <t>Downstairs electricians office space</t>
  </si>
  <si>
    <t>C3/4 cooling bldg air inlet bay</t>
  </si>
  <si>
    <t>C3/4 cooling bldg control room</t>
  </si>
  <si>
    <t>C3/4 cooling bldg air outlet bay &amp; control room</t>
  </si>
  <si>
    <t>gp 7/8 ground floor main room</t>
  </si>
  <si>
    <t>gp 7/8 ground floor bathroom</t>
  </si>
  <si>
    <t>GP 7/8 stairway</t>
  </si>
  <si>
    <t>GP 7/8 3rd floor</t>
  </si>
  <si>
    <t>Gp 7/8 controls room 2nd floor</t>
  </si>
  <si>
    <t>GP 7/8 battery room 2nd floor</t>
  </si>
  <si>
    <t>GP 7/8 storage room 2nd floor</t>
  </si>
  <si>
    <t>GP 7/8 Bridge rooms</t>
  </si>
  <si>
    <t>C1/2 cooling building Air inlet bay</t>
  </si>
  <si>
    <t>C1/2 cooling building Air outlet bay</t>
  </si>
  <si>
    <t>C1/2 cooling bldg control room</t>
  </si>
  <si>
    <t>North Fence Building in C1/2 yard</t>
  </si>
  <si>
    <t>Station Service #4 Bldg</t>
  </si>
  <si>
    <t>Station Service #5 Bldg</t>
  </si>
  <si>
    <t>AC Transformer Walkin</t>
  </si>
  <si>
    <t>DC Filter Walkin</t>
  </si>
  <si>
    <t>AC Filter Walkin</t>
  </si>
  <si>
    <t>C1/2 Yard lighting</t>
  </si>
  <si>
    <t>C1/2 building mounted lights</t>
  </si>
  <si>
    <t>C1/2 cooling outside lights</t>
  </si>
  <si>
    <t>Middle driveway/rear entry</t>
  </si>
  <si>
    <t>Street Lights</t>
  </si>
  <si>
    <t>Maintenance equipment garage</t>
  </si>
  <si>
    <t>C3/4 (plus filters) Yard Lighting</t>
  </si>
  <si>
    <t>incandescents</t>
  </si>
  <si>
    <t>Parking lot lights</t>
  </si>
  <si>
    <t>Kitchen area</t>
  </si>
  <si>
    <t>Clerk's Office</t>
  </si>
  <si>
    <t>Wayne's office</t>
  </si>
  <si>
    <t>Kate's office</t>
  </si>
  <si>
    <t>C7/8 outside building lights</t>
  </si>
  <si>
    <t>$/kwh</t>
  </si>
  <si>
    <t xml:space="preserve">(15) CFL Chandelier 15X9 fix </t>
  </si>
  <si>
    <t>Operation's room - main floor</t>
  </si>
  <si>
    <t>tunnel - drive thru</t>
  </si>
  <si>
    <t>Gold room (mechnical room)</t>
  </si>
  <si>
    <t>Room 1008 (foreman room)</t>
  </si>
  <si>
    <t>Room 1009 (foreman room)</t>
  </si>
  <si>
    <t>MV</t>
  </si>
  <si>
    <t xml:space="preserve"> </t>
  </si>
  <si>
    <t>2x4 T-8 o.s.</t>
  </si>
  <si>
    <t>4x4 T-8 o.s.</t>
  </si>
  <si>
    <t>4x4 T-8 o.s. 30 min delay</t>
  </si>
  <si>
    <t>4x4 T-8 o.s. 30min delay</t>
  </si>
  <si>
    <t>4x2 T-8 o.s. 30 min delay</t>
  </si>
  <si>
    <t>4x4 T-8 o.s.30 min delay</t>
  </si>
  <si>
    <t>4x4 T-8  o.s. 30 min delay</t>
  </si>
  <si>
    <t>2x4 T-8 o.s. 30 min delay</t>
  </si>
  <si>
    <t>3x4 T-8 o.s.  30 min delay</t>
  </si>
  <si>
    <t>4x4 T-8 o.s. 30 min dealay</t>
  </si>
  <si>
    <t>CFL o.s.</t>
  </si>
  <si>
    <t>2x8 T-8 o.s.</t>
  </si>
  <si>
    <t xml:space="preserve">4x4 T-8 o.s. 30 min delay </t>
  </si>
  <si>
    <t xml:space="preserve">6x2 T-8 o.s. 30 min delay </t>
  </si>
  <si>
    <t xml:space="preserve">3x4 T-8 o.s. 30 min delay </t>
  </si>
  <si>
    <t>2x4 T-8    o.s. 30 min delay</t>
  </si>
  <si>
    <t xml:space="preserve">2x4 T-8 o.s. </t>
  </si>
  <si>
    <t>6x4 T-8 o.s.</t>
  </si>
  <si>
    <t>3x4 T-8   o.s. 30 min delay</t>
  </si>
  <si>
    <t xml:space="preserve">1x4 T-8 o.s. </t>
  </si>
  <si>
    <t xml:space="preserve">2x4 T-8 o.s. 30 min delay                   </t>
  </si>
  <si>
    <t xml:space="preserve">2x4 T-8 o.s. 30 min delay </t>
  </si>
  <si>
    <t>2x4 T-8   o.s.</t>
  </si>
  <si>
    <t>2x8 T-8 o.s. 30 min delay</t>
  </si>
  <si>
    <t xml:space="preserve">CFL  turn the lights off at night </t>
  </si>
  <si>
    <t>2x4 T8 o.s 30 min delay</t>
  </si>
  <si>
    <t>2x4 T-8 o.s. 30 min dealy</t>
  </si>
  <si>
    <t>1x4 T-8 o.s. 30 min delay</t>
  </si>
  <si>
    <t>No retrofit Sign/turn the light off at night</t>
  </si>
  <si>
    <t xml:space="preserve">2x4 T8 o.s 30 min delay
</t>
  </si>
  <si>
    <t>3x4 T8 o.s. 30 min delay</t>
  </si>
  <si>
    <t>2x8 T8 o.s. 30 min dealy</t>
  </si>
  <si>
    <t>CFL turn the light on when in use</t>
  </si>
  <si>
    <t>2x4 T8 o.s. 30 min delay</t>
  </si>
  <si>
    <t>2x4 T8 o.s.30 min delay</t>
  </si>
  <si>
    <t xml:space="preserve">3x4 T-8 dual o.s. </t>
  </si>
  <si>
    <t>2x4 T-8  o.s.</t>
  </si>
  <si>
    <t>2x4 T-8  o.s. 30 min delay</t>
  </si>
  <si>
    <t>CFL/timer</t>
  </si>
  <si>
    <t xml:space="preserve"> MH</t>
  </si>
  <si>
    <t>photo cell</t>
  </si>
  <si>
    <t>MH  photo cell</t>
  </si>
  <si>
    <t>(CFL)    RAB/photo cell/ wire half of the fitures with o.s.</t>
  </si>
  <si>
    <t xml:space="preserve">4x4 T-8  o.s.   </t>
  </si>
  <si>
    <t>No retrofit o.s.</t>
  </si>
  <si>
    <t>2x4 T-8 o.s. on half of the fixtures</t>
  </si>
  <si>
    <t xml:space="preserve">2x8 T-8 o.s. on half of the fixtures  </t>
  </si>
  <si>
    <t xml:space="preserve">No retrofit o.s. </t>
  </si>
  <si>
    <t>2x8 T-8 o.s.30 min delay</t>
  </si>
  <si>
    <t>No retrofit o.s. 30 min delay</t>
  </si>
  <si>
    <t>No retrofit  o.s 30 min delay</t>
  </si>
  <si>
    <t>3x4 T-8 o.s.</t>
  </si>
  <si>
    <t xml:space="preserve">3x4 T-8 o.s. </t>
  </si>
  <si>
    <t>No retrofit.   photo cell</t>
  </si>
  <si>
    <t>No retrofit.  o.s</t>
  </si>
  <si>
    <t>No retrofit.  photo cell</t>
  </si>
  <si>
    <t>No retrofit. photo cell</t>
  </si>
  <si>
    <t>6x4 T-8 o.s. 30 min delay</t>
  </si>
  <si>
    <t xml:space="preserve">   No retrofit. o.s.</t>
  </si>
  <si>
    <t>Fixt w/o.s.</t>
  </si>
  <si>
    <t>TOTAL Fix:</t>
  </si>
  <si>
    <t>dollars</t>
  </si>
  <si>
    <t>4x4 T-8 o.s. 30 min dealy</t>
  </si>
  <si>
    <t xml:space="preserve">2x4 T-8 o.s.                    </t>
  </si>
  <si>
    <t>4x4 T-8  o.s.</t>
  </si>
  <si>
    <t xml:space="preserve">2xU T-8 o.s. </t>
  </si>
  <si>
    <t xml:space="preserve">4x2 T-8 o.s. </t>
  </si>
  <si>
    <t xml:space="preserve">CFL o.s. </t>
  </si>
  <si>
    <t>2x8 T-8 30 min delay</t>
  </si>
  <si>
    <t xml:space="preserve">4x4 T-8 o.s.  </t>
  </si>
  <si>
    <t xml:space="preserve">2xU T-8  o.s. </t>
  </si>
  <si>
    <t xml:space="preserve">2x4 T-8 30 min delay  </t>
  </si>
  <si>
    <t xml:space="preserve">2x8 T-8  o.s. </t>
  </si>
  <si>
    <t xml:space="preserve">    2x4 T8 </t>
  </si>
  <si>
    <t xml:space="preserve">2x4 T8 o.s. </t>
  </si>
  <si>
    <t xml:space="preserve">3x4 T8 o.s. </t>
  </si>
  <si>
    <t xml:space="preserve">2x8 T8 o.s. </t>
  </si>
  <si>
    <t xml:space="preserve">3x4 T-8 o.s.  </t>
  </si>
  <si>
    <t>30 min delay</t>
  </si>
  <si>
    <t xml:space="preserve">Hallways, Lunchrooms, Bathrooms, </t>
  </si>
  <si>
    <t>Assembly areas, other Work areas</t>
  </si>
  <si>
    <t>Lighting control</t>
  </si>
  <si>
    <t>Individual Offices, Conference rooms,</t>
  </si>
  <si>
    <t xml:space="preserve">Factory set delay - 15 min </t>
  </si>
  <si>
    <t>Crowlspace, Closet, Janitor Rooms,</t>
  </si>
  <si>
    <t>Mechnical/Electrical Rooms,</t>
  </si>
  <si>
    <t>Warehouse Area, Athics,</t>
  </si>
  <si>
    <t>out Buildings</t>
  </si>
  <si>
    <t>Storage Rooms, Utility Rooms,</t>
  </si>
  <si>
    <t>Celilo Lighting Upgrade Recommendations 3/7/2005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</si>
</sst>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#,##0.0"/>
    <numFmt numFmtId="168" formatCode="#,##0.000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centerContinuous" vertical="center"/>
    </xf>
    <xf numFmtId="3" fontId="1" fillId="0" borderId="4" xfId="0" applyNumberFormat="1" applyFont="1" applyBorder="1" applyAlignment="1">
      <alignment horizontal="centerContinuous" vertical="center"/>
    </xf>
    <xf numFmtId="3" fontId="1" fillId="0" borderId="2" xfId="0" applyNumberFormat="1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164" fontId="1" fillId="0" borderId="2" xfId="0" applyNumberFormat="1" applyFont="1" applyBorder="1" applyAlignment="1">
      <alignment horizontal="centerContinuous" vertical="center"/>
    </xf>
    <xf numFmtId="164" fontId="1" fillId="0" borderId="3" xfId="0" applyNumberFormat="1" applyFont="1" applyBorder="1" applyAlignment="1">
      <alignment horizontal="centerContinuous" vertical="center"/>
    </xf>
    <xf numFmtId="166" fontId="1" fillId="0" borderId="3" xfId="0" applyNumberFormat="1" applyFont="1" applyBorder="1" applyAlignment="1">
      <alignment horizontal="centerContinuous" vertical="center"/>
    </xf>
    <xf numFmtId="166" fontId="1" fillId="0" borderId="4" xfId="0" applyNumberFormat="1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66" fontId="0" fillId="0" borderId="13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3" fontId="4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3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0" fillId="0" borderId="9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right" wrapText="1"/>
    </xf>
    <xf numFmtId="0" fontId="0" fillId="0" borderId="10" xfId="0" applyFill="1" applyBorder="1" applyAlignment="1">
      <alignment/>
    </xf>
    <xf numFmtId="165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168" fontId="4" fillId="0" borderId="13" xfId="0" applyNumberFormat="1" applyFont="1" applyBorder="1" applyAlignment="1">
      <alignment/>
    </xf>
    <xf numFmtId="0" fontId="0" fillId="2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M231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7109375" style="0" customWidth="1"/>
    <col min="2" max="2" width="29.140625" style="0" customWidth="1"/>
    <col min="3" max="3" width="14.8515625" style="5" customWidth="1"/>
    <col min="4" max="4" width="7.140625" style="2" customWidth="1"/>
    <col min="5" max="5" width="8.28125" style="2" customWidth="1"/>
    <col min="6" max="6" width="7.8515625" style="2" customWidth="1"/>
    <col min="7" max="7" width="9.7109375" style="2" customWidth="1"/>
    <col min="8" max="8" width="25.28125" style="0" customWidth="1"/>
    <col min="9" max="9" width="9.140625" style="2" customWidth="1"/>
    <col min="10" max="10" width="10.140625" style="2" customWidth="1"/>
    <col min="11" max="11" width="12.7109375" style="2" customWidth="1"/>
    <col min="12" max="12" width="11.140625" style="2" customWidth="1"/>
    <col min="13" max="13" width="11.00390625" style="2" customWidth="1"/>
    <col min="14" max="14" width="8.00390625" style="0" customWidth="1"/>
    <col min="15" max="15" width="11.57421875" style="2" customWidth="1"/>
    <col min="16" max="16" width="10.8515625" style="3" customWidth="1"/>
    <col min="17" max="17" width="8.8515625" style="3" customWidth="1"/>
    <col min="18" max="19" width="11.28125" style="3" customWidth="1"/>
    <col min="20" max="20" width="9.421875" style="4" customWidth="1"/>
    <col min="21" max="21" width="11.57421875" style="4" customWidth="1"/>
  </cols>
  <sheetData>
    <row r="3" spans="3:19" ht="18">
      <c r="C3" s="1" t="s">
        <v>315</v>
      </c>
      <c r="P3" s="63" t="s">
        <v>38</v>
      </c>
      <c r="Q3" s="63"/>
      <c r="R3" s="64">
        <v>4.6</v>
      </c>
      <c r="S3" s="63" t="s">
        <v>39</v>
      </c>
    </row>
    <row r="4" ht="13.5" thickBot="1">
      <c r="C4" s="5" t="s">
        <v>225</v>
      </c>
    </row>
    <row r="5" spans="2:21" ht="22.5" customHeight="1" thickBot="1">
      <c r="B5" s="6"/>
      <c r="C5" s="7" t="s">
        <v>0</v>
      </c>
      <c r="D5" s="8"/>
      <c r="E5" s="8"/>
      <c r="F5" s="8"/>
      <c r="G5" s="9"/>
      <c r="H5" s="7" t="s">
        <v>1</v>
      </c>
      <c r="I5" s="8"/>
      <c r="J5" s="8"/>
      <c r="K5" s="8"/>
      <c r="L5" s="9"/>
      <c r="M5" s="10" t="s">
        <v>2</v>
      </c>
      <c r="N5" s="11"/>
      <c r="O5" s="9"/>
      <c r="P5" s="12" t="s">
        <v>3</v>
      </c>
      <c r="Q5" s="13"/>
      <c r="R5" s="13"/>
      <c r="S5" s="13"/>
      <c r="T5" s="14"/>
      <c r="U5" s="15"/>
    </row>
    <row r="6" spans="1:21" ht="12.75">
      <c r="A6" s="16"/>
      <c r="B6" s="17"/>
      <c r="C6" s="18"/>
      <c r="D6" s="19"/>
      <c r="E6" s="19"/>
      <c r="F6" s="19"/>
      <c r="G6" s="20"/>
      <c r="H6" s="18"/>
      <c r="I6" s="19"/>
      <c r="J6" s="19"/>
      <c r="K6" s="19"/>
      <c r="L6" s="20"/>
      <c r="M6" s="18"/>
      <c r="N6" s="19" t="s">
        <v>4</v>
      </c>
      <c r="O6" s="20"/>
      <c r="P6" s="18"/>
      <c r="Q6" s="19"/>
      <c r="R6" s="19" t="s">
        <v>5</v>
      </c>
      <c r="S6" s="19"/>
      <c r="T6" s="19"/>
      <c r="U6" s="21" t="s">
        <v>6</v>
      </c>
    </row>
    <row r="7" spans="1:21" ht="12.75">
      <c r="A7" s="16"/>
      <c r="B7" s="22" t="s">
        <v>7</v>
      </c>
      <c r="C7" s="23" t="s">
        <v>8</v>
      </c>
      <c r="D7" s="24" t="s">
        <v>23</v>
      </c>
      <c r="E7" s="24" t="s">
        <v>9</v>
      </c>
      <c r="F7" s="25" t="s">
        <v>10</v>
      </c>
      <c r="G7" s="26" t="s">
        <v>11</v>
      </c>
      <c r="H7" s="23" t="s">
        <v>44</v>
      </c>
      <c r="I7" s="24" t="s">
        <v>23</v>
      </c>
      <c r="J7" s="24" t="s">
        <v>9</v>
      </c>
      <c r="K7" s="25" t="s">
        <v>10</v>
      </c>
      <c r="L7" s="26" t="s">
        <v>11</v>
      </c>
      <c r="M7" s="27" t="s">
        <v>12</v>
      </c>
      <c r="N7" s="28" t="s">
        <v>13</v>
      </c>
      <c r="O7" s="26" t="s">
        <v>14</v>
      </c>
      <c r="P7" s="29" t="s">
        <v>15</v>
      </c>
      <c r="Q7" s="30" t="s">
        <v>16</v>
      </c>
      <c r="R7" s="30" t="s">
        <v>17</v>
      </c>
      <c r="S7" s="31" t="s">
        <v>18</v>
      </c>
      <c r="T7" s="32" t="s">
        <v>19</v>
      </c>
      <c r="U7" s="33" t="s">
        <v>20</v>
      </c>
    </row>
    <row r="8" spans="1:91" s="40" customFormat="1" ht="12.75">
      <c r="A8" s="16"/>
      <c r="B8" s="22" t="s">
        <v>21</v>
      </c>
      <c r="C8" s="23" t="s">
        <v>22</v>
      </c>
      <c r="D8" s="66" t="s">
        <v>8</v>
      </c>
      <c r="E8" s="24" t="s">
        <v>40</v>
      </c>
      <c r="F8" s="24" t="s">
        <v>24</v>
      </c>
      <c r="G8" s="26" t="s">
        <v>25</v>
      </c>
      <c r="H8" s="23" t="s">
        <v>45</v>
      </c>
      <c r="I8" s="66" t="s">
        <v>8</v>
      </c>
      <c r="J8" s="24" t="s">
        <v>40</v>
      </c>
      <c r="K8" s="24" t="s">
        <v>24</v>
      </c>
      <c r="L8" s="26" t="s">
        <v>25</v>
      </c>
      <c r="M8" s="27" t="s">
        <v>26</v>
      </c>
      <c r="N8" s="28" t="s">
        <v>27</v>
      </c>
      <c r="O8" s="26" t="s">
        <v>26</v>
      </c>
      <c r="P8" s="29" t="s">
        <v>26</v>
      </c>
      <c r="Q8" s="31" t="s">
        <v>8</v>
      </c>
      <c r="R8" s="31" t="s">
        <v>28</v>
      </c>
      <c r="S8" s="31" t="s">
        <v>20</v>
      </c>
      <c r="T8" s="32" t="s">
        <v>29</v>
      </c>
      <c r="U8" s="33" t="s">
        <v>30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s="40" customFormat="1" ht="12.75">
      <c r="A9" s="16"/>
      <c r="B9" s="22"/>
      <c r="C9" s="23"/>
      <c r="D9" s="24"/>
      <c r="E9" s="24"/>
      <c r="F9" s="24"/>
      <c r="G9" s="26"/>
      <c r="H9" s="23"/>
      <c r="I9" s="24"/>
      <c r="J9" s="24"/>
      <c r="K9" s="24"/>
      <c r="L9" s="26"/>
      <c r="M9" s="27"/>
      <c r="N9" s="28"/>
      <c r="O9" s="26"/>
      <c r="P9" s="29"/>
      <c r="Q9" s="31"/>
      <c r="R9" s="31"/>
      <c r="S9" s="31"/>
      <c r="T9" s="32"/>
      <c r="U9" s="45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2:21" ht="12.75">
      <c r="B10" s="22" t="s">
        <v>64</v>
      </c>
      <c r="C10" s="35"/>
      <c r="D10" s="36"/>
      <c r="E10" s="36"/>
      <c r="F10" s="36"/>
      <c r="G10" s="37"/>
      <c r="H10" s="38"/>
      <c r="I10" s="36"/>
      <c r="J10" s="36"/>
      <c r="K10" s="36"/>
      <c r="L10" s="36"/>
      <c r="M10" s="39"/>
      <c r="N10" s="40"/>
      <c r="O10" s="37"/>
      <c r="P10" s="41"/>
      <c r="Q10" s="42"/>
      <c r="R10" s="43"/>
      <c r="S10" s="42"/>
      <c r="T10" s="44"/>
      <c r="U10" s="45"/>
    </row>
    <row r="11" spans="2:21" ht="12.75">
      <c r="B11" s="22" t="s">
        <v>70</v>
      </c>
      <c r="C11" s="35"/>
      <c r="D11" s="36"/>
      <c r="E11" s="36"/>
      <c r="F11" s="36"/>
      <c r="G11" s="37"/>
      <c r="H11" s="38"/>
      <c r="I11" s="36"/>
      <c r="J11" s="36"/>
      <c r="K11" s="36"/>
      <c r="L11" s="36"/>
      <c r="M11" s="39"/>
      <c r="N11" s="40"/>
      <c r="O11" s="37"/>
      <c r="P11" s="41"/>
      <c r="Q11" s="42"/>
      <c r="R11" s="43"/>
      <c r="S11" s="42"/>
      <c r="T11" s="44"/>
      <c r="U11" s="45"/>
    </row>
    <row r="12" spans="2:21" ht="12.75">
      <c r="B12" s="65" t="s">
        <v>65</v>
      </c>
      <c r="C12" s="35" t="s">
        <v>71</v>
      </c>
      <c r="D12" s="36">
        <v>96</v>
      </c>
      <c r="E12" s="36">
        <v>1</v>
      </c>
      <c r="F12" s="36">
        <v>8760</v>
      </c>
      <c r="G12" s="37">
        <f aca="true" t="shared" si="0" ref="G12:G17">+D12*E12*F12/1000</f>
        <v>840.96</v>
      </c>
      <c r="H12" s="35" t="s">
        <v>42</v>
      </c>
      <c r="I12" s="36">
        <v>48</v>
      </c>
      <c r="J12" s="36">
        <v>1</v>
      </c>
      <c r="K12" s="36">
        <v>8760</v>
      </c>
      <c r="L12" s="36">
        <f aca="true" t="shared" si="1" ref="L12:L17">+I12*J12*K12/1000</f>
        <v>420.48</v>
      </c>
      <c r="M12" s="39">
        <f aca="true" t="shared" si="2" ref="M12:M19">+G12-L12</f>
        <v>420.48</v>
      </c>
      <c r="N12" s="40">
        <v>1</v>
      </c>
      <c r="O12" s="37">
        <f aca="true" t="shared" si="3" ref="O12:O21">M12*N12</f>
        <v>420.48</v>
      </c>
      <c r="P12" s="41"/>
      <c r="Q12" s="42"/>
      <c r="R12" s="43"/>
      <c r="S12" s="42"/>
      <c r="T12" s="44"/>
      <c r="U12" s="45"/>
    </row>
    <row r="13" spans="2:21" ht="12.75">
      <c r="B13" s="34" t="s">
        <v>50</v>
      </c>
      <c r="C13" s="35" t="s">
        <v>43</v>
      </c>
      <c r="D13" s="36">
        <v>192</v>
      </c>
      <c r="E13" s="36">
        <v>4</v>
      </c>
      <c r="F13" s="36">
        <v>8760</v>
      </c>
      <c r="G13" s="37">
        <f t="shared" si="0"/>
        <v>6727.68</v>
      </c>
      <c r="H13" s="71" t="s">
        <v>228</v>
      </c>
      <c r="I13" s="36">
        <v>95</v>
      </c>
      <c r="J13" s="36">
        <v>4</v>
      </c>
      <c r="K13" s="36">
        <v>3000</v>
      </c>
      <c r="L13" s="36">
        <f t="shared" si="1"/>
        <v>1140</v>
      </c>
      <c r="M13" s="39">
        <f t="shared" si="2"/>
        <v>5587.68</v>
      </c>
      <c r="N13" s="40">
        <v>1</v>
      </c>
      <c r="O13" s="37">
        <f t="shared" si="3"/>
        <v>5587.68</v>
      </c>
      <c r="P13" s="41"/>
      <c r="Q13" s="42"/>
      <c r="R13" s="43"/>
      <c r="S13" s="42"/>
      <c r="T13" s="44"/>
      <c r="U13" s="45"/>
    </row>
    <row r="14" spans="2:21" ht="12.75">
      <c r="B14" s="34" t="s">
        <v>66</v>
      </c>
      <c r="C14" s="35" t="s">
        <v>72</v>
      </c>
      <c r="D14" s="36">
        <v>20</v>
      </c>
      <c r="E14" s="36">
        <v>75</v>
      </c>
      <c r="F14" s="36">
        <v>8760</v>
      </c>
      <c r="G14" s="37">
        <f t="shared" si="0"/>
        <v>13140</v>
      </c>
      <c r="H14" s="51" t="s">
        <v>62</v>
      </c>
      <c r="I14" s="36">
        <v>20</v>
      </c>
      <c r="J14" s="36">
        <v>75</v>
      </c>
      <c r="K14" s="36">
        <v>8760</v>
      </c>
      <c r="L14" s="37">
        <f t="shared" si="1"/>
        <v>13140</v>
      </c>
      <c r="M14" s="39">
        <f t="shared" si="2"/>
        <v>0</v>
      </c>
      <c r="N14" s="40">
        <v>1</v>
      </c>
      <c r="O14" s="37">
        <f t="shared" si="3"/>
        <v>0</v>
      </c>
      <c r="P14" s="41"/>
      <c r="Q14" s="42"/>
      <c r="R14" s="43"/>
      <c r="S14" s="42"/>
      <c r="T14" s="44"/>
      <c r="U14" s="45"/>
    </row>
    <row r="15" spans="2:21" ht="12.75">
      <c r="B15" s="34" t="s">
        <v>66</v>
      </c>
      <c r="C15" s="35" t="s">
        <v>73</v>
      </c>
      <c r="D15" s="36">
        <v>100</v>
      </c>
      <c r="E15" s="36">
        <v>10</v>
      </c>
      <c r="F15" s="36">
        <v>100</v>
      </c>
      <c r="G15" s="37">
        <f t="shared" si="0"/>
        <v>100</v>
      </c>
      <c r="H15" s="51" t="s">
        <v>62</v>
      </c>
      <c r="I15" s="36">
        <v>100</v>
      </c>
      <c r="J15" s="36">
        <v>10</v>
      </c>
      <c r="K15" s="36">
        <v>100</v>
      </c>
      <c r="L15" s="37">
        <f t="shared" si="1"/>
        <v>100</v>
      </c>
      <c r="M15" s="39">
        <f t="shared" si="2"/>
        <v>0</v>
      </c>
      <c r="N15" s="40">
        <v>1</v>
      </c>
      <c r="O15" s="37">
        <f t="shared" si="3"/>
        <v>0</v>
      </c>
      <c r="P15" s="41"/>
      <c r="Q15" s="42"/>
      <c r="R15" s="43"/>
      <c r="S15" s="42"/>
      <c r="T15" s="44"/>
      <c r="U15" s="45"/>
    </row>
    <row r="16" spans="2:21" ht="38.25">
      <c r="B16" s="34" t="s">
        <v>66</v>
      </c>
      <c r="C16" s="67" t="s">
        <v>105</v>
      </c>
      <c r="D16" s="36">
        <v>75</v>
      </c>
      <c r="E16" s="36">
        <v>45</v>
      </c>
      <c r="F16" s="36">
        <v>8760</v>
      </c>
      <c r="G16" s="37">
        <f t="shared" si="0"/>
        <v>29565</v>
      </c>
      <c r="H16" s="71" t="s">
        <v>218</v>
      </c>
      <c r="I16" s="36">
        <v>23</v>
      </c>
      <c r="J16" s="36">
        <v>135</v>
      </c>
      <c r="K16" s="36">
        <v>8760</v>
      </c>
      <c r="L16" s="36">
        <f t="shared" si="1"/>
        <v>27199.8</v>
      </c>
      <c r="M16" s="39">
        <f t="shared" si="2"/>
        <v>2365.2000000000007</v>
      </c>
      <c r="N16" s="40">
        <v>1</v>
      </c>
      <c r="O16" s="37">
        <f t="shared" si="3"/>
        <v>2365.2000000000007</v>
      </c>
      <c r="P16" s="41"/>
      <c r="Q16" s="42"/>
      <c r="R16" s="43"/>
      <c r="S16" s="42"/>
      <c r="T16" s="44"/>
      <c r="U16" s="45"/>
    </row>
    <row r="17" spans="2:21" ht="12.75">
      <c r="B17" s="38" t="s">
        <v>67</v>
      </c>
      <c r="C17" s="35" t="s">
        <v>43</v>
      </c>
      <c r="D17" s="36">
        <v>192</v>
      </c>
      <c r="E17" s="36">
        <v>11</v>
      </c>
      <c r="F17" s="36">
        <v>8760</v>
      </c>
      <c r="G17" s="37">
        <f t="shared" si="0"/>
        <v>18501.12</v>
      </c>
      <c r="H17" s="51" t="s">
        <v>232</v>
      </c>
      <c r="I17" s="36">
        <v>95</v>
      </c>
      <c r="J17" s="36">
        <v>11</v>
      </c>
      <c r="K17" s="36">
        <v>500</v>
      </c>
      <c r="L17" s="36">
        <f t="shared" si="1"/>
        <v>522.5</v>
      </c>
      <c r="M17" s="39">
        <f t="shared" si="2"/>
        <v>17978.62</v>
      </c>
      <c r="N17" s="40">
        <v>1</v>
      </c>
      <c r="O17" s="37">
        <f t="shared" si="3"/>
        <v>17978.62</v>
      </c>
      <c r="P17" s="41"/>
      <c r="Q17" s="42"/>
      <c r="R17" s="43"/>
      <c r="S17" s="42"/>
      <c r="T17" s="44"/>
      <c r="U17" s="45"/>
    </row>
    <row r="18" spans="2:21" ht="12.75">
      <c r="B18" s="38"/>
      <c r="C18" s="35"/>
      <c r="D18" s="36"/>
      <c r="E18" s="36"/>
      <c r="F18" s="36"/>
      <c r="G18" s="37"/>
      <c r="H18" s="51"/>
      <c r="I18" s="36"/>
      <c r="J18" s="36"/>
      <c r="K18" s="36"/>
      <c r="L18" s="36"/>
      <c r="M18" s="39"/>
      <c r="N18" s="40"/>
      <c r="O18" s="37">
        <f t="shared" si="3"/>
        <v>0</v>
      </c>
      <c r="P18" s="41"/>
      <c r="Q18" s="42"/>
      <c r="R18" s="43"/>
      <c r="S18" s="42"/>
      <c r="T18" s="44"/>
      <c r="U18" s="45"/>
    </row>
    <row r="19" spans="2:21" ht="12.75">
      <c r="B19" s="38" t="s">
        <v>68</v>
      </c>
      <c r="C19" s="35" t="s">
        <v>41</v>
      </c>
      <c r="D19" s="36">
        <v>96</v>
      </c>
      <c r="E19" s="36">
        <v>24</v>
      </c>
      <c r="F19" s="36">
        <v>8760</v>
      </c>
      <c r="G19" s="37">
        <f aca="true" t="shared" si="4" ref="G19:G34">+D19*E19*F19/1000</f>
        <v>20183.04</v>
      </c>
      <c r="H19" s="71" t="s">
        <v>289</v>
      </c>
      <c r="I19" s="36">
        <v>48</v>
      </c>
      <c r="J19" s="36">
        <v>24</v>
      </c>
      <c r="K19" s="36">
        <v>300</v>
      </c>
      <c r="L19" s="36">
        <f aca="true" t="shared" si="5" ref="L19:L24">+I19*J19*K19/1000</f>
        <v>345.6</v>
      </c>
      <c r="M19" s="39">
        <f t="shared" si="2"/>
        <v>19837.440000000002</v>
      </c>
      <c r="N19" s="40">
        <v>1</v>
      </c>
      <c r="O19" s="37">
        <f t="shared" si="3"/>
        <v>19837.440000000002</v>
      </c>
      <c r="P19" s="41"/>
      <c r="Q19" s="42"/>
      <c r="R19" s="43"/>
      <c r="S19" s="42"/>
      <c r="T19" s="44"/>
      <c r="U19" s="45"/>
    </row>
    <row r="20" spans="2:21" ht="12.75">
      <c r="B20" s="38" t="s">
        <v>212</v>
      </c>
      <c r="C20" s="35" t="s">
        <v>43</v>
      </c>
      <c r="D20" s="36">
        <v>192</v>
      </c>
      <c r="E20" s="36">
        <v>2</v>
      </c>
      <c r="F20" s="36">
        <v>8760</v>
      </c>
      <c r="G20" s="37">
        <f t="shared" si="4"/>
        <v>3363.84</v>
      </c>
      <c r="H20" s="71" t="s">
        <v>231</v>
      </c>
      <c r="I20" s="36">
        <v>95</v>
      </c>
      <c r="J20" s="36">
        <v>2</v>
      </c>
      <c r="K20" s="36">
        <v>350</v>
      </c>
      <c r="L20" s="36">
        <f t="shared" si="5"/>
        <v>66.5</v>
      </c>
      <c r="M20" s="39">
        <f aca="true" t="shared" si="6" ref="M20:M51">+G20-L20</f>
        <v>3297.34</v>
      </c>
      <c r="N20" s="40">
        <v>1</v>
      </c>
      <c r="O20" s="37">
        <f t="shared" si="3"/>
        <v>3297.34</v>
      </c>
      <c r="P20" s="41"/>
      <c r="Q20" s="42"/>
      <c r="R20" s="43"/>
      <c r="S20" s="42"/>
      <c r="T20" s="44"/>
      <c r="U20" s="45"/>
    </row>
    <row r="21" spans="2:21" ht="12.75">
      <c r="B21" s="38" t="s">
        <v>69</v>
      </c>
      <c r="C21" s="35" t="s">
        <v>43</v>
      </c>
      <c r="D21" s="36">
        <v>192</v>
      </c>
      <c r="E21" s="36">
        <v>2</v>
      </c>
      <c r="F21" s="36">
        <v>8760</v>
      </c>
      <c r="G21" s="37">
        <f t="shared" si="4"/>
        <v>3363.84</v>
      </c>
      <c r="H21" s="71" t="s">
        <v>269</v>
      </c>
      <c r="I21" s="36">
        <v>95</v>
      </c>
      <c r="J21" s="36">
        <v>2</v>
      </c>
      <c r="K21" s="36">
        <v>200</v>
      </c>
      <c r="L21" s="36">
        <f t="shared" si="5"/>
        <v>38</v>
      </c>
      <c r="M21" s="39">
        <f t="shared" si="6"/>
        <v>3325.84</v>
      </c>
      <c r="N21" s="40">
        <v>1</v>
      </c>
      <c r="O21" s="37">
        <f t="shared" si="3"/>
        <v>3325.84</v>
      </c>
      <c r="P21" s="41"/>
      <c r="Q21" s="42"/>
      <c r="R21" s="43"/>
      <c r="S21" s="42"/>
      <c r="T21" s="44"/>
      <c r="U21" s="45"/>
    </row>
    <row r="22" spans="2:21" ht="12.75">
      <c r="B22" s="38" t="s">
        <v>46</v>
      </c>
      <c r="C22" s="35" t="s">
        <v>43</v>
      </c>
      <c r="D22" s="36">
        <v>192</v>
      </c>
      <c r="E22" s="36">
        <v>1</v>
      </c>
      <c r="F22" s="36">
        <v>8760</v>
      </c>
      <c r="G22" s="37">
        <f t="shared" si="4"/>
        <v>1681.92</v>
      </c>
      <c r="H22" s="51" t="s">
        <v>228</v>
      </c>
      <c r="I22" s="36">
        <v>95</v>
      </c>
      <c r="J22" s="36">
        <v>1</v>
      </c>
      <c r="K22" s="36">
        <v>200</v>
      </c>
      <c r="L22" s="36">
        <f t="shared" si="5"/>
        <v>19</v>
      </c>
      <c r="M22" s="39">
        <f t="shared" si="6"/>
        <v>1662.92</v>
      </c>
      <c r="N22" s="40">
        <v>1</v>
      </c>
      <c r="O22" s="37">
        <f aca="true" t="shared" si="7" ref="O22:O84">M22*N22</f>
        <v>1662.92</v>
      </c>
      <c r="P22" s="41"/>
      <c r="Q22" s="42"/>
      <c r="R22" s="43"/>
      <c r="S22" s="42"/>
      <c r="T22" s="44"/>
      <c r="U22" s="45"/>
    </row>
    <row r="23" spans="2:21" ht="12.75">
      <c r="B23" s="38" t="s">
        <v>46</v>
      </c>
      <c r="C23" s="35" t="s">
        <v>71</v>
      </c>
      <c r="D23" s="36">
        <v>96</v>
      </c>
      <c r="E23" s="36">
        <v>2</v>
      </c>
      <c r="F23" s="36">
        <v>8760</v>
      </c>
      <c r="G23" s="37">
        <f t="shared" si="4"/>
        <v>1681.92</v>
      </c>
      <c r="H23" s="51" t="s">
        <v>230</v>
      </c>
      <c r="I23" s="36">
        <v>48</v>
      </c>
      <c r="J23" s="36">
        <v>2</v>
      </c>
      <c r="K23" s="36">
        <v>200</v>
      </c>
      <c r="L23" s="36">
        <f t="shared" si="5"/>
        <v>19.2</v>
      </c>
      <c r="M23" s="39">
        <f t="shared" si="6"/>
        <v>1662.72</v>
      </c>
      <c r="N23" s="40">
        <v>1</v>
      </c>
      <c r="O23" s="37">
        <f t="shared" si="7"/>
        <v>1662.72</v>
      </c>
      <c r="P23" s="41"/>
      <c r="Q23" s="42"/>
      <c r="R23" s="43"/>
      <c r="S23" s="42"/>
      <c r="T23" s="44"/>
      <c r="U23" s="45"/>
    </row>
    <row r="24" spans="2:21" ht="12.75">
      <c r="B24" s="38" t="s">
        <v>47</v>
      </c>
      <c r="C24" s="35" t="s">
        <v>43</v>
      </c>
      <c r="D24" s="36">
        <v>192</v>
      </c>
      <c r="E24" s="36">
        <v>1</v>
      </c>
      <c r="F24" s="36">
        <v>8760</v>
      </c>
      <c r="G24" s="37">
        <f t="shared" si="4"/>
        <v>1681.92</v>
      </c>
      <c r="H24" s="51" t="s">
        <v>229</v>
      </c>
      <c r="I24" s="36">
        <v>95</v>
      </c>
      <c r="J24" s="36">
        <v>1</v>
      </c>
      <c r="K24" s="36">
        <v>200</v>
      </c>
      <c r="L24" s="36">
        <f t="shared" si="5"/>
        <v>19</v>
      </c>
      <c r="M24" s="39">
        <f t="shared" si="6"/>
        <v>1662.92</v>
      </c>
      <c r="N24" s="40">
        <v>1</v>
      </c>
      <c r="O24" s="37">
        <f t="shared" si="7"/>
        <v>1662.92</v>
      </c>
      <c r="P24" s="41"/>
      <c r="Q24" s="42"/>
      <c r="R24" s="43"/>
      <c r="S24" s="42"/>
      <c r="T24" s="44"/>
      <c r="U24" s="45"/>
    </row>
    <row r="25" spans="2:21" ht="12.75">
      <c r="B25" s="38" t="s">
        <v>47</v>
      </c>
      <c r="C25" s="35" t="s">
        <v>71</v>
      </c>
      <c r="D25" s="36">
        <v>96</v>
      </c>
      <c r="E25" s="36">
        <v>1</v>
      </c>
      <c r="F25" s="36">
        <v>8760</v>
      </c>
      <c r="G25" s="37">
        <f t="shared" si="4"/>
        <v>840.96</v>
      </c>
      <c r="H25" s="51" t="s">
        <v>230</v>
      </c>
      <c r="I25" s="36">
        <v>48</v>
      </c>
      <c r="J25" s="36">
        <v>1</v>
      </c>
      <c r="K25" s="36">
        <v>200</v>
      </c>
      <c r="L25" s="36">
        <f aca="true" t="shared" si="8" ref="L25:L88">+I25*J25*K25/1000</f>
        <v>9.6</v>
      </c>
      <c r="M25" s="39">
        <f t="shared" si="6"/>
        <v>831.36</v>
      </c>
      <c r="N25" s="40">
        <v>1</v>
      </c>
      <c r="O25" s="37">
        <f t="shared" si="7"/>
        <v>831.36</v>
      </c>
      <c r="P25" s="41"/>
      <c r="Q25" s="42"/>
      <c r="R25" s="43"/>
      <c r="S25" s="42"/>
      <c r="T25" s="44"/>
      <c r="U25" s="45"/>
    </row>
    <row r="26" spans="2:21" ht="12.75">
      <c r="B26" s="38" t="s">
        <v>74</v>
      </c>
      <c r="C26" s="35" t="s">
        <v>41</v>
      </c>
      <c r="D26" s="36">
        <v>96</v>
      </c>
      <c r="E26" s="36">
        <v>7</v>
      </c>
      <c r="F26" s="36">
        <v>100</v>
      </c>
      <c r="G26" s="37">
        <f t="shared" si="4"/>
        <v>67.2</v>
      </c>
      <c r="H26" s="71" t="s">
        <v>226</v>
      </c>
      <c r="I26" s="36">
        <v>48</v>
      </c>
      <c r="J26" s="36">
        <v>7</v>
      </c>
      <c r="K26" s="36">
        <v>100</v>
      </c>
      <c r="L26" s="36">
        <f t="shared" si="8"/>
        <v>33.6</v>
      </c>
      <c r="M26" s="39">
        <f t="shared" si="6"/>
        <v>33.6</v>
      </c>
      <c r="N26" s="40">
        <v>1</v>
      </c>
      <c r="O26" s="37">
        <f t="shared" si="7"/>
        <v>33.6</v>
      </c>
      <c r="P26" s="41"/>
      <c r="Q26" s="42"/>
      <c r="R26" s="43"/>
      <c r="S26" s="42"/>
      <c r="T26" s="44"/>
      <c r="U26" s="45"/>
    </row>
    <row r="27" spans="2:21" ht="12.75">
      <c r="B27" s="38" t="s">
        <v>51</v>
      </c>
      <c r="C27" s="35" t="s">
        <v>43</v>
      </c>
      <c r="D27" s="36">
        <v>192</v>
      </c>
      <c r="E27" s="36">
        <v>6</v>
      </c>
      <c r="F27" s="36">
        <v>700</v>
      </c>
      <c r="G27" s="37">
        <f t="shared" si="4"/>
        <v>806.4</v>
      </c>
      <c r="H27" s="71" t="s">
        <v>134</v>
      </c>
      <c r="I27" s="36">
        <v>95</v>
      </c>
      <c r="J27" s="36">
        <v>6</v>
      </c>
      <c r="K27" s="36">
        <v>700</v>
      </c>
      <c r="L27" s="36">
        <f t="shared" si="8"/>
        <v>399</v>
      </c>
      <c r="M27" s="39">
        <f t="shared" si="6"/>
        <v>407.4</v>
      </c>
      <c r="N27" s="40">
        <v>1</v>
      </c>
      <c r="O27" s="37">
        <f t="shared" si="7"/>
        <v>407.4</v>
      </c>
      <c r="P27" s="41"/>
      <c r="Q27" s="42"/>
      <c r="R27" s="43"/>
      <c r="S27" s="42"/>
      <c r="T27" s="44"/>
      <c r="U27" s="45"/>
    </row>
    <row r="28" spans="2:21" ht="12.75">
      <c r="B28" s="38" t="s">
        <v>75</v>
      </c>
      <c r="C28" s="35" t="s">
        <v>43</v>
      </c>
      <c r="D28" s="36">
        <v>192</v>
      </c>
      <c r="E28" s="36">
        <v>8</v>
      </c>
      <c r="F28" s="36">
        <v>8760</v>
      </c>
      <c r="G28" s="37">
        <f t="shared" si="4"/>
        <v>13455.36</v>
      </c>
      <c r="H28" s="71" t="s">
        <v>288</v>
      </c>
      <c r="I28" s="36">
        <v>95</v>
      </c>
      <c r="J28" s="36">
        <v>8</v>
      </c>
      <c r="K28" s="36">
        <v>3000</v>
      </c>
      <c r="L28" s="36">
        <f t="shared" si="8"/>
        <v>2280</v>
      </c>
      <c r="M28" s="39">
        <f t="shared" si="6"/>
        <v>11175.36</v>
      </c>
      <c r="N28" s="40">
        <v>1</v>
      </c>
      <c r="O28" s="37">
        <f t="shared" si="7"/>
        <v>11175.36</v>
      </c>
      <c r="P28" s="41"/>
      <c r="Q28" s="42"/>
      <c r="R28" s="43"/>
      <c r="S28" s="42"/>
      <c r="T28" s="44"/>
      <c r="U28" s="45"/>
    </row>
    <row r="29" spans="2:21" ht="12.75">
      <c r="B29" s="38" t="s">
        <v>75</v>
      </c>
      <c r="C29" s="35" t="s">
        <v>71</v>
      </c>
      <c r="D29" s="36">
        <v>96</v>
      </c>
      <c r="E29" s="36">
        <v>1</v>
      </c>
      <c r="F29" s="36">
        <v>8760</v>
      </c>
      <c r="G29" s="37">
        <f t="shared" si="4"/>
        <v>840.96</v>
      </c>
      <c r="H29" s="71" t="s">
        <v>228</v>
      </c>
      <c r="I29" s="36">
        <v>48</v>
      </c>
      <c r="J29" s="36">
        <v>1</v>
      </c>
      <c r="K29" s="36">
        <v>3000</v>
      </c>
      <c r="L29" s="36">
        <f t="shared" si="8"/>
        <v>144</v>
      </c>
      <c r="M29" s="39">
        <f t="shared" si="6"/>
        <v>696.96</v>
      </c>
      <c r="N29" s="40">
        <v>1</v>
      </c>
      <c r="O29" s="37">
        <f t="shared" si="7"/>
        <v>696.96</v>
      </c>
      <c r="P29" s="41"/>
      <c r="Q29" s="42"/>
      <c r="R29" s="43"/>
      <c r="S29" s="42"/>
      <c r="T29" s="44"/>
      <c r="U29" s="45"/>
    </row>
    <row r="30" spans="2:21" ht="12.75">
      <c r="B30" s="38" t="s">
        <v>213</v>
      </c>
      <c r="C30" s="35" t="s">
        <v>43</v>
      </c>
      <c r="D30" s="36">
        <v>192</v>
      </c>
      <c r="E30" s="36">
        <v>4</v>
      </c>
      <c r="F30" s="36">
        <v>8760</v>
      </c>
      <c r="G30" s="37">
        <f t="shared" si="4"/>
        <v>6727.68</v>
      </c>
      <c r="H30" s="71" t="s">
        <v>290</v>
      </c>
      <c r="I30" s="36">
        <v>95</v>
      </c>
      <c r="J30" s="36">
        <v>4</v>
      </c>
      <c r="K30" s="36">
        <v>2300</v>
      </c>
      <c r="L30" s="36">
        <f t="shared" si="8"/>
        <v>874</v>
      </c>
      <c r="M30" s="39">
        <f t="shared" si="6"/>
        <v>5853.68</v>
      </c>
      <c r="N30" s="40">
        <v>1</v>
      </c>
      <c r="O30" s="37">
        <f t="shared" si="7"/>
        <v>5853.68</v>
      </c>
      <c r="P30" s="41"/>
      <c r="Q30" s="42"/>
      <c r="R30" s="43"/>
      <c r="S30" s="42"/>
      <c r="T30" s="44"/>
      <c r="U30" s="45"/>
    </row>
    <row r="31" spans="2:21" ht="12.75">
      <c r="B31" s="38" t="s">
        <v>76</v>
      </c>
      <c r="C31" s="35" t="s">
        <v>115</v>
      </c>
      <c r="D31" s="36">
        <v>192</v>
      </c>
      <c r="E31" s="36">
        <v>2</v>
      </c>
      <c r="F31" s="36">
        <v>800</v>
      </c>
      <c r="G31" s="37">
        <f t="shared" si="4"/>
        <v>307.2</v>
      </c>
      <c r="H31" s="71" t="s">
        <v>291</v>
      </c>
      <c r="I31" s="36">
        <v>95</v>
      </c>
      <c r="J31" s="36">
        <v>2</v>
      </c>
      <c r="K31" s="36">
        <v>800</v>
      </c>
      <c r="L31" s="36">
        <f t="shared" si="8"/>
        <v>152</v>
      </c>
      <c r="M31" s="39">
        <f t="shared" si="6"/>
        <v>155.2</v>
      </c>
      <c r="N31" s="40">
        <v>1</v>
      </c>
      <c r="O31" s="37">
        <f t="shared" si="7"/>
        <v>155.2</v>
      </c>
      <c r="P31" s="41"/>
      <c r="Q31" s="42"/>
      <c r="R31" s="43"/>
      <c r="S31" s="42"/>
      <c r="T31" s="44"/>
      <c r="U31" s="45"/>
    </row>
    <row r="32" spans="2:21" ht="12.75">
      <c r="B32" s="38" t="s">
        <v>76</v>
      </c>
      <c r="C32" s="35" t="s">
        <v>71</v>
      </c>
      <c r="D32" s="36">
        <v>96</v>
      </c>
      <c r="E32" s="36">
        <v>2</v>
      </c>
      <c r="F32" s="36">
        <v>800</v>
      </c>
      <c r="G32" s="37">
        <f t="shared" si="4"/>
        <v>153.6</v>
      </c>
      <c r="H32" s="71" t="s">
        <v>292</v>
      </c>
      <c r="I32" s="36">
        <v>48</v>
      </c>
      <c r="J32" s="36">
        <v>2</v>
      </c>
      <c r="K32" s="36">
        <v>800</v>
      </c>
      <c r="L32" s="36">
        <f t="shared" si="8"/>
        <v>76.8</v>
      </c>
      <c r="M32" s="39">
        <f t="shared" si="6"/>
        <v>76.8</v>
      </c>
      <c r="N32" s="40">
        <v>1</v>
      </c>
      <c r="O32" s="37">
        <f t="shared" si="7"/>
        <v>76.8</v>
      </c>
      <c r="P32" s="41"/>
      <c r="Q32" s="42"/>
      <c r="R32" s="43"/>
      <c r="S32" s="42"/>
      <c r="T32" s="44"/>
      <c r="U32" s="45"/>
    </row>
    <row r="33" spans="2:21" ht="12.75">
      <c r="B33" s="38" t="s">
        <v>76</v>
      </c>
      <c r="C33" s="35" t="s">
        <v>43</v>
      </c>
      <c r="D33" s="36">
        <v>192</v>
      </c>
      <c r="E33" s="36">
        <v>2</v>
      </c>
      <c r="F33" s="36">
        <v>800</v>
      </c>
      <c r="G33" s="37">
        <f t="shared" si="4"/>
        <v>307.2</v>
      </c>
      <c r="H33" s="71" t="s">
        <v>134</v>
      </c>
      <c r="I33" s="36">
        <v>95</v>
      </c>
      <c r="J33" s="36">
        <v>2</v>
      </c>
      <c r="K33" s="36">
        <v>800</v>
      </c>
      <c r="L33" s="36">
        <f t="shared" si="8"/>
        <v>152</v>
      </c>
      <c r="M33" s="39">
        <f t="shared" si="6"/>
        <v>155.2</v>
      </c>
      <c r="N33" s="40">
        <v>1</v>
      </c>
      <c r="O33" s="37">
        <f t="shared" si="7"/>
        <v>155.2</v>
      </c>
      <c r="P33" s="41"/>
      <c r="Q33" s="42"/>
      <c r="R33" s="43"/>
      <c r="S33" s="42"/>
      <c r="T33" s="44"/>
      <c r="U33" s="45"/>
    </row>
    <row r="34" spans="2:21" ht="12.75">
      <c r="B34" s="38" t="s">
        <v>77</v>
      </c>
      <c r="C34" s="35" t="s">
        <v>43</v>
      </c>
      <c r="D34" s="36">
        <v>192</v>
      </c>
      <c r="E34" s="36">
        <v>15</v>
      </c>
      <c r="F34" s="36">
        <v>650</v>
      </c>
      <c r="G34" s="37">
        <f t="shared" si="4"/>
        <v>1872</v>
      </c>
      <c r="H34" s="71" t="s">
        <v>227</v>
      </c>
      <c r="I34" s="36">
        <v>95</v>
      </c>
      <c r="J34" s="36">
        <v>15</v>
      </c>
      <c r="K34" s="36">
        <v>650</v>
      </c>
      <c r="L34" s="36">
        <f t="shared" si="8"/>
        <v>926.25</v>
      </c>
      <c r="M34" s="39">
        <f t="shared" si="6"/>
        <v>945.75</v>
      </c>
      <c r="N34" s="40">
        <v>1</v>
      </c>
      <c r="O34" s="37">
        <f t="shared" si="7"/>
        <v>945.75</v>
      </c>
      <c r="P34" s="41"/>
      <c r="Q34" s="42"/>
      <c r="R34" s="43"/>
      <c r="S34" s="42"/>
      <c r="T34" s="44"/>
      <c r="U34" s="45"/>
    </row>
    <row r="35" spans="2:21" ht="12.75">
      <c r="B35" s="38" t="s">
        <v>78</v>
      </c>
      <c r="C35" s="35"/>
      <c r="D35" s="36"/>
      <c r="E35" s="36"/>
      <c r="F35" s="36"/>
      <c r="G35" s="37"/>
      <c r="H35" s="51"/>
      <c r="I35" s="36"/>
      <c r="J35" s="36"/>
      <c r="K35" s="36"/>
      <c r="L35" s="36"/>
      <c r="M35" s="39">
        <f t="shared" si="6"/>
        <v>0</v>
      </c>
      <c r="N35" s="40">
        <v>1</v>
      </c>
      <c r="O35" s="37">
        <f t="shared" si="7"/>
        <v>0</v>
      </c>
      <c r="P35" s="41"/>
      <c r="Q35" s="42"/>
      <c r="R35" s="43"/>
      <c r="S35" s="42"/>
      <c r="T35" s="44"/>
      <c r="U35" s="45"/>
    </row>
    <row r="36" spans="2:21" ht="12.75">
      <c r="B36" s="38" t="s">
        <v>50</v>
      </c>
      <c r="C36" s="35" t="s">
        <v>41</v>
      </c>
      <c r="D36" s="36">
        <v>96</v>
      </c>
      <c r="E36" s="36">
        <v>9</v>
      </c>
      <c r="F36" s="36">
        <v>8760</v>
      </c>
      <c r="G36" s="37">
        <f aca="true" t="shared" si="9" ref="G36:G45">+D36*E36*F36/1000</f>
        <v>7568.64</v>
      </c>
      <c r="H36" s="71" t="s">
        <v>233</v>
      </c>
      <c r="I36" s="36">
        <v>48</v>
      </c>
      <c r="J36" s="36">
        <v>9</v>
      </c>
      <c r="K36" s="36">
        <v>3000</v>
      </c>
      <c r="L36" s="36">
        <f t="shared" si="8"/>
        <v>1296</v>
      </c>
      <c r="M36" s="39">
        <f t="shared" si="6"/>
        <v>6272.64</v>
      </c>
      <c r="N36" s="40">
        <v>1</v>
      </c>
      <c r="O36" s="37">
        <f t="shared" si="7"/>
        <v>6272.64</v>
      </c>
      <c r="P36" s="41"/>
      <c r="Q36" s="42"/>
      <c r="R36" s="43"/>
      <c r="S36" s="42"/>
      <c r="T36" s="44"/>
      <c r="U36" s="45"/>
    </row>
    <row r="37" spans="2:21" ht="12.75">
      <c r="B37" s="38" t="s">
        <v>79</v>
      </c>
      <c r="C37" s="35" t="s">
        <v>41</v>
      </c>
      <c r="D37" s="36">
        <v>96</v>
      </c>
      <c r="E37" s="36">
        <v>2</v>
      </c>
      <c r="F37" s="36">
        <v>1250</v>
      </c>
      <c r="G37" s="37">
        <f t="shared" si="9"/>
        <v>240</v>
      </c>
      <c r="H37" s="71" t="s">
        <v>242</v>
      </c>
      <c r="I37" s="36">
        <v>48</v>
      </c>
      <c r="J37" s="36">
        <v>2</v>
      </c>
      <c r="K37" s="36">
        <v>1250</v>
      </c>
      <c r="L37" s="36">
        <f t="shared" si="8"/>
        <v>120</v>
      </c>
      <c r="M37" s="39">
        <f t="shared" si="6"/>
        <v>120</v>
      </c>
      <c r="N37" s="40">
        <v>1</v>
      </c>
      <c r="O37" s="37">
        <f t="shared" si="7"/>
        <v>120</v>
      </c>
      <c r="P37" s="41"/>
      <c r="Q37" s="42"/>
      <c r="R37" s="43"/>
      <c r="S37" s="42"/>
      <c r="T37" s="44"/>
      <c r="U37" s="45"/>
    </row>
    <row r="38" spans="2:21" ht="12.75">
      <c r="B38" s="38" t="s">
        <v>214</v>
      </c>
      <c r="C38" s="35" t="s">
        <v>43</v>
      </c>
      <c r="D38" s="36">
        <v>192</v>
      </c>
      <c r="E38" s="36">
        <v>4</v>
      </c>
      <c r="F38" s="36">
        <v>2500</v>
      </c>
      <c r="G38" s="37">
        <f t="shared" si="9"/>
        <v>1920</v>
      </c>
      <c r="H38" s="71" t="s">
        <v>227</v>
      </c>
      <c r="I38" s="36">
        <v>95</v>
      </c>
      <c r="J38" s="36">
        <v>4</v>
      </c>
      <c r="K38" s="36">
        <v>2500</v>
      </c>
      <c r="L38" s="36">
        <f t="shared" si="8"/>
        <v>950</v>
      </c>
      <c r="M38" s="39">
        <f t="shared" si="6"/>
        <v>970</v>
      </c>
      <c r="N38" s="40">
        <v>1</v>
      </c>
      <c r="O38" s="37">
        <f t="shared" si="7"/>
        <v>970</v>
      </c>
      <c r="P38" s="41"/>
      <c r="Q38" s="42"/>
      <c r="R38" s="43"/>
      <c r="S38" s="42"/>
      <c r="T38" s="44"/>
      <c r="U38" s="45"/>
    </row>
    <row r="39" spans="2:21" ht="12.75">
      <c r="B39" s="38" t="s">
        <v>215</v>
      </c>
      <c r="C39" s="35" t="s">
        <v>43</v>
      </c>
      <c r="D39" s="36">
        <v>192</v>
      </c>
      <c r="E39" s="36">
        <v>6</v>
      </c>
      <c r="F39" s="36">
        <v>400</v>
      </c>
      <c r="G39" s="37">
        <f t="shared" si="9"/>
        <v>460.8</v>
      </c>
      <c r="H39" s="71" t="s">
        <v>134</v>
      </c>
      <c r="I39" s="36">
        <v>95</v>
      </c>
      <c r="J39" s="36">
        <v>6</v>
      </c>
      <c r="K39" s="36">
        <v>400</v>
      </c>
      <c r="L39" s="36">
        <f t="shared" si="8"/>
        <v>228</v>
      </c>
      <c r="M39" s="39">
        <f t="shared" si="6"/>
        <v>232.8</v>
      </c>
      <c r="N39" s="40">
        <v>1</v>
      </c>
      <c r="O39" s="37">
        <f t="shared" si="7"/>
        <v>232.8</v>
      </c>
      <c r="P39" s="41"/>
      <c r="Q39" s="42"/>
      <c r="R39" s="43"/>
      <c r="S39" s="42"/>
      <c r="T39" s="44"/>
      <c r="U39" s="45"/>
    </row>
    <row r="40" spans="2:21" ht="12.75">
      <c r="B40" s="38" t="s">
        <v>80</v>
      </c>
      <c r="C40" s="35" t="s">
        <v>81</v>
      </c>
      <c r="D40" s="36">
        <v>144</v>
      </c>
      <c r="E40" s="36">
        <v>15</v>
      </c>
      <c r="F40" s="36">
        <v>8760</v>
      </c>
      <c r="G40" s="37">
        <f t="shared" si="9"/>
        <v>18921.6</v>
      </c>
      <c r="H40" s="71" t="s">
        <v>234</v>
      </c>
      <c r="I40" s="36">
        <v>73</v>
      </c>
      <c r="J40" s="36">
        <v>15</v>
      </c>
      <c r="K40" s="36">
        <v>2000</v>
      </c>
      <c r="L40" s="36">
        <f t="shared" si="8"/>
        <v>2190</v>
      </c>
      <c r="M40" s="39">
        <f t="shared" si="6"/>
        <v>16731.6</v>
      </c>
      <c r="N40" s="40">
        <v>1</v>
      </c>
      <c r="O40" s="37">
        <f t="shared" si="7"/>
        <v>16731.6</v>
      </c>
      <c r="P40" s="41"/>
      <c r="Q40" s="42"/>
      <c r="R40" s="43"/>
      <c r="S40" s="42"/>
      <c r="T40" s="44"/>
      <c r="U40" s="45"/>
    </row>
    <row r="41" spans="2:21" ht="12.75">
      <c r="B41" s="38" t="s">
        <v>82</v>
      </c>
      <c r="C41" s="35" t="s">
        <v>43</v>
      </c>
      <c r="D41" s="36">
        <v>192</v>
      </c>
      <c r="E41" s="36">
        <v>17</v>
      </c>
      <c r="F41" s="36">
        <v>8760</v>
      </c>
      <c r="G41" s="37">
        <f t="shared" si="9"/>
        <v>28592.64</v>
      </c>
      <c r="H41" s="71" t="s">
        <v>134</v>
      </c>
      <c r="I41" s="36">
        <v>95</v>
      </c>
      <c r="J41" s="36">
        <v>17</v>
      </c>
      <c r="K41" s="36">
        <v>2500</v>
      </c>
      <c r="L41" s="36">
        <f t="shared" si="8"/>
        <v>4037.5</v>
      </c>
      <c r="M41" s="39">
        <f t="shared" si="6"/>
        <v>24555.14</v>
      </c>
      <c r="N41" s="40">
        <v>1</v>
      </c>
      <c r="O41" s="37">
        <f t="shared" si="7"/>
        <v>24555.14</v>
      </c>
      <c r="P41" s="41"/>
      <c r="Q41" s="42"/>
      <c r="R41" s="43"/>
      <c r="S41" s="42"/>
      <c r="T41" s="44"/>
      <c r="U41" s="45"/>
    </row>
    <row r="42" spans="2:21" ht="12.75">
      <c r="B42" s="38" t="s">
        <v>83</v>
      </c>
      <c r="C42" s="35" t="s">
        <v>43</v>
      </c>
      <c r="D42" s="36">
        <v>192</v>
      </c>
      <c r="E42" s="36">
        <v>3</v>
      </c>
      <c r="F42" s="36">
        <v>8760</v>
      </c>
      <c r="G42" s="37">
        <f t="shared" si="9"/>
        <v>5045.76</v>
      </c>
      <c r="H42" s="71" t="s">
        <v>228</v>
      </c>
      <c r="I42" s="36">
        <v>95</v>
      </c>
      <c r="J42" s="36">
        <v>3</v>
      </c>
      <c r="K42" s="36">
        <v>3000</v>
      </c>
      <c r="L42" s="36">
        <f t="shared" si="8"/>
        <v>855</v>
      </c>
      <c r="M42" s="39">
        <f t="shared" si="6"/>
        <v>4190.76</v>
      </c>
      <c r="N42" s="40">
        <v>1</v>
      </c>
      <c r="O42" s="37">
        <f t="shared" si="7"/>
        <v>4190.76</v>
      </c>
      <c r="P42" s="41"/>
      <c r="Q42" s="42"/>
      <c r="R42" s="43"/>
      <c r="S42" s="42"/>
      <c r="T42" s="44"/>
      <c r="U42" s="45"/>
    </row>
    <row r="43" spans="2:21" ht="12.75">
      <c r="B43" s="38" t="s">
        <v>84</v>
      </c>
      <c r="C43" s="35" t="s">
        <v>43</v>
      </c>
      <c r="D43" s="36">
        <v>192</v>
      </c>
      <c r="E43" s="36">
        <v>4</v>
      </c>
      <c r="F43" s="36">
        <v>1500</v>
      </c>
      <c r="G43" s="37">
        <f t="shared" si="9"/>
        <v>1152</v>
      </c>
      <c r="H43" s="71" t="s">
        <v>228</v>
      </c>
      <c r="I43" s="36">
        <v>95</v>
      </c>
      <c r="J43" s="36">
        <v>4</v>
      </c>
      <c r="K43" s="36">
        <v>1500</v>
      </c>
      <c r="L43" s="36">
        <f t="shared" si="8"/>
        <v>570</v>
      </c>
      <c r="M43" s="39">
        <f t="shared" si="6"/>
        <v>582</v>
      </c>
      <c r="N43" s="40">
        <v>1</v>
      </c>
      <c r="O43" s="37">
        <f t="shared" si="7"/>
        <v>582</v>
      </c>
      <c r="P43" s="41"/>
      <c r="Q43" s="42"/>
      <c r="R43" s="43"/>
      <c r="S43" s="42"/>
      <c r="T43" s="44"/>
      <c r="U43" s="45"/>
    </row>
    <row r="44" spans="2:21" ht="12.75">
      <c r="B44" s="38" t="s">
        <v>85</v>
      </c>
      <c r="C44" s="35" t="s">
        <v>43</v>
      </c>
      <c r="D44" s="36">
        <v>192</v>
      </c>
      <c r="E44" s="36">
        <v>3</v>
      </c>
      <c r="F44" s="36">
        <v>8760</v>
      </c>
      <c r="G44" s="37">
        <f t="shared" si="9"/>
        <v>5045.76</v>
      </c>
      <c r="H44" s="71" t="s">
        <v>235</v>
      </c>
      <c r="I44" s="36">
        <v>95</v>
      </c>
      <c r="J44" s="36">
        <v>3</v>
      </c>
      <c r="K44" s="36">
        <v>2080</v>
      </c>
      <c r="L44" s="36">
        <f t="shared" si="8"/>
        <v>592.8</v>
      </c>
      <c r="M44" s="39">
        <f t="shared" si="6"/>
        <v>4452.96</v>
      </c>
      <c r="N44" s="40">
        <v>1</v>
      </c>
      <c r="O44" s="37">
        <f t="shared" si="7"/>
        <v>4452.96</v>
      </c>
      <c r="P44" s="41"/>
      <c r="Q44" s="42"/>
      <c r="R44" s="43"/>
      <c r="S44" s="42"/>
      <c r="T44" s="44"/>
      <c r="U44" s="45"/>
    </row>
    <row r="45" spans="2:21" ht="12.75">
      <c r="B45" s="38" t="s">
        <v>86</v>
      </c>
      <c r="C45" s="35" t="s">
        <v>41</v>
      </c>
      <c r="D45" s="36">
        <v>96</v>
      </c>
      <c r="E45" s="36">
        <v>17</v>
      </c>
      <c r="F45" s="36">
        <v>8760</v>
      </c>
      <c r="G45" s="37">
        <f t="shared" si="9"/>
        <v>14296.32</v>
      </c>
      <c r="H45" s="71" t="s">
        <v>233</v>
      </c>
      <c r="I45" s="36">
        <v>59</v>
      </c>
      <c r="J45" s="36">
        <v>17</v>
      </c>
      <c r="K45" s="36">
        <v>1300</v>
      </c>
      <c r="L45" s="36">
        <f t="shared" si="8"/>
        <v>1303.9</v>
      </c>
      <c r="M45" s="39">
        <f t="shared" si="6"/>
        <v>12992.42</v>
      </c>
      <c r="N45" s="40">
        <v>1</v>
      </c>
      <c r="O45" s="37">
        <f t="shared" si="7"/>
        <v>12992.42</v>
      </c>
      <c r="P45" s="41"/>
      <c r="Q45" s="42"/>
      <c r="R45" s="43"/>
      <c r="S45" s="42"/>
      <c r="T45" s="44"/>
      <c r="U45" s="45"/>
    </row>
    <row r="46" spans="2:21" ht="12.75">
      <c r="B46" s="38" t="s">
        <v>87</v>
      </c>
      <c r="C46" s="35"/>
      <c r="D46" s="36"/>
      <c r="E46" s="36"/>
      <c r="F46" s="36"/>
      <c r="G46" s="37"/>
      <c r="H46" s="51"/>
      <c r="I46" s="36"/>
      <c r="J46" s="36"/>
      <c r="K46" s="36"/>
      <c r="L46" s="36"/>
      <c r="M46" s="39">
        <f t="shared" si="6"/>
        <v>0</v>
      </c>
      <c r="N46" s="40">
        <v>1</v>
      </c>
      <c r="O46" s="37">
        <f t="shared" si="7"/>
        <v>0</v>
      </c>
      <c r="P46" s="41"/>
      <c r="Q46" s="42"/>
      <c r="R46" s="43"/>
      <c r="S46" s="42"/>
      <c r="T46" s="44"/>
      <c r="U46" s="45"/>
    </row>
    <row r="47" spans="2:21" ht="12.75">
      <c r="B47" s="76" t="s">
        <v>65</v>
      </c>
      <c r="C47" s="35" t="s">
        <v>41</v>
      </c>
      <c r="D47" s="36">
        <v>96</v>
      </c>
      <c r="E47" s="36">
        <v>12</v>
      </c>
      <c r="F47" s="36">
        <v>8760</v>
      </c>
      <c r="G47" s="37">
        <f aca="true" t="shared" si="10" ref="G47:G52">+D47*E47*F47/1000</f>
        <v>10091.52</v>
      </c>
      <c r="H47" s="35" t="s">
        <v>42</v>
      </c>
      <c r="I47" s="36">
        <v>48</v>
      </c>
      <c r="J47" s="36">
        <v>12</v>
      </c>
      <c r="K47" s="36">
        <v>8760</v>
      </c>
      <c r="L47" s="36">
        <f>+I47*J47*K47/1000</f>
        <v>5045.76</v>
      </c>
      <c r="M47" s="39">
        <f t="shared" si="6"/>
        <v>5045.76</v>
      </c>
      <c r="N47" s="40">
        <v>1</v>
      </c>
      <c r="O47" s="37">
        <f t="shared" si="7"/>
        <v>5045.76</v>
      </c>
      <c r="P47" s="41"/>
      <c r="Q47" s="42"/>
      <c r="R47" s="43"/>
      <c r="S47" s="42"/>
      <c r="T47" s="44"/>
      <c r="U47" s="45"/>
    </row>
    <row r="48" spans="2:21" ht="12.75">
      <c r="B48" s="76" t="s">
        <v>92</v>
      </c>
      <c r="C48" s="35" t="s">
        <v>41</v>
      </c>
      <c r="D48" s="36">
        <v>96</v>
      </c>
      <c r="E48" s="36">
        <v>16</v>
      </c>
      <c r="F48" s="36">
        <v>8760</v>
      </c>
      <c r="G48" s="37">
        <f t="shared" si="10"/>
        <v>13455.36</v>
      </c>
      <c r="H48" s="51" t="s">
        <v>42</v>
      </c>
      <c r="I48" s="36">
        <v>48</v>
      </c>
      <c r="J48" s="36">
        <v>16</v>
      </c>
      <c r="K48" s="36">
        <v>8760</v>
      </c>
      <c r="L48" s="36">
        <f>+I48*J48*K48/1000</f>
        <v>6727.68</v>
      </c>
      <c r="M48" s="39">
        <f t="shared" si="6"/>
        <v>6727.68</v>
      </c>
      <c r="N48" s="40">
        <v>1</v>
      </c>
      <c r="O48" s="37">
        <f t="shared" si="7"/>
        <v>6727.68</v>
      </c>
      <c r="P48" s="41"/>
      <c r="Q48" s="42"/>
      <c r="R48" s="43"/>
      <c r="S48" s="42"/>
      <c r="T48" s="44"/>
      <c r="U48" s="45"/>
    </row>
    <row r="49" spans="2:21" ht="12.75">
      <c r="B49" s="76" t="s">
        <v>93</v>
      </c>
      <c r="C49" s="35" t="s">
        <v>41</v>
      </c>
      <c r="D49" s="36">
        <v>96</v>
      </c>
      <c r="E49" s="36">
        <v>6</v>
      </c>
      <c r="F49" s="36">
        <v>100</v>
      </c>
      <c r="G49" s="37">
        <f t="shared" si="10"/>
        <v>57.6</v>
      </c>
      <c r="H49" s="51" t="s">
        <v>270</v>
      </c>
      <c r="I49" s="36">
        <v>96</v>
      </c>
      <c r="J49" s="36">
        <v>6</v>
      </c>
      <c r="K49" s="36">
        <v>100</v>
      </c>
      <c r="L49" s="36">
        <f>+I49*J49*K49/1000</f>
        <v>57.6</v>
      </c>
      <c r="M49" s="39">
        <f t="shared" si="6"/>
        <v>0</v>
      </c>
      <c r="N49" s="40">
        <v>1</v>
      </c>
      <c r="O49" s="37">
        <f t="shared" si="7"/>
        <v>0</v>
      </c>
      <c r="P49" s="41"/>
      <c r="Q49" s="42"/>
      <c r="R49" s="43"/>
      <c r="S49" s="42"/>
      <c r="T49" s="44"/>
      <c r="U49" s="45"/>
    </row>
    <row r="50" spans="2:21" ht="12.75">
      <c r="B50" s="76" t="s">
        <v>88</v>
      </c>
      <c r="C50" s="35" t="s">
        <v>33</v>
      </c>
      <c r="D50" s="36">
        <v>400</v>
      </c>
      <c r="E50" s="36">
        <v>3</v>
      </c>
      <c r="F50" s="36">
        <v>8760</v>
      </c>
      <c r="G50" s="37">
        <f t="shared" si="10"/>
        <v>10512</v>
      </c>
      <c r="H50" s="51" t="s">
        <v>53</v>
      </c>
      <c r="I50" s="36">
        <v>400</v>
      </c>
      <c r="J50" s="36">
        <v>3</v>
      </c>
      <c r="K50" s="36">
        <v>8760</v>
      </c>
      <c r="L50" s="36">
        <f>+I50*J50*K50/1000</f>
        <v>10512</v>
      </c>
      <c r="M50" s="39">
        <f t="shared" si="6"/>
        <v>0</v>
      </c>
      <c r="N50" s="40">
        <v>1</v>
      </c>
      <c r="O50" s="37">
        <f t="shared" si="7"/>
        <v>0</v>
      </c>
      <c r="P50" s="41"/>
      <c r="Q50" s="42"/>
      <c r="R50" s="43"/>
      <c r="S50" s="42"/>
      <c r="T50" s="44"/>
      <c r="U50" s="45"/>
    </row>
    <row r="51" spans="2:21" ht="12.75">
      <c r="B51" s="76"/>
      <c r="C51" s="35" t="s">
        <v>33</v>
      </c>
      <c r="D51" s="36">
        <v>400</v>
      </c>
      <c r="E51" s="36">
        <v>6</v>
      </c>
      <c r="F51" s="36">
        <v>8760</v>
      </c>
      <c r="G51" s="37">
        <f t="shared" si="10"/>
        <v>21024</v>
      </c>
      <c r="H51" s="51" t="s">
        <v>53</v>
      </c>
      <c r="I51" s="36">
        <v>400</v>
      </c>
      <c r="J51" s="36">
        <v>6</v>
      </c>
      <c r="K51" s="36">
        <v>8760</v>
      </c>
      <c r="L51" s="36">
        <f>+I51*J51*K51/1000</f>
        <v>21024</v>
      </c>
      <c r="M51" s="39">
        <f t="shared" si="6"/>
        <v>0</v>
      </c>
      <c r="N51" s="40">
        <v>1</v>
      </c>
      <c r="O51" s="37">
        <f t="shared" si="7"/>
        <v>0</v>
      </c>
      <c r="P51" s="41"/>
      <c r="Q51" s="42"/>
      <c r="R51" s="43"/>
      <c r="S51" s="42"/>
      <c r="T51" s="44"/>
      <c r="U51" s="45"/>
    </row>
    <row r="52" spans="2:21" ht="12.75">
      <c r="B52" s="38" t="s">
        <v>89</v>
      </c>
      <c r="C52" s="35" t="s">
        <v>31</v>
      </c>
      <c r="D52" s="36">
        <v>100</v>
      </c>
      <c r="E52" s="36">
        <v>3</v>
      </c>
      <c r="F52" s="36">
        <v>150</v>
      </c>
      <c r="G52" s="37">
        <f t="shared" si="10"/>
        <v>45</v>
      </c>
      <c r="H52" s="71" t="s">
        <v>293</v>
      </c>
      <c r="I52" s="36">
        <v>25</v>
      </c>
      <c r="J52" s="36">
        <v>3</v>
      </c>
      <c r="K52" s="36">
        <v>150</v>
      </c>
      <c r="L52" s="36">
        <f t="shared" si="8"/>
        <v>11.25</v>
      </c>
      <c r="M52" s="39">
        <f aca="true" t="shared" si="11" ref="M52:M82">+G52-L52</f>
        <v>33.75</v>
      </c>
      <c r="N52" s="40">
        <v>1</v>
      </c>
      <c r="O52" s="37">
        <f t="shared" si="7"/>
        <v>33.75</v>
      </c>
      <c r="P52" s="41"/>
      <c r="Q52" s="42"/>
      <c r="R52" s="43"/>
      <c r="S52" s="42"/>
      <c r="T52" s="44"/>
      <c r="U52" s="45"/>
    </row>
    <row r="53" spans="2:21" ht="12.75">
      <c r="B53" s="38" t="s">
        <v>90</v>
      </c>
      <c r="C53" s="35"/>
      <c r="D53" s="36"/>
      <c r="E53" s="36"/>
      <c r="F53" s="36"/>
      <c r="G53" s="37"/>
      <c r="H53" s="51"/>
      <c r="I53" s="36"/>
      <c r="J53" s="36"/>
      <c r="K53" s="36"/>
      <c r="L53" s="36"/>
      <c r="M53" s="39">
        <f t="shared" si="11"/>
        <v>0</v>
      </c>
      <c r="N53" s="40">
        <v>1</v>
      </c>
      <c r="O53" s="37">
        <f t="shared" si="7"/>
        <v>0</v>
      </c>
      <c r="P53" s="41"/>
      <c r="Q53" s="42"/>
      <c r="R53" s="43"/>
      <c r="S53" s="42"/>
      <c r="T53" s="44"/>
      <c r="U53" s="45"/>
    </row>
    <row r="54" spans="2:21" ht="12.75">
      <c r="B54" s="76" t="s">
        <v>65</v>
      </c>
      <c r="C54" s="35" t="s">
        <v>41</v>
      </c>
      <c r="D54" s="36">
        <v>96</v>
      </c>
      <c r="E54" s="36">
        <v>12</v>
      </c>
      <c r="F54" s="36">
        <v>8760</v>
      </c>
      <c r="G54" s="37">
        <f aca="true" t="shared" si="12" ref="G54:G71">+D54*E54*F54/1000</f>
        <v>10091.52</v>
      </c>
      <c r="H54" s="51" t="s">
        <v>42</v>
      </c>
      <c r="I54" s="36">
        <v>48</v>
      </c>
      <c r="J54" s="36">
        <v>12</v>
      </c>
      <c r="K54" s="36">
        <v>8760</v>
      </c>
      <c r="L54" s="36">
        <f t="shared" si="8"/>
        <v>5045.76</v>
      </c>
      <c r="M54" s="39">
        <f t="shared" si="11"/>
        <v>5045.76</v>
      </c>
      <c r="N54" s="40">
        <v>1</v>
      </c>
      <c r="O54" s="37">
        <f t="shared" si="7"/>
        <v>5045.76</v>
      </c>
      <c r="P54" s="41"/>
      <c r="Q54" s="42"/>
      <c r="R54" s="43"/>
      <c r="S54" s="42"/>
      <c r="T54" s="44"/>
      <c r="U54" s="45"/>
    </row>
    <row r="55" spans="2:21" ht="12.75">
      <c r="B55" s="76" t="s">
        <v>92</v>
      </c>
      <c r="C55" s="35" t="s">
        <v>41</v>
      </c>
      <c r="D55" s="36">
        <v>96</v>
      </c>
      <c r="E55" s="36">
        <v>16</v>
      </c>
      <c r="F55" s="36">
        <v>8760</v>
      </c>
      <c r="G55" s="37">
        <f t="shared" si="12"/>
        <v>13455.36</v>
      </c>
      <c r="H55" s="51" t="s">
        <v>42</v>
      </c>
      <c r="I55" s="36">
        <v>48</v>
      </c>
      <c r="J55" s="36">
        <v>16</v>
      </c>
      <c r="K55" s="36">
        <v>8760</v>
      </c>
      <c r="L55" s="36">
        <f t="shared" si="8"/>
        <v>6727.68</v>
      </c>
      <c r="M55" s="39">
        <f t="shared" si="11"/>
        <v>6727.68</v>
      </c>
      <c r="N55" s="40">
        <v>1</v>
      </c>
      <c r="O55" s="37">
        <f t="shared" si="7"/>
        <v>6727.68</v>
      </c>
      <c r="P55" s="41"/>
      <c r="Q55" s="42"/>
      <c r="R55" s="43"/>
      <c r="S55" s="42"/>
      <c r="T55" s="44"/>
      <c r="U55" s="45"/>
    </row>
    <row r="56" spans="2:21" ht="12.75">
      <c r="B56" s="76" t="s">
        <v>93</v>
      </c>
      <c r="C56" s="35" t="s">
        <v>41</v>
      </c>
      <c r="D56" s="36">
        <v>96</v>
      </c>
      <c r="E56" s="36">
        <v>6</v>
      </c>
      <c r="F56" s="36">
        <v>100</v>
      </c>
      <c r="G56" s="37">
        <f t="shared" si="12"/>
        <v>57.6</v>
      </c>
      <c r="H56" s="51" t="s">
        <v>270</v>
      </c>
      <c r="I56" s="36">
        <v>96</v>
      </c>
      <c r="J56" s="36">
        <v>6</v>
      </c>
      <c r="K56" s="36">
        <v>100</v>
      </c>
      <c r="L56" s="36">
        <f t="shared" si="8"/>
        <v>57.6</v>
      </c>
      <c r="M56" s="39">
        <f t="shared" si="11"/>
        <v>0</v>
      </c>
      <c r="N56" s="40">
        <v>1</v>
      </c>
      <c r="O56" s="37">
        <f t="shared" si="7"/>
        <v>0</v>
      </c>
      <c r="P56" s="41"/>
      <c r="Q56" s="42"/>
      <c r="R56" s="43"/>
      <c r="S56" s="42"/>
      <c r="T56" s="44"/>
      <c r="U56" s="45"/>
    </row>
    <row r="57" spans="2:21" ht="12.75">
      <c r="B57" s="76" t="s">
        <v>89</v>
      </c>
      <c r="C57" s="35" t="s">
        <v>31</v>
      </c>
      <c r="D57" s="36">
        <v>100</v>
      </c>
      <c r="E57" s="36">
        <v>3</v>
      </c>
      <c r="F57" s="36">
        <v>150</v>
      </c>
      <c r="G57" s="37">
        <f t="shared" si="12"/>
        <v>45</v>
      </c>
      <c r="H57" s="71" t="s">
        <v>293</v>
      </c>
      <c r="I57" s="36">
        <v>25</v>
      </c>
      <c r="J57" s="36">
        <v>3</v>
      </c>
      <c r="K57" s="36">
        <v>150</v>
      </c>
      <c r="L57" s="36">
        <f t="shared" si="8"/>
        <v>11.25</v>
      </c>
      <c r="M57" s="39">
        <f t="shared" si="11"/>
        <v>33.75</v>
      </c>
      <c r="N57" s="40">
        <v>1</v>
      </c>
      <c r="O57" s="37">
        <f t="shared" si="7"/>
        <v>33.75</v>
      </c>
      <c r="P57" s="41"/>
      <c r="Q57" s="42"/>
      <c r="R57" s="43"/>
      <c r="S57" s="42"/>
      <c r="T57" s="44"/>
      <c r="U57" s="45"/>
    </row>
    <row r="58" spans="2:21" ht="12.75">
      <c r="B58" s="72" t="s">
        <v>91</v>
      </c>
      <c r="C58" s="35" t="s">
        <v>41</v>
      </c>
      <c r="D58" s="36">
        <v>96</v>
      </c>
      <c r="E58" s="36">
        <v>2</v>
      </c>
      <c r="F58" s="36">
        <v>500</v>
      </c>
      <c r="G58" s="37">
        <f t="shared" si="12"/>
        <v>96</v>
      </c>
      <c r="H58" s="71" t="s">
        <v>233</v>
      </c>
      <c r="I58" s="36">
        <v>48</v>
      </c>
      <c r="J58" s="36">
        <v>2</v>
      </c>
      <c r="K58" s="36">
        <v>500</v>
      </c>
      <c r="L58" s="36">
        <f t="shared" si="8"/>
        <v>48</v>
      </c>
      <c r="M58" s="39">
        <f t="shared" si="11"/>
        <v>48</v>
      </c>
      <c r="N58" s="40">
        <v>1</v>
      </c>
      <c r="O58" s="37">
        <f t="shared" si="7"/>
        <v>48</v>
      </c>
      <c r="P58" s="41"/>
      <c r="Q58" s="42"/>
      <c r="R58" s="43"/>
      <c r="S58" s="42"/>
      <c r="T58" s="44"/>
      <c r="U58" s="45"/>
    </row>
    <row r="59" spans="2:21" ht="12.75">
      <c r="B59" s="38" t="s">
        <v>94</v>
      </c>
      <c r="C59" s="35" t="s">
        <v>41</v>
      </c>
      <c r="D59" s="36">
        <v>96</v>
      </c>
      <c r="E59" s="36">
        <v>1</v>
      </c>
      <c r="F59" s="36">
        <v>500</v>
      </c>
      <c r="G59" s="37">
        <f t="shared" si="12"/>
        <v>48</v>
      </c>
      <c r="H59" s="71" t="s">
        <v>233</v>
      </c>
      <c r="I59" s="36">
        <v>48</v>
      </c>
      <c r="J59" s="36">
        <v>1</v>
      </c>
      <c r="K59" s="36">
        <v>500</v>
      </c>
      <c r="L59" s="36">
        <f t="shared" si="8"/>
        <v>24</v>
      </c>
      <c r="M59" s="39">
        <f t="shared" si="11"/>
        <v>24</v>
      </c>
      <c r="N59" s="40">
        <v>1</v>
      </c>
      <c r="O59" s="37">
        <f t="shared" si="7"/>
        <v>24</v>
      </c>
      <c r="P59" s="41"/>
      <c r="Q59" s="42"/>
      <c r="R59" s="43"/>
      <c r="S59" s="42"/>
      <c r="T59" s="44"/>
      <c r="U59" s="45"/>
    </row>
    <row r="60" spans="2:21" ht="12.75">
      <c r="B60" s="38" t="s">
        <v>95</v>
      </c>
      <c r="C60" s="35" t="s">
        <v>31</v>
      </c>
      <c r="D60" s="36">
        <v>75</v>
      </c>
      <c r="E60" s="36">
        <v>2</v>
      </c>
      <c r="F60" s="36">
        <v>500</v>
      </c>
      <c r="G60" s="37">
        <f t="shared" si="12"/>
        <v>75</v>
      </c>
      <c r="H60" s="71" t="s">
        <v>293</v>
      </c>
      <c r="I60" s="36">
        <v>25</v>
      </c>
      <c r="J60" s="36">
        <v>2</v>
      </c>
      <c r="K60" s="36">
        <v>500</v>
      </c>
      <c r="L60" s="36">
        <f t="shared" si="8"/>
        <v>25</v>
      </c>
      <c r="M60" s="39">
        <f t="shared" si="11"/>
        <v>50</v>
      </c>
      <c r="N60" s="40">
        <v>1</v>
      </c>
      <c r="O60" s="37">
        <f t="shared" si="7"/>
        <v>50</v>
      </c>
      <c r="P60" s="41"/>
      <c r="Q60" s="42"/>
      <c r="R60" s="43"/>
      <c r="S60" s="42"/>
      <c r="T60" s="44"/>
      <c r="U60" s="45"/>
    </row>
    <row r="61" spans="2:21" ht="12.75">
      <c r="B61" s="38" t="s">
        <v>99</v>
      </c>
      <c r="C61" s="35" t="s">
        <v>96</v>
      </c>
      <c r="D61" s="36">
        <v>192</v>
      </c>
      <c r="E61" s="36">
        <v>3</v>
      </c>
      <c r="F61" s="36">
        <v>8760</v>
      </c>
      <c r="G61" s="37">
        <f t="shared" si="12"/>
        <v>5045.76</v>
      </c>
      <c r="H61" s="71" t="s">
        <v>237</v>
      </c>
      <c r="I61" s="36">
        <v>95</v>
      </c>
      <c r="J61" s="36">
        <v>3</v>
      </c>
      <c r="K61" s="36">
        <v>500</v>
      </c>
      <c r="L61" s="36">
        <f t="shared" si="8"/>
        <v>142.5</v>
      </c>
      <c r="M61" s="39">
        <f t="shared" si="11"/>
        <v>4903.26</v>
      </c>
      <c r="N61" s="40">
        <v>1</v>
      </c>
      <c r="O61" s="37">
        <f t="shared" si="7"/>
        <v>4903.26</v>
      </c>
      <c r="P61" s="41"/>
      <c r="Q61" s="42"/>
      <c r="R61" s="43"/>
      <c r="S61" s="42"/>
      <c r="T61" s="44"/>
      <c r="U61" s="45"/>
    </row>
    <row r="62" spans="2:21" ht="12.75">
      <c r="B62" s="38" t="s">
        <v>99</v>
      </c>
      <c r="C62" s="35" t="s">
        <v>41</v>
      </c>
      <c r="D62" s="36">
        <v>96</v>
      </c>
      <c r="E62" s="36">
        <v>24</v>
      </c>
      <c r="F62" s="36">
        <v>8760</v>
      </c>
      <c r="G62" s="37">
        <f t="shared" si="12"/>
        <v>20183.04</v>
      </c>
      <c r="H62" s="71" t="s">
        <v>226</v>
      </c>
      <c r="I62" s="36">
        <v>48</v>
      </c>
      <c r="J62" s="36">
        <v>24</v>
      </c>
      <c r="K62" s="36">
        <v>500</v>
      </c>
      <c r="L62" s="36">
        <f t="shared" si="8"/>
        <v>576</v>
      </c>
      <c r="M62" s="39">
        <f t="shared" si="11"/>
        <v>19607.04</v>
      </c>
      <c r="N62" s="40">
        <v>1</v>
      </c>
      <c r="O62" s="37">
        <f t="shared" si="7"/>
        <v>19607.04</v>
      </c>
      <c r="P62" s="41"/>
      <c r="Q62" s="42"/>
      <c r="R62" s="43"/>
      <c r="S62" s="42"/>
      <c r="T62" s="44"/>
      <c r="U62" s="45"/>
    </row>
    <row r="63" spans="2:21" ht="12.75">
      <c r="B63" s="38" t="s">
        <v>99</v>
      </c>
      <c r="C63" s="35" t="s">
        <v>41</v>
      </c>
      <c r="D63" s="36">
        <v>96</v>
      </c>
      <c r="E63" s="36">
        <v>4</v>
      </c>
      <c r="F63" s="36">
        <v>8760</v>
      </c>
      <c r="G63" s="37">
        <f t="shared" si="12"/>
        <v>3363.84</v>
      </c>
      <c r="H63" s="71" t="s">
        <v>226</v>
      </c>
      <c r="I63" s="36">
        <v>48</v>
      </c>
      <c r="J63" s="36">
        <v>20</v>
      </c>
      <c r="K63" s="36">
        <v>500</v>
      </c>
      <c r="L63" s="36">
        <f t="shared" si="8"/>
        <v>480</v>
      </c>
      <c r="M63" s="39">
        <f t="shared" si="11"/>
        <v>2883.84</v>
      </c>
      <c r="N63" s="40">
        <v>1</v>
      </c>
      <c r="O63" s="37">
        <f t="shared" si="7"/>
        <v>2883.84</v>
      </c>
      <c r="P63" s="41"/>
      <c r="Q63" s="42"/>
      <c r="R63" s="43"/>
      <c r="S63" s="42"/>
      <c r="T63" s="44"/>
      <c r="U63" s="45"/>
    </row>
    <row r="64" spans="2:21" ht="12.75">
      <c r="B64" s="38" t="s">
        <v>97</v>
      </c>
      <c r="C64" s="35" t="s">
        <v>41</v>
      </c>
      <c r="D64" s="36">
        <v>96</v>
      </c>
      <c r="E64" s="36">
        <v>2</v>
      </c>
      <c r="F64" s="36">
        <v>100</v>
      </c>
      <c r="G64" s="37">
        <f t="shared" si="12"/>
        <v>19.2</v>
      </c>
      <c r="H64" s="71" t="s">
        <v>226</v>
      </c>
      <c r="I64" s="36">
        <v>48</v>
      </c>
      <c r="J64" s="36">
        <v>2</v>
      </c>
      <c r="K64" s="36">
        <v>100</v>
      </c>
      <c r="L64" s="36">
        <f t="shared" si="8"/>
        <v>9.6</v>
      </c>
      <c r="M64" s="39">
        <f t="shared" si="11"/>
        <v>9.6</v>
      </c>
      <c r="N64" s="40">
        <v>1</v>
      </c>
      <c r="O64" s="37">
        <f t="shared" si="7"/>
        <v>9.6</v>
      </c>
      <c r="P64" s="41"/>
      <c r="Q64" s="42"/>
      <c r="R64" s="43"/>
      <c r="S64" s="42"/>
      <c r="T64" s="44"/>
      <c r="U64" s="45"/>
    </row>
    <row r="65" spans="2:21" ht="12.75">
      <c r="B65" s="38" t="s">
        <v>98</v>
      </c>
      <c r="C65" s="35" t="s">
        <v>41</v>
      </c>
      <c r="D65" s="36">
        <v>96</v>
      </c>
      <c r="E65" s="36">
        <v>3</v>
      </c>
      <c r="F65" s="36">
        <v>8760</v>
      </c>
      <c r="G65" s="37">
        <f t="shared" si="12"/>
        <v>2522.88</v>
      </c>
      <c r="H65" s="51" t="s">
        <v>42</v>
      </c>
      <c r="I65" s="36">
        <v>48</v>
      </c>
      <c r="J65" s="36">
        <v>3</v>
      </c>
      <c r="K65" s="36">
        <v>8760</v>
      </c>
      <c r="L65" s="36">
        <f t="shared" si="8"/>
        <v>1261.44</v>
      </c>
      <c r="M65" s="39">
        <f t="shared" si="11"/>
        <v>1261.44</v>
      </c>
      <c r="N65" s="40">
        <v>1</v>
      </c>
      <c r="O65" s="37">
        <f t="shared" si="7"/>
        <v>1261.44</v>
      </c>
      <c r="P65" s="41"/>
      <c r="Q65" s="42"/>
      <c r="R65" s="43"/>
      <c r="S65" s="42"/>
      <c r="T65" s="44"/>
      <c r="U65" s="45"/>
    </row>
    <row r="66" spans="2:21" ht="12.75">
      <c r="B66" s="38" t="s">
        <v>98</v>
      </c>
      <c r="C66" s="35" t="s">
        <v>42</v>
      </c>
      <c r="D66" s="36">
        <v>59</v>
      </c>
      <c r="E66" s="36">
        <v>2</v>
      </c>
      <c r="F66" s="36">
        <v>8760</v>
      </c>
      <c r="G66" s="37">
        <f t="shared" si="12"/>
        <v>1033.68</v>
      </c>
      <c r="H66" s="51" t="s">
        <v>53</v>
      </c>
      <c r="I66" s="36">
        <v>59</v>
      </c>
      <c r="J66" s="36">
        <v>2</v>
      </c>
      <c r="K66" s="36">
        <v>8760</v>
      </c>
      <c r="L66" s="36">
        <f t="shared" si="8"/>
        <v>1033.68</v>
      </c>
      <c r="M66" s="39">
        <f t="shared" si="11"/>
        <v>0</v>
      </c>
      <c r="N66" s="40">
        <v>1</v>
      </c>
      <c r="O66" s="37">
        <f t="shared" si="7"/>
        <v>0</v>
      </c>
      <c r="P66" s="41"/>
      <c r="Q66" s="42"/>
      <c r="R66" s="43"/>
      <c r="S66" s="42"/>
      <c r="T66" s="44"/>
      <c r="U66" s="45"/>
    </row>
    <row r="67" spans="2:21" ht="12.75">
      <c r="B67" s="38" t="s">
        <v>100</v>
      </c>
      <c r="C67" s="35" t="s">
        <v>42</v>
      </c>
      <c r="D67" s="36">
        <v>59</v>
      </c>
      <c r="E67" s="36">
        <v>2</v>
      </c>
      <c r="F67" s="36">
        <v>8760</v>
      </c>
      <c r="G67" s="37">
        <f t="shared" si="12"/>
        <v>1033.68</v>
      </c>
      <c r="H67" s="51" t="s">
        <v>53</v>
      </c>
      <c r="I67" s="36">
        <v>59</v>
      </c>
      <c r="J67" s="36">
        <v>2</v>
      </c>
      <c r="K67" s="36">
        <v>8760</v>
      </c>
      <c r="L67" s="36">
        <f t="shared" si="8"/>
        <v>1033.68</v>
      </c>
      <c r="M67" s="39">
        <f t="shared" si="11"/>
        <v>0</v>
      </c>
      <c r="N67" s="40">
        <v>1</v>
      </c>
      <c r="O67" s="37">
        <f t="shared" si="7"/>
        <v>0</v>
      </c>
      <c r="P67" s="41"/>
      <c r="Q67" s="42"/>
      <c r="R67" s="43"/>
      <c r="S67" s="42"/>
      <c r="T67" s="44"/>
      <c r="U67" s="45"/>
    </row>
    <row r="68" spans="2:21" ht="12.75">
      <c r="B68" s="38" t="s">
        <v>101</v>
      </c>
      <c r="C68" s="35" t="s">
        <v>42</v>
      </c>
      <c r="D68" s="36">
        <v>59</v>
      </c>
      <c r="E68" s="36">
        <v>2</v>
      </c>
      <c r="F68" s="36">
        <v>8760</v>
      </c>
      <c r="G68" s="37">
        <f t="shared" si="12"/>
        <v>1033.68</v>
      </c>
      <c r="H68" s="51" t="s">
        <v>53</v>
      </c>
      <c r="I68" s="36">
        <v>59</v>
      </c>
      <c r="J68" s="36">
        <v>2</v>
      </c>
      <c r="K68" s="36">
        <v>8760</v>
      </c>
      <c r="L68" s="36">
        <f t="shared" si="8"/>
        <v>1033.68</v>
      </c>
      <c r="M68" s="39">
        <f t="shared" si="11"/>
        <v>0</v>
      </c>
      <c r="N68" s="40">
        <v>1</v>
      </c>
      <c r="O68" s="37">
        <f t="shared" si="7"/>
        <v>0</v>
      </c>
      <c r="P68" s="41"/>
      <c r="Q68" s="42"/>
      <c r="R68" s="43"/>
      <c r="S68" s="42"/>
      <c r="T68" s="44"/>
      <c r="U68" s="45"/>
    </row>
    <row r="69" spans="2:21" ht="12.75">
      <c r="B69" s="38" t="s">
        <v>65</v>
      </c>
      <c r="C69" s="35" t="s">
        <v>41</v>
      </c>
      <c r="D69" s="36">
        <v>96</v>
      </c>
      <c r="E69" s="36">
        <v>5</v>
      </c>
      <c r="F69" s="36">
        <v>8760</v>
      </c>
      <c r="G69" s="37">
        <f t="shared" si="12"/>
        <v>4204.8</v>
      </c>
      <c r="H69" s="51" t="s">
        <v>42</v>
      </c>
      <c r="I69" s="36">
        <v>48</v>
      </c>
      <c r="J69" s="36">
        <v>5</v>
      </c>
      <c r="K69" s="36">
        <v>8760</v>
      </c>
      <c r="L69" s="36">
        <f>+I69*J69*K69/1000</f>
        <v>2102.4</v>
      </c>
      <c r="M69" s="39">
        <f t="shared" si="11"/>
        <v>2102.4</v>
      </c>
      <c r="N69" s="40">
        <v>1</v>
      </c>
      <c r="O69" s="37">
        <f t="shared" si="7"/>
        <v>2102.4</v>
      </c>
      <c r="P69" s="41"/>
      <c r="Q69" s="42"/>
      <c r="R69" s="43"/>
      <c r="S69" s="42"/>
      <c r="T69" s="44"/>
      <c r="U69" s="45"/>
    </row>
    <row r="70" spans="2:21" ht="12.75">
      <c r="B70" s="38" t="s">
        <v>102</v>
      </c>
      <c r="C70" s="35" t="s">
        <v>31</v>
      </c>
      <c r="D70" s="36">
        <v>40</v>
      </c>
      <c r="E70" s="36">
        <v>50</v>
      </c>
      <c r="F70" s="36">
        <v>8760</v>
      </c>
      <c r="G70" s="37">
        <f t="shared" si="12"/>
        <v>17520</v>
      </c>
      <c r="H70" s="51" t="s">
        <v>103</v>
      </c>
      <c r="I70" s="36">
        <v>1.5</v>
      </c>
      <c r="J70" s="36">
        <v>50</v>
      </c>
      <c r="K70" s="36">
        <v>8760</v>
      </c>
      <c r="L70" s="36">
        <f t="shared" si="8"/>
        <v>657</v>
      </c>
      <c r="M70" s="39">
        <f t="shared" si="11"/>
        <v>16863</v>
      </c>
      <c r="N70" s="40">
        <v>1</v>
      </c>
      <c r="O70" s="37">
        <f t="shared" si="7"/>
        <v>16863</v>
      </c>
      <c r="P70" s="41"/>
      <c r="Q70" s="42"/>
      <c r="R70" s="43"/>
      <c r="S70" s="42"/>
      <c r="T70" s="44"/>
      <c r="U70" s="45"/>
    </row>
    <row r="71" spans="2:21" ht="12.75">
      <c r="B71" s="38" t="s">
        <v>104</v>
      </c>
      <c r="C71" s="35" t="s">
        <v>41</v>
      </c>
      <c r="D71" s="36">
        <v>96</v>
      </c>
      <c r="E71" s="36">
        <v>9</v>
      </c>
      <c r="F71" s="36">
        <v>8760</v>
      </c>
      <c r="G71" s="37">
        <f t="shared" si="12"/>
        <v>7568.64</v>
      </c>
      <c r="H71" s="51" t="s">
        <v>42</v>
      </c>
      <c r="I71" s="36">
        <v>48</v>
      </c>
      <c r="J71" s="36">
        <v>9</v>
      </c>
      <c r="K71" s="36">
        <v>8760</v>
      </c>
      <c r="L71" s="36">
        <f t="shared" si="8"/>
        <v>3784.32</v>
      </c>
      <c r="M71" s="39">
        <f t="shared" si="11"/>
        <v>3784.32</v>
      </c>
      <c r="N71" s="40">
        <v>1</v>
      </c>
      <c r="O71" s="37">
        <f t="shared" si="7"/>
        <v>3784.32</v>
      </c>
      <c r="P71" s="41"/>
      <c r="Q71" s="42"/>
      <c r="R71" s="43"/>
      <c r="S71" s="42"/>
      <c r="T71" s="44"/>
      <c r="U71" s="45"/>
    </row>
    <row r="72" spans="2:21" ht="12.75">
      <c r="B72" s="38" t="s">
        <v>106</v>
      </c>
      <c r="C72" s="35"/>
      <c r="D72" s="36"/>
      <c r="E72" s="36"/>
      <c r="F72" s="36"/>
      <c r="G72" s="37"/>
      <c r="H72" s="51"/>
      <c r="I72" s="36"/>
      <c r="J72" s="36"/>
      <c r="K72" s="36"/>
      <c r="L72" s="36">
        <f t="shared" si="8"/>
        <v>0</v>
      </c>
      <c r="M72" s="39">
        <f t="shared" si="11"/>
        <v>0</v>
      </c>
      <c r="N72" s="40">
        <v>1</v>
      </c>
      <c r="O72" s="37">
        <f t="shared" si="7"/>
        <v>0</v>
      </c>
      <c r="P72" s="41"/>
      <c r="Q72" s="42"/>
      <c r="R72" s="43"/>
      <c r="S72" s="42"/>
      <c r="T72" s="44"/>
      <c r="U72" s="45"/>
    </row>
    <row r="73" spans="2:21" ht="12.75">
      <c r="B73" s="38" t="s">
        <v>107</v>
      </c>
      <c r="C73" s="35" t="s">
        <v>96</v>
      </c>
      <c r="D73" s="36">
        <v>192</v>
      </c>
      <c r="E73" s="36">
        <v>72</v>
      </c>
      <c r="F73" s="36">
        <v>1000</v>
      </c>
      <c r="G73" s="37">
        <f aca="true" t="shared" si="13" ref="G73:G108">+D73*E73*F73/1000</f>
        <v>13824</v>
      </c>
      <c r="H73" s="51" t="s">
        <v>294</v>
      </c>
      <c r="I73" s="36">
        <v>95</v>
      </c>
      <c r="J73" s="36">
        <v>72</v>
      </c>
      <c r="K73" s="36">
        <v>1000</v>
      </c>
      <c r="L73" s="36">
        <f t="shared" si="8"/>
        <v>6840</v>
      </c>
      <c r="M73" s="39">
        <f t="shared" si="11"/>
        <v>6984</v>
      </c>
      <c r="N73" s="40">
        <v>1</v>
      </c>
      <c r="O73" s="37">
        <f t="shared" si="7"/>
        <v>6984</v>
      </c>
      <c r="P73" s="41"/>
      <c r="Q73" s="42"/>
      <c r="R73" s="43"/>
      <c r="S73" s="42"/>
      <c r="T73" s="44"/>
      <c r="U73" s="45"/>
    </row>
    <row r="74" spans="2:21" ht="12.75">
      <c r="B74" s="76" t="s">
        <v>108</v>
      </c>
      <c r="C74" s="35" t="s">
        <v>60</v>
      </c>
      <c r="D74" s="36">
        <v>400</v>
      </c>
      <c r="E74" s="36">
        <v>12</v>
      </c>
      <c r="F74" s="36">
        <v>1000</v>
      </c>
      <c r="G74" s="37">
        <f>+D74*E74*F74/1000</f>
        <v>4800</v>
      </c>
      <c r="H74" s="51" t="s">
        <v>62</v>
      </c>
      <c r="I74" s="36">
        <v>400</v>
      </c>
      <c r="J74" s="36">
        <v>12</v>
      </c>
      <c r="K74" s="36">
        <v>1000</v>
      </c>
      <c r="L74" s="37">
        <f aca="true" t="shared" si="14" ref="L74:L79">+I74*J74*K74/1000</f>
        <v>4800</v>
      </c>
      <c r="M74" s="39">
        <f t="shared" si="11"/>
        <v>0</v>
      </c>
      <c r="N74" s="40">
        <v>1</v>
      </c>
      <c r="O74" s="37">
        <f t="shared" si="7"/>
        <v>0</v>
      </c>
      <c r="P74" s="41"/>
      <c r="Q74" s="42"/>
      <c r="R74" s="43"/>
      <c r="S74" s="42"/>
      <c r="T74" s="44"/>
      <c r="U74" s="45"/>
    </row>
    <row r="75" spans="2:21" ht="12.75">
      <c r="B75" s="76" t="s">
        <v>109</v>
      </c>
      <c r="C75" s="35" t="s">
        <v>60</v>
      </c>
      <c r="D75" s="36">
        <v>400</v>
      </c>
      <c r="E75" s="36">
        <v>12</v>
      </c>
      <c r="F75" s="36">
        <v>1000</v>
      </c>
      <c r="G75" s="37">
        <f>+D75*E75*F75/1000</f>
        <v>4800</v>
      </c>
      <c r="H75" s="51" t="s">
        <v>62</v>
      </c>
      <c r="I75" s="36">
        <v>400</v>
      </c>
      <c r="J75" s="36">
        <v>12</v>
      </c>
      <c r="K75" s="36">
        <v>1000</v>
      </c>
      <c r="L75" s="37">
        <f t="shared" si="14"/>
        <v>4800</v>
      </c>
      <c r="M75" s="39">
        <f t="shared" si="11"/>
        <v>0</v>
      </c>
      <c r="N75" s="40">
        <v>1</v>
      </c>
      <c r="O75" s="37">
        <f t="shared" si="7"/>
        <v>0</v>
      </c>
      <c r="P75" s="41"/>
      <c r="Q75" s="42"/>
      <c r="R75" s="43"/>
      <c r="S75" s="42"/>
      <c r="T75" s="44"/>
      <c r="U75" s="45"/>
    </row>
    <row r="76" spans="2:21" ht="12.75">
      <c r="B76" s="76" t="s">
        <v>110</v>
      </c>
      <c r="C76" s="35" t="s">
        <v>60</v>
      </c>
      <c r="D76" s="36">
        <v>400</v>
      </c>
      <c r="E76" s="36">
        <v>12</v>
      </c>
      <c r="F76" s="36">
        <v>1000</v>
      </c>
      <c r="G76" s="37">
        <f t="shared" si="13"/>
        <v>4800</v>
      </c>
      <c r="H76" s="51" t="s">
        <v>62</v>
      </c>
      <c r="I76" s="36">
        <v>400</v>
      </c>
      <c r="J76" s="36">
        <v>12</v>
      </c>
      <c r="K76" s="36">
        <v>1000</v>
      </c>
      <c r="L76" s="37">
        <f t="shared" si="14"/>
        <v>4800</v>
      </c>
      <c r="M76" s="39">
        <f t="shared" si="11"/>
        <v>0</v>
      </c>
      <c r="N76" s="40">
        <v>1</v>
      </c>
      <c r="O76" s="37">
        <f t="shared" si="7"/>
        <v>0</v>
      </c>
      <c r="P76" s="41"/>
      <c r="Q76" s="42"/>
      <c r="R76" s="43"/>
      <c r="S76" s="42"/>
      <c r="T76" s="44"/>
      <c r="U76" s="45"/>
    </row>
    <row r="77" spans="2:21" ht="12.75">
      <c r="B77" s="76" t="s">
        <v>111</v>
      </c>
      <c r="C77" s="35" t="s">
        <v>60</v>
      </c>
      <c r="D77" s="36">
        <v>400</v>
      </c>
      <c r="E77" s="36">
        <v>12</v>
      </c>
      <c r="F77" s="36">
        <v>1000</v>
      </c>
      <c r="G77" s="37">
        <f>+D77*E77*F77/1000</f>
        <v>4800</v>
      </c>
      <c r="H77" s="51" t="s">
        <v>62</v>
      </c>
      <c r="I77" s="36">
        <v>400</v>
      </c>
      <c r="J77" s="36">
        <v>12</v>
      </c>
      <c r="K77" s="36">
        <v>1000</v>
      </c>
      <c r="L77" s="37">
        <f t="shared" si="14"/>
        <v>4800</v>
      </c>
      <c r="M77" s="39">
        <f t="shared" si="11"/>
        <v>0</v>
      </c>
      <c r="N77" s="40">
        <v>1</v>
      </c>
      <c r="O77" s="37">
        <f t="shared" si="7"/>
        <v>0</v>
      </c>
      <c r="P77" s="41"/>
      <c r="Q77" s="42"/>
      <c r="R77" s="43"/>
      <c r="S77" s="42"/>
      <c r="T77" s="44"/>
      <c r="U77" s="45"/>
    </row>
    <row r="78" spans="2:21" ht="12.75">
      <c r="B78" s="76" t="s">
        <v>112</v>
      </c>
      <c r="C78" s="35" t="s">
        <v>60</v>
      </c>
      <c r="D78" s="36">
        <v>400</v>
      </c>
      <c r="E78" s="36">
        <v>12</v>
      </c>
      <c r="F78" s="36">
        <v>1000</v>
      </c>
      <c r="G78" s="37">
        <f>+D78*E78*F78/1000</f>
        <v>4800</v>
      </c>
      <c r="H78" s="51" t="s">
        <v>62</v>
      </c>
      <c r="I78" s="36">
        <v>400</v>
      </c>
      <c r="J78" s="36">
        <v>12</v>
      </c>
      <c r="K78" s="36">
        <v>1000</v>
      </c>
      <c r="L78" s="37">
        <f t="shared" si="14"/>
        <v>4800</v>
      </c>
      <c r="M78" s="39">
        <f t="shared" si="11"/>
        <v>0</v>
      </c>
      <c r="N78" s="40">
        <v>1</v>
      </c>
      <c r="O78" s="37">
        <f t="shared" si="7"/>
        <v>0</v>
      </c>
      <c r="P78" s="41"/>
      <c r="Q78" s="42"/>
      <c r="R78" s="43"/>
      <c r="S78" s="42"/>
      <c r="T78" s="44"/>
      <c r="U78" s="45"/>
    </row>
    <row r="79" spans="2:21" ht="12.75">
      <c r="B79" s="76" t="s">
        <v>113</v>
      </c>
      <c r="C79" s="35" t="s">
        <v>60</v>
      </c>
      <c r="D79" s="36">
        <v>400</v>
      </c>
      <c r="E79" s="36">
        <v>12</v>
      </c>
      <c r="F79" s="36">
        <v>1000</v>
      </c>
      <c r="G79" s="37">
        <f>+D79*E79*F79/1000</f>
        <v>4800</v>
      </c>
      <c r="H79" s="51" t="s">
        <v>62</v>
      </c>
      <c r="I79" s="36">
        <v>400</v>
      </c>
      <c r="J79" s="36">
        <v>12</v>
      </c>
      <c r="K79" s="36">
        <v>1000</v>
      </c>
      <c r="L79" s="37">
        <f t="shared" si="14"/>
        <v>4800</v>
      </c>
      <c r="M79" s="39">
        <f t="shared" si="11"/>
        <v>0</v>
      </c>
      <c r="N79" s="40">
        <v>1</v>
      </c>
      <c r="O79" s="37">
        <f t="shared" si="7"/>
        <v>0</v>
      </c>
      <c r="P79" s="41"/>
      <c r="Q79" s="42"/>
      <c r="R79" s="43"/>
      <c r="S79" s="42"/>
      <c r="T79" s="44"/>
      <c r="U79" s="45"/>
    </row>
    <row r="80" spans="2:21" ht="12.75">
      <c r="B80" s="38" t="s">
        <v>114</v>
      </c>
      <c r="C80" s="35" t="s">
        <v>43</v>
      </c>
      <c r="D80" s="36">
        <v>192</v>
      </c>
      <c r="E80" s="36">
        <v>18</v>
      </c>
      <c r="F80" s="36">
        <v>8760</v>
      </c>
      <c r="G80" s="37">
        <f t="shared" si="13"/>
        <v>30274.56</v>
      </c>
      <c r="H80" s="71" t="s">
        <v>295</v>
      </c>
      <c r="I80" s="36">
        <v>95</v>
      </c>
      <c r="J80" s="36">
        <v>18</v>
      </c>
      <c r="K80" s="36">
        <v>2200</v>
      </c>
      <c r="L80" s="36">
        <f t="shared" si="8"/>
        <v>3762</v>
      </c>
      <c r="M80" s="39">
        <f t="shared" si="11"/>
        <v>26512.56</v>
      </c>
      <c r="N80" s="40">
        <v>1</v>
      </c>
      <c r="O80" s="37">
        <f t="shared" si="7"/>
        <v>26512.56</v>
      </c>
      <c r="P80" s="41"/>
      <c r="Q80" s="42"/>
      <c r="R80" s="43"/>
      <c r="S80" s="42"/>
      <c r="T80" s="44"/>
      <c r="U80" s="45"/>
    </row>
    <row r="81" spans="2:21" ht="12.75">
      <c r="B81" s="38" t="s">
        <v>114</v>
      </c>
      <c r="C81" s="35" t="s">
        <v>115</v>
      </c>
      <c r="D81" s="36">
        <v>192</v>
      </c>
      <c r="E81" s="36">
        <v>4</v>
      </c>
      <c r="F81" s="36">
        <v>8760</v>
      </c>
      <c r="G81" s="37">
        <f t="shared" si="13"/>
        <v>6727.68</v>
      </c>
      <c r="H81" s="71" t="s">
        <v>296</v>
      </c>
      <c r="I81" s="36">
        <v>95</v>
      </c>
      <c r="J81" s="36">
        <v>4</v>
      </c>
      <c r="K81" s="36">
        <v>2200</v>
      </c>
      <c r="L81" s="36">
        <f t="shared" si="8"/>
        <v>836</v>
      </c>
      <c r="M81" s="39">
        <f t="shared" si="11"/>
        <v>5891.68</v>
      </c>
      <c r="N81" s="40">
        <v>1</v>
      </c>
      <c r="O81" s="37">
        <f t="shared" si="7"/>
        <v>5891.68</v>
      </c>
      <c r="P81" s="41"/>
      <c r="Q81" s="42"/>
      <c r="R81" s="43"/>
      <c r="S81" s="42"/>
      <c r="T81" s="44"/>
      <c r="U81" s="45"/>
    </row>
    <row r="82" spans="2:21" ht="12.75">
      <c r="B82" s="38" t="s">
        <v>116</v>
      </c>
      <c r="C82" s="35" t="s">
        <v>117</v>
      </c>
      <c r="D82" s="36">
        <v>144</v>
      </c>
      <c r="E82" s="36">
        <v>24</v>
      </c>
      <c r="F82" s="36">
        <v>2400</v>
      </c>
      <c r="G82" s="37">
        <f t="shared" si="13"/>
        <v>8294.4</v>
      </c>
      <c r="H82" s="71" t="s">
        <v>239</v>
      </c>
      <c r="I82" s="36">
        <v>73</v>
      </c>
      <c r="J82" s="36">
        <v>24</v>
      </c>
      <c r="K82" s="36">
        <v>2400</v>
      </c>
      <c r="L82" s="36">
        <f t="shared" si="8"/>
        <v>4204.8</v>
      </c>
      <c r="M82" s="39">
        <f t="shared" si="11"/>
        <v>4089.5999999999995</v>
      </c>
      <c r="N82" s="40">
        <v>1</v>
      </c>
      <c r="O82" s="37">
        <f t="shared" si="7"/>
        <v>4089.5999999999995</v>
      </c>
      <c r="P82" s="41"/>
      <c r="Q82" s="42"/>
      <c r="R82" s="43"/>
      <c r="S82" s="42"/>
      <c r="T82" s="44"/>
      <c r="U82" s="45"/>
    </row>
    <row r="83" spans="2:21" ht="12.75">
      <c r="B83" s="38" t="s">
        <v>118</v>
      </c>
      <c r="C83" s="35" t="s">
        <v>81</v>
      </c>
      <c r="D83" s="36">
        <v>144</v>
      </c>
      <c r="E83" s="36">
        <v>4</v>
      </c>
      <c r="F83" s="36">
        <v>2400</v>
      </c>
      <c r="G83" s="37">
        <f t="shared" si="13"/>
        <v>1382.4</v>
      </c>
      <c r="H83" s="71" t="s">
        <v>240</v>
      </c>
      <c r="I83" s="36">
        <v>73</v>
      </c>
      <c r="J83" s="36">
        <v>4</v>
      </c>
      <c r="K83" s="36">
        <v>2400</v>
      </c>
      <c r="L83" s="36">
        <f t="shared" si="8"/>
        <v>700.8</v>
      </c>
      <c r="M83" s="39">
        <f aca="true" t="shared" si="15" ref="M83:M112">+G83-L83</f>
        <v>681.6000000000001</v>
      </c>
      <c r="N83" s="40">
        <v>1</v>
      </c>
      <c r="O83" s="37">
        <f t="shared" si="7"/>
        <v>681.6000000000001</v>
      </c>
      <c r="P83" s="41"/>
      <c r="Q83" s="42"/>
      <c r="R83" s="43"/>
      <c r="S83" s="42"/>
      <c r="T83" s="44"/>
      <c r="U83" s="45"/>
    </row>
    <row r="84" spans="2:21" ht="12.75">
      <c r="B84" s="38" t="s">
        <v>59</v>
      </c>
      <c r="C84" s="35" t="s">
        <v>41</v>
      </c>
      <c r="D84" s="36">
        <v>96</v>
      </c>
      <c r="E84" s="36">
        <v>4</v>
      </c>
      <c r="F84" s="36">
        <v>8760</v>
      </c>
      <c r="G84" s="37">
        <f t="shared" si="13"/>
        <v>3363.84</v>
      </c>
      <c r="H84" s="51" t="s">
        <v>241</v>
      </c>
      <c r="I84" s="36">
        <v>48</v>
      </c>
      <c r="J84" s="36">
        <v>4</v>
      </c>
      <c r="K84" s="36">
        <v>200</v>
      </c>
      <c r="L84" s="36">
        <f t="shared" si="8"/>
        <v>38.4</v>
      </c>
      <c r="M84" s="39">
        <f t="shared" si="15"/>
        <v>3325.44</v>
      </c>
      <c r="N84" s="40">
        <v>1</v>
      </c>
      <c r="O84" s="37">
        <f t="shared" si="7"/>
        <v>3325.44</v>
      </c>
      <c r="P84" s="41"/>
      <c r="Q84" s="42"/>
      <c r="R84" s="43"/>
      <c r="S84" s="42"/>
      <c r="T84" s="44"/>
      <c r="U84" s="45"/>
    </row>
    <row r="85" spans="2:21" ht="12.75">
      <c r="B85" s="38" t="s">
        <v>119</v>
      </c>
      <c r="C85" s="35" t="s">
        <v>41</v>
      </c>
      <c r="D85" s="36">
        <v>96</v>
      </c>
      <c r="E85" s="36">
        <v>4</v>
      </c>
      <c r="F85" s="36">
        <v>2400</v>
      </c>
      <c r="G85" s="37">
        <f t="shared" si="13"/>
        <v>921.6</v>
      </c>
      <c r="H85" s="51" t="s">
        <v>242</v>
      </c>
      <c r="I85" s="36">
        <v>48</v>
      </c>
      <c r="J85" s="36">
        <v>4</v>
      </c>
      <c r="K85" s="36">
        <v>2400</v>
      </c>
      <c r="L85" s="36">
        <f t="shared" si="8"/>
        <v>460.8</v>
      </c>
      <c r="M85" s="39">
        <f t="shared" si="15"/>
        <v>460.8</v>
      </c>
      <c r="N85" s="40">
        <v>1</v>
      </c>
      <c r="O85" s="37">
        <f aca="true" t="shared" si="16" ref="O85:O112">M85*N85</f>
        <v>460.8</v>
      </c>
      <c r="P85" s="41"/>
      <c r="Q85" s="42"/>
      <c r="R85" s="43"/>
      <c r="S85" s="42"/>
      <c r="T85" s="44"/>
      <c r="U85" s="45"/>
    </row>
    <row r="86" spans="2:21" ht="12.75">
      <c r="B86" s="38" t="s">
        <v>120</v>
      </c>
      <c r="C86" s="35" t="s">
        <v>121</v>
      </c>
      <c r="D86" s="36">
        <v>288</v>
      </c>
      <c r="E86" s="36">
        <v>12</v>
      </c>
      <c r="F86" s="36">
        <v>8760</v>
      </c>
      <c r="G86" s="37">
        <f t="shared" si="13"/>
        <v>30274.56</v>
      </c>
      <c r="H86" s="51" t="s">
        <v>283</v>
      </c>
      <c r="I86" s="36">
        <v>144</v>
      </c>
      <c r="J86" s="36">
        <v>12</v>
      </c>
      <c r="K86" s="36">
        <v>3000</v>
      </c>
      <c r="L86" s="36">
        <f t="shared" si="8"/>
        <v>5184</v>
      </c>
      <c r="M86" s="39">
        <f t="shared" si="15"/>
        <v>25090.56</v>
      </c>
      <c r="N86" s="40">
        <v>1</v>
      </c>
      <c r="O86" s="37">
        <f t="shared" si="16"/>
        <v>25090.56</v>
      </c>
      <c r="P86" s="41"/>
      <c r="Q86" s="42"/>
      <c r="R86" s="43"/>
      <c r="S86" s="42"/>
      <c r="T86" s="44"/>
      <c r="U86" s="45"/>
    </row>
    <row r="87" spans="2:21" ht="12.75">
      <c r="B87" s="38" t="s">
        <v>122</v>
      </c>
      <c r="C87" s="35" t="s">
        <v>121</v>
      </c>
      <c r="D87" s="36">
        <v>288</v>
      </c>
      <c r="E87" s="36">
        <v>28</v>
      </c>
      <c r="F87" s="36">
        <v>2400</v>
      </c>
      <c r="G87" s="37">
        <f t="shared" si="13"/>
        <v>19353.6</v>
      </c>
      <c r="H87" s="51" t="s">
        <v>243</v>
      </c>
      <c r="I87" s="36">
        <v>144</v>
      </c>
      <c r="J87" s="36">
        <v>28</v>
      </c>
      <c r="K87" s="36">
        <v>2400</v>
      </c>
      <c r="L87" s="36">
        <f t="shared" si="8"/>
        <v>9676.8</v>
      </c>
      <c r="M87" s="39">
        <f t="shared" si="15"/>
        <v>9676.8</v>
      </c>
      <c r="N87" s="40">
        <v>1</v>
      </c>
      <c r="O87" s="37">
        <f t="shared" si="16"/>
        <v>9676.8</v>
      </c>
      <c r="P87" s="41"/>
      <c r="Q87" s="42"/>
      <c r="R87" s="43"/>
      <c r="S87" s="42"/>
      <c r="T87" s="44"/>
      <c r="U87" s="45"/>
    </row>
    <row r="88" spans="2:21" ht="12.75">
      <c r="B88" s="38" t="s">
        <v>123</v>
      </c>
      <c r="C88" s="35" t="s">
        <v>41</v>
      </c>
      <c r="D88" s="36">
        <v>96</v>
      </c>
      <c r="E88" s="36">
        <v>4</v>
      </c>
      <c r="F88" s="36">
        <v>8760</v>
      </c>
      <c r="G88" s="37">
        <f t="shared" si="13"/>
        <v>3363.84</v>
      </c>
      <c r="H88" s="51" t="s">
        <v>124</v>
      </c>
      <c r="I88" s="36">
        <v>48</v>
      </c>
      <c r="J88" s="36">
        <v>4</v>
      </c>
      <c r="K88" s="36">
        <v>8760</v>
      </c>
      <c r="L88" s="36">
        <f t="shared" si="8"/>
        <v>1681.92</v>
      </c>
      <c r="M88" s="39">
        <f t="shared" si="15"/>
        <v>1681.92</v>
      </c>
      <c r="N88" s="40">
        <v>1</v>
      </c>
      <c r="O88" s="37">
        <f t="shared" si="16"/>
        <v>1681.92</v>
      </c>
      <c r="P88" s="41"/>
      <c r="Q88" s="42"/>
      <c r="R88" s="43"/>
      <c r="S88" s="42"/>
      <c r="T88" s="44"/>
      <c r="U88" s="45"/>
    </row>
    <row r="89" spans="2:21" ht="12.75">
      <c r="B89" s="38" t="s">
        <v>125</v>
      </c>
      <c r="C89" s="35" t="s">
        <v>41</v>
      </c>
      <c r="D89" s="36">
        <v>96</v>
      </c>
      <c r="E89" s="36">
        <v>1</v>
      </c>
      <c r="F89" s="36">
        <v>8760</v>
      </c>
      <c r="G89" s="37">
        <f t="shared" si="13"/>
        <v>840.96</v>
      </c>
      <c r="H89" s="51" t="s">
        <v>124</v>
      </c>
      <c r="I89" s="36">
        <v>48</v>
      </c>
      <c r="J89" s="36">
        <v>1</v>
      </c>
      <c r="K89" s="36">
        <v>8760</v>
      </c>
      <c r="L89" s="36">
        <f aca="true" t="shared" si="17" ref="L89:L115">+I89*J89*K89/1000</f>
        <v>420.48</v>
      </c>
      <c r="M89" s="39">
        <f t="shared" si="15"/>
        <v>420.48</v>
      </c>
      <c r="N89" s="40">
        <v>1</v>
      </c>
      <c r="O89" s="37">
        <f t="shared" si="16"/>
        <v>420.48</v>
      </c>
      <c r="P89" s="41"/>
      <c r="Q89" s="42"/>
      <c r="R89" s="43"/>
      <c r="S89" s="42"/>
      <c r="T89" s="44"/>
      <c r="U89" s="45"/>
    </row>
    <row r="90" spans="2:21" ht="12.75">
      <c r="B90" s="38" t="s">
        <v>126</v>
      </c>
      <c r="C90" s="35" t="s">
        <v>41</v>
      </c>
      <c r="D90" s="36">
        <v>96</v>
      </c>
      <c r="E90" s="36">
        <v>25</v>
      </c>
      <c r="F90" s="36">
        <v>8760</v>
      </c>
      <c r="G90" s="37">
        <f t="shared" si="13"/>
        <v>21024</v>
      </c>
      <c r="H90" s="71" t="s">
        <v>226</v>
      </c>
      <c r="I90" s="36">
        <v>48</v>
      </c>
      <c r="J90" s="36">
        <v>25</v>
      </c>
      <c r="K90" s="36">
        <v>200</v>
      </c>
      <c r="L90" s="36">
        <f t="shared" si="17"/>
        <v>240</v>
      </c>
      <c r="M90" s="39">
        <f t="shared" si="15"/>
        <v>20784</v>
      </c>
      <c r="N90" s="40">
        <v>1</v>
      </c>
      <c r="O90" s="37">
        <f t="shared" si="16"/>
        <v>20784</v>
      </c>
      <c r="P90" s="41"/>
      <c r="Q90" s="42"/>
      <c r="R90" s="43"/>
      <c r="S90" s="42"/>
      <c r="T90" s="44"/>
      <c r="U90" s="45"/>
    </row>
    <row r="91" spans="2:21" ht="12.75">
      <c r="B91" s="76" t="s">
        <v>219</v>
      </c>
      <c r="C91" s="35" t="s">
        <v>127</v>
      </c>
      <c r="D91" s="36">
        <v>96</v>
      </c>
      <c r="E91" s="36">
        <v>230</v>
      </c>
      <c r="F91" s="36">
        <v>4380</v>
      </c>
      <c r="G91" s="37">
        <f t="shared" si="13"/>
        <v>96710.4</v>
      </c>
      <c r="H91" s="51" t="s">
        <v>128</v>
      </c>
      <c r="I91" s="36">
        <v>48</v>
      </c>
      <c r="J91" s="36">
        <v>230</v>
      </c>
      <c r="K91" s="36">
        <v>4380</v>
      </c>
      <c r="L91" s="36">
        <f t="shared" si="17"/>
        <v>48355.2</v>
      </c>
      <c r="M91" s="39">
        <f t="shared" si="15"/>
        <v>48355.2</v>
      </c>
      <c r="N91" s="40">
        <v>1</v>
      </c>
      <c r="O91" s="37">
        <f t="shared" si="16"/>
        <v>48355.2</v>
      </c>
      <c r="P91" s="41"/>
      <c r="Q91" s="42"/>
      <c r="R91" s="43"/>
      <c r="S91" s="42"/>
      <c r="T91" s="44"/>
      <c r="U91" s="45"/>
    </row>
    <row r="92" spans="2:21" ht="12.75">
      <c r="B92" s="76" t="s">
        <v>219</v>
      </c>
      <c r="C92" s="35" t="s">
        <v>48</v>
      </c>
      <c r="D92" s="36">
        <v>48</v>
      </c>
      <c r="E92" s="36">
        <v>26</v>
      </c>
      <c r="F92" s="36">
        <v>4380</v>
      </c>
      <c r="G92" s="37">
        <f t="shared" si="13"/>
        <v>5466.24</v>
      </c>
      <c r="H92" s="51" t="s">
        <v>49</v>
      </c>
      <c r="I92" s="36">
        <v>30</v>
      </c>
      <c r="J92" s="36">
        <v>2</v>
      </c>
      <c r="K92" s="36">
        <v>4380</v>
      </c>
      <c r="L92" s="36">
        <f t="shared" si="17"/>
        <v>262.8</v>
      </c>
      <c r="M92" s="39">
        <f t="shared" si="15"/>
        <v>5203.44</v>
      </c>
      <c r="N92" s="40">
        <v>1</v>
      </c>
      <c r="O92" s="37">
        <f t="shared" si="16"/>
        <v>5203.44</v>
      </c>
      <c r="P92" s="41"/>
      <c r="Q92" s="42"/>
      <c r="R92" s="43"/>
      <c r="S92" s="42"/>
      <c r="T92" s="44"/>
      <c r="U92" s="45"/>
    </row>
    <row r="93" spans="2:21" ht="12.75">
      <c r="B93" s="38" t="s">
        <v>57</v>
      </c>
      <c r="C93" s="35" t="s">
        <v>31</v>
      </c>
      <c r="D93" s="36">
        <v>150</v>
      </c>
      <c r="E93" s="36">
        <v>3</v>
      </c>
      <c r="F93" s="36">
        <v>150</v>
      </c>
      <c r="G93" s="37">
        <f t="shared" si="13"/>
        <v>67.5</v>
      </c>
      <c r="H93" s="71" t="s">
        <v>236</v>
      </c>
      <c r="I93" s="36">
        <v>25</v>
      </c>
      <c r="J93" s="36">
        <v>3</v>
      </c>
      <c r="K93" s="36">
        <v>150</v>
      </c>
      <c r="L93" s="36">
        <f t="shared" si="17"/>
        <v>11.25</v>
      </c>
      <c r="M93" s="39">
        <f t="shared" si="15"/>
        <v>56.25</v>
      </c>
      <c r="N93" s="40">
        <v>1</v>
      </c>
      <c r="O93" s="37">
        <f t="shared" si="16"/>
        <v>56.25</v>
      </c>
      <c r="P93" s="41"/>
      <c r="Q93" s="42"/>
      <c r="R93" s="43"/>
      <c r="S93" s="42"/>
      <c r="T93" s="44"/>
      <c r="U93" s="45"/>
    </row>
    <row r="94" spans="2:21" ht="12.75">
      <c r="B94" s="38" t="s">
        <v>129</v>
      </c>
      <c r="C94" s="35" t="s">
        <v>41</v>
      </c>
      <c r="D94" s="36">
        <v>96</v>
      </c>
      <c r="E94" s="36">
        <v>8</v>
      </c>
      <c r="F94" s="36">
        <v>8760</v>
      </c>
      <c r="G94" s="37">
        <f t="shared" si="13"/>
        <v>6727.68</v>
      </c>
      <c r="H94" s="51" t="s">
        <v>297</v>
      </c>
      <c r="I94" s="36">
        <v>48</v>
      </c>
      <c r="J94" s="36">
        <v>8</v>
      </c>
      <c r="K94" s="36">
        <v>8760</v>
      </c>
      <c r="L94" s="36">
        <f t="shared" si="17"/>
        <v>3363.84</v>
      </c>
      <c r="M94" s="39">
        <f t="shared" si="15"/>
        <v>3363.84</v>
      </c>
      <c r="N94" s="40">
        <v>1</v>
      </c>
      <c r="O94" s="37">
        <f t="shared" si="16"/>
        <v>3363.84</v>
      </c>
      <c r="P94" s="41"/>
      <c r="Q94" s="42"/>
      <c r="R94" s="43"/>
      <c r="S94" s="42"/>
      <c r="T94" s="44"/>
      <c r="U94" s="45"/>
    </row>
    <row r="95" spans="2:21" ht="12.75">
      <c r="B95" s="38" t="s">
        <v>130</v>
      </c>
      <c r="C95" s="35" t="s">
        <v>81</v>
      </c>
      <c r="D95" s="36">
        <v>144</v>
      </c>
      <c r="E95" s="36">
        <v>1</v>
      </c>
      <c r="F95" s="36">
        <v>8760</v>
      </c>
      <c r="G95" s="37">
        <f t="shared" si="13"/>
        <v>1261.44</v>
      </c>
      <c r="H95" s="71" t="s">
        <v>244</v>
      </c>
      <c r="I95" s="36">
        <v>73</v>
      </c>
      <c r="J95" s="36">
        <v>1</v>
      </c>
      <c r="K95" s="36">
        <v>200</v>
      </c>
      <c r="L95" s="36">
        <f t="shared" si="17"/>
        <v>14.6</v>
      </c>
      <c r="M95" s="39">
        <f t="shared" si="15"/>
        <v>1246.8400000000001</v>
      </c>
      <c r="N95" s="40">
        <v>1</v>
      </c>
      <c r="O95" s="37">
        <f t="shared" si="16"/>
        <v>1246.8400000000001</v>
      </c>
      <c r="P95" s="41"/>
      <c r="Q95" s="42"/>
      <c r="R95" s="43"/>
      <c r="S95" s="42"/>
      <c r="T95" s="44"/>
      <c r="U95" s="45"/>
    </row>
    <row r="96" spans="2:21" ht="12.75">
      <c r="B96" s="38" t="s">
        <v>130</v>
      </c>
      <c r="C96" s="35" t="s">
        <v>41</v>
      </c>
      <c r="D96" s="36">
        <v>96</v>
      </c>
      <c r="E96" s="36">
        <v>1</v>
      </c>
      <c r="F96" s="36">
        <v>8760</v>
      </c>
      <c r="G96" s="37">
        <f t="shared" si="13"/>
        <v>840.96</v>
      </c>
      <c r="H96" s="51" t="s">
        <v>233</v>
      </c>
      <c r="I96" s="36">
        <v>48</v>
      </c>
      <c r="J96" s="36">
        <v>1</v>
      </c>
      <c r="K96" s="36">
        <v>200</v>
      </c>
      <c r="L96" s="36">
        <f t="shared" si="17"/>
        <v>9.6</v>
      </c>
      <c r="M96" s="39">
        <f t="shared" si="15"/>
        <v>831.36</v>
      </c>
      <c r="N96" s="40">
        <v>1</v>
      </c>
      <c r="O96" s="37">
        <f t="shared" si="16"/>
        <v>831.36</v>
      </c>
      <c r="P96" s="41"/>
      <c r="Q96" s="42"/>
      <c r="R96" s="43"/>
      <c r="S96" s="42"/>
      <c r="T96" s="44"/>
      <c r="U96" s="45"/>
    </row>
    <row r="97" spans="2:21" ht="12.75">
      <c r="B97" s="76" t="s">
        <v>131</v>
      </c>
      <c r="C97" s="35" t="s">
        <v>43</v>
      </c>
      <c r="D97" s="36">
        <v>192</v>
      </c>
      <c r="E97" s="36">
        <v>8</v>
      </c>
      <c r="F97" s="36">
        <v>8760</v>
      </c>
      <c r="G97" s="37">
        <f t="shared" si="13"/>
        <v>13455.36</v>
      </c>
      <c r="H97" s="71" t="s">
        <v>132</v>
      </c>
      <c r="I97" s="36">
        <v>95</v>
      </c>
      <c r="J97" s="36">
        <v>8</v>
      </c>
      <c r="K97" s="36">
        <v>8760</v>
      </c>
      <c r="L97" s="36">
        <f t="shared" si="17"/>
        <v>6657.6</v>
      </c>
      <c r="M97" s="39">
        <f t="shared" si="15"/>
        <v>6797.76</v>
      </c>
      <c r="N97" s="40">
        <v>1</v>
      </c>
      <c r="O97" s="37">
        <f t="shared" si="16"/>
        <v>6797.76</v>
      </c>
      <c r="P97" s="41"/>
      <c r="Q97" s="42"/>
      <c r="R97" s="43"/>
      <c r="S97" s="42"/>
      <c r="T97" s="44"/>
      <c r="U97" s="45"/>
    </row>
    <row r="98" spans="2:21" ht="12.75">
      <c r="B98" s="38" t="s">
        <v>50</v>
      </c>
      <c r="C98" s="35" t="s">
        <v>41</v>
      </c>
      <c r="D98" s="36">
        <v>96</v>
      </c>
      <c r="E98" s="36">
        <v>10</v>
      </c>
      <c r="F98" s="36">
        <v>8760</v>
      </c>
      <c r="G98" s="37">
        <f t="shared" si="13"/>
        <v>8409.6</v>
      </c>
      <c r="H98" s="71" t="s">
        <v>233</v>
      </c>
      <c r="I98" s="36">
        <v>48</v>
      </c>
      <c r="J98" s="36">
        <v>10</v>
      </c>
      <c r="K98" s="36">
        <v>2500</v>
      </c>
      <c r="L98" s="36">
        <f t="shared" si="17"/>
        <v>1200</v>
      </c>
      <c r="M98" s="39">
        <f t="shared" si="15"/>
        <v>7209.6</v>
      </c>
      <c r="N98" s="40">
        <v>1</v>
      </c>
      <c r="O98" s="37">
        <f t="shared" si="16"/>
        <v>7209.6</v>
      </c>
      <c r="P98" s="41"/>
      <c r="Q98" s="42"/>
      <c r="R98" s="43"/>
      <c r="S98" s="42"/>
      <c r="T98" s="44"/>
      <c r="U98" s="45"/>
    </row>
    <row r="99" spans="2:21" ht="12.75">
      <c r="B99" s="38" t="s">
        <v>133</v>
      </c>
      <c r="C99" s="35" t="s">
        <v>43</v>
      </c>
      <c r="D99" s="36">
        <v>192</v>
      </c>
      <c r="E99" s="36">
        <v>1</v>
      </c>
      <c r="F99" s="36">
        <v>8760</v>
      </c>
      <c r="G99" s="37">
        <f t="shared" si="13"/>
        <v>1681.92</v>
      </c>
      <c r="H99" s="71" t="s">
        <v>228</v>
      </c>
      <c r="I99" s="36">
        <v>95</v>
      </c>
      <c r="J99" s="36">
        <v>1</v>
      </c>
      <c r="K99" s="36">
        <v>200</v>
      </c>
      <c r="L99" s="36">
        <f t="shared" si="17"/>
        <v>19</v>
      </c>
      <c r="M99" s="39">
        <f t="shared" si="15"/>
        <v>1662.92</v>
      </c>
      <c r="N99" s="40">
        <v>1</v>
      </c>
      <c r="O99" s="37">
        <f t="shared" si="16"/>
        <v>1662.92</v>
      </c>
      <c r="P99" s="41"/>
      <c r="Q99" s="42"/>
      <c r="R99" s="43"/>
      <c r="S99" s="42"/>
      <c r="T99" s="44"/>
      <c r="U99" s="45"/>
    </row>
    <row r="100" spans="2:21" ht="12.75">
      <c r="B100" s="38" t="s">
        <v>135</v>
      </c>
      <c r="C100" s="35" t="s">
        <v>43</v>
      </c>
      <c r="D100" s="36">
        <v>192</v>
      </c>
      <c r="E100" s="36">
        <v>8</v>
      </c>
      <c r="F100" s="36">
        <v>2000</v>
      </c>
      <c r="G100" s="37">
        <f t="shared" si="13"/>
        <v>3072</v>
      </c>
      <c r="H100" s="71" t="s">
        <v>295</v>
      </c>
      <c r="I100" s="36">
        <v>95</v>
      </c>
      <c r="J100" s="36">
        <v>8</v>
      </c>
      <c r="K100" s="36">
        <v>2000</v>
      </c>
      <c r="L100" s="36">
        <f t="shared" si="17"/>
        <v>1520</v>
      </c>
      <c r="M100" s="39">
        <f t="shared" si="15"/>
        <v>1552</v>
      </c>
      <c r="N100" s="40">
        <v>1</v>
      </c>
      <c r="O100" s="37">
        <f t="shared" si="16"/>
        <v>1552</v>
      </c>
      <c r="P100" s="41"/>
      <c r="Q100" s="42"/>
      <c r="R100" s="43"/>
      <c r="S100" s="42"/>
      <c r="T100" s="44"/>
      <c r="U100" s="45"/>
    </row>
    <row r="101" spans="2:21" ht="12.75">
      <c r="B101" s="38" t="s">
        <v>136</v>
      </c>
      <c r="C101" s="35" t="s">
        <v>43</v>
      </c>
      <c r="D101" s="36">
        <v>192</v>
      </c>
      <c r="E101" s="36">
        <v>4</v>
      </c>
      <c r="F101" s="36">
        <v>2000</v>
      </c>
      <c r="G101" s="37">
        <f t="shared" si="13"/>
        <v>1536</v>
      </c>
      <c r="H101" s="71" t="s">
        <v>295</v>
      </c>
      <c r="I101" s="36">
        <v>95</v>
      </c>
      <c r="J101" s="36">
        <v>4</v>
      </c>
      <c r="K101" s="36">
        <v>2000</v>
      </c>
      <c r="L101" s="36">
        <f t="shared" si="17"/>
        <v>760</v>
      </c>
      <c r="M101" s="39">
        <f t="shared" si="15"/>
        <v>776</v>
      </c>
      <c r="N101" s="40">
        <v>1</v>
      </c>
      <c r="O101" s="37">
        <f t="shared" si="16"/>
        <v>776</v>
      </c>
      <c r="P101" s="41"/>
      <c r="Q101" s="42"/>
      <c r="R101" s="43"/>
      <c r="S101" s="42"/>
      <c r="T101" s="44"/>
      <c r="U101" s="45"/>
    </row>
    <row r="102" spans="2:21" ht="12.75">
      <c r="B102" s="38" t="s">
        <v>137</v>
      </c>
      <c r="C102" s="35" t="s">
        <v>41</v>
      </c>
      <c r="D102" s="36">
        <v>96</v>
      </c>
      <c r="E102" s="36">
        <v>3</v>
      </c>
      <c r="F102" s="36">
        <v>8760</v>
      </c>
      <c r="G102" s="37">
        <f t="shared" si="13"/>
        <v>2522.88</v>
      </c>
      <c r="H102" s="51" t="s">
        <v>124</v>
      </c>
      <c r="I102" s="36">
        <v>48</v>
      </c>
      <c r="J102" s="36">
        <v>3</v>
      </c>
      <c r="K102" s="36">
        <v>8760</v>
      </c>
      <c r="L102" s="36">
        <f t="shared" si="17"/>
        <v>1261.44</v>
      </c>
      <c r="M102" s="39">
        <f t="shared" si="15"/>
        <v>1261.44</v>
      </c>
      <c r="N102" s="40">
        <v>1</v>
      </c>
      <c r="O102" s="37">
        <f t="shared" si="16"/>
        <v>1261.44</v>
      </c>
      <c r="P102" s="41"/>
      <c r="Q102" s="42"/>
      <c r="R102" s="43"/>
      <c r="S102" s="42"/>
      <c r="T102" s="44"/>
      <c r="U102" s="45"/>
    </row>
    <row r="103" spans="2:21" ht="12.75">
      <c r="B103" s="38" t="s">
        <v>138</v>
      </c>
      <c r="C103" s="35" t="s">
        <v>31</v>
      </c>
      <c r="D103" s="36">
        <v>75</v>
      </c>
      <c r="E103" s="36">
        <v>4</v>
      </c>
      <c r="F103" s="36">
        <v>8760</v>
      </c>
      <c r="G103" s="37">
        <f t="shared" si="13"/>
        <v>2628</v>
      </c>
      <c r="H103" s="71" t="s">
        <v>139</v>
      </c>
      <c r="I103" s="36">
        <v>25</v>
      </c>
      <c r="J103" s="36">
        <v>4</v>
      </c>
      <c r="K103" s="36">
        <v>8760</v>
      </c>
      <c r="L103" s="36">
        <f t="shared" si="17"/>
        <v>876</v>
      </c>
      <c r="M103" s="39">
        <f t="shared" si="15"/>
        <v>1752</v>
      </c>
      <c r="N103" s="40">
        <v>1</v>
      </c>
      <c r="O103" s="37">
        <f t="shared" si="16"/>
        <v>1752</v>
      </c>
      <c r="P103" s="41"/>
      <c r="Q103" s="42"/>
      <c r="R103" s="43"/>
      <c r="S103" s="42"/>
      <c r="T103" s="44"/>
      <c r="U103" s="45"/>
    </row>
    <row r="104" spans="2:21" ht="12.75">
      <c r="B104" s="38" t="s">
        <v>140</v>
      </c>
      <c r="C104" s="35" t="s">
        <v>43</v>
      </c>
      <c r="D104" s="36">
        <v>192</v>
      </c>
      <c r="E104" s="36">
        <v>38</v>
      </c>
      <c r="F104" s="36">
        <v>8760</v>
      </c>
      <c r="G104" s="37">
        <f t="shared" si="13"/>
        <v>63912.96</v>
      </c>
      <c r="H104" s="71" t="s">
        <v>141</v>
      </c>
      <c r="I104" s="36">
        <v>95</v>
      </c>
      <c r="J104" s="36">
        <v>38</v>
      </c>
      <c r="K104" s="36">
        <v>8760</v>
      </c>
      <c r="L104" s="36">
        <f t="shared" si="17"/>
        <v>31623.6</v>
      </c>
      <c r="M104" s="39">
        <f t="shared" si="15"/>
        <v>32289.36</v>
      </c>
      <c r="N104" s="40">
        <v>1</v>
      </c>
      <c r="O104" s="37">
        <f t="shared" si="16"/>
        <v>32289.36</v>
      </c>
      <c r="P104" s="41"/>
      <c r="Q104" s="42"/>
      <c r="R104" s="43"/>
      <c r="S104" s="42"/>
      <c r="T104" s="44"/>
      <c r="U104" s="45"/>
    </row>
    <row r="105" spans="2:21" ht="12.75">
      <c r="B105" s="38" t="s">
        <v>140</v>
      </c>
      <c r="C105" s="35" t="s">
        <v>41</v>
      </c>
      <c r="D105" s="36">
        <v>96</v>
      </c>
      <c r="E105" s="36">
        <v>2</v>
      </c>
      <c r="F105" s="36">
        <v>8760</v>
      </c>
      <c r="G105" s="37">
        <f t="shared" si="13"/>
        <v>1681.92</v>
      </c>
      <c r="H105" s="71" t="s">
        <v>142</v>
      </c>
      <c r="I105" s="36">
        <v>48</v>
      </c>
      <c r="J105" s="36">
        <v>2</v>
      </c>
      <c r="K105" s="36">
        <v>8760</v>
      </c>
      <c r="L105" s="36">
        <f t="shared" si="17"/>
        <v>840.96</v>
      </c>
      <c r="M105" s="39">
        <f t="shared" si="15"/>
        <v>840.96</v>
      </c>
      <c r="N105" s="40">
        <v>1</v>
      </c>
      <c r="O105" s="37">
        <f t="shared" si="16"/>
        <v>840.96</v>
      </c>
      <c r="P105" s="41"/>
      <c r="Q105" s="42"/>
      <c r="R105" s="43"/>
      <c r="S105" s="42"/>
      <c r="T105" s="44"/>
      <c r="U105" s="45"/>
    </row>
    <row r="106" spans="2:21" ht="12.75">
      <c r="B106" s="38" t="s">
        <v>50</v>
      </c>
      <c r="C106" s="35" t="s">
        <v>43</v>
      </c>
      <c r="D106" s="36">
        <v>192</v>
      </c>
      <c r="E106" s="36">
        <v>1</v>
      </c>
      <c r="F106" s="36">
        <v>8760</v>
      </c>
      <c r="G106" s="37">
        <f>+D106*E106*F106/1000</f>
        <v>1681.92</v>
      </c>
      <c r="H106" s="71" t="s">
        <v>238</v>
      </c>
      <c r="I106" s="36">
        <v>95</v>
      </c>
      <c r="J106" s="36">
        <v>1</v>
      </c>
      <c r="K106" s="36">
        <v>2500</v>
      </c>
      <c r="L106" s="36">
        <f t="shared" si="17"/>
        <v>237.5</v>
      </c>
      <c r="M106" s="39">
        <f t="shared" si="15"/>
        <v>1444.42</v>
      </c>
      <c r="N106" s="40">
        <v>1</v>
      </c>
      <c r="O106" s="37">
        <f t="shared" si="16"/>
        <v>1444.42</v>
      </c>
      <c r="P106" s="41"/>
      <c r="Q106" s="42"/>
      <c r="R106" s="43"/>
      <c r="S106" s="42"/>
      <c r="T106" s="44"/>
      <c r="U106" s="45"/>
    </row>
    <row r="107" spans="2:21" ht="12.75">
      <c r="B107" s="38" t="s">
        <v>143</v>
      </c>
      <c r="C107" s="35" t="s">
        <v>81</v>
      </c>
      <c r="D107" s="36">
        <v>144</v>
      </c>
      <c r="E107" s="36">
        <v>2</v>
      </c>
      <c r="F107" s="36">
        <v>8760</v>
      </c>
      <c r="G107" s="37">
        <f t="shared" si="13"/>
        <v>2522.88</v>
      </c>
      <c r="H107" s="71" t="s">
        <v>240</v>
      </c>
      <c r="I107" s="36">
        <v>73</v>
      </c>
      <c r="J107" s="36">
        <v>2</v>
      </c>
      <c r="K107" s="36">
        <v>200</v>
      </c>
      <c r="L107" s="36">
        <f t="shared" si="17"/>
        <v>29.2</v>
      </c>
      <c r="M107" s="39">
        <f t="shared" si="15"/>
        <v>2493.6800000000003</v>
      </c>
      <c r="N107" s="40">
        <v>1</v>
      </c>
      <c r="O107" s="37">
        <f t="shared" si="16"/>
        <v>2493.6800000000003</v>
      </c>
      <c r="P107" s="41"/>
      <c r="Q107" s="42"/>
      <c r="R107" s="43"/>
      <c r="S107" s="42"/>
      <c r="T107" s="44"/>
      <c r="U107" s="45"/>
    </row>
    <row r="108" spans="2:21" ht="12.75">
      <c r="B108" s="38" t="s">
        <v>143</v>
      </c>
      <c r="C108" s="35" t="s">
        <v>41</v>
      </c>
      <c r="D108" s="36">
        <v>96</v>
      </c>
      <c r="E108" s="36">
        <v>1</v>
      </c>
      <c r="F108" s="36">
        <v>8760</v>
      </c>
      <c r="G108" s="37">
        <f t="shared" si="13"/>
        <v>840.96</v>
      </c>
      <c r="H108" s="71" t="s">
        <v>246</v>
      </c>
      <c r="I108" s="36">
        <v>48</v>
      </c>
      <c r="J108" s="36">
        <v>1</v>
      </c>
      <c r="K108" s="36">
        <v>200</v>
      </c>
      <c r="L108" s="36">
        <f t="shared" si="17"/>
        <v>9.6</v>
      </c>
      <c r="M108" s="39">
        <f t="shared" si="15"/>
        <v>831.36</v>
      </c>
      <c r="N108" s="40">
        <v>1</v>
      </c>
      <c r="O108" s="37">
        <f t="shared" si="16"/>
        <v>831.36</v>
      </c>
      <c r="P108" s="41"/>
      <c r="Q108" s="42"/>
      <c r="R108" s="43"/>
      <c r="S108" s="42"/>
      <c r="T108" s="44"/>
      <c r="U108" s="45"/>
    </row>
    <row r="109" spans="2:21" ht="12.75">
      <c r="B109" s="38" t="s">
        <v>46</v>
      </c>
      <c r="C109" s="35" t="s">
        <v>81</v>
      </c>
      <c r="D109" s="36">
        <v>144</v>
      </c>
      <c r="E109" s="36">
        <v>2</v>
      </c>
      <c r="F109" s="36">
        <v>8760</v>
      </c>
      <c r="G109" s="37">
        <f aca="true" t="shared" si="18" ref="G109:G139">+D109*E109*F109/1000</f>
        <v>2522.88</v>
      </c>
      <c r="H109" s="71" t="s">
        <v>240</v>
      </c>
      <c r="I109" s="36">
        <v>73</v>
      </c>
      <c r="J109" s="36">
        <v>2</v>
      </c>
      <c r="K109" s="36">
        <v>200</v>
      </c>
      <c r="L109" s="36">
        <f>+I109*J109*K109/1000</f>
        <v>29.2</v>
      </c>
      <c r="M109" s="39">
        <f t="shared" si="15"/>
        <v>2493.6800000000003</v>
      </c>
      <c r="N109" s="40">
        <v>1</v>
      </c>
      <c r="O109" s="37">
        <f t="shared" si="16"/>
        <v>2493.6800000000003</v>
      </c>
      <c r="P109" s="41"/>
      <c r="Q109" s="42"/>
      <c r="R109" s="43"/>
      <c r="S109" s="42"/>
      <c r="T109" s="44"/>
      <c r="U109" s="45"/>
    </row>
    <row r="110" spans="2:21" ht="12.75">
      <c r="B110" s="38" t="s">
        <v>46</v>
      </c>
      <c r="C110" s="35" t="s">
        <v>41</v>
      </c>
      <c r="D110" s="36">
        <v>96</v>
      </c>
      <c r="E110" s="36">
        <v>1</v>
      </c>
      <c r="F110" s="36">
        <v>8760</v>
      </c>
      <c r="G110" s="37">
        <f t="shared" si="18"/>
        <v>840.96</v>
      </c>
      <c r="H110" s="71" t="s">
        <v>246</v>
      </c>
      <c r="I110" s="36">
        <v>48</v>
      </c>
      <c r="J110" s="36">
        <v>1</v>
      </c>
      <c r="K110" s="36">
        <v>200</v>
      </c>
      <c r="L110" s="36">
        <f>+I110*J110*K110/1000</f>
        <v>9.6</v>
      </c>
      <c r="M110" s="39">
        <f t="shared" si="15"/>
        <v>831.36</v>
      </c>
      <c r="N110" s="40">
        <v>1</v>
      </c>
      <c r="O110" s="37">
        <f t="shared" si="16"/>
        <v>831.36</v>
      </c>
      <c r="P110" s="41"/>
      <c r="Q110" s="42"/>
      <c r="R110" s="43"/>
      <c r="S110" s="42"/>
      <c r="T110" s="44"/>
      <c r="U110" s="45"/>
    </row>
    <row r="111" spans="2:21" ht="12.75">
      <c r="B111" s="38" t="s">
        <v>144</v>
      </c>
      <c r="C111" s="35" t="s">
        <v>48</v>
      </c>
      <c r="D111" s="36">
        <v>48</v>
      </c>
      <c r="E111" s="36">
        <v>1</v>
      </c>
      <c r="F111" s="36">
        <v>2000</v>
      </c>
      <c r="G111" s="37">
        <f t="shared" si="18"/>
        <v>96</v>
      </c>
      <c r="H111" s="51" t="s">
        <v>245</v>
      </c>
      <c r="I111" s="36">
        <v>30</v>
      </c>
      <c r="J111" s="36">
        <v>1</v>
      </c>
      <c r="K111" s="36">
        <v>2000</v>
      </c>
      <c r="L111" s="36">
        <f t="shared" si="17"/>
        <v>60</v>
      </c>
      <c r="M111" s="39">
        <f t="shared" si="15"/>
        <v>36</v>
      </c>
      <c r="N111" s="69">
        <v>1</v>
      </c>
      <c r="O111" s="37">
        <f t="shared" si="16"/>
        <v>36</v>
      </c>
      <c r="P111" s="41"/>
      <c r="Q111" s="42"/>
      <c r="R111" s="43"/>
      <c r="S111" s="42"/>
      <c r="T111" s="44"/>
      <c r="U111" s="45"/>
    </row>
    <row r="112" spans="2:21" ht="12.75">
      <c r="B112" s="38" t="s">
        <v>145</v>
      </c>
      <c r="C112" s="35" t="s">
        <v>52</v>
      </c>
      <c r="D112" s="36">
        <v>96</v>
      </c>
      <c r="E112" s="36">
        <v>32</v>
      </c>
      <c r="F112" s="36">
        <v>8760</v>
      </c>
      <c r="G112" s="37">
        <f t="shared" si="18"/>
        <v>26910.72</v>
      </c>
      <c r="H112" s="71" t="s">
        <v>247</v>
      </c>
      <c r="I112" s="36">
        <v>48</v>
      </c>
      <c r="J112" s="36">
        <v>32</v>
      </c>
      <c r="K112" s="36">
        <v>2500</v>
      </c>
      <c r="L112" s="36">
        <f t="shared" si="17"/>
        <v>3840</v>
      </c>
      <c r="M112" s="39">
        <f t="shared" si="15"/>
        <v>23070.72</v>
      </c>
      <c r="N112" s="69">
        <v>1</v>
      </c>
      <c r="O112" s="37">
        <f t="shared" si="16"/>
        <v>23070.72</v>
      </c>
      <c r="P112" s="41"/>
      <c r="Q112" s="42"/>
      <c r="R112" s="43"/>
      <c r="S112" s="42"/>
      <c r="T112" s="44"/>
      <c r="U112" s="45"/>
    </row>
    <row r="113" spans="2:21" ht="25.5">
      <c r="B113" s="38" t="s">
        <v>146</v>
      </c>
      <c r="C113" s="35" t="s">
        <v>52</v>
      </c>
      <c r="D113" s="36">
        <v>96</v>
      </c>
      <c r="E113" s="36">
        <v>48</v>
      </c>
      <c r="F113" s="36">
        <v>8760</v>
      </c>
      <c r="G113" s="37">
        <f t="shared" si="18"/>
        <v>40366.08</v>
      </c>
      <c r="H113" s="71" t="s">
        <v>271</v>
      </c>
      <c r="I113" s="36">
        <v>48</v>
      </c>
      <c r="J113" s="36">
        <v>48</v>
      </c>
      <c r="K113" s="36">
        <f>(8760+2500)/2</f>
        <v>5630</v>
      </c>
      <c r="L113" s="36">
        <f t="shared" si="17"/>
        <v>12971.52</v>
      </c>
      <c r="M113" s="39">
        <f aca="true" t="shared" si="19" ref="M113:M123">+G113-L113</f>
        <v>27394.56</v>
      </c>
      <c r="N113" s="69">
        <v>1</v>
      </c>
      <c r="O113" s="37">
        <f>M113*N113</f>
        <v>27394.56</v>
      </c>
      <c r="P113" s="41"/>
      <c r="Q113" s="42"/>
      <c r="R113" s="43"/>
      <c r="S113" s="42"/>
      <c r="T113" s="44"/>
      <c r="U113" s="45"/>
    </row>
    <row r="114" spans="2:21" ht="12.75">
      <c r="B114" s="38" t="s">
        <v>146</v>
      </c>
      <c r="C114" s="35" t="s">
        <v>55</v>
      </c>
      <c r="D114" s="36">
        <v>59</v>
      </c>
      <c r="E114" s="36">
        <v>2</v>
      </c>
      <c r="F114" s="36">
        <v>8760</v>
      </c>
      <c r="G114" s="37">
        <f t="shared" si="18"/>
        <v>1033.68</v>
      </c>
      <c r="H114" s="71" t="s">
        <v>53</v>
      </c>
      <c r="I114" s="36">
        <v>59</v>
      </c>
      <c r="J114" s="36">
        <v>2</v>
      </c>
      <c r="K114" s="36">
        <v>8760</v>
      </c>
      <c r="L114" s="36">
        <f t="shared" si="17"/>
        <v>1033.68</v>
      </c>
      <c r="M114" s="39">
        <f t="shared" si="19"/>
        <v>0</v>
      </c>
      <c r="N114" s="69">
        <v>1</v>
      </c>
      <c r="O114" s="37"/>
      <c r="P114" s="41"/>
      <c r="Q114" s="42"/>
      <c r="R114" s="43"/>
      <c r="S114" s="42"/>
      <c r="T114" s="44"/>
      <c r="U114" s="45"/>
    </row>
    <row r="115" spans="2:21" ht="25.5">
      <c r="B115" s="38" t="s">
        <v>146</v>
      </c>
      <c r="C115" s="35" t="s">
        <v>56</v>
      </c>
      <c r="D115" s="36">
        <v>192</v>
      </c>
      <c r="E115" s="36">
        <v>35</v>
      </c>
      <c r="F115" s="36">
        <v>8760</v>
      </c>
      <c r="G115" s="37">
        <f t="shared" si="18"/>
        <v>58867.2</v>
      </c>
      <c r="H115" s="71" t="s">
        <v>272</v>
      </c>
      <c r="I115" s="36">
        <v>95</v>
      </c>
      <c r="J115" s="36">
        <v>35</v>
      </c>
      <c r="K115" s="36">
        <v>5630</v>
      </c>
      <c r="L115" s="36">
        <f t="shared" si="17"/>
        <v>18719.75</v>
      </c>
      <c r="M115" s="39">
        <f t="shared" si="19"/>
        <v>40147.45</v>
      </c>
      <c r="N115" s="69">
        <v>1</v>
      </c>
      <c r="O115" s="37"/>
      <c r="P115" s="41"/>
      <c r="Q115" s="42"/>
      <c r="R115" s="43"/>
      <c r="S115" s="42"/>
      <c r="T115" s="44"/>
      <c r="U115" s="45"/>
    </row>
    <row r="116" spans="2:21" ht="12.75">
      <c r="B116" s="38" t="s">
        <v>147</v>
      </c>
      <c r="C116" s="35" t="s">
        <v>52</v>
      </c>
      <c r="D116" s="36">
        <v>96</v>
      </c>
      <c r="E116" s="36">
        <v>48</v>
      </c>
      <c r="F116" s="36">
        <v>8760</v>
      </c>
      <c r="G116" s="37">
        <f t="shared" si="18"/>
        <v>40366.08</v>
      </c>
      <c r="H116" s="71" t="s">
        <v>233</v>
      </c>
      <c r="I116" s="36">
        <v>48</v>
      </c>
      <c r="J116" s="36">
        <v>48</v>
      </c>
      <c r="K116" s="36">
        <v>3500</v>
      </c>
      <c r="L116" s="36">
        <f aca="true" t="shared" si="20" ref="L116:L123">+I116*J116*K116/1000</f>
        <v>8064</v>
      </c>
      <c r="M116" s="39">
        <f t="shared" si="19"/>
        <v>32302.08</v>
      </c>
      <c r="N116" s="69">
        <v>1</v>
      </c>
      <c r="O116" s="37">
        <f aca="true" t="shared" si="21" ref="O116:O121">M116*N116</f>
        <v>32302.08</v>
      </c>
      <c r="P116" s="41"/>
      <c r="Q116" s="42"/>
      <c r="R116" s="43"/>
      <c r="S116" s="42"/>
      <c r="T116" s="44"/>
      <c r="U116" s="45"/>
    </row>
    <row r="117" spans="2:21" ht="12.75">
      <c r="B117" s="38" t="s">
        <v>148</v>
      </c>
      <c r="C117" s="35" t="s">
        <v>52</v>
      </c>
      <c r="D117" s="36">
        <v>96</v>
      </c>
      <c r="E117" s="36">
        <v>30</v>
      </c>
      <c r="F117" s="36">
        <v>3000</v>
      </c>
      <c r="G117" s="37">
        <f t="shared" si="18"/>
        <v>8640</v>
      </c>
      <c r="H117" s="71" t="s">
        <v>248</v>
      </c>
      <c r="I117" s="36">
        <v>48</v>
      </c>
      <c r="J117" s="36">
        <v>30</v>
      </c>
      <c r="K117" s="36">
        <v>800</v>
      </c>
      <c r="L117" s="36">
        <f t="shared" si="20"/>
        <v>1152</v>
      </c>
      <c r="M117" s="39">
        <f t="shared" si="19"/>
        <v>7488</v>
      </c>
      <c r="N117" s="69">
        <v>1</v>
      </c>
      <c r="O117" s="37">
        <f t="shared" si="21"/>
        <v>7488</v>
      </c>
      <c r="P117" s="41"/>
      <c r="Q117" s="42"/>
      <c r="R117" s="43"/>
      <c r="S117" s="42"/>
      <c r="T117" s="44"/>
      <c r="U117" s="45"/>
    </row>
    <row r="118" spans="2:21" ht="12.75">
      <c r="B118" s="38" t="s">
        <v>149</v>
      </c>
      <c r="C118" s="35" t="s">
        <v>52</v>
      </c>
      <c r="D118" s="36">
        <v>96</v>
      </c>
      <c r="E118" s="36">
        <v>1</v>
      </c>
      <c r="F118" s="36">
        <v>8760</v>
      </c>
      <c r="G118" s="37">
        <f t="shared" si="18"/>
        <v>840.96</v>
      </c>
      <c r="H118" s="51" t="s">
        <v>55</v>
      </c>
      <c r="I118" s="36">
        <v>48</v>
      </c>
      <c r="J118" s="36">
        <v>1</v>
      </c>
      <c r="K118" s="36">
        <v>8760</v>
      </c>
      <c r="L118" s="36">
        <f t="shared" si="20"/>
        <v>420.48</v>
      </c>
      <c r="M118" s="39">
        <f t="shared" si="19"/>
        <v>420.48</v>
      </c>
      <c r="N118" s="69">
        <v>1</v>
      </c>
      <c r="O118" s="37">
        <f t="shared" si="21"/>
        <v>420.48</v>
      </c>
      <c r="P118" s="41"/>
      <c r="Q118" s="42"/>
      <c r="R118" s="43"/>
      <c r="S118" s="42"/>
      <c r="T118" s="44"/>
      <c r="U118" s="45"/>
    </row>
    <row r="119" spans="2:21" ht="12.75">
      <c r="B119" s="38" t="s">
        <v>150</v>
      </c>
      <c r="C119" s="35" t="s">
        <v>52</v>
      </c>
      <c r="D119" s="36">
        <v>96</v>
      </c>
      <c r="E119" s="36">
        <v>2</v>
      </c>
      <c r="F119" s="36">
        <v>200</v>
      </c>
      <c r="G119" s="37">
        <f t="shared" si="18"/>
        <v>38.4</v>
      </c>
      <c r="H119" s="51" t="s">
        <v>284</v>
      </c>
      <c r="I119" s="36">
        <v>96</v>
      </c>
      <c r="J119" s="36">
        <v>2</v>
      </c>
      <c r="K119" s="36">
        <v>200</v>
      </c>
      <c r="L119" s="36">
        <f t="shared" si="20"/>
        <v>38.4</v>
      </c>
      <c r="M119" s="39">
        <f t="shared" si="19"/>
        <v>0</v>
      </c>
      <c r="N119" s="69">
        <v>1</v>
      </c>
      <c r="O119" s="37">
        <f t="shared" si="21"/>
        <v>0</v>
      </c>
      <c r="P119" s="41"/>
      <c r="Q119" s="42"/>
      <c r="R119" s="43"/>
      <c r="S119" s="42"/>
      <c r="T119" s="44"/>
      <c r="U119" s="45"/>
    </row>
    <row r="120" spans="2:21" ht="12.75">
      <c r="B120" s="38" t="s">
        <v>151</v>
      </c>
      <c r="C120" s="35" t="s">
        <v>52</v>
      </c>
      <c r="D120" s="36">
        <v>96</v>
      </c>
      <c r="E120" s="36">
        <v>4</v>
      </c>
      <c r="F120" s="36">
        <v>8760</v>
      </c>
      <c r="G120" s="37">
        <f t="shared" si="18"/>
        <v>3363.84</v>
      </c>
      <c r="H120" s="71" t="s">
        <v>233</v>
      </c>
      <c r="I120" s="36">
        <v>48</v>
      </c>
      <c r="J120" s="36">
        <v>4</v>
      </c>
      <c r="K120" s="36">
        <v>2500</v>
      </c>
      <c r="L120" s="36">
        <f t="shared" si="20"/>
        <v>480</v>
      </c>
      <c r="M120" s="39">
        <f t="shared" si="19"/>
        <v>2883.84</v>
      </c>
      <c r="N120" s="69">
        <v>1</v>
      </c>
      <c r="O120" s="37">
        <f t="shared" si="21"/>
        <v>2883.84</v>
      </c>
      <c r="P120" s="41"/>
      <c r="Q120" s="42"/>
      <c r="R120" s="43"/>
      <c r="S120" s="42"/>
      <c r="T120" s="44"/>
      <c r="U120" s="45"/>
    </row>
    <row r="121" spans="2:21" ht="13.5" thickBot="1">
      <c r="B121" s="38" t="s">
        <v>151</v>
      </c>
      <c r="C121" s="35" t="s">
        <v>56</v>
      </c>
      <c r="D121" s="36">
        <v>192</v>
      </c>
      <c r="E121" s="36">
        <v>10</v>
      </c>
      <c r="F121" s="36">
        <v>8760</v>
      </c>
      <c r="G121" s="37">
        <f t="shared" si="18"/>
        <v>16819.2</v>
      </c>
      <c r="H121" s="71" t="s">
        <v>249</v>
      </c>
      <c r="I121" s="36">
        <v>95</v>
      </c>
      <c r="J121" s="36">
        <v>10</v>
      </c>
      <c r="K121" s="36">
        <v>2500</v>
      </c>
      <c r="L121" s="36">
        <f t="shared" si="20"/>
        <v>2375</v>
      </c>
      <c r="M121" s="39">
        <f t="shared" si="19"/>
        <v>14444.2</v>
      </c>
      <c r="N121" s="69">
        <v>1</v>
      </c>
      <c r="O121" s="37">
        <f t="shared" si="21"/>
        <v>14444.2</v>
      </c>
      <c r="P121" s="46"/>
      <c r="Q121" s="47"/>
      <c r="R121" s="48"/>
      <c r="S121" s="47"/>
      <c r="T121" s="49"/>
      <c r="U121" s="50"/>
    </row>
    <row r="122" spans="2:21" ht="12.75">
      <c r="B122" s="72" t="s">
        <v>152</v>
      </c>
      <c r="C122" s="35" t="s">
        <v>48</v>
      </c>
      <c r="D122" s="36">
        <v>48</v>
      </c>
      <c r="E122" s="36">
        <v>1</v>
      </c>
      <c r="F122" s="36">
        <v>5000</v>
      </c>
      <c r="G122" s="37">
        <f t="shared" si="18"/>
        <v>240</v>
      </c>
      <c r="H122" s="71" t="s">
        <v>273</v>
      </c>
      <c r="I122" s="36">
        <v>48</v>
      </c>
      <c r="J122" s="36">
        <v>1</v>
      </c>
      <c r="K122" s="36">
        <v>100</v>
      </c>
      <c r="L122" s="36">
        <f t="shared" si="20"/>
        <v>4.8</v>
      </c>
      <c r="M122" s="39">
        <f t="shared" si="19"/>
        <v>235.2</v>
      </c>
      <c r="N122" s="69"/>
      <c r="O122" s="37"/>
      <c r="P122" s="42"/>
      <c r="Q122" s="42"/>
      <c r="R122" s="43"/>
      <c r="S122" s="42"/>
      <c r="T122" s="44"/>
      <c r="U122" s="45"/>
    </row>
    <row r="123" spans="2:21" ht="12.75">
      <c r="B123" s="72" t="s">
        <v>153</v>
      </c>
      <c r="C123" s="35" t="s">
        <v>56</v>
      </c>
      <c r="D123" s="36">
        <v>192</v>
      </c>
      <c r="E123" s="36">
        <v>3</v>
      </c>
      <c r="F123" s="36">
        <v>8760</v>
      </c>
      <c r="G123" s="37">
        <f t="shared" si="18"/>
        <v>5045.76</v>
      </c>
      <c r="H123" s="71" t="s">
        <v>298</v>
      </c>
      <c r="I123" s="36">
        <v>95</v>
      </c>
      <c r="J123" s="36">
        <v>3</v>
      </c>
      <c r="K123" s="36">
        <v>2500</v>
      </c>
      <c r="L123" s="36">
        <f t="shared" si="20"/>
        <v>712.5</v>
      </c>
      <c r="M123" s="39">
        <f t="shared" si="19"/>
        <v>4333.26</v>
      </c>
      <c r="N123" s="69">
        <v>1</v>
      </c>
      <c r="O123" s="37">
        <f aca="true" t="shared" si="22" ref="O123:O131">M123*N123</f>
        <v>4333.26</v>
      </c>
      <c r="P123" s="42"/>
      <c r="Q123" s="42"/>
      <c r="R123" s="43"/>
      <c r="S123" s="42"/>
      <c r="T123" s="44"/>
      <c r="U123" s="45"/>
    </row>
    <row r="124" spans="2:21" ht="25.5">
      <c r="B124" s="72" t="s">
        <v>220</v>
      </c>
      <c r="C124" s="35" t="s">
        <v>61</v>
      </c>
      <c r="D124" s="36">
        <v>75</v>
      </c>
      <c r="E124" s="36">
        <v>34</v>
      </c>
      <c r="F124" s="36">
        <v>8760</v>
      </c>
      <c r="G124" s="37">
        <f t="shared" si="18"/>
        <v>22338</v>
      </c>
      <c r="H124" s="71" t="s">
        <v>250</v>
      </c>
      <c r="I124" s="36">
        <v>23</v>
      </c>
      <c r="J124" s="36">
        <v>34</v>
      </c>
      <c r="K124" s="36">
        <v>2500</v>
      </c>
      <c r="L124" s="36">
        <f aca="true" t="shared" si="23" ref="L124:L129">+I124*J124*K124/1000</f>
        <v>1955</v>
      </c>
      <c r="M124" s="39">
        <f aca="true" t="shared" si="24" ref="M124:M129">+G124-L124</f>
        <v>20383</v>
      </c>
      <c r="N124" s="69">
        <v>1</v>
      </c>
      <c r="O124" s="37">
        <f t="shared" si="22"/>
        <v>20383</v>
      </c>
      <c r="P124" s="42"/>
      <c r="Q124" s="42"/>
      <c r="R124" s="43"/>
      <c r="S124" s="42"/>
      <c r="T124" s="44"/>
      <c r="U124" s="45"/>
    </row>
    <row r="125" spans="2:21" ht="12.75">
      <c r="B125" s="72" t="s">
        <v>154</v>
      </c>
      <c r="C125" s="35" t="s">
        <v>52</v>
      </c>
      <c r="D125" s="36">
        <v>96</v>
      </c>
      <c r="E125" s="36">
        <v>4</v>
      </c>
      <c r="F125" s="36">
        <v>8760</v>
      </c>
      <c r="G125" s="37">
        <f t="shared" si="18"/>
        <v>3363.84</v>
      </c>
      <c r="H125" s="71" t="s">
        <v>251</v>
      </c>
      <c r="I125" s="36">
        <v>48</v>
      </c>
      <c r="J125" s="36">
        <v>4</v>
      </c>
      <c r="K125" s="36">
        <v>2500</v>
      </c>
      <c r="L125" s="36">
        <f t="shared" si="23"/>
        <v>480</v>
      </c>
      <c r="M125" s="39">
        <f t="shared" si="24"/>
        <v>2883.84</v>
      </c>
      <c r="N125" s="69">
        <v>1</v>
      </c>
      <c r="O125" s="37">
        <f t="shared" si="22"/>
        <v>2883.84</v>
      </c>
      <c r="P125" s="42"/>
      <c r="Q125" s="42"/>
      <c r="R125" s="43"/>
      <c r="S125" s="42"/>
      <c r="T125" s="44"/>
      <c r="U125" s="45"/>
    </row>
    <row r="126" spans="2:21" ht="12.75">
      <c r="B126" s="72" t="s">
        <v>155</v>
      </c>
      <c r="C126" s="35" t="s">
        <v>52</v>
      </c>
      <c r="D126" s="36">
        <v>96</v>
      </c>
      <c r="E126" s="36">
        <v>2</v>
      </c>
      <c r="F126" s="36">
        <v>20</v>
      </c>
      <c r="G126" s="37">
        <f t="shared" si="18"/>
        <v>3.84</v>
      </c>
      <c r="H126" s="71" t="s">
        <v>270</v>
      </c>
      <c r="I126" s="36">
        <v>96</v>
      </c>
      <c r="J126" s="36">
        <v>2</v>
      </c>
      <c r="K126" s="36">
        <v>20</v>
      </c>
      <c r="L126" s="36">
        <f t="shared" si="23"/>
        <v>3.84</v>
      </c>
      <c r="M126" s="39">
        <f t="shared" si="24"/>
        <v>0</v>
      </c>
      <c r="N126" s="69">
        <v>1</v>
      </c>
      <c r="O126" s="37">
        <f t="shared" si="22"/>
        <v>0</v>
      </c>
      <c r="P126" s="42"/>
      <c r="Q126" s="42"/>
      <c r="R126" s="43"/>
      <c r="S126" s="42"/>
      <c r="T126" s="44"/>
      <c r="U126" s="45"/>
    </row>
    <row r="127" spans="2:21" ht="12.75">
      <c r="B127" s="72" t="s">
        <v>156</v>
      </c>
      <c r="C127" s="35" t="s">
        <v>61</v>
      </c>
      <c r="D127" s="36">
        <v>100</v>
      </c>
      <c r="E127" s="36">
        <v>2</v>
      </c>
      <c r="F127" s="36">
        <v>10</v>
      </c>
      <c r="G127" s="37">
        <f t="shared" si="18"/>
        <v>2</v>
      </c>
      <c r="H127" s="71" t="s">
        <v>157</v>
      </c>
      <c r="I127" s="36">
        <v>23</v>
      </c>
      <c r="J127" s="36">
        <v>2</v>
      </c>
      <c r="K127" s="36">
        <v>10</v>
      </c>
      <c r="L127" s="36">
        <f t="shared" si="23"/>
        <v>0.46</v>
      </c>
      <c r="M127" s="39">
        <f t="shared" si="24"/>
        <v>1.54</v>
      </c>
      <c r="N127" s="69">
        <v>1</v>
      </c>
      <c r="O127" s="37">
        <f t="shared" si="22"/>
        <v>1.54</v>
      </c>
      <c r="P127" s="42"/>
      <c r="Q127" s="42"/>
      <c r="R127" s="43"/>
      <c r="S127" s="42"/>
      <c r="T127" s="44"/>
      <c r="U127" s="45"/>
    </row>
    <row r="128" spans="2:21" ht="12.75">
      <c r="B128" s="72" t="s">
        <v>221</v>
      </c>
      <c r="C128" s="35" t="s">
        <v>52</v>
      </c>
      <c r="D128" s="36">
        <v>96</v>
      </c>
      <c r="E128" s="36">
        <v>9</v>
      </c>
      <c r="F128" s="36">
        <v>8760</v>
      </c>
      <c r="G128" s="37">
        <f t="shared" si="18"/>
        <v>7568.64</v>
      </c>
      <c r="H128" s="71" t="s">
        <v>274</v>
      </c>
      <c r="I128" s="36">
        <v>48</v>
      </c>
      <c r="J128" s="36">
        <v>9</v>
      </c>
      <c r="K128" s="36">
        <v>2000</v>
      </c>
      <c r="L128" s="36">
        <f t="shared" si="23"/>
        <v>864</v>
      </c>
      <c r="M128" s="39">
        <f t="shared" si="24"/>
        <v>6704.64</v>
      </c>
      <c r="N128" s="69">
        <v>1</v>
      </c>
      <c r="O128" s="37">
        <f t="shared" si="22"/>
        <v>6704.64</v>
      </c>
      <c r="P128" s="42"/>
      <c r="Q128" s="42"/>
      <c r="R128" s="43"/>
      <c r="S128" s="42"/>
      <c r="T128" s="44"/>
      <c r="U128" s="45"/>
    </row>
    <row r="129" spans="2:21" ht="12.75">
      <c r="B129" s="72" t="s">
        <v>159</v>
      </c>
      <c r="C129" s="35" t="s">
        <v>52</v>
      </c>
      <c r="D129" s="36">
        <v>96</v>
      </c>
      <c r="E129" s="36">
        <v>3</v>
      </c>
      <c r="F129" s="36">
        <v>8760</v>
      </c>
      <c r="G129" s="37">
        <f t="shared" si="18"/>
        <v>2522.88</v>
      </c>
      <c r="H129" s="71" t="s">
        <v>252</v>
      </c>
      <c r="I129" s="36">
        <v>48</v>
      </c>
      <c r="J129" s="36">
        <v>3</v>
      </c>
      <c r="K129" s="36">
        <v>1000</v>
      </c>
      <c r="L129" s="36">
        <f t="shared" si="23"/>
        <v>144</v>
      </c>
      <c r="M129" s="39">
        <f t="shared" si="24"/>
        <v>2378.88</v>
      </c>
      <c r="N129" s="69">
        <v>1</v>
      </c>
      <c r="O129" s="37">
        <f t="shared" si="22"/>
        <v>2378.88</v>
      </c>
      <c r="P129" s="42"/>
      <c r="Q129" s="42"/>
      <c r="R129" s="43"/>
      <c r="S129" s="42"/>
      <c r="T129" s="44"/>
      <c r="U129" s="45"/>
    </row>
    <row r="130" spans="2:21" ht="12.75">
      <c r="B130" s="72" t="s">
        <v>159</v>
      </c>
      <c r="C130" s="35" t="s">
        <v>54</v>
      </c>
      <c r="D130" s="36">
        <v>48</v>
      </c>
      <c r="E130" s="36">
        <v>1</v>
      </c>
      <c r="F130" s="36">
        <v>8760</v>
      </c>
      <c r="G130" s="37">
        <f t="shared" si="18"/>
        <v>420.48</v>
      </c>
      <c r="H130" s="71" t="s">
        <v>253</v>
      </c>
      <c r="I130" s="36">
        <v>30</v>
      </c>
      <c r="J130" s="36">
        <v>1</v>
      </c>
      <c r="K130" s="36">
        <v>1000</v>
      </c>
      <c r="L130" s="36">
        <f aca="true" t="shared" si="25" ref="L130:L137">+I130*J130*K130/1000</f>
        <v>30</v>
      </c>
      <c r="M130" s="39">
        <f>+G130-L130</f>
        <v>390.48</v>
      </c>
      <c r="N130" s="69">
        <v>1</v>
      </c>
      <c r="O130" s="37">
        <f t="shared" si="22"/>
        <v>390.48</v>
      </c>
      <c r="P130" s="42"/>
      <c r="Q130" s="42"/>
      <c r="R130" s="42"/>
      <c r="S130" s="42"/>
      <c r="T130" s="44"/>
      <c r="U130" s="45"/>
    </row>
    <row r="131" spans="2:21" ht="25.5">
      <c r="B131" s="72" t="s">
        <v>158</v>
      </c>
      <c r="C131" s="35" t="s">
        <v>56</v>
      </c>
      <c r="D131" s="36">
        <v>192</v>
      </c>
      <c r="E131" s="36">
        <v>3</v>
      </c>
      <c r="F131" s="36">
        <v>8760</v>
      </c>
      <c r="G131" s="37">
        <f t="shared" si="18"/>
        <v>5045.76</v>
      </c>
      <c r="H131" s="71" t="s">
        <v>254</v>
      </c>
      <c r="I131" s="36">
        <v>192</v>
      </c>
      <c r="J131" s="36">
        <v>2</v>
      </c>
      <c r="K131" s="36">
        <v>10</v>
      </c>
      <c r="L131" s="36">
        <f t="shared" si="25"/>
        <v>3.84</v>
      </c>
      <c r="M131" s="39">
        <f>+G131-L131</f>
        <v>5041.92</v>
      </c>
      <c r="N131" s="69">
        <v>1</v>
      </c>
      <c r="O131" s="37">
        <f t="shared" si="22"/>
        <v>5041.92</v>
      </c>
      <c r="P131" s="42"/>
      <c r="Q131" s="42"/>
      <c r="R131" s="42"/>
      <c r="S131" s="42"/>
      <c r="T131" s="44"/>
      <c r="U131" s="45"/>
    </row>
    <row r="132" spans="2:21" ht="12.75">
      <c r="B132" s="72" t="s">
        <v>160</v>
      </c>
      <c r="C132" s="35" t="s">
        <v>52</v>
      </c>
      <c r="D132" s="36">
        <v>96</v>
      </c>
      <c r="E132" s="36">
        <v>6</v>
      </c>
      <c r="F132" s="36">
        <v>8760</v>
      </c>
      <c r="G132" s="37">
        <f t="shared" si="18"/>
        <v>5045.76</v>
      </c>
      <c r="H132" s="71" t="s">
        <v>299</v>
      </c>
      <c r="I132" s="36">
        <v>48</v>
      </c>
      <c r="J132" s="36">
        <v>6</v>
      </c>
      <c r="K132" s="36">
        <v>8760</v>
      </c>
      <c r="L132" s="36">
        <f t="shared" si="25"/>
        <v>2522.88</v>
      </c>
      <c r="M132" s="39">
        <f aca="true" t="shared" si="26" ref="M132:M145">+G132-L132</f>
        <v>2522.88</v>
      </c>
      <c r="N132" s="69">
        <v>1</v>
      </c>
      <c r="O132" s="37">
        <f aca="true" t="shared" si="27" ref="O132:O140">M132*N132</f>
        <v>2522.88</v>
      </c>
      <c r="P132" s="42"/>
      <c r="Q132" s="42"/>
      <c r="R132" s="42"/>
      <c r="S132" s="42"/>
      <c r="T132" s="44"/>
      <c r="U132" s="45"/>
    </row>
    <row r="133" spans="2:21" ht="25.5">
      <c r="B133" s="72" t="s">
        <v>161</v>
      </c>
      <c r="C133" s="35" t="s">
        <v>52</v>
      </c>
      <c r="D133" s="36">
        <v>96</v>
      </c>
      <c r="E133" s="36">
        <v>34</v>
      </c>
      <c r="F133" s="36">
        <v>8760</v>
      </c>
      <c r="G133" s="37">
        <f t="shared" si="18"/>
        <v>28592.64</v>
      </c>
      <c r="H133" s="71" t="s">
        <v>255</v>
      </c>
      <c r="I133" s="36">
        <v>48</v>
      </c>
      <c r="J133" s="36">
        <v>34</v>
      </c>
      <c r="K133" s="36">
        <v>2200</v>
      </c>
      <c r="L133" s="36">
        <f t="shared" si="25"/>
        <v>3590.4</v>
      </c>
      <c r="M133" s="39">
        <f t="shared" si="26"/>
        <v>25002.239999999998</v>
      </c>
      <c r="N133" s="69">
        <v>1</v>
      </c>
      <c r="O133" s="37">
        <f t="shared" si="27"/>
        <v>25002.239999999998</v>
      </c>
      <c r="P133" s="42"/>
      <c r="Q133" s="42"/>
      <c r="R133" s="42"/>
      <c r="S133" s="42"/>
      <c r="T133" s="44"/>
      <c r="U133" s="45"/>
    </row>
    <row r="134" spans="2:21" ht="12.75">
      <c r="B134" s="72" t="s">
        <v>161</v>
      </c>
      <c r="C134" s="35" t="s">
        <v>162</v>
      </c>
      <c r="D134" s="36">
        <v>89</v>
      </c>
      <c r="E134" s="36">
        <v>11</v>
      </c>
      <c r="F134" s="36">
        <v>8760</v>
      </c>
      <c r="G134" s="37">
        <f t="shared" si="18"/>
        <v>8576.04</v>
      </c>
      <c r="H134" s="71" t="s">
        <v>256</v>
      </c>
      <c r="I134" s="36">
        <v>73</v>
      </c>
      <c r="J134" s="36">
        <v>11</v>
      </c>
      <c r="K134" s="36">
        <v>2200</v>
      </c>
      <c r="L134" s="36">
        <f t="shared" si="25"/>
        <v>1766.6</v>
      </c>
      <c r="M134" s="39">
        <f t="shared" si="26"/>
        <v>6809.4400000000005</v>
      </c>
      <c r="N134" s="69">
        <v>1</v>
      </c>
      <c r="O134" s="37">
        <f t="shared" si="27"/>
        <v>6809.4400000000005</v>
      </c>
      <c r="P134" s="42"/>
      <c r="Q134" s="42"/>
      <c r="R134" s="42"/>
      <c r="S134" s="42"/>
      <c r="T134" s="44"/>
      <c r="U134" s="45"/>
    </row>
    <row r="135" spans="2:21" ht="12.75">
      <c r="B135" s="72" t="s">
        <v>161</v>
      </c>
      <c r="C135" s="35" t="s">
        <v>63</v>
      </c>
      <c r="D135" s="36">
        <v>144</v>
      </c>
      <c r="E135" s="36">
        <v>11</v>
      </c>
      <c r="F135" s="36">
        <v>8760</v>
      </c>
      <c r="G135" s="37">
        <f t="shared" si="18"/>
        <v>13875.84</v>
      </c>
      <c r="H135" s="71" t="s">
        <v>256</v>
      </c>
      <c r="I135" s="36">
        <v>73</v>
      </c>
      <c r="J135" s="36">
        <v>11</v>
      </c>
      <c r="K135" s="36">
        <v>2200</v>
      </c>
      <c r="L135" s="36">
        <f t="shared" si="25"/>
        <v>1766.6</v>
      </c>
      <c r="M135" s="39">
        <f>+G135-L135</f>
        <v>12109.24</v>
      </c>
      <c r="N135" s="69">
        <v>1</v>
      </c>
      <c r="O135" s="37">
        <f t="shared" si="27"/>
        <v>12109.24</v>
      </c>
      <c r="P135" s="42"/>
      <c r="Q135" s="42"/>
      <c r="R135" s="42"/>
      <c r="S135" s="42"/>
      <c r="T135" s="44"/>
      <c r="U135" s="45"/>
    </row>
    <row r="136" spans="2:21" ht="12.75">
      <c r="B136" s="72" t="s">
        <v>161</v>
      </c>
      <c r="C136" s="35" t="s">
        <v>56</v>
      </c>
      <c r="D136" s="36">
        <v>192</v>
      </c>
      <c r="E136" s="36">
        <v>13</v>
      </c>
      <c r="F136" s="36">
        <v>8760</v>
      </c>
      <c r="G136" s="37">
        <f t="shared" si="18"/>
        <v>21864.96</v>
      </c>
      <c r="H136" s="71" t="s">
        <v>257</v>
      </c>
      <c r="I136" s="36">
        <v>95</v>
      </c>
      <c r="J136" s="36">
        <v>13</v>
      </c>
      <c r="K136" s="36">
        <v>2200</v>
      </c>
      <c r="L136" s="36">
        <f t="shared" si="25"/>
        <v>2717</v>
      </c>
      <c r="M136" s="39">
        <f>+G136-L136</f>
        <v>19147.96</v>
      </c>
      <c r="N136" s="69">
        <v>1</v>
      </c>
      <c r="O136" s="37">
        <f>M136*N136</f>
        <v>19147.96</v>
      </c>
      <c r="P136" s="42"/>
      <c r="Q136" s="42"/>
      <c r="R136" s="42"/>
      <c r="S136" s="42"/>
      <c r="T136" s="44"/>
      <c r="U136" s="45"/>
    </row>
    <row r="137" spans="2:21" ht="12.75">
      <c r="B137" s="72" t="s">
        <v>163</v>
      </c>
      <c r="C137" s="35" t="s">
        <v>52</v>
      </c>
      <c r="D137" s="36">
        <v>96</v>
      </c>
      <c r="E137" s="36">
        <v>1</v>
      </c>
      <c r="F137" s="36">
        <v>8760</v>
      </c>
      <c r="G137" s="37">
        <f t="shared" si="18"/>
        <v>840.96</v>
      </c>
      <c r="H137" s="71" t="s">
        <v>55</v>
      </c>
      <c r="I137" s="36">
        <v>48</v>
      </c>
      <c r="J137" s="36">
        <v>1</v>
      </c>
      <c r="K137" s="36">
        <v>8760</v>
      </c>
      <c r="L137" s="36">
        <f t="shared" si="25"/>
        <v>420.48</v>
      </c>
      <c r="M137" s="39">
        <f t="shared" si="26"/>
        <v>420.48</v>
      </c>
      <c r="N137" s="69">
        <v>1</v>
      </c>
      <c r="O137" s="37">
        <f t="shared" si="27"/>
        <v>420.48</v>
      </c>
      <c r="P137" s="42"/>
      <c r="Q137" s="42"/>
      <c r="R137" s="42"/>
      <c r="S137" s="42"/>
      <c r="T137" s="44"/>
      <c r="U137" s="45"/>
    </row>
    <row r="138" spans="2:21" ht="12.75">
      <c r="B138" s="72" t="s">
        <v>163</v>
      </c>
      <c r="C138" s="35" t="s">
        <v>52</v>
      </c>
      <c r="D138" s="36">
        <v>96</v>
      </c>
      <c r="E138" s="36">
        <v>7</v>
      </c>
      <c r="F138" s="36">
        <v>10</v>
      </c>
      <c r="G138" s="37">
        <f t="shared" si="18"/>
        <v>6.72</v>
      </c>
      <c r="H138" s="71" t="s">
        <v>53</v>
      </c>
      <c r="I138" s="36">
        <v>96</v>
      </c>
      <c r="J138" s="36">
        <v>1</v>
      </c>
      <c r="K138" s="36">
        <v>10</v>
      </c>
      <c r="L138" s="36">
        <f aca="true" t="shared" si="28" ref="L138:L145">+I138*J138*K138/1000</f>
        <v>0.96</v>
      </c>
      <c r="M138" s="39">
        <f t="shared" si="26"/>
        <v>5.76</v>
      </c>
      <c r="N138" s="69">
        <v>1</v>
      </c>
      <c r="O138" s="37">
        <f t="shared" si="27"/>
        <v>5.76</v>
      </c>
      <c r="P138" s="42"/>
      <c r="Q138" s="42"/>
      <c r="R138" s="42"/>
      <c r="S138" s="42"/>
      <c r="T138" s="44"/>
      <c r="U138" s="45"/>
    </row>
    <row r="139" spans="2:21" ht="12.75">
      <c r="B139" s="72" t="s">
        <v>163</v>
      </c>
      <c r="C139" s="35" t="s">
        <v>56</v>
      </c>
      <c r="D139" s="36">
        <v>192</v>
      </c>
      <c r="E139" s="36">
        <v>10</v>
      </c>
      <c r="F139" s="36">
        <v>10</v>
      </c>
      <c r="G139" s="37">
        <f t="shared" si="18"/>
        <v>19.2</v>
      </c>
      <c r="H139" s="71" t="s">
        <v>53</v>
      </c>
      <c r="I139" s="36">
        <v>192</v>
      </c>
      <c r="J139" s="36">
        <v>10</v>
      </c>
      <c r="K139" s="36">
        <v>10</v>
      </c>
      <c r="L139" s="36">
        <f t="shared" si="28"/>
        <v>19.2</v>
      </c>
      <c r="M139" s="39">
        <f t="shared" si="26"/>
        <v>0</v>
      </c>
      <c r="N139" s="69">
        <v>1</v>
      </c>
      <c r="O139" s="37">
        <f t="shared" si="27"/>
        <v>0</v>
      </c>
      <c r="P139" s="42"/>
      <c r="Q139" s="42"/>
      <c r="R139" s="42"/>
      <c r="S139" s="42"/>
      <c r="T139" s="44"/>
      <c r="U139" s="45"/>
    </row>
    <row r="140" spans="2:21" ht="12.75">
      <c r="B140" s="72" t="s">
        <v>164</v>
      </c>
      <c r="C140" s="35" t="s">
        <v>52</v>
      </c>
      <c r="D140" s="36">
        <v>96</v>
      </c>
      <c r="E140" s="36">
        <v>8</v>
      </c>
      <c r="F140" s="36">
        <v>10</v>
      </c>
      <c r="G140" s="37">
        <f aca="true" t="shared" si="29" ref="G140:G160">+D140*E140*F140/1000</f>
        <v>7.68</v>
      </c>
      <c r="H140" s="71" t="s">
        <v>53</v>
      </c>
      <c r="I140" s="36">
        <v>96</v>
      </c>
      <c r="J140" s="36">
        <v>8</v>
      </c>
      <c r="K140" s="36">
        <v>10</v>
      </c>
      <c r="L140" s="36">
        <f t="shared" si="28"/>
        <v>7.68</v>
      </c>
      <c r="M140" s="39">
        <f t="shared" si="26"/>
        <v>0</v>
      </c>
      <c r="N140" s="69">
        <v>1</v>
      </c>
      <c r="O140" s="37">
        <f t="shared" si="27"/>
        <v>0</v>
      </c>
      <c r="P140" s="42"/>
      <c r="Q140" s="42"/>
      <c r="R140" s="42"/>
      <c r="S140" s="42"/>
      <c r="T140" s="44"/>
      <c r="U140" s="45"/>
    </row>
    <row r="141" spans="2:21" ht="12.75">
      <c r="B141" s="72" t="s">
        <v>165</v>
      </c>
      <c r="C141" s="35" t="s">
        <v>52</v>
      </c>
      <c r="D141" s="36">
        <v>96</v>
      </c>
      <c r="E141" s="36">
        <v>2</v>
      </c>
      <c r="F141" s="36">
        <v>1</v>
      </c>
      <c r="G141" s="37">
        <f t="shared" si="29"/>
        <v>0.192</v>
      </c>
      <c r="H141" s="71" t="s">
        <v>53</v>
      </c>
      <c r="I141" s="36">
        <v>96</v>
      </c>
      <c r="J141" s="36">
        <v>2</v>
      </c>
      <c r="K141" s="36">
        <v>1</v>
      </c>
      <c r="L141" s="36">
        <f t="shared" si="28"/>
        <v>0.192</v>
      </c>
      <c r="M141" s="39">
        <f t="shared" si="26"/>
        <v>0</v>
      </c>
      <c r="N141" s="69">
        <v>1</v>
      </c>
      <c r="O141" s="37">
        <f aca="true" t="shared" si="30" ref="O141:O146">M141*N141</f>
        <v>0</v>
      </c>
      <c r="P141" s="42"/>
      <c r="Q141" s="42"/>
      <c r="R141" s="42"/>
      <c r="S141" s="42"/>
      <c r="T141" s="44"/>
      <c r="U141" s="45"/>
    </row>
    <row r="142" spans="2:21" ht="12.75">
      <c r="B142" s="72" t="s">
        <v>89</v>
      </c>
      <c r="C142" s="35" t="s">
        <v>166</v>
      </c>
      <c r="D142" s="36">
        <v>150</v>
      </c>
      <c r="E142" s="36">
        <v>6</v>
      </c>
      <c r="F142" s="36">
        <v>10</v>
      </c>
      <c r="G142" s="37">
        <f t="shared" si="29"/>
        <v>9</v>
      </c>
      <c r="H142" s="71" t="s">
        <v>157</v>
      </c>
      <c r="I142" s="36">
        <v>40</v>
      </c>
      <c r="J142" s="36">
        <v>6</v>
      </c>
      <c r="K142" s="36">
        <v>10</v>
      </c>
      <c r="L142" s="36">
        <f t="shared" si="28"/>
        <v>2.4</v>
      </c>
      <c r="M142" s="39">
        <f t="shared" si="26"/>
        <v>6.6</v>
      </c>
      <c r="N142" s="69">
        <v>1</v>
      </c>
      <c r="O142" s="37">
        <f t="shared" si="30"/>
        <v>6.6</v>
      </c>
      <c r="P142" s="42"/>
      <c r="Q142" s="42"/>
      <c r="R142" s="42"/>
      <c r="S142" s="42"/>
      <c r="T142" s="44"/>
      <c r="U142" s="45"/>
    </row>
    <row r="143" spans="2:21" ht="25.5">
      <c r="B143" s="72" t="s">
        <v>167</v>
      </c>
      <c r="C143" s="35" t="s">
        <v>61</v>
      </c>
      <c r="D143" s="36">
        <v>75</v>
      </c>
      <c r="E143" s="36">
        <v>54</v>
      </c>
      <c r="F143" s="36">
        <v>200</v>
      </c>
      <c r="G143" s="37">
        <f t="shared" si="29"/>
        <v>810</v>
      </c>
      <c r="H143" s="71" t="s">
        <v>258</v>
      </c>
      <c r="I143" s="36">
        <v>23</v>
      </c>
      <c r="J143" s="36">
        <v>54</v>
      </c>
      <c r="K143" s="36">
        <v>200</v>
      </c>
      <c r="L143" s="36">
        <f t="shared" si="28"/>
        <v>248.4</v>
      </c>
      <c r="M143" s="39">
        <f t="shared" si="26"/>
        <v>561.6</v>
      </c>
      <c r="N143" s="69">
        <v>1</v>
      </c>
      <c r="O143" s="37">
        <f t="shared" si="30"/>
        <v>561.6</v>
      </c>
      <c r="P143" s="42"/>
      <c r="Q143" s="42"/>
      <c r="R143" s="42"/>
      <c r="S143" s="42"/>
      <c r="T143" s="44"/>
      <c r="U143" s="45"/>
    </row>
    <row r="144" spans="2:21" ht="12.75">
      <c r="B144" s="72" t="s">
        <v>168</v>
      </c>
      <c r="C144" s="35" t="s">
        <v>52</v>
      </c>
      <c r="D144" s="36">
        <v>96</v>
      </c>
      <c r="E144" s="36">
        <v>10</v>
      </c>
      <c r="F144" s="36">
        <v>4500</v>
      </c>
      <c r="G144" s="37">
        <f t="shared" si="29"/>
        <v>4320</v>
      </c>
      <c r="H144" s="71" t="s">
        <v>300</v>
      </c>
      <c r="I144" s="36">
        <v>48</v>
      </c>
      <c r="J144" s="36">
        <v>10</v>
      </c>
      <c r="K144" s="36">
        <v>2200</v>
      </c>
      <c r="L144" s="36">
        <f t="shared" si="28"/>
        <v>1056</v>
      </c>
      <c r="M144" s="39">
        <f t="shared" si="26"/>
        <v>3264</v>
      </c>
      <c r="N144" s="69">
        <v>1</v>
      </c>
      <c r="O144" s="37">
        <f t="shared" si="30"/>
        <v>3264</v>
      </c>
      <c r="P144" s="42"/>
      <c r="Q144" s="42"/>
      <c r="R144" s="42"/>
      <c r="S144" s="42"/>
      <c r="T144" s="44"/>
      <c r="U144" s="45"/>
    </row>
    <row r="145" spans="2:21" ht="12.75">
      <c r="B145" s="72" t="s">
        <v>168</v>
      </c>
      <c r="C145" s="35" t="s">
        <v>63</v>
      </c>
      <c r="D145" s="36">
        <v>144</v>
      </c>
      <c r="E145" s="36">
        <v>2</v>
      </c>
      <c r="F145" s="36">
        <v>4500</v>
      </c>
      <c r="G145" s="37">
        <f t="shared" si="29"/>
        <v>1296</v>
      </c>
      <c r="H145" s="71" t="s">
        <v>301</v>
      </c>
      <c r="I145" s="36">
        <v>73</v>
      </c>
      <c r="J145" s="36">
        <v>2</v>
      </c>
      <c r="K145" s="36">
        <v>2200</v>
      </c>
      <c r="L145" s="36">
        <f t="shared" si="28"/>
        <v>321.2</v>
      </c>
      <c r="M145" s="39">
        <f t="shared" si="26"/>
        <v>974.8</v>
      </c>
      <c r="N145" s="69">
        <v>1</v>
      </c>
      <c r="O145" s="37">
        <f t="shared" si="30"/>
        <v>974.8</v>
      </c>
      <c r="P145" s="42"/>
      <c r="Q145" s="42"/>
      <c r="R145" s="42"/>
      <c r="S145" s="42"/>
      <c r="T145" s="44"/>
      <c r="U145" s="45"/>
    </row>
    <row r="146" spans="2:21" ht="12.75">
      <c r="B146" s="72" t="s">
        <v>168</v>
      </c>
      <c r="C146" s="35" t="s">
        <v>56</v>
      </c>
      <c r="D146" s="36">
        <v>192</v>
      </c>
      <c r="E146" s="36">
        <v>2</v>
      </c>
      <c r="F146" s="36">
        <v>4500</v>
      </c>
      <c r="G146" s="37">
        <f t="shared" si="29"/>
        <v>1728</v>
      </c>
      <c r="H146" s="71" t="s">
        <v>302</v>
      </c>
      <c r="I146" s="36">
        <v>95</v>
      </c>
      <c r="J146" s="36">
        <v>2</v>
      </c>
      <c r="K146" s="36">
        <v>2200</v>
      </c>
      <c r="L146" s="36">
        <f aca="true" t="shared" si="31" ref="L146:L152">+I146*J146*K146/1000</f>
        <v>418</v>
      </c>
      <c r="M146" s="39">
        <f>+G146-L146</f>
        <v>1310</v>
      </c>
      <c r="N146" s="69">
        <v>1</v>
      </c>
      <c r="O146" s="37">
        <f t="shared" si="30"/>
        <v>1310</v>
      </c>
      <c r="P146" s="42"/>
      <c r="Q146" s="42"/>
      <c r="R146" s="42"/>
      <c r="S146" s="42"/>
      <c r="T146" s="44"/>
      <c r="U146" s="45"/>
    </row>
    <row r="147" spans="2:21" ht="12.75">
      <c r="B147" s="72" t="s">
        <v>169</v>
      </c>
      <c r="C147" s="35" t="s">
        <v>52</v>
      </c>
      <c r="D147" s="36">
        <v>96</v>
      </c>
      <c r="E147" s="36">
        <v>6</v>
      </c>
      <c r="F147" s="36">
        <v>4500</v>
      </c>
      <c r="G147" s="37">
        <f t="shared" si="29"/>
        <v>2592</v>
      </c>
      <c r="H147" s="71" t="s">
        <v>259</v>
      </c>
      <c r="I147" s="36">
        <v>48</v>
      </c>
      <c r="J147" s="36">
        <v>6</v>
      </c>
      <c r="K147" s="36">
        <v>2200</v>
      </c>
      <c r="L147" s="36">
        <f t="shared" si="31"/>
        <v>633.6</v>
      </c>
      <c r="M147" s="39">
        <f>+G147-L147</f>
        <v>1958.4</v>
      </c>
      <c r="N147" s="69">
        <v>1</v>
      </c>
      <c r="O147" s="37">
        <f>M147*N147</f>
        <v>1958.4</v>
      </c>
      <c r="P147" s="42"/>
      <c r="Q147" s="42"/>
      <c r="R147" s="42"/>
      <c r="S147" s="42"/>
      <c r="T147" s="44"/>
      <c r="U147" s="45"/>
    </row>
    <row r="148" spans="2:21" ht="12.75">
      <c r="B148" s="72" t="s">
        <v>169</v>
      </c>
      <c r="C148" s="35" t="s">
        <v>162</v>
      </c>
      <c r="D148" s="36">
        <v>89</v>
      </c>
      <c r="E148" s="36">
        <v>24</v>
      </c>
      <c r="F148" s="36">
        <v>4500</v>
      </c>
      <c r="G148" s="37">
        <f t="shared" si="29"/>
        <v>9612</v>
      </c>
      <c r="H148" s="71" t="s">
        <v>276</v>
      </c>
      <c r="I148" s="36">
        <v>89</v>
      </c>
      <c r="J148" s="36">
        <v>24</v>
      </c>
      <c r="K148" s="36">
        <v>2200</v>
      </c>
      <c r="L148" s="36">
        <f t="shared" si="31"/>
        <v>4699.2</v>
      </c>
      <c r="M148" s="39">
        <f aca="true" t="shared" si="32" ref="M148:M160">+G148-L148</f>
        <v>4912.8</v>
      </c>
      <c r="N148" s="69">
        <v>1</v>
      </c>
      <c r="O148" s="37">
        <f aca="true" t="shared" si="33" ref="O148:O160">M148*N148</f>
        <v>4912.8</v>
      </c>
      <c r="P148" s="42"/>
      <c r="Q148" s="42"/>
      <c r="R148" s="42"/>
      <c r="S148" s="42"/>
      <c r="T148" s="44"/>
      <c r="U148" s="45"/>
    </row>
    <row r="149" spans="2:21" ht="12.75">
      <c r="B149" s="72" t="s">
        <v>169</v>
      </c>
      <c r="C149" s="35" t="s">
        <v>60</v>
      </c>
      <c r="D149" s="36">
        <v>400</v>
      </c>
      <c r="E149" s="36">
        <v>36</v>
      </c>
      <c r="F149" s="36">
        <v>8760</v>
      </c>
      <c r="G149" s="37">
        <f t="shared" si="29"/>
        <v>126144</v>
      </c>
      <c r="H149" s="71" t="s">
        <v>275</v>
      </c>
      <c r="I149" s="36">
        <v>400</v>
      </c>
      <c r="J149" s="36">
        <v>36</v>
      </c>
      <c r="K149" s="36">
        <v>2000</v>
      </c>
      <c r="L149" s="36">
        <f t="shared" si="31"/>
        <v>28800</v>
      </c>
      <c r="M149" s="39">
        <f t="shared" si="32"/>
        <v>97344</v>
      </c>
      <c r="N149" s="69">
        <v>1</v>
      </c>
      <c r="O149" s="37">
        <f t="shared" si="33"/>
        <v>97344</v>
      </c>
      <c r="P149" s="42"/>
      <c r="Q149" s="42"/>
      <c r="R149" s="42"/>
      <c r="S149" s="42"/>
      <c r="T149" s="44"/>
      <c r="U149" s="45"/>
    </row>
    <row r="150" spans="2:21" ht="12.75">
      <c r="B150" s="72" t="s">
        <v>170</v>
      </c>
      <c r="C150" s="35" t="s">
        <v>60</v>
      </c>
      <c r="D150" s="36">
        <v>250</v>
      </c>
      <c r="E150" s="36">
        <v>4</v>
      </c>
      <c r="F150" s="36">
        <v>8760</v>
      </c>
      <c r="G150" s="37">
        <f t="shared" si="29"/>
        <v>8760</v>
      </c>
      <c r="H150" s="71" t="s">
        <v>53</v>
      </c>
      <c r="I150" s="36">
        <v>250</v>
      </c>
      <c r="J150" s="36">
        <v>4</v>
      </c>
      <c r="K150" s="36">
        <v>8760</v>
      </c>
      <c r="L150" s="36">
        <f t="shared" si="31"/>
        <v>8760</v>
      </c>
      <c r="M150" s="39">
        <f t="shared" si="32"/>
        <v>0</v>
      </c>
      <c r="N150" s="69">
        <v>1</v>
      </c>
      <c r="O150" s="37">
        <f t="shared" si="33"/>
        <v>0</v>
      </c>
      <c r="P150" s="42"/>
      <c r="Q150" s="42"/>
      <c r="R150" s="42"/>
      <c r="S150" s="42"/>
      <c r="T150" s="44"/>
      <c r="U150" s="45"/>
    </row>
    <row r="151" spans="2:21" ht="12.75">
      <c r="B151" s="72" t="s">
        <v>171</v>
      </c>
      <c r="C151" s="35" t="s">
        <v>52</v>
      </c>
      <c r="D151" s="36">
        <v>96</v>
      </c>
      <c r="E151" s="36">
        <v>5</v>
      </c>
      <c r="F151" s="36">
        <v>8760</v>
      </c>
      <c r="G151" s="37">
        <f t="shared" si="29"/>
        <v>4204.8</v>
      </c>
      <c r="H151" s="71" t="s">
        <v>260</v>
      </c>
      <c r="I151" s="36">
        <v>48</v>
      </c>
      <c r="J151" s="36">
        <v>5</v>
      </c>
      <c r="K151" s="36">
        <v>1000</v>
      </c>
      <c r="L151" s="36">
        <f t="shared" si="31"/>
        <v>240</v>
      </c>
      <c r="M151" s="39">
        <f t="shared" si="32"/>
        <v>3964.8</v>
      </c>
      <c r="N151" s="69">
        <v>1</v>
      </c>
      <c r="O151" s="37">
        <f t="shared" si="33"/>
        <v>3964.8</v>
      </c>
      <c r="P151" s="42"/>
      <c r="Q151" s="42"/>
      <c r="R151" s="42"/>
      <c r="S151" s="42"/>
      <c r="T151" s="44"/>
      <c r="U151" s="45"/>
    </row>
    <row r="152" spans="2:21" ht="12.75">
      <c r="B152" s="72" t="s">
        <v>172</v>
      </c>
      <c r="C152" s="35" t="s">
        <v>52</v>
      </c>
      <c r="D152" s="36">
        <v>96</v>
      </c>
      <c r="E152" s="36">
        <v>3</v>
      </c>
      <c r="F152" s="36">
        <v>8760</v>
      </c>
      <c r="G152" s="37">
        <f t="shared" si="29"/>
        <v>2522.88</v>
      </c>
      <c r="H152" s="71" t="s">
        <v>55</v>
      </c>
      <c r="I152" s="36">
        <v>48</v>
      </c>
      <c r="J152" s="36">
        <v>3</v>
      </c>
      <c r="K152" s="36">
        <v>8760</v>
      </c>
      <c r="L152" s="36">
        <f t="shared" si="31"/>
        <v>1261.44</v>
      </c>
      <c r="M152" s="39">
        <f t="shared" si="32"/>
        <v>1261.44</v>
      </c>
      <c r="N152" s="69">
        <v>1</v>
      </c>
      <c r="O152" s="37">
        <f t="shared" si="33"/>
        <v>1261.44</v>
      </c>
      <c r="P152" s="42"/>
      <c r="Q152" s="42"/>
      <c r="R152" s="42"/>
      <c r="S152" s="42"/>
      <c r="T152" s="44"/>
      <c r="U152" s="45"/>
    </row>
    <row r="153" spans="2:21" ht="12.75">
      <c r="B153" s="72" t="s">
        <v>173</v>
      </c>
      <c r="C153" s="35" t="s">
        <v>52</v>
      </c>
      <c r="D153" s="36">
        <v>96</v>
      </c>
      <c r="E153" s="36">
        <v>3</v>
      </c>
      <c r="F153" s="36">
        <v>8760</v>
      </c>
      <c r="G153" s="37">
        <f t="shared" si="29"/>
        <v>2522.88</v>
      </c>
      <c r="H153" s="71" t="s">
        <v>55</v>
      </c>
      <c r="I153" s="36">
        <v>48</v>
      </c>
      <c r="J153" s="36">
        <v>3</v>
      </c>
      <c r="K153" s="36">
        <v>8760</v>
      </c>
      <c r="L153" s="36">
        <f aca="true" t="shared" si="34" ref="L153:L159">+I153*J153*K153/1000</f>
        <v>1261.44</v>
      </c>
      <c r="M153" s="39">
        <f t="shared" si="32"/>
        <v>1261.44</v>
      </c>
      <c r="N153" s="69">
        <v>1</v>
      </c>
      <c r="O153" s="37">
        <f t="shared" si="33"/>
        <v>1261.44</v>
      </c>
      <c r="P153" s="42"/>
      <c r="Q153" s="42"/>
      <c r="R153" s="42"/>
      <c r="S153" s="42"/>
      <c r="T153" s="44"/>
      <c r="U153" s="45"/>
    </row>
    <row r="154" spans="2:21" ht="12.75">
      <c r="B154" s="72" t="s">
        <v>174</v>
      </c>
      <c r="C154" s="35" t="s">
        <v>43</v>
      </c>
      <c r="D154" s="36">
        <v>192</v>
      </c>
      <c r="E154" s="36">
        <v>12</v>
      </c>
      <c r="F154" s="36">
        <v>4500</v>
      </c>
      <c r="G154" s="37">
        <f t="shared" si="29"/>
        <v>10368</v>
      </c>
      <c r="H154" s="71" t="s">
        <v>238</v>
      </c>
      <c r="I154" s="36">
        <v>95</v>
      </c>
      <c r="J154" s="36">
        <v>12</v>
      </c>
      <c r="K154" s="36">
        <v>2200</v>
      </c>
      <c r="L154" s="36">
        <f t="shared" si="34"/>
        <v>2508</v>
      </c>
      <c r="M154" s="39">
        <f t="shared" si="32"/>
        <v>7860</v>
      </c>
      <c r="N154" s="69">
        <v>1</v>
      </c>
      <c r="O154" s="37">
        <f t="shared" si="33"/>
        <v>7860</v>
      </c>
      <c r="P154" s="42"/>
      <c r="Q154" s="42"/>
      <c r="R154" s="42"/>
      <c r="S154" s="42"/>
      <c r="T154" s="44"/>
      <c r="U154" s="45"/>
    </row>
    <row r="155" spans="2:21" ht="12.75">
      <c r="B155" s="72" t="s">
        <v>175</v>
      </c>
      <c r="C155" s="35" t="s">
        <v>162</v>
      </c>
      <c r="D155" s="36">
        <v>96</v>
      </c>
      <c r="E155" s="36">
        <v>46</v>
      </c>
      <c r="F155" s="36">
        <v>8760</v>
      </c>
      <c r="G155" s="37">
        <f t="shared" si="29"/>
        <v>38684.16</v>
      </c>
      <c r="H155" s="71" t="s">
        <v>303</v>
      </c>
      <c r="I155" s="36">
        <v>96</v>
      </c>
      <c r="J155" s="36">
        <v>46</v>
      </c>
      <c r="K155" s="36">
        <v>2500</v>
      </c>
      <c r="L155" s="36">
        <f t="shared" si="34"/>
        <v>11040</v>
      </c>
      <c r="M155" s="39">
        <f t="shared" si="32"/>
        <v>27644.160000000003</v>
      </c>
      <c r="N155" s="69">
        <v>1</v>
      </c>
      <c r="O155" s="37">
        <f t="shared" si="33"/>
        <v>27644.160000000003</v>
      </c>
      <c r="P155" s="42"/>
      <c r="Q155" s="42"/>
      <c r="R155" s="42"/>
      <c r="S155" s="42"/>
      <c r="T155" s="44"/>
      <c r="U155" s="45"/>
    </row>
    <row r="156" spans="2:21" ht="12.75">
      <c r="B156" s="72" t="s">
        <v>176</v>
      </c>
      <c r="C156" s="35" t="s">
        <v>52</v>
      </c>
      <c r="D156" s="36">
        <v>96</v>
      </c>
      <c r="E156" s="36">
        <v>4</v>
      </c>
      <c r="F156" s="36">
        <v>8760</v>
      </c>
      <c r="G156" s="37">
        <f t="shared" si="29"/>
        <v>3363.84</v>
      </c>
      <c r="H156" s="71" t="s">
        <v>55</v>
      </c>
      <c r="I156" s="36">
        <v>48</v>
      </c>
      <c r="J156" s="36">
        <v>4</v>
      </c>
      <c r="K156" s="36">
        <v>8760</v>
      </c>
      <c r="L156" s="36">
        <f t="shared" si="34"/>
        <v>1681.92</v>
      </c>
      <c r="M156" s="39">
        <f t="shared" si="32"/>
        <v>1681.92</v>
      </c>
      <c r="N156" s="69">
        <v>1</v>
      </c>
      <c r="O156" s="37">
        <f t="shared" si="33"/>
        <v>1681.92</v>
      </c>
      <c r="P156" s="42"/>
      <c r="Q156" s="42"/>
      <c r="R156" s="42"/>
      <c r="S156" s="42"/>
      <c r="T156" s="44"/>
      <c r="U156" s="45"/>
    </row>
    <row r="157" spans="2:21" ht="12.75">
      <c r="B157" s="72" t="s">
        <v>177</v>
      </c>
      <c r="C157" s="35" t="s">
        <v>63</v>
      </c>
      <c r="D157" s="36">
        <v>144</v>
      </c>
      <c r="E157" s="36">
        <v>6</v>
      </c>
      <c r="F157" s="36">
        <v>4500</v>
      </c>
      <c r="G157" s="37">
        <f t="shared" si="29"/>
        <v>3888</v>
      </c>
      <c r="H157" s="71" t="s">
        <v>261</v>
      </c>
      <c r="I157" s="36">
        <v>73</v>
      </c>
      <c r="J157" s="36">
        <v>6</v>
      </c>
      <c r="K157" s="36">
        <v>2200</v>
      </c>
      <c r="L157" s="36">
        <f t="shared" si="34"/>
        <v>963.6</v>
      </c>
      <c r="M157" s="39">
        <f t="shared" si="32"/>
        <v>2924.4</v>
      </c>
      <c r="N157" s="69">
        <v>1</v>
      </c>
      <c r="O157" s="37">
        <f t="shared" si="33"/>
        <v>2924.4</v>
      </c>
      <c r="P157" s="42"/>
      <c r="Q157" s="42"/>
      <c r="R157" s="42"/>
      <c r="S157" s="42"/>
      <c r="T157" s="44"/>
      <c r="U157" s="45"/>
    </row>
    <row r="158" spans="2:21" ht="12.75">
      <c r="B158" s="72" t="s">
        <v>178</v>
      </c>
      <c r="C158" s="35"/>
      <c r="D158" s="36"/>
      <c r="E158" s="36"/>
      <c r="F158" s="36"/>
      <c r="G158" s="37">
        <f t="shared" si="29"/>
        <v>0</v>
      </c>
      <c r="H158" s="71"/>
      <c r="I158" s="36"/>
      <c r="J158" s="36"/>
      <c r="K158" s="36"/>
      <c r="L158" s="36">
        <f t="shared" si="34"/>
        <v>0</v>
      </c>
      <c r="M158" s="39">
        <f t="shared" si="32"/>
        <v>0</v>
      </c>
      <c r="N158" s="69">
        <v>1</v>
      </c>
      <c r="O158" s="37">
        <f t="shared" si="33"/>
        <v>0</v>
      </c>
      <c r="P158" s="42"/>
      <c r="Q158" s="42"/>
      <c r="R158" s="42"/>
      <c r="S158" s="42"/>
      <c r="T158" s="44"/>
      <c r="U158" s="45"/>
    </row>
    <row r="159" spans="2:21" ht="12.75">
      <c r="B159" s="72" t="s">
        <v>179</v>
      </c>
      <c r="C159" s="35" t="s">
        <v>52</v>
      </c>
      <c r="D159" s="36">
        <v>96</v>
      </c>
      <c r="E159" s="36">
        <v>4</v>
      </c>
      <c r="F159" s="36">
        <v>8760</v>
      </c>
      <c r="G159" s="37">
        <f t="shared" si="29"/>
        <v>3363.84</v>
      </c>
      <c r="H159" s="71" t="s">
        <v>263</v>
      </c>
      <c r="I159" s="36">
        <v>48</v>
      </c>
      <c r="J159" s="36">
        <v>4</v>
      </c>
      <c r="K159" s="36">
        <v>500</v>
      </c>
      <c r="L159" s="36">
        <f t="shared" si="34"/>
        <v>96</v>
      </c>
      <c r="M159" s="39">
        <f t="shared" si="32"/>
        <v>3267.84</v>
      </c>
      <c r="N159" s="69">
        <v>1</v>
      </c>
      <c r="O159" s="37">
        <f t="shared" si="33"/>
        <v>3267.84</v>
      </c>
      <c r="P159" s="42"/>
      <c r="Q159" s="42"/>
      <c r="R159" s="42"/>
      <c r="S159" s="42"/>
      <c r="T159" s="44"/>
      <c r="U159" s="45"/>
    </row>
    <row r="160" spans="2:21" ht="12.75">
      <c r="B160" s="72" t="s">
        <v>180</v>
      </c>
      <c r="C160" s="35" t="s">
        <v>52</v>
      </c>
      <c r="D160" s="36">
        <v>96</v>
      </c>
      <c r="E160" s="36">
        <v>4</v>
      </c>
      <c r="F160" s="36">
        <v>8760</v>
      </c>
      <c r="G160" s="37">
        <f t="shared" si="29"/>
        <v>3363.84</v>
      </c>
      <c r="H160" s="71" t="s">
        <v>233</v>
      </c>
      <c r="I160" s="36">
        <v>48</v>
      </c>
      <c r="J160" s="36">
        <v>4</v>
      </c>
      <c r="K160" s="36">
        <v>100</v>
      </c>
      <c r="L160" s="36">
        <f>+I160*J160*K160/1000</f>
        <v>19.2</v>
      </c>
      <c r="M160" s="39">
        <f t="shared" si="32"/>
        <v>3344.6400000000003</v>
      </c>
      <c r="N160" s="69">
        <v>1</v>
      </c>
      <c r="O160" s="37">
        <f t="shared" si="33"/>
        <v>3344.6400000000003</v>
      </c>
      <c r="P160" s="42"/>
      <c r="Q160" s="42"/>
      <c r="R160" s="42"/>
      <c r="S160" s="42"/>
      <c r="T160" s="44"/>
      <c r="U160" s="45"/>
    </row>
    <row r="161" spans="2:21" ht="12.75">
      <c r="B161" s="72" t="s">
        <v>181</v>
      </c>
      <c r="C161" s="35" t="s">
        <v>52</v>
      </c>
      <c r="D161" s="36">
        <v>96</v>
      </c>
      <c r="E161" s="36">
        <v>1</v>
      </c>
      <c r="F161" s="36">
        <v>20</v>
      </c>
      <c r="G161" s="37">
        <f aca="true" t="shared" si="35" ref="G161:G180">+D161*E161*F161/1000</f>
        <v>1.92</v>
      </c>
      <c r="H161" s="71" t="s">
        <v>62</v>
      </c>
      <c r="I161" s="36">
        <v>96</v>
      </c>
      <c r="J161" s="36">
        <v>1</v>
      </c>
      <c r="K161" s="36">
        <v>20</v>
      </c>
      <c r="L161" s="36">
        <f aca="true" t="shared" si="36" ref="L161:L175">+I161*J161*K161/1000</f>
        <v>1.92</v>
      </c>
      <c r="M161" s="39">
        <f aca="true" t="shared" si="37" ref="M161:M174">+G161-L161</f>
        <v>0</v>
      </c>
      <c r="N161" s="69">
        <v>1</v>
      </c>
      <c r="O161" s="37">
        <f aca="true" t="shared" si="38" ref="O161:O174">M161*N161</f>
        <v>0</v>
      </c>
      <c r="P161" s="42"/>
      <c r="Q161" s="42"/>
      <c r="R161" s="42"/>
      <c r="S161" s="42"/>
      <c r="T161" s="44"/>
      <c r="U161" s="45"/>
    </row>
    <row r="162" spans="2:21" ht="12.75">
      <c r="B162" s="72" t="s">
        <v>222</v>
      </c>
      <c r="C162" s="35" t="s">
        <v>63</v>
      </c>
      <c r="D162" s="36">
        <v>144</v>
      </c>
      <c r="E162" s="36">
        <v>4</v>
      </c>
      <c r="F162" s="36">
        <v>4000</v>
      </c>
      <c r="G162" s="37">
        <f t="shared" si="35"/>
        <v>2304</v>
      </c>
      <c r="H162" s="71" t="s">
        <v>277</v>
      </c>
      <c r="I162" s="36">
        <v>73</v>
      </c>
      <c r="J162" s="36">
        <v>4</v>
      </c>
      <c r="K162" s="36">
        <v>1000</v>
      </c>
      <c r="L162" s="36">
        <f t="shared" si="36"/>
        <v>292</v>
      </c>
      <c r="M162" s="39">
        <f t="shared" si="37"/>
        <v>2012</v>
      </c>
      <c r="N162" s="69">
        <v>1</v>
      </c>
      <c r="O162" s="37">
        <f t="shared" si="38"/>
        <v>2012</v>
      </c>
      <c r="P162" s="42"/>
      <c r="Q162" s="42"/>
      <c r="R162" s="42"/>
      <c r="S162" s="42"/>
      <c r="T162" s="44"/>
      <c r="U162" s="45"/>
    </row>
    <row r="163" spans="2:21" ht="12.75">
      <c r="B163" s="72" t="s">
        <v>223</v>
      </c>
      <c r="C163" s="35" t="s">
        <v>63</v>
      </c>
      <c r="D163" s="36">
        <v>144</v>
      </c>
      <c r="E163" s="36">
        <v>4</v>
      </c>
      <c r="F163" s="36">
        <v>4000</v>
      </c>
      <c r="G163" s="37">
        <f>+D163*E163*F163/1000</f>
        <v>2304</v>
      </c>
      <c r="H163" s="71" t="s">
        <v>278</v>
      </c>
      <c r="I163" s="36">
        <v>73</v>
      </c>
      <c r="J163" s="36">
        <v>4</v>
      </c>
      <c r="K163" s="36">
        <v>1000</v>
      </c>
      <c r="L163" s="36">
        <f>+I163*J163*K163/1000</f>
        <v>292</v>
      </c>
      <c r="M163" s="39">
        <f t="shared" si="37"/>
        <v>2012</v>
      </c>
      <c r="N163" s="69">
        <v>1</v>
      </c>
      <c r="O163" s="37">
        <f t="shared" si="38"/>
        <v>2012</v>
      </c>
      <c r="P163" s="42"/>
      <c r="Q163" s="42"/>
      <c r="R163" s="42"/>
      <c r="S163" s="42"/>
      <c r="T163" s="44"/>
      <c r="U163" s="45"/>
    </row>
    <row r="164" spans="2:21" ht="12.75">
      <c r="B164" s="72" t="s">
        <v>182</v>
      </c>
      <c r="C164" s="35" t="s">
        <v>58</v>
      </c>
      <c r="D164" s="36">
        <v>192</v>
      </c>
      <c r="E164" s="36">
        <v>6</v>
      </c>
      <c r="F164" s="36">
        <v>1500</v>
      </c>
      <c r="G164" s="37">
        <f t="shared" si="35"/>
        <v>1728</v>
      </c>
      <c r="H164" s="71" t="s">
        <v>134</v>
      </c>
      <c r="I164" s="36">
        <v>95</v>
      </c>
      <c r="J164" s="36">
        <v>6</v>
      </c>
      <c r="K164" s="36">
        <v>1000</v>
      </c>
      <c r="L164" s="36">
        <f t="shared" si="36"/>
        <v>570</v>
      </c>
      <c r="M164" s="39">
        <f t="shared" si="37"/>
        <v>1158</v>
      </c>
      <c r="N164" s="69">
        <v>1</v>
      </c>
      <c r="O164" s="37">
        <f t="shared" si="38"/>
        <v>1158</v>
      </c>
      <c r="P164" s="42"/>
      <c r="Q164" s="42"/>
      <c r="R164" s="42"/>
      <c r="S164" s="42"/>
      <c r="T164" s="44"/>
      <c r="U164" s="45"/>
    </row>
    <row r="165" spans="2:21" ht="12.75">
      <c r="B165" s="72" t="s">
        <v>183</v>
      </c>
      <c r="C165" s="35" t="s">
        <v>52</v>
      </c>
      <c r="D165" s="36">
        <v>96</v>
      </c>
      <c r="E165" s="36">
        <v>4</v>
      </c>
      <c r="F165" s="36">
        <v>8760</v>
      </c>
      <c r="G165" s="37">
        <f t="shared" si="35"/>
        <v>3363.84</v>
      </c>
      <c r="H165" s="71" t="s">
        <v>55</v>
      </c>
      <c r="I165" s="36">
        <v>48</v>
      </c>
      <c r="J165" s="36">
        <v>4</v>
      </c>
      <c r="K165" s="36">
        <v>8760</v>
      </c>
      <c r="L165" s="36">
        <f t="shared" si="36"/>
        <v>1681.92</v>
      </c>
      <c r="M165" s="39">
        <f t="shared" si="37"/>
        <v>1681.92</v>
      </c>
      <c r="N165" s="69">
        <v>1</v>
      </c>
      <c r="O165" s="37">
        <f t="shared" si="38"/>
        <v>1681.92</v>
      </c>
      <c r="P165" s="42"/>
      <c r="Q165" s="42"/>
      <c r="R165" s="42"/>
      <c r="S165" s="42"/>
      <c r="T165" s="44"/>
      <c r="U165" s="45"/>
    </row>
    <row r="166" spans="2:21" ht="12.75">
      <c r="B166" s="72" t="s">
        <v>183</v>
      </c>
      <c r="C166" s="35" t="s">
        <v>52</v>
      </c>
      <c r="D166" s="36">
        <v>96</v>
      </c>
      <c r="E166" s="36">
        <v>20</v>
      </c>
      <c r="F166" s="36">
        <v>200</v>
      </c>
      <c r="G166" s="37">
        <f>+D166*E166*F166/1000</f>
        <v>384</v>
      </c>
      <c r="H166" s="71" t="s">
        <v>62</v>
      </c>
      <c r="I166" s="36">
        <v>96</v>
      </c>
      <c r="J166" s="36">
        <v>20</v>
      </c>
      <c r="K166" s="36">
        <v>200</v>
      </c>
      <c r="L166" s="36">
        <f t="shared" si="36"/>
        <v>384</v>
      </c>
      <c r="M166" s="39">
        <f t="shared" si="37"/>
        <v>0</v>
      </c>
      <c r="N166" s="69">
        <v>1</v>
      </c>
      <c r="O166" s="37">
        <f t="shared" si="38"/>
        <v>0</v>
      </c>
      <c r="P166" s="42"/>
      <c r="Q166" s="42"/>
      <c r="R166" s="42"/>
      <c r="S166" s="42"/>
      <c r="T166" s="44"/>
      <c r="U166" s="45"/>
    </row>
    <row r="167" spans="2:21" ht="12.75">
      <c r="B167" s="72" t="s">
        <v>184</v>
      </c>
      <c r="C167" s="35" t="s">
        <v>162</v>
      </c>
      <c r="D167" s="36">
        <v>89</v>
      </c>
      <c r="E167" s="36">
        <v>4</v>
      </c>
      <c r="F167" s="36">
        <v>8760</v>
      </c>
      <c r="G167" s="37">
        <f>+D167*E167*F167/1000</f>
        <v>3118.56</v>
      </c>
      <c r="H167" s="71" t="s">
        <v>62</v>
      </c>
      <c r="I167" s="36">
        <v>89</v>
      </c>
      <c r="J167" s="36">
        <v>4</v>
      </c>
      <c r="K167" s="36">
        <v>8760</v>
      </c>
      <c r="L167" s="36">
        <f t="shared" si="36"/>
        <v>3118.56</v>
      </c>
      <c r="M167" s="39">
        <f t="shared" si="37"/>
        <v>0</v>
      </c>
      <c r="N167" s="69">
        <v>1</v>
      </c>
      <c r="O167" s="37">
        <f t="shared" si="38"/>
        <v>0</v>
      </c>
      <c r="P167" s="42"/>
      <c r="Q167" s="42"/>
      <c r="R167" s="42"/>
      <c r="S167" s="42"/>
      <c r="T167" s="44"/>
      <c r="U167" s="45"/>
    </row>
    <row r="168" spans="2:21" ht="12.75">
      <c r="B168" s="72" t="s">
        <v>184</v>
      </c>
      <c r="C168" s="35" t="s">
        <v>162</v>
      </c>
      <c r="D168" s="36">
        <v>89</v>
      </c>
      <c r="E168" s="36">
        <v>10</v>
      </c>
      <c r="F168" s="36">
        <v>200</v>
      </c>
      <c r="G168" s="37">
        <f>+D168*E168*F168/1000</f>
        <v>178</v>
      </c>
      <c r="H168" s="71" t="s">
        <v>62</v>
      </c>
      <c r="I168" s="36">
        <v>89</v>
      </c>
      <c r="J168" s="36">
        <v>10</v>
      </c>
      <c r="K168" s="36">
        <v>200</v>
      </c>
      <c r="L168" s="36">
        <f t="shared" si="36"/>
        <v>178</v>
      </c>
      <c r="M168" s="39">
        <f t="shared" si="37"/>
        <v>0</v>
      </c>
      <c r="N168" s="69">
        <v>1</v>
      </c>
      <c r="O168" s="37">
        <f t="shared" si="38"/>
        <v>0</v>
      </c>
      <c r="P168" s="42"/>
      <c r="Q168" s="42"/>
      <c r="R168" s="42"/>
      <c r="S168" s="42"/>
      <c r="T168" s="44"/>
      <c r="U168" s="45"/>
    </row>
    <row r="169" spans="2:21" ht="12.75">
      <c r="B169" s="72" t="s">
        <v>185</v>
      </c>
      <c r="C169" s="35" t="s">
        <v>60</v>
      </c>
      <c r="D169" s="36">
        <v>400</v>
      </c>
      <c r="E169" s="36">
        <v>2</v>
      </c>
      <c r="F169" s="36">
        <v>8760</v>
      </c>
      <c r="G169" s="37">
        <f t="shared" si="35"/>
        <v>7008</v>
      </c>
      <c r="H169" s="71" t="s">
        <v>62</v>
      </c>
      <c r="I169" s="36">
        <v>400</v>
      </c>
      <c r="J169" s="36">
        <v>2</v>
      </c>
      <c r="K169" s="36">
        <v>8760</v>
      </c>
      <c r="L169" s="36">
        <f t="shared" si="36"/>
        <v>7008</v>
      </c>
      <c r="M169" s="39">
        <f t="shared" si="37"/>
        <v>0</v>
      </c>
      <c r="N169" s="69">
        <v>1</v>
      </c>
      <c r="O169" s="37">
        <f t="shared" si="38"/>
        <v>0</v>
      </c>
      <c r="P169" s="42"/>
      <c r="Q169" s="42"/>
      <c r="R169" s="42"/>
      <c r="S169" s="42"/>
      <c r="T169" s="44"/>
      <c r="U169" s="45"/>
    </row>
    <row r="170" spans="2:21" ht="12.75">
      <c r="B170" s="72" t="s">
        <v>185</v>
      </c>
      <c r="C170" s="35" t="s">
        <v>60</v>
      </c>
      <c r="D170" s="36">
        <v>400</v>
      </c>
      <c r="E170" s="36">
        <v>10</v>
      </c>
      <c r="F170" s="36">
        <v>200</v>
      </c>
      <c r="G170" s="37">
        <f>+D170*E170*F170/1000</f>
        <v>800</v>
      </c>
      <c r="H170" s="71" t="s">
        <v>62</v>
      </c>
      <c r="I170" s="36">
        <v>400</v>
      </c>
      <c r="J170" s="36">
        <v>10</v>
      </c>
      <c r="K170" s="36">
        <v>200</v>
      </c>
      <c r="L170" s="36">
        <f t="shared" si="36"/>
        <v>800</v>
      </c>
      <c r="M170" s="39">
        <f t="shared" si="37"/>
        <v>0</v>
      </c>
      <c r="N170" s="69">
        <v>1</v>
      </c>
      <c r="O170" s="37">
        <f t="shared" si="38"/>
        <v>0</v>
      </c>
      <c r="P170" s="42"/>
      <c r="Q170" s="42"/>
      <c r="R170" s="42"/>
      <c r="S170" s="42"/>
      <c r="T170" s="44"/>
      <c r="U170" s="45"/>
    </row>
    <row r="171" spans="2:21" ht="12.75">
      <c r="B171" s="72" t="s">
        <v>186</v>
      </c>
      <c r="C171" s="35" t="s">
        <v>52</v>
      </c>
      <c r="D171" s="36">
        <v>96</v>
      </c>
      <c r="E171" s="36">
        <v>6</v>
      </c>
      <c r="F171" s="36">
        <v>8760</v>
      </c>
      <c r="G171" s="37">
        <f t="shared" si="35"/>
        <v>5045.76</v>
      </c>
      <c r="H171" s="71" t="s">
        <v>55</v>
      </c>
      <c r="I171" s="36">
        <v>48</v>
      </c>
      <c r="J171" s="36">
        <v>6</v>
      </c>
      <c r="K171" s="36">
        <v>8760</v>
      </c>
      <c r="L171" s="36">
        <f t="shared" si="36"/>
        <v>2522.88</v>
      </c>
      <c r="M171" s="39">
        <f t="shared" si="37"/>
        <v>2522.88</v>
      </c>
      <c r="N171" s="69">
        <v>1</v>
      </c>
      <c r="O171" s="37">
        <f t="shared" si="38"/>
        <v>2522.88</v>
      </c>
      <c r="P171" s="42"/>
      <c r="Q171" s="42"/>
      <c r="R171" s="42"/>
      <c r="S171" s="42"/>
      <c r="T171" s="44"/>
      <c r="U171" s="45"/>
    </row>
    <row r="172" spans="2:21" ht="12.75">
      <c r="B172" s="72" t="s">
        <v>186</v>
      </c>
      <c r="C172" s="35" t="s">
        <v>52</v>
      </c>
      <c r="D172" s="36">
        <v>96</v>
      </c>
      <c r="E172" s="36">
        <v>24</v>
      </c>
      <c r="F172" s="36">
        <v>500</v>
      </c>
      <c r="G172" s="37">
        <f>+D172*E172*F172/1000</f>
        <v>1152</v>
      </c>
      <c r="H172" s="71" t="s">
        <v>55</v>
      </c>
      <c r="I172" s="36">
        <v>48</v>
      </c>
      <c r="J172" s="36">
        <v>24</v>
      </c>
      <c r="K172" s="36">
        <v>500</v>
      </c>
      <c r="L172" s="36">
        <f t="shared" si="36"/>
        <v>576</v>
      </c>
      <c r="M172" s="39">
        <f t="shared" si="37"/>
        <v>576</v>
      </c>
      <c r="N172" s="69">
        <v>1</v>
      </c>
      <c r="O172" s="37">
        <f t="shared" si="38"/>
        <v>576</v>
      </c>
      <c r="P172" s="42"/>
      <c r="Q172" s="42"/>
      <c r="R172" s="42"/>
      <c r="S172" s="42"/>
      <c r="T172" s="44"/>
      <c r="U172" s="45"/>
    </row>
    <row r="173" spans="2:21" ht="12.75">
      <c r="B173" s="72" t="s">
        <v>187</v>
      </c>
      <c r="C173" s="35" t="s">
        <v>54</v>
      </c>
      <c r="D173" s="36">
        <v>48</v>
      </c>
      <c r="E173" s="36">
        <v>2</v>
      </c>
      <c r="F173" s="36">
        <v>10</v>
      </c>
      <c r="G173" s="37">
        <f t="shared" si="35"/>
        <v>0.96</v>
      </c>
      <c r="H173" s="71" t="s">
        <v>275</v>
      </c>
      <c r="I173" s="36">
        <v>48</v>
      </c>
      <c r="J173" s="36">
        <v>2</v>
      </c>
      <c r="K173" s="36">
        <v>10</v>
      </c>
      <c r="L173" s="36">
        <f t="shared" si="36"/>
        <v>0.96</v>
      </c>
      <c r="M173" s="39">
        <f t="shared" si="37"/>
        <v>0</v>
      </c>
      <c r="N173" s="69">
        <v>1</v>
      </c>
      <c r="O173" s="37">
        <f t="shared" si="38"/>
        <v>0</v>
      </c>
      <c r="P173" s="42"/>
      <c r="Q173" s="42"/>
      <c r="R173" s="42"/>
      <c r="S173" s="42"/>
      <c r="T173" s="44"/>
      <c r="U173" s="45"/>
    </row>
    <row r="174" spans="2:21" ht="12.75">
      <c r="B174" s="72" t="s">
        <v>188</v>
      </c>
      <c r="C174" s="35" t="s">
        <v>54</v>
      </c>
      <c r="D174" s="36">
        <v>48</v>
      </c>
      <c r="E174" s="36">
        <v>9</v>
      </c>
      <c r="F174" s="36">
        <v>8760</v>
      </c>
      <c r="G174" s="37">
        <f t="shared" si="35"/>
        <v>3784.32</v>
      </c>
      <c r="H174" s="71" t="s">
        <v>49</v>
      </c>
      <c r="I174" s="36">
        <v>30</v>
      </c>
      <c r="J174" s="36">
        <v>9</v>
      </c>
      <c r="K174" s="36">
        <v>8760</v>
      </c>
      <c r="L174" s="36">
        <f t="shared" si="36"/>
        <v>2365.2</v>
      </c>
      <c r="M174" s="39">
        <f t="shared" si="37"/>
        <v>1419.1200000000003</v>
      </c>
      <c r="N174" s="69">
        <v>1</v>
      </c>
      <c r="O174" s="37">
        <f t="shared" si="38"/>
        <v>1419.1200000000003</v>
      </c>
      <c r="P174" s="42"/>
      <c r="Q174" s="42"/>
      <c r="R174" s="42"/>
      <c r="S174" s="42"/>
      <c r="T174" s="44"/>
      <c r="U174" s="45"/>
    </row>
    <row r="175" spans="2:21" ht="12.75">
      <c r="B175" s="72" t="s">
        <v>189</v>
      </c>
      <c r="C175" s="35" t="s">
        <v>52</v>
      </c>
      <c r="D175" s="2">
        <v>96</v>
      </c>
      <c r="E175" s="2">
        <v>25</v>
      </c>
      <c r="F175" s="2">
        <v>4380</v>
      </c>
      <c r="G175" s="37">
        <f t="shared" si="35"/>
        <v>10512</v>
      </c>
      <c r="H175" s="71" t="s">
        <v>262</v>
      </c>
      <c r="I175" s="2">
        <v>48</v>
      </c>
      <c r="J175" s="2">
        <v>25</v>
      </c>
      <c r="K175" s="2">
        <v>400</v>
      </c>
      <c r="L175" s="2">
        <f t="shared" si="36"/>
        <v>480</v>
      </c>
      <c r="M175" s="39">
        <f aca="true" t="shared" si="39" ref="M175:M204">+G175-L175</f>
        <v>10032</v>
      </c>
      <c r="N175" s="69">
        <v>1</v>
      </c>
      <c r="O175" s="37">
        <f aca="true" t="shared" si="40" ref="O175:O202">M175*N175</f>
        <v>10032</v>
      </c>
      <c r="U175" s="45"/>
    </row>
    <row r="176" spans="2:21" ht="12.75">
      <c r="B176" s="72" t="s">
        <v>190</v>
      </c>
      <c r="C176" s="35" t="s">
        <v>52</v>
      </c>
      <c r="D176" s="2">
        <v>96</v>
      </c>
      <c r="E176" s="2">
        <v>14</v>
      </c>
      <c r="F176" s="2">
        <v>4380</v>
      </c>
      <c r="G176" s="37">
        <f t="shared" si="35"/>
        <v>5886.72</v>
      </c>
      <c r="H176" s="71" t="s">
        <v>226</v>
      </c>
      <c r="I176" s="2">
        <v>48</v>
      </c>
      <c r="J176" s="2">
        <v>14</v>
      </c>
      <c r="K176" s="2">
        <v>400</v>
      </c>
      <c r="L176" s="2">
        <f aca="true" t="shared" si="41" ref="L176:L195">+I176*J176*K176/1000</f>
        <v>268.8</v>
      </c>
      <c r="M176" s="39">
        <f t="shared" si="39"/>
        <v>5617.92</v>
      </c>
      <c r="N176" s="69">
        <v>1</v>
      </c>
      <c r="O176" s="37">
        <f t="shared" si="40"/>
        <v>5617.92</v>
      </c>
      <c r="U176" s="45"/>
    </row>
    <row r="177" spans="2:21" ht="12.75">
      <c r="B177" s="72" t="s">
        <v>191</v>
      </c>
      <c r="C177" s="35" t="s">
        <v>52</v>
      </c>
      <c r="D177" s="2">
        <v>96</v>
      </c>
      <c r="E177" s="2">
        <v>6</v>
      </c>
      <c r="F177" s="2">
        <v>40</v>
      </c>
      <c r="G177" s="37">
        <f t="shared" si="35"/>
        <v>23.04</v>
      </c>
      <c r="H177" s="71" t="s">
        <v>62</v>
      </c>
      <c r="I177" s="2">
        <v>96</v>
      </c>
      <c r="J177" s="2">
        <v>6</v>
      </c>
      <c r="K177" s="2">
        <v>40</v>
      </c>
      <c r="L177" s="2">
        <f t="shared" si="41"/>
        <v>23.04</v>
      </c>
      <c r="M177" s="39">
        <f t="shared" si="39"/>
        <v>0</v>
      </c>
      <c r="N177" s="69">
        <v>1</v>
      </c>
      <c r="O177" s="37">
        <f t="shared" si="40"/>
        <v>0</v>
      </c>
      <c r="U177" s="45"/>
    </row>
    <row r="178" spans="2:21" ht="12.75">
      <c r="B178" s="72" t="s">
        <v>192</v>
      </c>
      <c r="C178" s="35" t="s">
        <v>52</v>
      </c>
      <c r="D178" s="2">
        <v>96</v>
      </c>
      <c r="E178" s="2">
        <v>16</v>
      </c>
      <c r="F178" s="2">
        <v>50</v>
      </c>
      <c r="G178" s="37">
        <f t="shared" si="35"/>
        <v>76.8</v>
      </c>
      <c r="H178" s="71" t="s">
        <v>62</v>
      </c>
      <c r="I178" s="2">
        <v>96</v>
      </c>
      <c r="J178" s="2">
        <v>16</v>
      </c>
      <c r="K178" s="2">
        <v>50</v>
      </c>
      <c r="L178" s="2">
        <f t="shared" si="41"/>
        <v>76.8</v>
      </c>
      <c r="M178" s="39">
        <f t="shared" si="39"/>
        <v>0</v>
      </c>
      <c r="N178" s="69">
        <v>1</v>
      </c>
      <c r="O178" s="37">
        <f t="shared" si="40"/>
        <v>0</v>
      </c>
      <c r="U178" s="45"/>
    </row>
    <row r="179" spans="2:21" ht="12.75">
      <c r="B179" s="76" t="s">
        <v>193</v>
      </c>
      <c r="C179" s="35" t="s">
        <v>33</v>
      </c>
      <c r="D179" s="2">
        <v>250</v>
      </c>
      <c r="E179" s="2">
        <v>16</v>
      </c>
      <c r="F179" s="2">
        <v>8760</v>
      </c>
      <c r="G179" s="37">
        <f t="shared" si="35"/>
        <v>35040</v>
      </c>
      <c r="H179" s="71" t="s">
        <v>264</v>
      </c>
      <c r="I179" s="2">
        <v>42</v>
      </c>
      <c r="J179" s="2">
        <v>16</v>
      </c>
      <c r="K179" s="2">
        <v>200</v>
      </c>
      <c r="L179" s="2">
        <f t="shared" si="41"/>
        <v>134.4</v>
      </c>
      <c r="M179" s="39">
        <f t="shared" si="39"/>
        <v>34905.6</v>
      </c>
      <c r="N179" s="69">
        <v>1</v>
      </c>
      <c r="O179" s="37">
        <f t="shared" si="40"/>
        <v>34905.6</v>
      </c>
      <c r="U179" s="45"/>
    </row>
    <row r="180" spans="2:21" ht="12.75">
      <c r="B180" s="72" t="s">
        <v>194</v>
      </c>
      <c r="C180" s="35" t="s">
        <v>52</v>
      </c>
      <c r="D180" s="2">
        <v>96</v>
      </c>
      <c r="E180" s="2">
        <v>4</v>
      </c>
      <c r="F180" s="2">
        <v>8760</v>
      </c>
      <c r="G180" s="37">
        <f t="shared" si="35"/>
        <v>3363.84</v>
      </c>
      <c r="H180" s="71" t="s">
        <v>55</v>
      </c>
      <c r="I180" s="2">
        <v>48</v>
      </c>
      <c r="J180" s="2">
        <v>4</v>
      </c>
      <c r="K180" s="2">
        <v>8760</v>
      </c>
      <c r="L180" s="2">
        <f t="shared" si="41"/>
        <v>1681.92</v>
      </c>
      <c r="M180" s="39">
        <f t="shared" si="39"/>
        <v>1681.92</v>
      </c>
      <c r="N180" s="69">
        <v>1</v>
      </c>
      <c r="O180" s="37">
        <f t="shared" si="40"/>
        <v>1681.92</v>
      </c>
      <c r="U180" s="45"/>
    </row>
    <row r="181" spans="2:21" ht="12.75">
      <c r="B181" s="72" t="s">
        <v>194</v>
      </c>
      <c r="C181" s="35" t="s">
        <v>52</v>
      </c>
      <c r="D181" s="2">
        <v>96</v>
      </c>
      <c r="E181" s="2">
        <v>24</v>
      </c>
      <c r="F181" s="2">
        <v>200</v>
      </c>
      <c r="G181" s="37">
        <f aca="true" t="shared" si="42" ref="G181:G204">+D181*E181*F181/1000</f>
        <v>460.8</v>
      </c>
      <c r="H181" s="71" t="s">
        <v>55</v>
      </c>
      <c r="I181" s="2">
        <v>48</v>
      </c>
      <c r="J181" s="2">
        <v>4</v>
      </c>
      <c r="K181" s="2">
        <v>200</v>
      </c>
      <c r="L181" s="2">
        <f t="shared" si="41"/>
        <v>38.4</v>
      </c>
      <c r="M181" s="39">
        <f t="shared" si="39"/>
        <v>422.40000000000003</v>
      </c>
      <c r="N181" s="69">
        <v>1</v>
      </c>
      <c r="O181" s="37">
        <f t="shared" si="40"/>
        <v>422.40000000000003</v>
      </c>
      <c r="U181" s="45"/>
    </row>
    <row r="182" spans="2:21" ht="12.75">
      <c r="B182" s="72" t="s">
        <v>195</v>
      </c>
      <c r="C182" s="35" t="s">
        <v>265</v>
      </c>
      <c r="D182" s="2">
        <v>400</v>
      </c>
      <c r="E182" s="2">
        <v>2</v>
      </c>
      <c r="F182" s="2">
        <v>8760</v>
      </c>
      <c r="G182" s="37">
        <f t="shared" si="42"/>
        <v>7008</v>
      </c>
      <c r="H182" s="71" t="s">
        <v>62</v>
      </c>
      <c r="I182" s="2">
        <v>400</v>
      </c>
      <c r="J182" s="2">
        <v>2</v>
      </c>
      <c r="K182" s="2">
        <v>8760</v>
      </c>
      <c r="L182" s="2">
        <f t="shared" si="41"/>
        <v>7008</v>
      </c>
      <c r="M182" s="39">
        <f t="shared" si="39"/>
        <v>0</v>
      </c>
      <c r="N182" s="69">
        <v>1</v>
      </c>
      <c r="O182" s="37">
        <f t="shared" si="40"/>
        <v>0</v>
      </c>
      <c r="U182" s="45"/>
    </row>
    <row r="183" spans="2:21" ht="12.75">
      <c r="B183" s="72" t="s">
        <v>195</v>
      </c>
      <c r="C183" s="35" t="s">
        <v>265</v>
      </c>
      <c r="D183" s="2">
        <v>400</v>
      </c>
      <c r="E183" s="2">
        <v>16</v>
      </c>
      <c r="F183" s="2">
        <v>200</v>
      </c>
      <c r="G183" s="37">
        <f t="shared" si="42"/>
        <v>1280</v>
      </c>
      <c r="H183" s="71" t="s">
        <v>62</v>
      </c>
      <c r="I183" s="2">
        <v>400</v>
      </c>
      <c r="J183" s="2">
        <v>16</v>
      </c>
      <c r="K183" s="2">
        <v>200</v>
      </c>
      <c r="L183" s="2">
        <f t="shared" si="41"/>
        <v>1280</v>
      </c>
      <c r="M183" s="39">
        <f t="shared" si="39"/>
        <v>0</v>
      </c>
      <c r="N183" s="69">
        <v>1</v>
      </c>
      <c r="O183" s="37">
        <f t="shared" si="40"/>
        <v>0</v>
      </c>
      <c r="U183" s="45"/>
    </row>
    <row r="184" spans="2:21" ht="12.75">
      <c r="B184" s="72" t="s">
        <v>196</v>
      </c>
      <c r="C184" s="35" t="s">
        <v>162</v>
      </c>
      <c r="D184" s="2">
        <v>89</v>
      </c>
      <c r="E184" s="2">
        <v>4</v>
      </c>
      <c r="F184" s="2">
        <v>8760</v>
      </c>
      <c r="G184" s="37">
        <f t="shared" si="42"/>
        <v>3118.56</v>
      </c>
      <c r="H184" s="71" t="s">
        <v>62</v>
      </c>
      <c r="I184" s="2">
        <v>89</v>
      </c>
      <c r="J184" s="2">
        <v>4</v>
      </c>
      <c r="K184" s="2">
        <v>8760</v>
      </c>
      <c r="L184" s="2">
        <f t="shared" si="41"/>
        <v>3118.56</v>
      </c>
      <c r="M184" s="39">
        <f t="shared" si="39"/>
        <v>0</v>
      </c>
      <c r="N184" s="69">
        <v>1</v>
      </c>
      <c r="O184" s="37">
        <f t="shared" si="40"/>
        <v>0</v>
      </c>
      <c r="U184" s="45"/>
    </row>
    <row r="185" spans="2:21" ht="12.75">
      <c r="B185" s="72" t="s">
        <v>197</v>
      </c>
      <c r="C185" s="35" t="s">
        <v>52</v>
      </c>
      <c r="D185" s="2">
        <v>96</v>
      </c>
      <c r="E185" s="2">
        <v>6</v>
      </c>
      <c r="F185" s="2">
        <v>10</v>
      </c>
      <c r="G185" s="37">
        <f t="shared" si="42"/>
        <v>5.76</v>
      </c>
      <c r="H185" s="71" t="s">
        <v>62</v>
      </c>
      <c r="I185" s="2">
        <v>96</v>
      </c>
      <c r="J185" s="2">
        <v>6</v>
      </c>
      <c r="K185" s="2">
        <v>10</v>
      </c>
      <c r="L185" s="2">
        <f t="shared" si="41"/>
        <v>5.76</v>
      </c>
      <c r="M185" s="39">
        <f t="shared" si="39"/>
        <v>0</v>
      </c>
      <c r="N185" s="69">
        <v>1</v>
      </c>
      <c r="O185" s="37">
        <f t="shared" si="40"/>
        <v>0</v>
      </c>
      <c r="U185" s="45"/>
    </row>
    <row r="186" spans="2:21" ht="12.75">
      <c r="B186" s="72" t="s">
        <v>198</v>
      </c>
      <c r="C186" s="35" t="s">
        <v>61</v>
      </c>
      <c r="D186" s="2">
        <v>60</v>
      </c>
      <c r="E186" s="2">
        <v>6</v>
      </c>
      <c r="F186" s="2">
        <v>40</v>
      </c>
      <c r="G186" s="37">
        <f t="shared" si="42"/>
        <v>14.4</v>
      </c>
      <c r="H186" s="71" t="s">
        <v>32</v>
      </c>
      <c r="I186" s="2">
        <v>15</v>
      </c>
      <c r="J186" s="2">
        <v>6</v>
      </c>
      <c r="K186" s="2">
        <v>40</v>
      </c>
      <c r="L186" s="2">
        <f t="shared" si="41"/>
        <v>3.6</v>
      </c>
      <c r="M186" s="39">
        <f t="shared" si="39"/>
        <v>10.8</v>
      </c>
      <c r="N186" s="69">
        <v>1</v>
      </c>
      <c r="O186" s="37">
        <f t="shared" si="40"/>
        <v>10.8</v>
      </c>
      <c r="U186" s="45"/>
    </row>
    <row r="187" spans="2:21" ht="12.75">
      <c r="B187" s="72" t="s">
        <v>199</v>
      </c>
      <c r="C187" s="35" t="s">
        <v>61</v>
      </c>
      <c r="D187" s="2">
        <v>60</v>
      </c>
      <c r="E187" s="2">
        <v>6</v>
      </c>
      <c r="F187" s="2">
        <v>40</v>
      </c>
      <c r="G187" s="37">
        <f t="shared" si="42"/>
        <v>14.4</v>
      </c>
      <c r="H187" s="71" t="s">
        <v>32</v>
      </c>
      <c r="I187" s="2">
        <v>15</v>
      </c>
      <c r="J187" s="2">
        <v>6</v>
      </c>
      <c r="K187" s="2">
        <v>40</v>
      </c>
      <c r="L187" s="2">
        <f t="shared" si="41"/>
        <v>3.6</v>
      </c>
      <c r="M187" s="39">
        <f t="shared" si="39"/>
        <v>10.8</v>
      </c>
      <c r="N187" s="69">
        <v>1</v>
      </c>
      <c r="O187" s="37">
        <f t="shared" si="40"/>
        <v>10.8</v>
      </c>
      <c r="U187" s="45"/>
    </row>
    <row r="188" spans="2:21" ht="12.75">
      <c r="B188" s="72" t="s">
        <v>200</v>
      </c>
      <c r="C188" s="35" t="s">
        <v>52</v>
      </c>
      <c r="D188" s="2">
        <v>96</v>
      </c>
      <c r="E188" s="2">
        <v>6</v>
      </c>
      <c r="F188" s="2">
        <v>400</v>
      </c>
      <c r="G188" s="37">
        <f t="shared" si="42"/>
        <v>230.4</v>
      </c>
      <c r="H188" s="71" t="s">
        <v>55</v>
      </c>
      <c r="I188" s="2">
        <v>48</v>
      </c>
      <c r="J188" s="2">
        <v>6</v>
      </c>
      <c r="K188" s="2">
        <v>400</v>
      </c>
      <c r="L188" s="2">
        <f t="shared" si="41"/>
        <v>115.2</v>
      </c>
      <c r="M188" s="39">
        <f t="shared" si="39"/>
        <v>115.2</v>
      </c>
      <c r="N188" s="69">
        <v>1</v>
      </c>
      <c r="O188" s="37">
        <f t="shared" si="40"/>
        <v>115.2</v>
      </c>
      <c r="U188" s="45"/>
    </row>
    <row r="189" spans="2:21" ht="12.75">
      <c r="B189" s="72" t="s">
        <v>201</v>
      </c>
      <c r="C189" s="35" t="s">
        <v>52</v>
      </c>
      <c r="D189" s="2">
        <v>96</v>
      </c>
      <c r="E189" s="2">
        <v>3</v>
      </c>
      <c r="F189" s="2">
        <v>400</v>
      </c>
      <c r="G189" s="37">
        <f t="shared" si="42"/>
        <v>115.2</v>
      </c>
      <c r="H189" s="71" t="s">
        <v>55</v>
      </c>
      <c r="I189" s="2">
        <v>48</v>
      </c>
      <c r="J189" s="2">
        <v>3</v>
      </c>
      <c r="K189" s="2">
        <v>400</v>
      </c>
      <c r="L189" s="2">
        <f t="shared" si="41"/>
        <v>57.6</v>
      </c>
      <c r="M189" s="39">
        <f t="shared" si="39"/>
        <v>57.6</v>
      </c>
      <c r="N189" s="69">
        <v>1</v>
      </c>
      <c r="O189" s="37">
        <f t="shared" si="40"/>
        <v>57.6</v>
      </c>
      <c r="U189" s="45"/>
    </row>
    <row r="190" spans="2:21" ht="12.75">
      <c r="B190" s="72" t="s">
        <v>202</v>
      </c>
      <c r="C190" s="35" t="s">
        <v>52</v>
      </c>
      <c r="D190" s="2">
        <v>96</v>
      </c>
      <c r="E190" s="2">
        <v>3</v>
      </c>
      <c r="F190" s="2">
        <v>400</v>
      </c>
      <c r="G190" s="37">
        <f t="shared" si="42"/>
        <v>115.2</v>
      </c>
      <c r="H190" s="71" t="s">
        <v>55</v>
      </c>
      <c r="I190" s="2">
        <v>48</v>
      </c>
      <c r="J190" s="2">
        <v>3</v>
      </c>
      <c r="K190" s="2">
        <v>400</v>
      </c>
      <c r="L190" s="2">
        <f t="shared" si="41"/>
        <v>57.6</v>
      </c>
      <c r="M190" s="39">
        <f t="shared" si="39"/>
        <v>57.6</v>
      </c>
      <c r="N190" s="69">
        <v>1</v>
      </c>
      <c r="O190" s="37">
        <f t="shared" si="40"/>
        <v>57.6</v>
      </c>
      <c r="U190" s="45"/>
    </row>
    <row r="191" spans="2:21" ht="12.75">
      <c r="B191" s="76" t="s">
        <v>203</v>
      </c>
      <c r="C191" s="35" t="s">
        <v>33</v>
      </c>
      <c r="D191" s="2">
        <v>250</v>
      </c>
      <c r="E191" s="2">
        <v>26</v>
      </c>
      <c r="F191" s="2">
        <v>8760</v>
      </c>
      <c r="G191" s="37">
        <f t="shared" si="42"/>
        <v>56940</v>
      </c>
      <c r="H191" s="71" t="s">
        <v>266</v>
      </c>
      <c r="I191" s="2">
        <v>250</v>
      </c>
      <c r="J191" s="2">
        <v>26</v>
      </c>
      <c r="K191" s="2">
        <v>4380</v>
      </c>
      <c r="L191" s="2">
        <f t="shared" si="41"/>
        <v>28470</v>
      </c>
      <c r="M191" s="39">
        <f t="shared" si="39"/>
        <v>28470</v>
      </c>
      <c r="N191" s="69">
        <v>1</v>
      </c>
      <c r="O191" s="37">
        <f t="shared" si="40"/>
        <v>28470</v>
      </c>
      <c r="U191" s="45"/>
    </row>
    <row r="192" spans="2:21" ht="12.75">
      <c r="B192" s="72" t="s">
        <v>204</v>
      </c>
      <c r="C192" s="35" t="s">
        <v>33</v>
      </c>
      <c r="D192" s="2">
        <v>70</v>
      </c>
      <c r="E192" s="2">
        <v>15</v>
      </c>
      <c r="F192" s="2">
        <v>0</v>
      </c>
      <c r="G192" s="37">
        <f t="shared" si="42"/>
        <v>0</v>
      </c>
      <c r="H192" s="71" t="s">
        <v>53</v>
      </c>
      <c r="I192" s="2">
        <v>70</v>
      </c>
      <c r="J192" s="2">
        <v>15</v>
      </c>
      <c r="K192" s="2">
        <v>0</v>
      </c>
      <c r="L192" s="2">
        <f t="shared" si="41"/>
        <v>0</v>
      </c>
      <c r="M192" s="39">
        <f t="shared" si="39"/>
        <v>0</v>
      </c>
      <c r="N192" s="69">
        <v>1</v>
      </c>
      <c r="O192" s="37">
        <f t="shared" si="40"/>
        <v>0</v>
      </c>
      <c r="U192" s="45"/>
    </row>
    <row r="193" spans="2:21" ht="12.75">
      <c r="B193" s="72" t="s">
        <v>205</v>
      </c>
      <c r="C193" s="35" t="s">
        <v>33</v>
      </c>
      <c r="D193" s="2">
        <v>70</v>
      </c>
      <c r="E193" s="2">
        <v>4</v>
      </c>
      <c r="F193" s="2">
        <v>0</v>
      </c>
      <c r="G193" s="37">
        <f t="shared" si="42"/>
        <v>0</v>
      </c>
      <c r="H193" s="71" t="s">
        <v>53</v>
      </c>
      <c r="I193" s="2">
        <v>70</v>
      </c>
      <c r="J193" s="2">
        <v>4</v>
      </c>
      <c r="K193" s="2">
        <v>0</v>
      </c>
      <c r="L193" s="2">
        <f t="shared" si="41"/>
        <v>0</v>
      </c>
      <c r="M193" s="39">
        <f t="shared" si="39"/>
        <v>0</v>
      </c>
      <c r="N193" s="69">
        <v>1</v>
      </c>
      <c r="O193" s="37">
        <f t="shared" si="40"/>
        <v>0</v>
      </c>
      <c r="U193" s="45"/>
    </row>
    <row r="194" spans="2:21" ht="12.75">
      <c r="B194" s="72" t="s">
        <v>206</v>
      </c>
      <c r="C194" s="35" t="s">
        <v>33</v>
      </c>
      <c r="D194" s="2">
        <v>70</v>
      </c>
      <c r="E194" s="2">
        <v>6</v>
      </c>
      <c r="F194" s="2">
        <v>0</v>
      </c>
      <c r="G194" s="37">
        <f t="shared" si="42"/>
        <v>0</v>
      </c>
      <c r="H194" s="71" t="s">
        <v>53</v>
      </c>
      <c r="I194" s="2">
        <v>70</v>
      </c>
      <c r="J194" s="2">
        <v>6</v>
      </c>
      <c r="K194" s="2">
        <v>0</v>
      </c>
      <c r="L194" s="2">
        <f t="shared" si="41"/>
        <v>0</v>
      </c>
      <c r="M194" s="39">
        <f t="shared" si="39"/>
        <v>0</v>
      </c>
      <c r="N194" s="69">
        <v>1</v>
      </c>
      <c r="O194" s="37">
        <f t="shared" si="40"/>
        <v>0</v>
      </c>
      <c r="U194" s="45"/>
    </row>
    <row r="195" spans="2:21" ht="12.75">
      <c r="B195" s="72" t="s">
        <v>206</v>
      </c>
      <c r="C195" s="35" t="s">
        <v>33</v>
      </c>
      <c r="D195" s="2">
        <v>70</v>
      </c>
      <c r="E195" s="2">
        <v>7</v>
      </c>
      <c r="F195" s="2">
        <v>0</v>
      </c>
      <c r="G195" s="37">
        <f t="shared" si="42"/>
        <v>0</v>
      </c>
      <c r="H195" s="71" t="s">
        <v>53</v>
      </c>
      <c r="I195" s="2">
        <v>70</v>
      </c>
      <c r="J195" s="2">
        <v>7</v>
      </c>
      <c r="K195" s="2">
        <v>0</v>
      </c>
      <c r="L195" s="2">
        <f t="shared" si="41"/>
        <v>0</v>
      </c>
      <c r="M195" s="39">
        <f t="shared" si="39"/>
        <v>0</v>
      </c>
      <c r="N195" s="69">
        <v>1</v>
      </c>
      <c r="O195" s="37">
        <f t="shared" si="40"/>
        <v>0</v>
      </c>
      <c r="U195" s="45"/>
    </row>
    <row r="196" spans="2:21" ht="12.75">
      <c r="B196" s="72" t="s">
        <v>206</v>
      </c>
      <c r="C196" s="35" t="s">
        <v>61</v>
      </c>
      <c r="D196" s="2">
        <v>75</v>
      </c>
      <c r="E196" s="2">
        <v>2</v>
      </c>
      <c r="F196" s="2">
        <v>0</v>
      </c>
      <c r="G196" s="37">
        <f t="shared" si="42"/>
        <v>0</v>
      </c>
      <c r="H196" s="71" t="s">
        <v>53</v>
      </c>
      <c r="I196" s="2">
        <v>20</v>
      </c>
      <c r="J196" s="2">
        <v>2</v>
      </c>
      <c r="K196" s="2">
        <v>0</v>
      </c>
      <c r="L196" s="2">
        <f aca="true" t="shared" si="43" ref="L196:L204">+I196*J196*K196/1000</f>
        <v>0</v>
      </c>
      <c r="M196" s="39">
        <f t="shared" si="39"/>
        <v>0</v>
      </c>
      <c r="N196" s="69">
        <v>1</v>
      </c>
      <c r="O196" s="37">
        <f t="shared" si="40"/>
        <v>0</v>
      </c>
      <c r="U196" s="45"/>
    </row>
    <row r="197" spans="2:21" ht="12.75">
      <c r="B197" s="72" t="s">
        <v>207</v>
      </c>
      <c r="C197" s="35" t="s">
        <v>60</v>
      </c>
      <c r="D197" s="2">
        <v>250</v>
      </c>
      <c r="E197" s="2">
        <v>4</v>
      </c>
      <c r="F197" s="2">
        <v>8760</v>
      </c>
      <c r="G197" s="37">
        <f t="shared" si="42"/>
        <v>8760</v>
      </c>
      <c r="H197" s="71" t="s">
        <v>279</v>
      </c>
      <c r="I197" s="2">
        <v>250</v>
      </c>
      <c r="J197" s="2">
        <v>4</v>
      </c>
      <c r="K197" s="2">
        <v>4380</v>
      </c>
      <c r="L197" s="2">
        <f t="shared" si="43"/>
        <v>4380</v>
      </c>
      <c r="M197" s="39">
        <f t="shared" si="39"/>
        <v>4380</v>
      </c>
      <c r="N197" s="69">
        <v>1</v>
      </c>
      <c r="O197" s="37">
        <f t="shared" si="40"/>
        <v>4380</v>
      </c>
      <c r="U197" s="45"/>
    </row>
    <row r="198" spans="2:21" ht="12.75">
      <c r="B198" s="72" t="s">
        <v>208</v>
      </c>
      <c r="C198" s="35" t="s">
        <v>162</v>
      </c>
      <c r="D198" s="2">
        <v>89</v>
      </c>
      <c r="E198" s="2">
        <v>10</v>
      </c>
      <c r="F198" s="2">
        <v>5000</v>
      </c>
      <c r="G198" s="37">
        <f t="shared" si="42"/>
        <v>4450</v>
      </c>
      <c r="H198" s="71" t="s">
        <v>280</v>
      </c>
      <c r="I198" s="2">
        <v>73</v>
      </c>
      <c r="J198" s="2">
        <v>10</v>
      </c>
      <c r="K198" s="2">
        <v>500</v>
      </c>
      <c r="L198" s="2">
        <f t="shared" si="43"/>
        <v>365</v>
      </c>
      <c r="M198" s="39">
        <f t="shared" si="39"/>
        <v>4085</v>
      </c>
      <c r="N198" s="69">
        <v>1</v>
      </c>
      <c r="O198" s="37">
        <f t="shared" si="40"/>
        <v>4085</v>
      </c>
      <c r="U198" s="45"/>
    </row>
    <row r="199" spans="2:21" ht="25.5">
      <c r="B199" s="76" t="s">
        <v>209</v>
      </c>
      <c r="C199" s="35" t="s">
        <v>224</v>
      </c>
      <c r="D199" s="2">
        <v>125</v>
      </c>
      <c r="E199" s="2">
        <f>12+12+5+15+12+18+18+25+17+15+10+11+15+10+14+1+1+2+7+2+6+12+13</f>
        <v>253</v>
      </c>
      <c r="F199" s="2">
        <v>8760</v>
      </c>
      <c r="G199" s="37">
        <f t="shared" si="42"/>
        <v>277035</v>
      </c>
      <c r="H199" s="71" t="s">
        <v>268</v>
      </c>
      <c r="I199" s="2">
        <v>42</v>
      </c>
      <c r="J199" s="2">
        <f>E199</f>
        <v>253</v>
      </c>
      <c r="K199" s="2">
        <v>2100</v>
      </c>
      <c r="L199" s="2">
        <f t="shared" si="43"/>
        <v>22314.6</v>
      </c>
      <c r="M199" s="39">
        <f t="shared" si="39"/>
        <v>254720.4</v>
      </c>
      <c r="N199" s="69">
        <v>1</v>
      </c>
      <c r="O199" s="37">
        <f t="shared" si="40"/>
        <v>254720.4</v>
      </c>
      <c r="U199" s="45"/>
    </row>
    <row r="200" spans="2:21" ht="12.75">
      <c r="B200" s="76" t="s">
        <v>209</v>
      </c>
      <c r="C200" s="35" t="s">
        <v>210</v>
      </c>
      <c r="D200" s="2">
        <v>200</v>
      </c>
      <c r="E200" s="2">
        <v>13</v>
      </c>
      <c r="F200" s="2">
        <v>0</v>
      </c>
      <c r="G200" s="37">
        <f t="shared" si="42"/>
        <v>0</v>
      </c>
      <c r="H200" s="71"/>
      <c r="L200" s="2">
        <f t="shared" si="43"/>
        <v>0</v>
      </c>
      <c r="M200" s="39">
        <f t="shared" si="39"/>
        <v>0</v>
      </c>
      <c r="N200" s="69">
        <v>1</v>
      </c>
      <c r="O200" s="37">
        <f t="shared" si="40"/>
        <v>0</v>
      </c>
      <c r="U200" s="45"/>
    </row>
    <row r="201" spans="2:21" ht="12.75">
      <c r="B201" s="76" t="s">
        <v>209</v>
      </c>
      <c r="C201" s="35" t="s">
        <v>224</v>
      </c>
      <c r="D201" s="2">
        <v>250</v>
      </c>
      <c r="E201" s="2">
        <v>33</v>
      </c>
      <c r="F201" s="2">
        <v>8760</v>
      </c>
      <c r="G201" s="37">
        <f t="shared" si="42"/>
        <v>72270</v>
      </c>
      <c r="H201" s="71" t="s">
        <v>279</v>
      </c>
      <c r="I201" s="2">
        <v>250</v>
      </c>
      <c r="J201" s="2">
        <v>33</v>
      </c>
      <c r="K201" s="2">
        <v>4380</v>
      </c>
      <c r="L201" s="2">
        <f t="shared" si="43"/>
        <v>36135</v>
      </c>
      <c r="M201" s="39">
        <f t="shared" si="39"/>
        <v>36135</v>
      </c>
      <c r="N201" s="69">
        <v>1</v>
      </c>
      <c r="O201" s="37">
        <f t="shared" si="40"/>
        <v>36135</v>
      </c>
      <c r="U201" s="45"/>
    </row>
    <row r="202" spans="2:21" ht="12.75">
      <c r="B202" s="76" t="s">
        <v>216</v>
      </c>
      <c r="C202" s="35" t="s">
        <v>33</v>
      </c>
      <c r="D202" s="2">
        <v>125</v>
      </c>
      <c r="E202" s="2">
        <v>4</v>
      </c>
      <c r="F202" s="2">
        <v>8760</v>
      </c>
      <c r="G202" s="37">
        <f t="shared" si="42"/>
        <v>4380</v>
      </c>
      <c r="H202" s="71" t="s">
        <v>281</v>
      </c>
      <c r="I202" s="2">
        <v>125</v>
      </c>
      <c r="J202" s="2">
        <v>4</v>
      </c>
      <c r="K202" s="2">
        <v>4380</v>
      </c>
      <c r="L202" s="2">
        <f t="shared" si="43"/>
        <v>2190</v>
      </c>
      <c r="M202" s="39">
        <f t="shared" si="39"/>
        <v>2190</v>
      </c>
      <c r="N202" s="69">
        <v>1</v>
      </c>
      <c r="O202" s="37">
        <f t="shared" si="40"/>
        <v>2190</v>
      </c>
      <c r="U202" s="45"/>
    </row>
    <row r="203" spans="1:21" ht="12.75">
      <c r="A203" s="74"/>
      <c r="B203" t="s">
        <v>211</v>
      </c>
      <c r="C203" s="35" t="s">
        <v>60</v>
      </c>
      <c r="D203" s="2">
        <v>125</v>
      </c>
      <c r="E203" s="2">
        <v>17</v>
      </c>
      <c r="F203" s="2">
        <v>8760</v>
      </c>
      <c r="G203" s="37">
        <f t="shared" si="42"/>
        <v>18615</v>
      </c>
      <c r="H203" s="71" t="s">
        <v>282</v>
      </c>
      <c r="I203" s="2">
        <v>125</v>
      </c>
      <c r="J203" s="2">
        <v>17</v>
      </c>
      <c r="K203" s="2">
        <v>4380</v>
      </c>
      <c r="L203" s="2">
        <f t="shared" si="43"/>
        <v>9307.5</v>
      </c>
      <c r="M203" s="39">
        <f t="shared" si="39"/>
        <v>9307.5</v>
      </c>
      <c r="N203" s="69">
        <v>1</v>
      </c>
      <c r="O203" s="37">
        <f>M203*N203</f>
        <v>9307.5</v>
      </c>
      <c r="U203" s="45"/>
    </row>
    <row r="204" spans="1:21" ht="12.75">
      <c r="A204" s="74"/>
      <c r="B204" s="68" t="s">
        <v>211</v>
      </c>
      <c r="C204" s="35" t="s">
        <v>224</v>
      </c>
      <c r="D204" s="2">
        <v>250</v>
      </c>
      <c r="E204" s="2">
        <v>5</v>
      </c>
      <c r="F204" s="2">
        <v>8760</v>
      </c>
      <c r="G204" s="37">
        <f t="shared" si="42"/>
        <v>10950</v>
      </c>
      <c r="H204" s="71" t="s">
        <v>267</v>
      </c>
      <c r="I204" s="2">
        <v>125</v>
      </c>
      <c r="J204" s="2">
        <v>5</v>
      </c>
      <c r="K204" s="2">
        <v>4380</v>
      </c>
      <c r="L204" s="2">
        <f t="shared" si="43"/>
        <v>2737.5</v>
      </c>
      <c r="M204" s="39">
        <f t="shared" si="39"/>
        <v>8212.5</v>
      </c>
      <c r="N204" s="69">
        <v>1</v>
      </c>
      <c r="O204" s="37">
        <f>M204*N204</f>
        <v>8212.5</v>
      </c>
      <c r="U204" s="45"/>
    </row>
    <row r="205" spans="2:15" ht="12.75">
      <c r="B205" s="68"/>
      <c r="H205" s="71"/>
      <c r="I205" s="2" t="s">
        <v>286</v>
      </c>
      <c r="J205" s="2">
        <f>SUM(J12:J204)</f>
        <v>2439</v>
      </c>
      <c r="M205" s="36"/>
      <c r="N205" s="69"/>
      <c r="O205" s="36"/>
    </row>
    <row r="206" spans="2:15" ht="12.75">
      <c r="B206" s="68"/>
      <c r="H206" s="71"/>
      <c r="I206" s="2" t="s">
        <v>40</v>
      </c>
      <c r="J206" s="2">
        <v>933</v>
      </c>
      <c r="K206" s="2">
        <f>J206*50</f>
        <v>46650</v>
      </c>
      <c r="L206" s="2" t="s">
        <v>287</v>
      </c>
      <c r="M206" s="36"/>
      <c r="N206" s="69"/>
      <c r="O206" s="36"/>
    </row>
    <row r="207" spans="2:15" ht="12.75">
      <c r="B207" s="68"/>
      <c r="H207" s="71"/>
      <c r="I207" s="2" t="s">
        <v>285</v>
      </c>
      <c r="J207" s="2">
        <v>943</v>
      </c>
      <c r="K207" s="2">
        <f>J207*120</f>
        <v>113160</v>
      </c>
      <c r="L207" s="2" t="s">
        <v>287</v>
      </c>
      <c r="M207" s="36"/>
      <c r="N207" s="69"/>
      <c r="O207" s="36"/>
    </row>
    <row r="208" spans="2:8" ht="13.5" thickBot="1">
      <c r="B208" s="68"/>
      <c r="H208" s="71"/>
    </row>
    <row r="209" spans="2:21" ht="15.75">
      <c r="B209" s="40"/>
      <c r="M209" s="52" t="s">
        <v>34</v>
      </c>
      <c r="N209" s="53"/>
      <c r="O209" s="54" t="s">
        <v>35</v>
      </c>
      <c r="P209" s="55" t="s">
        <v>26</v>
      </c>
      <c r="Q209" s="55"/>
      <c r="R209" s="55" t="s">
        <v>217</v>
      </c>
      <c r="S209" s="55" t="s">
        <v>20</v>
      </c>
      <c r="T209" s="56" t="s">
        <v>29</v>
      </c>
      <c r="U209" s="21" t="s">
        <v>36</v>
      </c>
    </row>
    <row r="210" spans="13:21" ht="16.5" thickBot="1">
      <c r="M210" s="57" t="s">
        <v>37</v>
      </c>
      <c r="N210" s="58"/>
      <c r="O210" s="59">
        <f>SUM(O10:O204)</f>
        <v>1242789.42</v>
      </c>
      <c r="P210" s="60">
        <f>O210*0.046</f>
        <v>57168.313319999994</v>
      </c>
      <c r="Q210" s="60"/>
      <c r="R210" s="75"/>
      <c r="S210" s="60"/>
      <c r="T210" s="61"/>
      <c r="U210" s="62"/>
    </row>
    <row r="212" ht="12.75">
      <c r="O212" s="70"/>
    </row>
    <row r="214" spans="8:15" ht="12.75">
      <c r="H214" s="73"/>
      <c r="K214" s="73"/>
      <c r="O214" s="73"/>
    </row>
    <row r="218" ht="12.75">
      <c r="B218" t="s">
        <v>307</v>
      </c>
    </row>
    <row r="220" ht="12.75">
      <c r="B220" t="s">
        <v>304</v>
      </c>
    </row>
    <row r="221" ht="12.75">
      <c r="B221" t="s">
        <v>305</v>
      </c>
    </row>
    <row r="222" ht="12.75">
      <c r="B222" t="s">
        <v>306</v>
      </c>
    </row>
    <row r="225" ht="12.75">
      <c r="B225" t="s">
        <v>309</v>
      </c>
    </row>
    <row r="226" ht="12.75">
      <c r="B226" t="s">
        <v>308</v>
      </c>
    </row>
    <row r="227" ht="12.75">
      <c r="B227" t="s">
        <v>314</v>
      </c>
    </row>
    <row r="228" ht="12.75">
      <c r="B228" t="s">
        <v>312</v>
      </c>
    </row>
    <row r="229" ht="12.75">
      <c r="B229" t="s">
        <v>310</v>
      </c>
    </row>
    <row r="230" ht="12.75">
      <c r="B230" t="s">
        <v>311</v>
      </c>
    </row>
    <row r="231" ht="12.75">
      <c r="B231" t="s">
        <v>313</v>
      </c>
    </row>
  </sheetData>
  <printOptions/>
  <pageMargins left="0.75" right="0.75" top="1" bottom="1" header="0.5" footer="0.5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Ciranny</dc:creator>
  <cp:keywords/>
  <dc:description/>
  <cp:lastModifiedBy>jao5931</cp:lastModifiedBy>
  <cp:lastPrinted>2005-02-19T00:58:20Z</cp:lastPrinted>
  <dcterms:created xsi:type="dcterms:W3CDTF">2000-08-04T22:48:58Z</dcterms:created>
  <dcterms:modified xsi:type="dcterms:W3CDTF">2005-07-12T21:55:19Z</dcterms:modified>
  <cp:category/>
  <cp:version/>
  <cp:contentType/>
  <cp:contentStatus/>
</cp:coreProperties>
</file>