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2"/>
  </bookViews>
  <sheets>
    <sheet name="Summary" sheetId="1" r:id="rId1"/>
    <sheet name="Ridership &amp; Trips" sheetId="2" r:id="rId2"/>
    <sheet name="Weekday" sheetId="3" r:id="rId3"/>
    <sheet name="Saturday" sheetId="4" r:id="rId4"/>
    <sheet name="Sunday" sheetId="5" r:id="rId5"/>
  </sheets>
  <definedNames/>
  <calcPr fullCalcOnLoad="1"/>
</workbook>
</file>

<file path=xl/sharedStrings.xml><?xml version="1.0" encoding="utf-8"?>
<sst xmlns="http://schemas.openxmlformats.org/spreadsheetml/2006/main" count="174" uniqueCount="56">
  <si>
    <t>PASSENGER MILES WORKSHEET</t>
  </si>
  <si>
    <t>Odometer</t>
  </si>
  <si>
    <t>Difference</t>
  </si>
  <si>
    <t>Psgr</t>
  </si>
  <si>
    <t>Date</t>
  </si>
  <si>
    <t>Veh. #</t>
  </si>
  <si>
    <t>(Miles)</t>
  </si>
  <si>
    <t>Miles</t>
  </si>
  <si>
    <t>Totals</t>
  </si>
  <si>
    <t># of Psgrs</t>
  </si>
  <si>
    <t>On</t>
  </si>
  <si>
    <t>Off</t>
  </si>
  <si>
    <t>Stop 1</t>
  </si>
  <si>
    <t>Stop 2</t>
  </si>
  <si>
    <t>Stop 3</t>
  </si>
  <si>
    <t>Stop 4</t>
  </si>
  <si>
    <t>Stop 5</t>
  </si>
  <si>
    <t>Stop 6</t>
  </si>
  <si>
    <t>Stop 7</t>
  </si>
  <si>
    <t>Stop 8</t>
  </si>
  <si>
    <t>N/A</t>
  </si>
  <si>
    <t>Actual Ridership</t>
  </si>
  <si>
    <t>Passenger Count</t>
  </si>
  <si>
    <t>Day of Week</t>
  </si>
  <si>
    <t>Route #</t>
  </si>
  <si>
    <t>Wednesday</t>
  </si>
  <si>
    <t>Friday</t>
  </si>
  <si>
    <t>(Psgrs on Board)</t>
  </si>
  <si>
    <t>Summary of Statistics</t>
  </si>
  <si>
    <t>Based on Sampling:</t>
  </si>
  <si>
    <t>Total</t>
  </si>
  <si>
    <t>Saturday</t>
  </si>
  <si>
    <t>Sunday</t>
  </si>
  <si>
    <t>Ridership</t>
  </si>
  <si>
    <t>Passenger Miles</t>
  </si>
  <si>
    <t>Annual Total</t>
  </si>
  <si>
    <t>Based on Actual Figures:</t>
  </si>
  <si>
    <t>Trips</t>
  </si>
  <si>
    <t>Avg Psgr</t>
  </si>
  <si>
    <t>Miles per Trip</t>
  </si>
  <si>
    <t>Avg Ridership</t>
  </si>
  <si>
    <t>per Trip</t>
  </si>
  <si>
    <t>Trip #</t>
  </si>
  <si>
    <t>Beg. Time</t>
  </si>
  <si>
    <t xml:space="preserve">Weekday </t>
  </si>
  <si>
    <t>Weekday</t>
  </si>
  <si>
    <t>Number of Trips</t>
  </si>
  <si>
    <t>Expansion:</t>
  </si>
  <si>
    <t>Mandatory Year:</t>
  </si>
  <si>
    <t>Psgr Miles</t>
  </si>
  <si>
    <t>Avg psgr</t>
  </si>
  <si>
    <t>miles</t>
  </si>
  <si>
    <t>Intermediate Year:</t>
  </si>
  <si>
    <t>Beg of Trip</t>
  </si>
  <si>
    <t>End of Trip</t>
  </si>
  <si>
    <t>Actual Number of Trips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</si>
</sst>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);\(#,##0.0\)"/>
    <numFmt numFmtId="167" formatCode="_(* #,##0.0_);_(* \(#,##0.0\);_(* &quot;-&quot;??_);_(@_)"/>
    <numFmt numFmtId="168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u val="single"/>
      <sz val="8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 val="doub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17" applyFont="1" applyBorder="1">
      <alignment horizontal="centerContinuous"/>
      <protection/>
    </xf>
    <xf numFmtId="0" fontId="2" fillId="0" borderId="0" xfId="17" applyBorder="1">
      <alignment horizontal="centerContinuous"/>
      <protection/>
    </xf>
    <xf numFmtId="0" fontId="2" fillId="0" borderId="0" xfId="17">
      <alignment horizontal="centerContinuous"/>
      <protection/>
    </xf>
    <xf numFmtId="0" fontId="3" fillId="0" borderId="0" xfId="17">
      <alignment horizontal="centerContinuous"/>
      <protection/>
    </xf>
    <xf numFmtId="0" fontId="0" fillId="0" borderId="0" xfId="20">
      <alignment/>
      <protection/>
    </xf>
    <xf numFmtId="0" fontId="2" fillId="0" borderId="0" xfId="17">
      <alignment/>
      <protection/>
    </xf>
    <xf numFmtId="0" fontId="3" fillId="0" borderId="0" xfId="17">
      <alignment/>
      <protection/>
    </xf>
    <xf numFmtId="0" fontId="4" fillId="0" borderId="0" xfId="17" applyBorder="1">
      <alignment/>
      <protection/>
    </xf>
    <xf numFmtId="0" fontId="4" fillId="0" borderId="0" xfId="17" applyFont="1">
      <alignment/>
      <protection/>
    </xf>
    <xf numFmtId="0" fontId="5" fillId="0" borderId="0" xfId="17" applyBorder="1">
      <alignment/>
      <protection/>
    </xf>
    <xf numFmtId="14" fontId="4" fillId="2" borderId="0" xfId="17" applyNumberFormat="1" applyFill="1">
      <alignment/>
      <protection/>
    </xf>
    <xf numFmtId="164" fontId="2" fillId="0" borderId="0" xfId="17">
      <alignment/>
      <protection/>
    </xf>
    <xf numFmtId="165" fontId="2" fillId="0" borderId="0" xfId="17">
      <alignment/>
      <protection/>
    </xf>
    <xf numFmtId="0" fontId="4" fillId="0" borderId="0" xfId="17">
      <alignment/>
      <protection/>
    </xf>
    <xf numFmtId="37" fontId="6" fillId="0" borderId="0" xfId="17" applyNumberFormat="1" applyFont="1">
      <alignment/>
      <protection/>
    </xf>
    <xf numFmtId="3" fontId="2" fillId="0" borderId="0" xfId="17">
      <alignment/>
      <protection/>
    </xf>
    <xf numFmtId="0" fontId="4" fillId="0" borderId="0" xfId="17" applyFont="1" applyAlignment="1">
      <alignment horizontal="right"/>
      <protection/>
    </xf>
    <xf numFmtId="0" fontId="4" fillId="2" borderId="0" xfId="17" applyFont="1" applyFill="1">
      <alignment/>
      <protection/>
    </xf>
    <xf numFmtId="164" fontId="2" fillId="0" borderId="0" xfId="17" applyFont="1" applyAlignment="1">
      <alignment horizontal="right"/>
      <protection/>
    </xf>
    <xf numFmtId="165" fontId="2" fillId="0" borderId="0" xfId="17" applyFont="1" applyAlignment="1">
      <alignment horizontal="right"/>
      <protection/>
    </xf>
    <xf numFmtId="0" fontId="1" fillId="0" borderId="0" xfId="20" applyFont="1" applyBorder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4" fontId="4" fillId="2" borderId="0" xfId="17" applyNumberFormat="1" applyFont="1" applyFill="1">
      <alignment/>
      <protection/>
    </xf>
    <xf numFmtId="18" fontId="4" fillId="2" borderId="0" xfId="17" applyNumberFormat="1" applyFont="1" applyFill="1">
      <alignment/>
      <protection/>
    </xf>
    <xf numFmtId="168" fontId="1" fillId="0" borderId="0" xfId="15" applyNumberFormat="1" applyFont="1" applyBorder="1" applyAlignment="1">
      <alignment/>
    </xf>
    <xf numFmtId="168" fontId="0" fillId="0" borderId="0" xfId="15" applyNumberFormat="1" applyAlignment="1">
      <alignment/>
    </xf>
    <xf numFmtId="168" fontId="4" fillId="0" borderId="0" xfId="15" applyNumberFormat="1" applyBorder="1" applyAlignment="1">
      <alignment/>
    </xf>
    <xf numFmtId="168" fontId="5" fillId="0" borderId="0" xfId="15" applyNumberFormat="1" applyBorder="1" applyAlignment="1">
      <alignment/>
    </xf>
    <xf numFmtId="168" fontId="4" fillId="2" borderId="0" xfId="15" applyNumberFormat="1" applyFont="1" applyFill="1" applyAlignment="1">
      <alignment/>
    </xf>
    <xf numFmtId="168" fontId="4" fillId="0" borderId="0" xfId="15" applyNumberFormat="1" applyAlignment="1">
      <alignment/>
    </xf>
    <xf numFmtId="168" fontId="2" fillId="0" borderId="0" xfId="15" applyNumberFormat="1" applyAlignment="1">
      <alignment/>
    </xf>
    <xf numFmtId="168" fontId="4" fillId="0" borderId="0" xfId="15" applyNumberFormat="1" applyFont="1" applyBorder="1" applyAlignment="1">
      <alignment horizontal="right"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Border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7" fontId="0" fillId="0" borderId="0" xfId="0" applyNumberFormat="1" applyAlignment="1">
      <alignment/>
    </xf>
    <xf numFmtId="167" fontId="0" fillId="0" borderId="0" xfId="15" applyNumberFormat="1" applyAlignment="1">
      <alignment/>
    </xf>
    <xf numFmtId="168" fontId="0" fillId="0" borderId="0" xfId="15" applyNumberFormat="1" applyAlignment="1">
      <alignment/>
    </xf>
    <xf numFmtId="168" fontId="1" fillId="0" borderId="0" xfId="15" applyNumberFormat="1" applyFont="1" applyAlignment="1">
      <alignment/>
    </xf>
    <xf numFmtId="0" fontId="0" fillId="0" borderId="1" xfId="0" applyBorder="1" applyAlignment="1">
      <alignment/>
    </xf>
    <xf numFmtId="168" fontId="0" fillId="0" borderId="1" xfId="15" applyNumberFormat="1" applyBorder="1" applyAlignment="1">
      <alignment/>
    </xf>
    <xf numFmtId="14" fontId="0" fillId="2" borderId="0" xfId="0" applyNumberFormat="1" applyFill="1" applyAlignment="1">
      <alignment/>
    </xf>
    <xf numFmtId="168" fontId="0" fillId="2" borderId="0" xfId="15" applyNumberFormat="1" applyFill="1" applyAlignment="1">
      <alignment/>
    </xf>
    <xf numFmtId="0" fontId="0" fillId="2" borderId="0" xfId="0" applyFill="1" applyAlignment="1">
      <alignment/>
    </xf>
    <xf numFmtId="168" fontId="0" fillId="2" borderId="1" xfId="15" applyNumberFormat="1" applyFill="1" applyBorder="1" applyAlignment="1">
      <alignment/>
    </xf>
    <xf numFmtId="0" fontId="0" fillId="2" borderId="1" xfId="0" applyFill="1" applyBorder="1" applyAlignment="1">
      <alignment/>
    </xf>
    <xf numFmtId="168" fontId="9" fillId="0" borderId="0" xfId="15" applyNumberFormat="1" applyFont="1" applyAlignment="1">
      <alignment/>
    </xf>
    <xf numFmtId="0" fontId="7" fillId="0" borderId="0" xfId="17" applyFont="1">
      <alignment/>
      <protection/>
    </xf>
    <xf numFmtId="0" fontId="6" fillId="0" borderId="0" xfId="17" applyFont="1">
      <alignment/>
      <protection/>
    </xf>
    <xf numFmtId="168" fontId="2" fillId="0" borderId="0" xfId="15" applyNumberFormat="1" applyBorder="1" applyAlignment="1">
      <alignment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/>
    </xf>
    <xf numFmtId="168" fontId="3" fillId="0" borderId="0" xfId="15" applyNumberFormat="1" applyAlignment="1">
      <alignment/>
    </xf>
    <xf numFmtId="168" fontId="4" fillId="0" borderId="0" xfId="15" applyNumberFormat="1" applyAlignment="1">
      <alignment horizontal="centerContinuous"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10" fillId="0" borderId="0" xfId="17" applyFont="1" applyBorder="1">
      <alignment/>
      <protection/>
    </xf>
    <xf numFmtId="168" fontId="1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10" fillId="0" borderId="0" xfId="17" applyFont="1">
      <alignment/>
      <protection/>
    </xf>
    <xf numFmtId="0" fontId="11" fillId="0" borderId="0" xfId="20" applyFont="1">
      <alignment/>
      <protection/>
    </xf>
    <xf numFmtId="0" fontId="10" fillId="0" borderId="0" xfId="17" applyFont="1" applyAlignment="1">
      <alignment horizontal="right"/>
      <protection/>
    </xf>
    <xf numFmtId="0" fontId="10" fillId="0" borderId="0" xfId="17" applyFont="1" applyBorder="1" applyAlignment="1">
      <alignment horizontal="left"/>
      <protection/>
    </xf>
    <xf numFmtId="0" fontId="10" fillId="0" borderId="0" xfId="17" applyFont="1" applyBorder="1" applyAlignment="1">
      <alignment horizontal="right"/>
      <protection/>
    </xf>
    <xf numFmtId="168" fontId="10" fillId="0" borderId="0" xfId="15" applyNumberFormat="1" applyFont="1" applyBorder="1" applyAlignment="1">
      <alignment horizontal="right"/>
    </xf>
    <xf numFmtId="168" fontId="10" fillId="0" borderId="0" xfId="15" applyNumberFormat="1" applyFont="1" applyBorder="1" applyAlignment="1">
      <alignment/>
    </xf>
    <xf numFmtId="0" fontId="1" fillId="0" borderId="0" xfId="17" applyFont="1">
      <alignment/>
      <protection/>
    </xf>
    <xf numFmtId="168" fontId="1" fillId="0" borderId="0" xfId="15" applyNumberFormat="1" applyFont="1" applyAlignment="1">
      <alignment/>
    </xf>
    <xf numFmtId="0" fontId="5" fillId="0" borderId="0" xfId="17" applyBorder="1">
      <alignment/>
      <protection/>
    </xf>
    <xf numFmtId="168" fontId="5" fillId="0" borderId="0" xfId="15" applyNumberFormat="1" applyBorder="1" applyAlignment="1">
      <alignment/>
    </xf>
    <xf numFmtId="168" fontId="3" fillId="0" borderId="0" xfId="15" applyNumberFormat="1" applyBorder="1" applyAlignment="1">
      <alignment/>
    </xf>
    <xf numFmtId="0" fontId="1" fillId="0" borderId="0" xfId="17" applyFont="1" applyBorder="1">
      <alignment/>
      <protection/>
    </xf>
    <xf numFmtId="14" fontId="1" fillId="2" borderId="2" xfId="17" applyNumberFormat="1" applyFont="1" applyFill="1" applyBorder="1">
      <alignment/>
      <protection/>
    </xf>
    <xf numFmtId="18" fontId="1" fillId="2" borderId="2" xfId="17" applyNumberFormat="1" applyFont="1" applyFill="1" applyBorder="1">
      <alignment/>
      <protection/>
    </xf>
    <xf numFmtId="168" fontId="1" fillId="2" borderId="2" xfId="15" applyNumberFormat="1" applyFont="1" applyFill="1" applyBorder="1" applyAlignment="1">
      <alignment/>
    </xf>
    <xf numFmtId="168" fontId="1" fillId="2" borderId="3" xfId="15" applyNumberFormat="1" applyFont="1" applyFill="1" applyBorder="1" applyAlignment="1">
      <alignment/>
    </xf>
    <xf numFmtId="168" fontId="1" fillId="0" borderId="0" xfId="15" applyNumberFormat="1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1" fillId="0" borderId="0" xfId="15" applyNumberFormat="1" applyFont="1" applyBorder="1" applyAlignment="1">
      <alignment horizontal="centerContinuous"/>
    </xf>
    <xf numFmtId="0" fontId="3" fillId="0" borderId="0" xfId="17" applyBorder="1">
      <alignment/>
      <protection/>
    </xf>
    <xf numFmtId="0" fontId="1" fillId="2" borderId="2" xfId="17" applyFont="1" applyFill="1" applyBorder="1">
      <alignment/>
      <protection/>
    </xf>
    <xf numFmtId="0" fontId="4" fillId="0" borderId="0" xfId="17" applyBorder="1">
      <alignment/>
      <protection/>
    </xf>
    <xf numFmtId="168" fontId="4" fillId="0" borderId="0" xfId="15" applyNumberFormat="1" applyBorder="1" applyAlignment="1">
      <alignment/>
    </xf>
    <xf numFmtId="0" fontId="4" fillId="0" borderId="0" xfId="17" applyFont="1" applyFill="1" applyBorder="1">
      <alignment/>
      <protection/>
    </xf>
    <xf numFmtId="168" fontId="4" fillId="0" borderId="0" xfId="15" applyNumberFormat="1" applyFont="1" applyFill="1" applyBorder="1" applyAlignment="1">
      <alignment/>
    </xf>
    <xf numFmtId="0" fontId="4" fillId="0" borderId="0" xfId="17" applyFont="1" applyFill="1" applyBorder="1">
      <alignment/>
      <protection/>
    </xf>
    <xf numFmtId="168" fontId="4" fillId="0" borderId="0" xfId="15" applyNumberFormat="1" applyFont="1" applyFill="1" applyBorder="1" applyAlignment="1">
      <alignment/>
    </xf>
    <xf numFmtId="168" fontId="4" fillId="0" borderId="0" xfId="15" applyNumberFormat="1" applyBorder="1" applyAlignment="1">
      <alignment/>
    </xf>
    <xf numFmtId="168" fontId="4" fillId="0" borderId="0" xfId="15" applyNumberFormat="1" applyBorder="1" applyAlignment="1">
      <alignment/>
    </xf>
    <xf numFmtId="0" fontId="2" fillId="0" borderId="0" xfId="17" applyBorder="1">
      <alignment/>
      <protection/>
    </xf>
    <xf numFmtId="0" fontId="0" fillId="0" borderId="0" xfId="20" applyBorder="1">
      <alignment/>
      <protection/>
    </xf>
    <xf numFmtId="0" fontId="4" fillId="0" borderId="0" xfId="17" applyFont="1" applyFill="1" applyBorder="1">
      <alignment/>
      <protection/>
    </xf>
    <xf numFmtId="168" fontId="4" fillId="0" borderId="0" xfId="15" applyNumberFormat="1" applyFont="1" applyFill="1" applyBorder="1" applyAlignment="1">
      <alignment/>
    </xf>
    <xf numFmtId="0" fontId="0" fillId="0" borderId="0" xfId="20" applyBorder="1">
      <alignment/>
      <protection/>
    </xf>
    <xf numFmtId="164" fontId="2" fillId="0" borderId="0" xfId="17" applyBorder="1">
      <alignment/>
      <protection/>
    </xf>
    <xf numFmtId="165" fontId="2" fillId="0" borderId="0" xfId="17" applyBorder="1">
      <alignment/>
      <protection/>
    </xf>
    <xf numFmtId="164" fontId="2" fillId="0" borderId="4" xfId="17" applyFont="1" applyBorder="1" applyAlignment="1">
      <alignment horizontal="right"/>
      <protection/>
    </xf>
    <xf numFmtId="164" fontId="2" fillId="0" borderId="5" xfId="17" applyBorder="1">
      <alignment/>
      <protection/>
    </xf>
    <xf numFmtId="165" fontId="2" fillId="0" borderId="6" xfId="17" applyFont="1" applyBorder="1" applyAlignment="1">
      <alignment horizontal="right"/>
      <protection/>
    </xf>
    <xf numFmtId="164" fontId="2" fillId="0" borderId="7" xfId="17" applyBorder="1">
      <alignment/>
      <protection/>
    </xf>
    <xf numFmtId="164" fontId="2" fillId="0" borderId="0" xfId="17" applyBorder="1">
      <alignment/>
      <protection/>
    </xf>
    <xf numFmtId="165" fontId="2" fillId="0" borderId="8" xfId="17" applyBorder="1">
      <alignment/>
      <protection/>
    </xf>
    <xf numFmtId="164" fontId="2" fillId="0" borderId="9" xfId="17" applyBorder="1">
      <alignment/>
      <protection/>
    </xf>
    <xf numFmtId="164" fontId="2" fillId="0" borderId="10" xfId="17" applyBorder="1">
      <alignment/>
      <protection/>
    </xf>
    <xf numFmtId="165" fontId="2" fillId="0" borderId="11" xfId="17" applyBorder="1">
      <alignment/>
      <protection/>
    </xf>
    <xf numFmtId="164" fontId="2" fillId="0" borderId="0" xfId="17" applyBorder="1">
      <alignment/>
      <protection/>
    </xf>
    <xf numFmtId="165" fontId="2" fillId="0" borderId="0" xfId="17" applyBorder="1">
      <alignment/>
      <protection/>
    </xf>
    <xf numFmtId="164" fontId="2" fillId="0" borderId="0" xfId="17" applyBorder="1">
      <alignment/>
      <protection/>
    </xf>
    <xf numFmtId="0" fontId="1" fillId="2" borderId="12" xfId="17" applyFont="1" applyFill="1" applyBorder="1">
      <alignment/>
      <protection/>
    </xf>
    <xf numFmtId="0" fontId="1" fillId="0" borderId="0" xfId="17" applyFont="1" applyBorder="1">
      <alignment/>
      <protection/>
    </xf>
    <xf numFmtId="168" fontId="1" fillId="0" borderId="0" xfId="15" applyNumberFormat="1" applyFont="1" applyBorder="1" applyAlignment="1">
      <alignment/>
    </xf>
    <xf numFmtId="0" fontId="12" fillId="0" borderId="0" xfId="17" applyFont="1" applyAlignment="1">
      <alignment horizontal="right"/>
      <protection/>
    </xf>
    <xf numFmtId="168" fontId="13" fillId="0" borderId="0" xfId="15" applyNumberFormat="1" applyFont="1" applyFill="1" applyBorder="1" applyAlignment="1">
      <alignment/>
    </xf>
    <xf numFmtId="37" fontId="13" fillId="0" borderId="0" xfId="17" applyNumberFormat="1" applyFont="1" applyBorder="1">
      <alignment/>
      <protection/>
    </xf>
    <xf numFmtId="0" fontId="13" fillId="0" borderId="0" xfId="17" applyFont="1">
      <alignment/>
      <protection/>
    </xf>
    <xf numFmtId="37" fontId="13" fillId="0" borderId="0" xfId="17" applyNumberFormat="1" applyFont="1">
      <alignment/>
      <protection/>
    </xf>
    <xf numFmtId="0" fontId="1" fillId="0" borderId="0" xfId="0" applyFont="1" applyAlignment="1">
      <alignment horizontal="center"/>
    </xf>
    <xf numFmtId="0" fontId="10" fillId="0" borderId="0" xfId="17" applyFont="1" applyBorder="1" applyAlignment="1">
      <alignment horizontal="center"/>
      <protection/>
    </xf>
    <xf numFmtId="0" fontId="10" fillId="0" borderId="0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omma_NTD Two Wheels 072302" xfId="17"/>
    <cellStyle name="Currency" xfId="18"/>
    <cellStyle name="Currency [0]" xfId="19"/>
    <cellStyle name="Normal_NTD Two Wheels 0723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workbookViewId="0" topLeftCell="A1">
      <selection activeCell="B8" sqref="B8"/>
    </sheetView>
  </sheetViews>
  <sheetFormatPr defaultColWidth="9.140625" defaultRowHeight="12.75"/>
  <cols>
    <col min="2" max="2" width="18.421875" style="0" customWidth="1"/>
    <col min="4" max="4" width="15.421875" style="0" bestFit="1" customWidth="1"/>
    <col min="6" max="6" width="13.140625" style="0" customWidth="1"/>
    <col min="7" max="7" width="12.7109375" style="0" bestFit="1" customWidth="1"/>
  </cols>
  <sheetData>
    <row r="2" ht="15">
      <c r="B2" s="37" t="s">
        <v>28</v>
      </c>
    </row>
    <row r="4" ht="15">
      <c r="B4" s="36" t="s">
        <v>29</v>
      </c>
    </row>
    <row r="5" spans="6:7" ht="12.75">
      <c r="F5" s="39" t="s">
        <v>40</v>
      </c>
      <c r="G5" s="39" t="s">
        <v>38</v>
      </c>
    </row>
    <row r="6" spans="3:7" ht="12.75">
      <c r="C6" s="39" t="s">
        <v>33</v>
      </c>
      <c r="D6" s="39" t="s">
        <v>34</v>
      </c>
      <c r="E6" s="39" t="s">
        <v>37</v>
      </c>
      <c r="F6" s="39" t="s">
        <v>41</v>
      </c>
      <c r="G6" s="39" t="s">
        <v>39</v>
      </c>
    </row>
    <row r="8" spans="2:7" ht="12.75">
      <c r="B8" t="s">
        <v>44</v>
      </c>
      <c r="C8" s="40">
        <f>Weekday!I25</f>
        <v>25</v>
      </c>
      <c r="D8" s="40">
        <f>Weekday!M25</f>
        <v>116</v>
      </c>
      <c r="E8" s="42">
        <f>Weekday!B26</f>
        <v>0</v>
      </c>
      <c r="F8" s="41" t="e">
        <f>C8/E8</f>
        <v>#DIV/0!</v>
      </c>
      <c r="G8" s="41" t="e">
        <f>D8/E8</f>
        <v>#DIV/0!</v>
      </c>
    </row>
    <row r="9" spans="2:7" ht="12.75">
      <c r="B9" t="s">
        <v>31</v>
      </c>
      <c r="C9" s="40">
        <f>Saturday!I25</f>
        <v>28</v>
      </c>
      <c r="D9" s="40">
        <f>Saturday!M25</f>
        <v>106</v>
      </c>
      <c r="E9" s="42">
        <f>Saturday!B25</f>
        <v>2</v>
      </c>
      <c r="F9" s="41">
        <f>C9/E9</f>
        <v>14</v>
      </c>
      <c r="G9" s="41">
        <f>D9/E9</f>
        <v>53</v>
      </c>
    </row>
    <row r="10" spans="2:7" ht="12.75">
      <c r="B10" t="s">
        <v>32</v>
      </c>
      <c r="C10" s="61">
        <f>Sunday!I32</f>
        <v>31</v>
      </c>
      <c r="D10" s="61">
        <f>Sunday!M32</f>
        <v>123</v>
      </c>
      <c r="E10" s="45">
        <f>Sunday!B32</f>
        <v>3</v>
      </c>
      <c r="F10" s="41">
        <f>C10/E10</f>
        <v>10.333333333333334</v>
      </c>
      <c r="G10" s="41">
        <f>D10/E10</f>
        <v>41</v>
      </c>
    </row>
    <row r="11" spans="5:7" ht="12.75">
      <c r="E11" s="42"/>
      <c r="F11" s="41"/>
      <c r="G11" s="41"/>
    </row>
    <row r="12" spans="2:7" ht="12.75">
      <c r="B12" t="s">
        <v>35</v>
      </c>
      <c r="C12" s="40">
        <f>SUM(C8:C11)</f>
        <v>84</v>
      </c>
      <c r="D12" s="40">
        <f>SUM(D8:D11)</f>
        <v>345</v>
      </c>
      <c r="E12" s="42">
        <f>SUM(E8:E11)</f>
        <v>5</v>
      </c>
      <c r="F12" s="41">
        <f>C12/E12</f>
        <v>16.8</v>
      </c>
      <c r="G12" s="41">
        <f>D12/E12</f>
        <v>69</v>
      </c>
    </row>
    <row r="15" ht="15">
      <c r="B15" s="36" t="s">
        <v>36</v>
      </c>
    </row>
    <row r="17" spans="3:4" ht="12.75">
      <c r="C17" s="39" t="s">
        <v>33</v>
      </c>
      <c r="D17" s="39" t="s">
        <v>37</v>
      </c>
    </row>
    <row r="19" spans="2:4" ht="12.75">
      <c r="B19" t="s">
        <v>45</v>
      </c>
      <c r="C19" s="42">
        <f>'Ridership &amp; Trips'!C20</f>
        <v>500</v>
      </c>
      <c r="D19">
        <f>'Ridership &amp; Trips'!H20</f>
        <v>100</v>
      </c>
    </row>
    <row r="20" spans="2:4" ht="12.75">
      <c r="B20" t="s">
        <v>31</v>
      </c>
      <c r="C20" s="42">
        <f>'Ridership &amp; Trips'!D20</f>
        <v>500</v>
      </c>
      <c r="D20">
        <f>'Ridership &amp; Trips'!I20</f>
        <v>75</v>
      </c>
    </row>
    <row r="21" spans="2:4" ht="12.75">
      <c r="B21" t="s">
        <v>32</v>
      </c>
      <c r="C21" s="45">
        <f>'Ridership &amp; Trips'!E20</f>
        <v>400</v>
      </c>
      <c r="D21" s="44">
        <f>'Ridership &amp; Trips'!J20</f>
        <v>70</v>
      </c>
    </row>
    <row r="22" ht="12.75">
      <c r="C22" s="42"/>
    </row>
    <row r="23" spans="2:4" ht="12.75">
      <c r="B23" t="s">
        <v>35</v>
      </c>
      <c r="C23" s="51">
        <f>SUM(C19:C22)</f>
        <v>1400</v>
      </c>
      <c r="D23" s="51">
        <f>SUM(D19:D22)</f>
        <v>245</v>
      </c>
    </row>
    <row r="24" ht="12.75">
      <c r="C24" s="42"/>
    </row>
    <row r="27" ht="15">
      <c r="B27" s="36" t="s">
        <v>47</v>
      </c>
    </row>
    <row r="29" ht="12.75">
      <c r="B29" s="23" t="s">
        <v>48</v>
      </c>
    </row>
    <row r="30" spans="2:5" ht="12.75">
      <c r="B30" s="23"/>
      <c r="E30" s="39" t="s">
        <v>50</v>
      </c>
    </row>
    <row r="31" spans="3:5" ht="12.75">
      <c r="C31" s="39" t="s">
        <v>33</v>
      </c>
      <c r="D31" s="39" t="s">
        <v>49</v>
      </c>
      <c r="E31" s="39" t="s">
        <v>51</v>
      </c>
    </row>
    <row r="32" spans="3:4" ht="12.75">
      <c r="C32" s="39"/>
      <c r="D32" s="39"/>
    </row>
    <row r="33" spans="2:5" ht="12.75">
      <c r="B33" t="s">
        <v>45</v>
      </c>
      <c r="C33" s="42" t="e">
        <f>F8*D19</f>
        <v>#DIV/0!</v>
      </c>
      <c r="D33" s="42" t="e">
        <f>G8*D19</f>
        <v>#DIV/0!</v>
      </c>
      <c r="E33" s="41" t="e">
        <f>D33/C33</f>
        <v>#DIV/0!</v>
      </c>
    </row>
    <row r="34" spans="2:5" ht="12.75">
      <c r="B34" t="s">
        <v>31</v>
      </c>
      <c r="C34" s="42">
        <f>F9*D20</f>
        <v>1050</v>
      </c>
      <c r="D34" s="42">
        <f>G9*D20</f>
        <v>3975</v>
      </c>
      <c r="E34" s="41">
        <f>D34/C34</f>
        <v>3.7857142857142856</v>
      </c>
    </row>
    <row r="35" spans="2:5" ht="12.75">
      <c r="B35" t="s">
        <v>32</v>
      </c>
      <c r="C35" s="45">
        <f>F10*D21</f>
        <v>723.3333333333334</v>
      </c>
      <c r="D35" s="45">
        <f>G10*D21</f>
        <v>2870</v>
      </c>
      <c r="E35" s="41">
        <f>D35/C35</f>
        <v>3.9677419354838706</v>
      </c>
    </row>
    <row r="36" spans="3:4" ht="12.75">
      <c r="C36" s="42"/>
      <c r="D36" s="42"/>
    </row>
    <row r="37" spans="2:4" ht="12.75">
      <c r="B37" t="s">
        <v>35</v>
      </c>
      <c r="C37" s="42" t="e">
        <f>SUM(C33:C36)</f>
        <v>#DIV/0!</v>
      </c>
      <c r="D37" s="42" t="e">
        <f>SUM(D33:D36)</f>
        <v>#DIV/0!</v>
      </c>
    </row>
    <row r="38" spans="3:4" ht="12.75">
      <c r="C38" s="42"/>
      <c r="D38" s="42"/>
    </row>
    <row r="39" spans="3:4" ht="12.75">
      <c r="C39" s="42"/>
      <c r="D39" s="42"/>
    </row>
    <row r="40" spans="2:4" ht="12.75">
      <c r="B40" s="23" t="s">
        <v>52</v>
      </c>
      <c r="C40" s="42"/>
      <c r="D40" s="42"/>
    </row>
    <row r="42" spans="3:4" ht="12.75">
      <c r="C42" s="39" t="s">
        <v>33</v>
      </c>
      <c r="D42" s="39" t="s">
        <v>49</v>
      </c>
    </row>
    <row r="43" spans="3:4" ht="12.75">
      <c r="C43" s="42"/>
      <c r="D43" s="42"/>
    </row>
    <row r="44" spans="2:4" ht="12.75">
      <c r="B44" t="s">
        <v>45</v>
      </c>
      <c r="C44" s="59">
        <f>C19</f>
        <v>500</v>
      </c>
      <c r="D44" s="59" t="e">
        <f>C44*E33</f>
        <v>#DIV/0!</v>
      </c>
    </row>
    <row r="45" spans="2:4" ht="12.75">
      <c r="B45" t="s">
        <v>31</v>
      </c>
      <c r="C45" s="59">
        <f>C20</f>
        <v>500</v>
      </c>
      <c r="D45" s="59">
        <f>C45*E34</f>
        <v>1892.857142857143</v>
      </c>
    </row>
    <row r="46" spans="2:4" ht="12.75">
      <c r="B46" t="s">
        <v>32</v>
      </c>
      <c r="C46" s="60">
        <f>C21</f>
        <v>400</v>
      </c>
      <c r="D46" s="60">
        <f>C46*E35</f>
        <v>1587.0967741935483</v>
      </c>
    </row>
    <row r="48" spans="2:4" ht="12.75">
      <c r="B48" t="s">
        <v>35</v>
      </c>
      <c r="C48" s="59">
        <f>SUM(C44:C47)</f>
        <v>1400</v>
      </c>
      <c r="D48" s="59" t="e">
        <f>SUM(D44:D47)</f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">
      <selection activeCell="B24" sqref="B24"/>
    </sheetView>
  </sheetViews>
  <sheetFormatPr defaultColWidth="9.140625" defaultRowHeight="12.75"/>
  <cols>
    <col min="2" max="2" width="12.7109375" style="0" customWidth="1"/>
    <col min="3" max="3" width="9.421875" style="0" bestFit="1" customWidth="1"/>
    <col min="7" max="7" width="2.28125" style="0" customWidth="1"/>
    <col min="8" max="8" width="10.421875" style="0" customWidth="1"/>
  </cols>
  <sheetData>
    <row r="2" spans="2:8" ht="15.75">
      <c r="B2" s="22" t="s">
        <v>21</v>
      </c>
      <c r="H2" s="22" t="s">
        <v>55</v>
      </c>
    </row>
    <row r="4" spans="3:10" ht="12.75">
      <c r="C4" s="122" t="s">
        <v>22</v>
      </c>
      <c r="D4" s="122"/>
      <c r="E4" s="122"/>
      <c r="F4" s="39"/>
      <c r="H4" s="122" t="s">
        <v>46</v>
      </c>
      <c r="I4" s="122"/>
      <c r="J4" s="122"/>
    </row>
    <row r="5" spans="2:11" ht="12.75">
      <c r="B5" s="23" t="s">
        <v>4</v>
      </c>
      <c r="C5" s="38" t="s">
        <v>45</v>
      </c>
      <c r="D5" s="38" t="s">
        <v>31</v>
      </c>
      <c r="E5" s="38" t="s">
        <v>32</v>
      </c>
      <c r="F5" s="39" t="s">
        <v>30</v>
      </c>
      <c r="H5" s="39" t="s">
        <v>45</v>
      </c>
      <c r="I5" t="s">
        <v>31</v>
      </c>
      <c r="J5" t="s">
        <v>32</v>
      </c>
      <c r="K5" s="39" t="s">
        <v>30</v>
      </c>
    </row>
    <row r="7" spans="2:10" ht="12.75">
      <c r="B7" s="46">
        <v>37701</v>
      </c>
      <c r="C7" s="47">
        <v>500</v>
      </c>
      <c r="D7" s="47"/>
      <c r="E7" s="47"/>
      <c r="F7" s="42"/>
      <c r="H7" s="48">
        <v>100</v>
      </c>
      <c r="I7" s="48"/>
      <c r="J7" s="48"/>
    </row>
    <row r="8" spans="2:10" ht="12.75">
      <c r="B8" s="46">
        <v>37702</v>
      </c>
      <c r="C8" s="47"/>
      <c r="D8" s="47">
        <v>500</v>
      </c>
      <c r="E8" s="47"/>
      <c r="F8" s="42"/>
      <c r="H8" s="48"/>
      <c r="I8" s="48">
        <v>75</v>
      </c>
      <c r="J8" s="48"/>
    </row>
    <row r="9" spans="2:10" ht="12.75">
      <c r="B9" s="46">
        <v>37703</v>
      </c>
      <c r="C9" s="47"/>
      <c r="D9" s="47"/>
      <c r="E9" s="47">
        <v>400</v>
      </c>
      <c r="F9" s="42"/>
      <c r="H9" s="48"/>
      <c r="I9" s="48"/>
      <c r="J9" s="48">
        <v>70</v>
      </c>
    </row>
    <row r="10" spans="2:10" ht="12.75">
      <c r="B10" s="48"/>
      <c r="C10" s="47"/>
      <c r="D10" s="47"/>
      <c r="E10" s="47"/>
      <c r="F10" s="42"/>
      <c r="H10" s="48"/>
      <c r="I10" s="48"/>
      <c r="J10" s="48"/>
    </row>
    <row r="11" spans="2:10" ht="12.75">
      <c r="B11" s="48"/>
      <c r="C11" s="47"/>
      <c r="D11" s="47"/>
      <c r="E11" s="47"/>
      <c r="F11" s="42"/>
      <c r="H11" s="48"/>
      <c r="I11" s="48"/>
      <c r="J11" s="48"/>
    </row>
    <row r="12" spans="2:10" ht="12.75">
      <c r="B12" s="48"/>
      <c r="C12" s="47"/>
      <c r="D12" s="47"/>
      <c r="E12" s="47"/>
      <c r="F12" s="42"/>
      <c r="H12" s="48"/>
      <c r="I12" s="48"/>
      <c r="J12" s="48"/>
    </row>
    <row r="13" spans="2:10" ht="12.75">
      <c r="B13" s="48"/>
      <c r="C13" s="47"/>
      <c r="D13" s="47"/>
      <c r="E13" s="47"/>
      <c r="F13" s="42"/>
      <c r="H13" s="48"/>
      <c r="I13" s="48"/>
      <c r="J13" s="48"/>
    </row>
    <row r="14" spans="2:10" ht="12.75">
      <c r="B14" s="48"/>
      <c r="C14" s="47"/>
      <c r="D14" s="47"/>
      <c r="E14" s="47"/>
      <c r="F14" s="42"/>
      <c r="H14" s="48"/>
      <c r="I14" s="48"/>
      <c r="J14" s="48"/>
    </row>
    <row r="15" spans="2:10" ht="12.75">
      <c r="B15" s="48"/>
      <c r="C15" s="47"/>
      <c r="D15" s="47"/>
      <c r="E15" s="47"/>
      <c r="F15" s="42"/>
      <c r="H15" s="48"/>
      <c r="I15" s="48"/>
      <c r="J15" s="48"/>
    </row>
    <row r="16" spans="2:10" ht="12.75">
      <c r="B16" s="48"/>
      <c r="C16" s="47"/>
      <c r="D16" s="47"/>
      <c r="E16" s="47"/>
      <c r="F16" s="42"/>
      <c r="H16" s="48"/>
      <c r="I16" s="48"/>
      <c r="J16" s="48"/>
    </row>
    <row r="17" spans="2:10" ht="12.75">
      <c r="B17" s="48"/>
      <c r="C17" s="47"/>
      <c r="D17" s="47"/>
      <c r="E17" s="47"/>
      <c r="F17" s="42"/>
      <c r="H17" s="48"/>
      <c r="I17" s="48"/>
      <c r="J17" s="48"/>
    </row>
    <row r="18" spans="2:11" ht="12.75">
      <c r="B18" s="50"/>
      <c r="C18" s="49"/>
      <c r="D18" s="49"/>
      <c r="E18" s="49"/>
      <c r="F18" s="45"/>
      <c r="H18" s="50"/>
      <c r="I18" s="50"/>
      <c r="J18" s="50"/>
      <c r="K18" s="44"/>
    </row>
    <row r="19" spans="3:6" ht="12.75">
      <c r="C19" s="42"/>
      <c r="D19" s="42"/>
      <c r="E19" s="42"/>
      <c r="F19" s="42"/>
    </row>
    <row r="20" spans="2:11" s="23" customFormat="1" ht="12.75">
      <c r="B20" s="23" t="s">
        <v>35</v>
      </c>
      <c r="C20" s="43">
        <f>+SUM(C7:C18)</f>
        <v>500</v>
      </c>
      <c r="D20" s="43">
        <f>+SUM(D7:D18)</f>
        <v>500</v>
      </c>
      <c r="E20" s="43">
        <f>+SUM(E7:E18)</f>
        <v>400</v>
      </c>
      <c r="F20" s="43">
        <f>SUM(C20:E20)</f>
        <v>1400</v>
      </c>
      <c r="H20" s="43">
        <f>+SUM(H7:H18)</f>
        <v>100</v>
      </c>
      <c r="I20" s="43">
        <f>+SUM(I7:I18)</f>
        <v>75</v>
      </c>
      <c r="J20" s="43">
        <f>+SUM(J7:J18)</f>
        <v>70</v>
      </c>
      <c r="K20" s="43">
        <f>SUM(H20:J20)</f>
        <v>245</v>
      </c>
    </row>
    <row r="21" spans="3:6" ht="12.75">
      <c r="C21" s="42"/>
      <c r="D21" s="42"/>
      <c r="E21" s="42"/>
      <c r="F21" s="42"/>
    </row>
    <row r="22" spans="3:6" ht="12.75">
      <c r="C22" s="42"/>
      <c r="D22" s="42"/>
      <c r="E22" s="42"/>
      <c r="F22" s="42"/>
    </row>
    <row r="23" spans="3:6" ht="12.75">
      <c r="C23" s="42"/>
      <c r="D23" s="42"/>
      <c r="E23" s="42"/>
      <c r="F23" s="42"/>
    </row>
    <row r="24" spans="3:6" ht="12.75">
      <c r="C24" s="42"/>
      <c r="D24" s="42"/>
      <c r="E24" s="42"/>
      <c r="F24" s="42"/>
    </row>
  </sheetData>
  <mergeCells count="2">
    <mergeCell ref="C4:E4"/>
    <mergeCell ref="H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1">
      <selection activeCell="B2" sqref="B2:M2"/>
    </sheetView>
  </sheetViews>
  <sheetFormatPr defaultColWidth="9.140625" defaultRowHeight="12.75"/>
  <cols>
    <col min="1" max="1" width="9.140625" style="5" bestFit="1" customWidth="1"/>
    <col min="2" max="2" width="11.57421875" style="5" bestFit="1" customWidth="1"/>
    <col min="3" max="3" width="9.00390625" style="5" bestFit="1" customWidth="1"/>
    <col min="4" max="4" width="6.7109375" style="27" bestFit="1" customWidth="1"/>
    <col min="5" max="5" width="8.28125" style="27" bestFit="1" customWidth="1"/>
    <col min="6" max="6" width="7.140625" style="27" bestFit="1" customWidth="1"/>
    <col min="7" max="7" width="11.00390625" style="5" bestFit="1" customWidth="1"/>
    <col min="8" max="8" width="9.140625" style="5" bestFit="1" customWidth="1"/>
    <col min="9" max="9" width="4.57421875" style="5" bestFit="1" customWidth="1"/>
    <col min="10" max="10" width="4.00390625" style="5" bestFit="1" customWidth="1"/>
    <col min="11" max="11" width="6.421875" style="5" bestFit="1" customWidth="1"/>
    <col min="12" max="12" width="14.8515625" style="5" bestFit="1" customWidth="1"/>
    <col min="13" max="13" width="5.8515625" style="5" bestFit="1" customWidth="1"/>
    <col min="14" max="16384" width="9.140625" style="5" customWidth="1"/>
  </cols>
  <sheetData>
    <row r="2" spans="1:13" ht="12.75">
      <c r="A2" s="1"/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ht="12.75">
      <c r="A3" s="21"/>
      <c r="B3" s="21"/>
      <c r="C3" s="21"/>
      <c r="D3" s="26"/>
      <c r="E3" s="26"/>
      <c r="F3" s="54"/>
      <c r="G3" s="6"/>
      <c r="H3" s="6"/>
      <c r="I3" s="6"/>
      <c r="J3" s="6"/>
      <c r="K3" s="6"/>
      <c r="L3" s="6"/>
      <c r="M3" s="6"/>
    </row>
    <row r="4" spans="1:13" s="66" customFormat="1" ht="12">
      <c r="A4" s="62"/>
      <c r="B4" s="62"/>
      <c r="C4" s="62"/>
      <c r="D4" s="63"/>
      <c r="E4" s="63"/>
      <c r="F4" s="64"/>
      <c r="G4" s="65"/>
      <c r="I4" s="123" t="s">
        <v>9</v>
      </c>
      <c r="J4" s="124"/>
      <c r="K4" s="123" t="s">
        <v>2</v>
      </c>
      <c r="L4" s="124"/>
      <c r="M4" s="67" t="s">
        <v>3</v>
      </c>
    </row>
    <row r="5" spans="1:13" s="66" customFormat="1" ht="12">
      <c r="A5" s="68" t="s">
        <v>4</v>
      </c>
      <c r="B5" s="68" t="s">
        <v>23</v>
      </c>
      <c r="C5" s="69" t="s">
        <v>43</v>
      </c>
      <c r="D5" s="70" t="s">
        <v>42</v>
      </c>
      <c r="E5" s="70" t="s">
        <v>24</v>
      </c>
      <c r="F5" s="71" t="s">
        <v>5</v>
      </c>
      <c r="G5" s="65"/>
      <c r="H5" s="65" t="s">
        <v>1</v>
      </c>
      <c r="I5" s="67" t="s">
        <v>10</v>
      </c>
      <c r="J5" s="67" t="s">
        <v>11</v>
      </c>
      <c r="K5" s="67" t="s">
        <v>6</v>
      </c>
      <c r="L5" s="67" t="s">
        <v>27</v>
      </c>
      <c r="M5" s="67" t="s">
        <v>7</v>
      </c>
    </row>
    <row r="6" spans="1:13" ht="12.75">
      <c r="A6" s="74"/>
      <c r="B6" s="74"/>
      <c r="C6" s="74"/>
      <c r="D6" s="75"/>
      <c r="E6" s="75"/>
      <c r="F6" s="76"/>
      <c r="G6" s="85"/>
      <c r="H6" s="85"/>
      <c r="I6" s="85"/>
      <c r="J6" s="85"/>
      <c r="K6" s="85"/>
      <c r="L6" s="85"/>
      <c r="M6" s="85"/>
    </row>
    <row r="7" spans="1:14" ht="12.75">
      <c r="A7" s="78">
        <v>37699</v>
      </c>
      <c r="B7" s="78" t="s">
        <v>25</v>
      </c>
      <c r="C7" s="79">
        <v>0.2604166666666667</v>
      </c>
      <c r="D7" s="80">
        <v>101</v>
      </c>
      <c r="E7" s="80">
        <v>2</v>
      </c>
      <c r="F7" s="81">
        <v>1</v>
      </c>
      <c r="G7" s="86" t="s">
        <v>53</v>
      </c>
      <c r="H7" s="80">
        <v>3000</v>
      </c>
      <c r="I7" s="80">
        <v>2</v>
      </c>
      <c r="J7" s="80"/>
      <c r="K7" s="102" t="s">
        <v>20</v>
      </c>
      <c r="L7" s="103">
        <f>(L6+(I7-J7))</f>
        <v>2</v>
      </c>
      <c r="M7" s="104" t="s">
        <v>20</v>
      </c>
      <c r="N7" s="99"/>
    </row>
    <row r="8" spans="1:14" ht="12.75">
      <c r="A8" s="77"/>
      <c r="B8" s="77"/>
      <c r="C8" s="77"/>
      <c r="D8" s="26"/>
      <c r="E8" s="26"/>
      <c r="F8" s="82"/>
      <c r="G8" s="86" t="s">
        <v>12</v>
      </c>
      <c r="H8" s="80">
        <v>3002</v>
      </c>
      <c r="I8" s="80">
        <v>3</v>
      </c>
      <c r="J8" s="80">
        <v>1</v>
      </c>
      <c r="K8" s="105">
        <f>H8-H7</f>
        <v>2</v>
      </c>
      <c r="L8" s="106">
        <f>(L7+(I8-J8))</f>
        <v>4</v>
      </c>
      <c r="M8" s="107">
        <f>(K8*L7)</f>
        <v>4</v>
      </c>
      <c r="N8" s="99"/>
    </row>
    <row r="9" spans="1:14" ht="12.75">
      <c r="A9" s="72"/>
      <c r="B9" s="72"/>
      <c r="C9" s="72"/>
      <c r="D9" s="73"/>
      <c r="E9" s="73"/>
      <c r="F9" s="83"/>
      <c r="G9" s="86" t="s">
        <v>13</v>
      </c>
      <c r="H9" s="80">
        <v>3003</v>
      </c>
      <c r="I9" s="80">
        <v>1</v>
      </c>
      <c r="J9" s="80"/>
      <c r="K9" s="105">
        <f aca="true" t="shared" si="0" ref="K9:K16">H9-H8</f>
        <v>1</v>
      </c>
      <c r="L9" s="106">
        <f aca="true" t="shared" si="1" ref="L9:L16">(L8+(I9-J9))</f>
        <v>5</v>
      </c>
      <c r="M9" s="107">
        <f aca="true" t="shared" si="2" ref="M9:M16">(K9*L8)</f>
        <v>4</v>
      </c>
      <c r="N9" s="99"/>
    </row>
    <row r="10" spans="1:14" ht="12.75">
      <c r="A10" s="72"/>
      <c r="B10" s="72"/>
      <c r="C10" s="72"/>
      <c r="D10" s="73"/>
      <c r="E10" s="73"/>
      <c r="F10" s="83"/>
      <c r="G10" s="86" t="s">
        <v>14</v>
      </c>
      <c r="H10" s="80">
        <v>3006</v>
      </c>
      <c r="I10" s="80"/>
      <c r="J10" s="80">
        <v>2</v>
      </c>
      <c r="K10" s="105">
        <f t="shared" si="0"/>
        <v>3</v>
      </c>
      <c r="L10" s="106">
        <f t="shared" si="1"/>
        <v>3</v>
      </c>
      <c r="M10" s="107">
        <f t="shared" si="2"/>
        <v>15</v>
      </c>
      <c r="N10" s="99"/>
    </row>
    <row r="11" spans="1:14" ht="12.75">
      <c r="A11" s="72"/>
      <c r="B11" s="72"/>
      <c r="C11" s="72"/>
      <c r="D11" s="73"/>
      <c r="E11" s="73"/>
      <c r="F11" s="83"/>
      <c r="G11" s="86" t="s">
        <v>15</v>
      </c>
      <c r="H11" s="80">
        <v>3007</v>
      </c>
      <c r="I11" s="80">
        <v>4</v>
      </c>
      <c r="J11" s="80">
        <v>1</v>
      </c>
      <c r="K11" s="105">
        <f t="shared" si="0"/>
        <v>1</v>
      </c>
      <c r="L11" s="106">
        <f t="shared" si="1"/>
        <v>6</v>
      </c>
      <c r="M11" s="107">
        <f t="shared" si="2"/>
        <v>3</v>
      </c>
      <c r="N11" s="99"/>
    </row>
    <row r="12" spans="1:14" ht="12.75">
      <c r="A12" s="72"/>
      <c r="B12" s="72"/>
      <c r="C12" s="72"/>
      <c r="D12" s="73"/>
      <c r="E12" s="73"/>
      <c r="F12" s="83"/>
      <c r="G12" s="86" t="s">
        <v>16</v>
      </c>
      <c r="H12" s="80">
        <v>3009</v>
      </c>
      <c r="I12" s="80"/>
      <c r="J12" s="80">
        <v>2</v>
      </c>
      <c r="K12" s="105">
        <f t="shared" si="0"/>
        <v>2</v>
      </c>
      <c r="L12" s="106">
        <f t="shared" si="1"/>
        <v>4</v>
      </c>
      <c r="M12" s="107">
        <f t="shared" si="2"/>
        <v>12</v>
      </c>
      <c r="N12" s="99"/>
    </row>
    <row r="13" spans="1:14" ht="12.75">
      <c r="A13" s="72"/>
      <c r="B13" s="72"/>
      <c r="C13" s="72"/>
      <c r="D13" s="73"/>
      <c r="E13" s="73"/>
      <c r="F13" s="83"/>
      <c r="G13" s="86" t="s">
        <v>17</v>
      </c>
      <c r="H13" s="80">
        <v>3010</v>
      </c>
      <c r="I13" s="80">
        <v>3</v>
      </c>
      <c r="J13" s="80">
        <v>1</v>
      </c>
      <c r="K13" s="105">
        <f t="shared" si="0"/>
        <v>1</v>
      </c>
      <c r="L13" s="106">
        <f t="shared" si="1"/>
        <v>6</v>
      </c>
      <c r="M13" s="107">
        <f t="shared" si="2"/>
        <v>4</v>
      </c>
      <c r="N13" s="99"/>
    </row>
    <row r="14" spans="1:14" ht="12.75">
      <c r="A14" s="72"/>
      <c r="B14" s="72"/>
      <c r="C14" s="72"/>
      <c r="D14" s="73"/>
      <c r="E14" s="73"/>
      <c r="F14" s="84"/>
      <c r="G14" s="86" t="s">
        <v>18</v>
      </c>
      <c r="H14" s="80">
        <v>3011</v>
      </c>
      <c r="I14" s="80">
        <v>2</v>
      </c>
      <c r="J14" s="80">
        <v>3</v>
      </c>
      <c r="K14" s="105">
        <f t="shared" si="0"/>
        <v>1</v>
      </c>
      <c r="L14" s="106">
        <f t="shared" si="1"/>
        <v>5</v>
      </c>
      <c r="M14" s="107">
        <f t="shared" si="2"/>
        <v>6</v>
      </c>
      <c r="N14" s="99"/>
    </row>
    <row r="15" spans="1:14" ht="12.75">
      <c r="A15" s="72"/>
      <c r="B15" s="72"/>
      <c r="C15" s="72"/>
      <c r="D15" s="73"/>
      <c r="E15" s="73"/>
      <c r="F15" s="83"/>
      <c r="G15" s="86" t="s">
        <v>19</v>
      </c>
      <c r="H15" s="80">
        <v>3014</v>
      </c>
      <c r="I15" s="80">
        <v>4</v>
      </c>
      <c r="J15" s="80"/>
      <c r="K15" s="105">
        <f t="shared" si="0"/>
        <v>3</v>
      </c>
      <c r="L15" s="106">
        <f t="shared" si="1"/>
        <v>9</v>
      </c>
      <c r="M15" s="107">
        <f t="shared" si="2"/>
        <v>15</v>
      </c>
      <c r="N15" s="99"/>
    </row>
    <row r="16" spans="1:14" ht="12.75">
      <c r="A16" s="72"/>
      <c r="B16" s="72"/>
      <c r="C16" s="72"/>
      <c r="D16" s="73"/>
      <c r="E16" s="73"/>
      <c r="F16" s="83"/>
      <c r="G16" s="86" t="s">
        <v>54</v>
      </c>
      <c r="H16" s="80">
        <v>3017</v>
      </c>
      <c r="I16" s="80"/>
      <c r="J16" s="80">
        <v>9</v>
      </c>
      <c r="K16" s="108">
        <f t="shared" si="0"/>
        <v>3</v>
      </c>
      <c r="L16" s="109">
        <f t="shared" si="1"/>
        <v>0</v>
      </c>
      <c r="M16" s="110">
        <f t="shared" si="2"/>
        <v>27</v>
      </c>
      <c r="N16" s="99"/>
    </row>
    <row r="17" spans="1:13" ht="15.75">
      <c r="A17" s="14"/>
      <c r="B17" s="14"/>
      <c r="C17" s="14"/>
      <c r="D17" s="31"/>
      <c r="E17" s="31"/>
      <c r="F17" s="31"/>
      <c r="G17" s="89"/>
      <c r="H17" s="90"/>
      <c r="I17" s="90"/>
      <c r="J17" s="90"/>
      <c r="K17" s="100"/>
      <c r="L17" s="100"/>
      <c r="M17" s="101"/>
    </row>
    <row r="18" spans="1:13" ht="15.75">
      <c r="A18" s="8"/>
      <c r="B18" s="8"/>
      <c r="C18" s="8"/>
      <c r="D18" s="28"/>
      <c r="E18" s="28"/>
      <c r="F18" s="28"/>
      <c r="G18" s="91"/>
      <c r="H18" s="92"/>
      <c r="I18" s="92"/>
      <c r="J18" s="92"/>
      <c r="K18" s="111"/>
      <c r="L18" s="111"/>
      <c r="M18" s="112"/>
    </row>
    <row r="19" spans="1:14" ht="12.75">
      <c r="A19" s="78">
        <v>37701</v>
      </c>
      <c r="B19" s="78" t="s">
        <v>26</v>
      </c>
      <c r="C19" s="79">
        <v>0.2708333333333333</v>
      </c>
      <c r="D19" s="80">
        <v>203</v>
      </c>
      <c r="E19" s="80">
        <v>1</v>
      </c>
      <c r="F19" s="80">
        <v>3</v>
      </c>
      <c r="G19" s="86" t="s">
        <v>53</v>
      </c>
      <c r="H19" s="80">
        <v>3000</v>
      </c>
      <c r="I19" s="80">
        <v>2</v>
      </c>
      <c r="J19" s="80"/>
      <c r="K19" s="102" t="s">
        <v>20</v>
      </c>
      <c r="L19" s="103">
        <f>(L18+(I19-J19))</f>
        <v>2</v>
      </c>
      <c r="M19" s="104" t="s">
        <v>20</v>
      </c>
      <c r="N19" s="99"/>
    </row>
    <row r="20" spans="1:14" ht="12.75">
      <c r="A20" s="115"/>
      <c r="B20" s="115"/>
      <c r="C20" s="115"/>
      <c r="D20" s="116"/>
      <c r="E20" s="116"/>
      <c r="F20" s="116"/>
      <c r="G20" s="114" t="s">
        <v>12</v>
      </c>
      <c r="H20" s="80">
        <v>3002</v>
      </c>
      <c r="I20" s="80">
        <v>3</v>
      </c>
      <c r="J20" s="80">
        <v>1</v>
      </c>
      <c r="K20" s="105">
        <f>H20-H19</f>
        <v>2</v>
      </c>
      <c r="L20" s="106">
        <f>(L19+(I20-J20))</f>
        <v>4</v>
      </c>
      <c r="M20" s="107">
        <f>(K20*L19)</f>
        <v>4</v>
      </c>
      <c r="N20" s="99"/>
    </row>
    <row r="21" spans="1:14" ht="12.75">
      <c r="A21" s="115"/>
      <c r="B21" s="115"/>
      <c r="C21" s="115"/>
      <c r="D21" s="116"/>
      <c r="E21" s="116"/>
      <c r="F21" s="116"/>
      <c r="G21" s="114" t="s">
        <v>13</v>
      </c>
      <c r="H21" s="80">
        <v>3003</v>
      </c>
      <c r="I21" s="80">
        <v>1</v>
      </c>
      <c r="J21" s="80"/>
      <c r="K21" s="105">
        <f>H21-H20</f>
        <v>1</v>
      </c>
      <c r="L21" s="106">
        <f>(L20+(I21-J21))</f>
        <v>5</v>
      </c>
      <c r="M21" s="107">
        <f>(K21*L20)</f>
        <v>4</v>
      </c>
      <c r="N21" s="99"/>
    </row>
    <row r="22" spans="1:14" ht="12.75">
      <c r="A22" s="115"/>
      <c r="B22" s="115"/>
      <c r="C22" s="115"/>
      <c r="D22" s="116"/>
      <c r="E22" s="116"/>
      <c r="F22" s="116"/>
      <c r="G22" s="114" t="s">
        <v>14</v>
      </c>
      <c r="H22" s="80">
        <v>3006</v>
      </c>
      <c r="I22" s="80"/>
      <c r="J22" s="80">
        <v>2</v>
      </c>
      <c r="K22" s="105">
        <f>H22-H21</f>
        <v>3</v>
      </c>
      <c r="L22" s="106">
        <f>(L21+(I22-J22))</f>
        <v>3</v>
      </c>
      <c r="M22" s="107">
        <f>(K22*L21)</f>
        <v>15</v>
      </c>
      <c r="N22" s="99"/>
    </row>
    <row r="23" spans="1:14" ht="12.75">
      <c r="A23" s="115"/>
      <c r="B23" s="115"/>
      <c r="C23" s="115"/>
      <c r="D23" s="116"/>
      <c r="E23" s="116"/>
      <c r="F23" s="116"/>
      <c r="G23" s="114" t="s">
        <v>54</v>
      </c>
      <c r="H23" s="80">
        <v>3007</v>
      </c>
      <c r="I23" s="80"/>
      <c r="J23" s="80">
        <v>3</v>
      </c>
      <c r="K23" s="108">
        <f>H23-H22</f>
        <v>1</v>
      </c>
      <c r="L23" s="109">
        <f>(L22+(I23-J23))</f>
        <v>0</v>
      </c>
      <c r="M23" s="110">
        <f>(K23*L22)</f>
        <v>3</v>
      </c>
      <c r="N23" s="99"/>
    </row>
    <row r="24" spans="1:13" ht="15.75">
      <c r="A24" s="87"/>
      <c r="B24" s="87"/>
      <c r="C24" s="87"/>
      <c r="D24" s="88"/>
      <c r="E24" s="88"/>
      <c r="F24" s="93"/>
      <c r="G24" s="97"/>
      <c r="H24" s="98"/>
      <c r="I24" s="98"/>
      <c r="J24" s="98"/>
      <c r="K24" s="113"/>
      <c r="L24" s="100"/>
      <c r="M24" s="101"/>
    </row>
    <row r="25" spans="1:13" ht="15.75">
      <c r="A25" s="14"/>
      <c r="B25" s="52"/>
      <c r="C25" s="14"/>
      <c r="D25" s="31"/>
      <c r="E25" s="31"/>
      <c r="F25" s="94"/>
      <c r="G25" s="117" t="s">
        <v>8</v>
      </c>
      <c r="H25" s="118"/>
      <c r="I25" s="119">
        <f>SUM(I7:I23)</f>
        <v>25</v>
      </c>
      <c r="J25" s="119"/>
      <c r="K25" s="120"/>
      <c r="L25" s="120"/>
      <c r="M25" s="121">
        <f>SUM(M7:M23)</f>
        <v>116</v>
      </c>
    </row>
    <row r="26" spans="1:8" ht="12.75" customHeight="1">
      <c r="A26" s="14"/>
      <c r="B26" s="53"/>
      <c r="C26" s="6"/>
      <c r="D26" s="32"/>
      <c r="E26" s="32"/>
      <c r="F26" s="32"/>
      <c r="G26" s="95"/>
      <c r="H26" s="96"/>
    </row>
    <row r="27" spans="1:8" ht="12.75">
      <c r="A27" s="6"/>
      <c r="B27" s="6"/>
      <c r="C27" s="6"/>
      <c r="D27" s="32"/>
      <c r="E27" s="32"/>
      <c r="F27" s="32"/>
      <c r="G27" s="6"/>
      <c r="H27" s="6"/>
    </row>
    <row r="28" spans="1:8" ht="12.75">
      <c r="A28" s="6"/>
      <c r="B28" s="6"/>
      <c r="C28" s="6"/>
      <c r="D28" s="32"/>
      <c r="E28" s="32"/>
      <c r="F28" s="32"/>
      <c r="G28" s="6"/>
      <c r="H28" s="13"/>
    </row>
    <row r="29" spans="1:8" ht="12.75">
      <c r="A29" s="6"/>
      <c r="B29" s="6"/>
      <c r="C29" s="6"/>
      <c r="D29" s="32"/>
      <c r="E29" s="32"/>
      <c r="F29" s="32"/>
      <c r="G29" s="6"/>
      <c r="H29" s="6"/>
    </row>
    <row r="30" spans="1:8" ht="12.75">
      <c r="A30" s="6"/>
      <c r="B30" s="6"/>
      <c r="C30" s="6"/>
      <c r="D30" s="32"/>
      <c r="E30" s="32"/>
      <c r="F30" s="32"/>
      <c r="G30" s="6"/>
      <c r="H30" s="6"/>
    </row>
    <row r="31" spans="1:8" ht="12.75">
      <c r="A31" s="6"/>
      <c r="B31" s="6"/>
      <c r="C31" s="6"/>
      <c r="D31" s="32"/>
      <c r="E31" s="32"/>
      <c r="F31" s="32"/>
      <c r="G31" s="6"/>
      <c r="H31" s="6"/>
    </row>
    <row r="32" spans="1:10" ht="12.75">
      <c r="A32" s="6"/>
      <c r="B32" s="6"/>
      <c r="C32" s="6"/>
      <c r="D32" s="32"/>
      <c r="E32" s="32"/>
      <c r="F32" s="32"/>
      <c r="G32" s="6"/>
      <c r="H32" s="6"/>
      <c r="I32" s="6"/>
      <c r="J32" s="6"/>
    </row>
    <row r="33" spans="1:10" ht="12.75">
      <c r="A33" s="6"/>
      <c r="B33" s="6"/>
      <c r="C33" s="6"/>
      <c r="D33" s="32"/>
      <c r="E33" s="32"/>
      <c r="F33" s="32"/>
      <c r="G33" s="16"/>
      <c r="H33" s="16"/>
      <c r="I33" s="6"/>
      <c r="J33" s="6"/>
    </row>
    <row r="34" spans="1:10" ht="12.75">
      <c r="A34" s="6"/>
      <c r="B34" s="6"/>
      <c r="C34" s="6"/>
      <c r="D34" s="32"/>
      <c r="E34" s="32"/>
      <c r="F34" s="32"/>
      <c r="G34" s="6"/>
      <c r="H34" s="6"/>
      <c r="I34" s="6"/>
      <c r="J34" s="6"/>
    </row>
    <row r="35" spans="1:13" ht="12.75">
      <c r="A35" s="6"/>
      <c r="B35" s="6"/>
      <c r="C35" s="6"/>
      <c r="D35" s="32"/>
      <c r="E35" s="32"/>
      <c r="F35" s="32"/>
      <c r="G35" s="16"/>
      <c r="H35" s="16"/>
      <c r="I35" s="6"/>
      <c r="J35" s="6"/>
      <c r="K35" s="16"/>
      <c r="L35" s="16"/>
      <c r="M35" s="6"/>
    </row>
  </sheetData>
  <mergeCells count="3">
    <mergeCell ref="I4:J4"/>
    <mergeCell ref="K4:L4"/>
    <mergeCell ref="B2:M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9" sqref="A9"/>
    </sheetView>
  </sheetViews>
  <sheetFormatPr defaultColWidth="9.140625" defaultRowHeight="12.75"/>
  <cols>
    <col min="1" max="1" width="15.8515625" style="5" customWidth="1"/>
    <col min="2" max="2" width="15.00390625" style="5" bestFit="1" customWidth="1"/>
    <col min="3" max="3" width="15.00390625" style="5" customWidth="1"/>
    <col min="4" max="4" width="12.57421875" style="5" customWidth="1"/>
    <col min="5" max="5" width="11.57421875" style="5" customWidth="1"/>
    <col min="6" max="6" width="9.140625" style="5" customWidth="1"/>
    <col min="7" max="8" width="14.00390625" style="5" customWidth="1"/>
    <col min="9" max="9" width="12.28125" style="5" customWidth="1"/>
    <col min="10" max="11" width="9.140625" style="5" customWidth="1"/>
    <col min="12" max="12" width="20.140625" style="5" bestFit="1" customWidth="1"/>
    <col min="13" max="16384" width="9.140625" style="5" customWidth="1"/>
  </cols>
  <sheetData>
    <row r="1" spans="1:9" ht="12.75">
      <c r="A1" s="1" t="s">
        <v>0</v>
      </c>
      <c r="B1" s="2"/>
      <c r="C1" s="3"/>
      <c r="D1" s="3"/>
      <c r="E1" s="4"/>
      <c r="F1" s="4"/>
      <c r="G1" s="3"/>
      <c r="H1" s="3"/>
      <c r="I1" s="3"/>
    </row>
    <row r="2" spans="4:13" ht="12.75">
      <c r="D2" s="27"/>
      <c r="E2" s="27"/>
      <c r="F2" s="32"/>
      <c r="G2" s="6"/>
      <c r="H2" s="6"/>
      <c r="I2" s="6"/>
      <c r="J2" s="6"/>
      <c r="K2" s="6"/>
      <c r="L2" s="6"/>
      <c r="M2" s="6"/>
    </row>
    <row r="3" spans="1:13" ht="15.75">
      <c r="A3" s="8"/>
      <c r="B3" s="8"/>
      <c r="C3" s="8"/>
      <c r="D3" s="28"/>
      <c r="E3" s="28"/>
      <c r="F3" s="55"/>
      <c r="G3" s="9"/>
      <c r="I3" s="128" t="s">
        <v>9</v>
      </c>
      <c r="J3" s="129"/>
      <c r="K3" s="128" t="s">
        <v>2</v>
      </c>
      <c r="L3" s="129"/>
      <c r="M3" s="17" t="s">
        <v>3</v>
      </c>
    </row>
    <row r="4" spans="1:13" ht="15.75">
      <c r="A4" s="35" t="s">
        <v>4</v>
      </c>
      <c r="B4" s="35" t="s">
        <v>23</v>
      </c>
      <c r="C4" s="34" t="s">
        <v>43</v>
      </c>
      <c r="D4" s="33" t="s">
        <v>42</v>
      </c>
      <c r="E4" s="33" t="s">
        <v>24</v>
      </c>
      <c r="F4" s="56" t="s">
        <v>5</v>
      </c>
      <c r="G4" s="9"/>
      <c r="H4" s="9" t="s">
        <v>1</v>
      </c>
      <c r="I4" s="17" t="s">
        <v>10</v>
      </c>
      <c r="J4" s="17" t="s">
        <v>11</v>
      </c>
      <c r="K4" s="17" t="s">
        <v>6</v>
      </c>
      <c r="L4" s="17" t="s">
        <v>27</v>
      </c>
      <c r="M4" s="17" t="s">
        <v>7</v>
      </c>
    </row>
    <row r="5" spans="1:13" ht="12.75">
      <c r="A5" s="10"/>
      <c r="B5" s="10"/>
      <c r="C5" s="10"/>
      <c r="D5" s="29"/>
      <c r="E5" s="29"/>
      <c r="F5" s="57"/>
      <c r="G5" s="7"/>
      <c r="H5" s="7"/>
      <c r="I5" s="7"/>
      <c r="J5" s="7"/>
      <c r="K5" s="7"/>
      <c r="L5" s="7"/>
      <c r="M5" s="7"/>
    </row>
    <row r="6" spans="1:13" ht="15.75">
      <c r="A6" s="11">
        <v>37702</v>
      </c>
      <c r="B6" s="24" t="s">
        <v>31</v>
      </c>
      <c r="C6" s="25">
        <v>0.3333333333333333</v>
      </c>
      <c r="D6" s="30">
        <v>301</v>
      </c>
      <c r="E6" s="30">
        <v>5</v>
      </c>
      <c r="F6" s="30">
        <v>2</v>
      </c>
      <c r="G6" s="18" t="s">
        <v>53</v>
      </c>
      <c r="H6" s="30">
        <v>3000</v>
      </c>
      <c r="I6" s="30">
        <v>2</v>
      </c>
      <c r="J6" s="30"/>
      <c r="K6" s="19" t="s">
        <v>20</v>
      </c>
      <c r="L6" s="12">
        <f>(L5+(I6-J6))</f>
        <v>2</v>
      </c>
      <c r="M6" s="20" t="s">
        <v>20</v>
      </c>
    </row>
    <row r="7" spans="1:13" ht="15.75">
      <c r="A7" s="14"/>
      <c r="B7" s="14"/>
      <c r="C7" s="14"/>
      <c r="D7" s="31"/>
      <c r="E7" s="31"/>
      <c r="F7" s="31"/>
      <c r="G7" s="18" t="s">
        <v>12</v>
      </c>
      <c r="H7" s="30">
        <v>3002</v>
      </c>
      <c r="I7" s="30">
        <v>3</v>
      </c>
      <c r="J7" s="30">
        <v>1</v>
      </c>
      <c r="K7" s="12">
        <f>H7-H6</f>
        <v>2</v>
      </c>
      <c r="L7" s="12">
        <f>(L6+(I7-J7))</f>
        <v>4</v>
      </c>
      <c r="M7" s="13">
        <f>(K7*L6)</f>
        <v>4</v>
      </c>
    </row>
    <row r="8" spans="1:13" ht="15.75">
      <c r="A8" s="14"/>
      <c r="B8" s="14"/>
      <c r="C8" s="14"/>
      <c r="D8" s="31"/>
      <c r="E8" s="31"/>
      <c r="F8" s="31"/>
      <c r="G8" s="18" t="s">
        <v>13</v>
      </c>
      <c r="H8" s="30">
        <v>3003</v>
      </c>
      <c r="I8" s="30">
        <v>1</v>
      </c>
      <c r="J8" s="30"/>
      <c r="K8" s="12">
        <f aca="true" t="shared" si="0" ref="K8:K15">H8-H7</f>
        <v>1</v>
      </c>
      <c r="L8" s="12">
        <f aca="true" t="shared" si="1" ref="L8:L15">(L7+(I8-J8))</f>
        <v>5</v>
      </c>
      <c r="M8" s="13">
        <f aca="true" t="shared" si="2" ref="M8:M15">(K8*L7)</f>
        <v>4</v>
      </c>
    </row>
    <row r="9" spans="1:13" ht="15.75">
      <c r="A9" s="14"/>
      <c r="B9" s="14"/>
      <c r="C9" s="14"/>
      <c r="D9" s="31"/>
      <c r="E9" s="31"/>
      <c r="F9" s="31"/>
      <c r="G9" s="18" t="s">
        <v>14</v>
      </c>
      <c r="H9" s="30">
        <v>3006</v>
      </c>
      <c r="I9" s="30"/>
      <c r="J9" s="30">
        <v>2</v>
      </c>
      <c r="K9" s="12">
        <f t="shared" si="0"/>
        <v>3</v>
      </c>
      <c r="L9" s="12">
        <f t="shared" si="1"/>
        <v>3</v>
      </c>
      <c r="M9" s="13">
        <f t="shared" si="2"/>
        <v>15</v>
      </c>
    </row>
    <row r="10" spans="1:13" ht="15.75">
      <c r="A10" s="14"/>
      <c r="B10" s="14"/>
      <c r="C10" s="14"/>
      <c r="D10" s="31"/>
      <c r="E10" s="31"/>
      <c r="F10" s="31"/>
      <c r="G10" s="18" t="s">
        <v>15</v>
      </c>
      <c r="H10" s="30">
        <v>3007</v>
      </c>
      <c r="I10" s="30">
        <v>4</v>
      </c>
      <c r="J10" s="30">
        <v>1</v>
      </c>
      <c r="K10" s="12">
        <f t="shared" si="0"/>
        <v>1</v>
      </c>
      <c r="L10" s="12">
        <f t="shared" si="1"/>
        <v>6</v>
      </c>
      <c r="M10" s="13">
        <f t="shared" si="2"/>
        <v>3</v>
      </c>
    </row>
    <row r="11" spans="1:13" ht="15.75">
      <c r="A11" s="14"/>
      <c r="B11" s="14"/>
      <c r="C11" s="14"/>
      <c r="D11" s="31"/>
      <c r="E11" s="31"/>
      <c r="F11" s="31"/>
      <c r="G11" s="18" t="s">
        <v>16</v>
      </c>
      <c r="H11" s="30">
        <v>3009</v>
      </c>
      <c r="I11" s="30"/>
      <c r="J11" s="30">
        <v>2</v>
      </c>
      <c r="K11" s="12">
        <f t="shared" si="0"/>
        <v>2</v>
      </c>
      <c r="L11" s="12">
        <f t="shared" si="1"/>
        <v>4</v>
      </c>
      <c r="M11" s="13">
        <f t="shared" si="2"/>
        <v>12</v>
      </c>
    </row>
    <row r="12" spans="1:13" ht="15.75">
      <c r="A12" s="14"/>
      <c r="B12" s="14"/>
      <c r="C12" s="14"/>
      <c r="D12" s="31"/>
      <c r="E12" s="31"/>
      <c r="F12" s="31"/>
      <c r="G12" s="18" t="s">
        <v>17</v>
      </c>
      <c r="H12" s="30">
        <v>3010</v>
      </c>
      <c r="I12" s="30">
        <v>3</v>
      </c>
      <c r="J12" s="30">
        <v>1</v>
      </c>
      <c r="K12" s="12">
        <f t="shared" si="0"/>
        <v>1</v>
      </c>
      <c r="L12" s="12">
        <f t="shared" si="1"/>
        <v>6</v>
      </c>
      <c r="M12" s="13">
        <f t="shared" si="2"/>
        <v>4</v>
      </c>
    </row>
    <row r="13" spans="1:13" ht="15.75">
      <c r="A13" s="14"/>
      <c r="B13" s="14"/>
      <c r="C13" s="14"/>
      <c r="D13" s="31"/>
      <c r="E13" s="31"/>
      <c r="F13" s="58"/>
      <c r="G13" s="18" t="s">
        <v>18</v>
      </c>
      <c r="H13" s="30">
        <v>3011</v>
      </c>
      <c r="I13" s="30">
        <v>2</v>
      </c>
      <c r="J13" s="30">
        <v>3</v>
      </c>
      <c r="K13" s="12">
        <f t="shared" si="0"/>
        <v>1</v>
      </c>
      <c r="L13" s="12">
        <f t="shared" si="1"/>
        <v>5</v>
      </c>
      <c r="M13" s="13">
        <f t="shared" si="2"/>
        <v>6</v>
      </c>
    </row>
    <row r="14" spans="1:13" ht="15.75">
      <c r="A14" s="14"/>
      <c r="B14" s="14"/>
      <c r="C14" s="14"/>
      <c r="D14" s="31"/>
      <c r="E14" s="31"/>
      <c r="F14" s="31"/>
      <c r="G14" s="18" t="s">
        <v>19</v>
      </c>
      <c r="H14" s="30">
        <v>3014</v>
      </c>
      <c r="I14" s="30">
        <v>4</v>
      </c>
      <c r="J14" s="30"/>
      <c r="K14" s="12">
        <f t="shared" si="0"/>
        <v>3</v>
      </c>
      <c r="L14" s="12">
        <f t="shared" si="1"/>
        <v>9</v>
      </c>
      <c r="M14" s="13">
        <f t="shared" si="2"/>
        <v>15</v>
      </c>
    </row>
    <row r="15" spans="1:13" ht="15.75">
      <c r="A15" s="14"/>
      <c r="B15" s="14"/>
      <c r="C15" s="14"/>
      <c r="D15" s="31"/>
      <c r="E15" s="31"/>
      <c r="F15" s="31"/>
      <c r="G15" s="18" t="s">
        <v>54</v>
      </c>
      <c r="H15" s="30">
        <v>3017</v>
      </c>
      <c r="I15" s="30"/>
      <c r="J15" s="30">
        <v>9</v>
      </c>
      <c r="K15" s="12">
        <f t="shared" si="0"/>
        <v>3</v>
      </c>
      <c r="L15" s="12">
        <f t="shared" si="1"/>
        <v>0</v>
      </c>
      <c r="M15" s="13">
        <f t="shared" si="2"/>
        <v>27</v>
      </c>
    </row>
    <row r="16" spans="1:13" ht="15.75">
      <c r="A16" s="14"/>
      <c r="B16" s="14"/>
      <c r="C16" s="14"/>
      <c r="D16" s="31"/>
      <c r="E16" s="31"/>
      <c r="F16" s="31"/>
      <c r="G16" s="18"/>
      <c r="H16" s="30"/>
      <c r="I16" s="30"/>
      <c r="J16" s="30"/>
      <c r="K16" s="12"/>
      <c r="L16" s="12"/>
      <c r="M16" s="13"/>
    </row>
    <row r="17" spans="1:13" ht="15.75">
      <c r="A17" s="14"/>
      <c r="B17" s="14"/>
      <c r="C17" s="14"/>
      <c r="D17" s="31"/>
      <c r="E17" s="31"/>
      <c r="F17" s="31"/>
      <c r="G17" s="18"/>
      <c r="H17" s="30"/>
      <c r="I17" s="30"/>
      <c r="J17" s="30"/>
      <c r="K17" s="12"/>
      <c r="L17" s="12"/>
      <c r="M17" s="13"/>
    </row>
    <row r="18" spans="1:13" ht="15.75">
      <c r="A18" s="11">
        <v>37709</v>
      </c>
      <c r="B18" s="24" t="s">
        <v>31</v>
      </c>
      <c r="C18" s="25">
        <v>0.3958333333333333</v>
      </c>
      <c r="D18" s="30">
        <v>305</v>
      </c>
      <c r="E18" s="30">
        <v>2</v>
      </c>
      <c r="F18" s="30">
        <v>3</v>
      </c>
      <c r="G18" s="18" t="s">
        <v>53</v>
      </c>
      <c r="H18" s="30">
        <v>3000</v>
      </c>
      <c r="I18" s="30">
        <v>2</v>
      </c>
      <c r="J18" s="30"/>
      <c r="K18" s="19" t="s">
        <v>20</v>
      </c>
      <c r="L18" s="12">
        <f>(L17+(I18-J18))</f>
        <v>2</v>
      </c>
      <c r="M18" s="20" t="s">
        <v>20</v>
      </c>
    </row>
    <row r="19" spans="1:13" ht="15.75">
      <c r="A19" s="14"/>
      <c r="B19" s="14"/>
      <c r="C19" s="14"/>
      <c r="D19" s="31"/>
      <c r="E19" s="31"/>
      <c r="F19" s="31"/>
      <c r="G19" s="18" t="s">
        <v>12</v>
      </c>
      <c r="H19" s="30">
        <v>3002</v>
      </c>
      <c r="I19" s="30">
        <v>3</v>
      </c>
      <c r="J19" s="30">
        <v>1</v>
      </c>
      <c r="K19" s="12">
        <f>H19-H18</f>
        <v>2</v>
      </c>
      <c r="L19" s="12">
        <f>(L18+(I19-J19))</f>
        <v>4</v>
      </c>
      <c r="M19" s="13">
        <f>(K19*L18)</f>
        <v>4</v>
      </c>
    </row>
    <row r="20" spans="1:13" ht="15.75">
      <c r="A20" s="14"/>
      <c r="B20" s="14"/>
      <c r="C20" s="14"/>
      <c r="D20" s="31"/>
      <c r="E20" s="31"/>
      <c r="F20" s="31"/>
      <c r="G20" s="18" t="s">
        <v>13</v>
      </c>
      <c r="H20" s="30">
        <v>3003</v>
      </c>
      <c r="I20" s="30">
        <v>4</v>
      </c>
      <c r="J20" s="30"/>
      <c r="K20" s="12">
        <f>H20-H19</f>
        <v>1</v>
      </c>
      <c r="L20" s="12">
        <f>(L19+(I20-J20))</f>
        <v>8</v>
      </c>
      <c r="M20" s="13">
        <f>(K20*L19)</f>
        <v>4</v>
      </c>
    </row>
    <row r="21" spans="1:13" ht="15.75">
      <c r="A21" s="14"/>
      <c r="B21" s="14"/>
      <c r="C21" s="14"/>
      <c r="D21" s="31"/>
      <c r="E21" s="31"/>
      <c r="F21" s="31"/>
      <c r="G21" s="18" t="s">
        <v>54</v>
      </c>
      <c r="H21" s="30">
        <v>3004</v>
      </c>
      <c r="I21" s="30"/>
      <c r="J21" s="30">
        <v>8</v>
      </c>
      <c r="K21" s="12">
        <f>H21-H20</f>
        <v>1</v>
      </c>
      <c r="L21" s="12">
        <f>(L20+(I21-J21))</f>
        <v>0</v>
      </c>
      <c r="M21" s="13">
        <f>(K21*L20)</f>
        <v>8</v>
      </c>
    </row>
    <row r="22" spans="1:13" ht="15.75">
      <c r="A22" s="14"/>
      <c r="B22" s="14"/>
      <c r="C22" s="14"/>
      <c r="D22" s="31"/>
      <c r="E22" s="31"/>
      <c r="F22" s="31"/>
      <c r="G22" s="18"/>
      <c r="H22" s="30"/>
      <c r="I22" s="30"/>
      <c r="J22" s="30"/>
      <c r="K22" s="12"/>
      <c r="L22" s="12"/>
      <c r="M22" s="13"/>
    </row>
    <row r="23" spans="1:13" ht="15.75">
      <c r="A23" s="14"/>
      <c r="B23" s="14"/>
      <c r="C23" s="14"/>
      <c r="D23" s="31"/>
      <c r="E23" s="31"/>
      <c r="F23" s="31"/>
      <c r="G23" s="18"/>
      <c r="H23" s="30"/>
      <c r="I23" s="30"/>
      <c r="J23" s="30"/>
      <c r="K23" s="12"/>
      <c r="L23" s="12"/>
      <c r="M23" s="13"/>
    </row>
    <row r="24" spans="1:13" ht="15.75">
      <c r="A24" s="14"/>
      <c r="B24" s="52" t="s">
        <v>37</v>
      </c>
      <c r="C24" s="14"/>
      <c r="D24" s="31"/>
      <c r="E24" s="31"/>
      <c r="F24" s="31"/>
      <c r="G24" s="18"/>
      <c r="H24" s="30"/>
      <c r="I24" s="30"/>
      <c r="J24" s="30"/>
      <c r="K24" s="12"/>
      <c r="L24" s="12"/>
      <c r="M24" s="13"/>
    </row>
    <row r="25" spans="1:13" ht="15.75">
      <c r="A25" s="14" t="s">
        <v>8</v>
      </c>
      <c r="B25" s="53">
        <f>+COUNTA(B6:B23)</f>
        <v>2</v>
      </c>
      <c r="C25" s="6"/>
      <c r="D25" s="32"/>
      <c r="E25" s="32"/>
      <c r="F25" s="32"/>
      <c r="G25" s="6"/>
      <c r="I25" s="15">
        <f>SUM(I6:I24)</f>
        <v>28</v>
      </c>
      <c r="J25" s="15"/>
      <c r="K25" s="14"/>
      <c r="L25" s="14"/>
      <c r="M25" s="15">
        <f>SUM(M6:M24)</f>
        <v>106</v>
      </c>
    </row>
    <row r="26" spans="1:8" ht="12.75">
      <c r="A26" s="6"/>
      <c r="B26" s="6"/>
      <c r="C26" s="6"/>
      <c r="D26" s="32"/>
      <c r="E26" s="32"/>
      <c r="F26" s="32"/>
      <c r="G26" s="6"/>
      <c r="H26" s="6"/>
    </row>
    <row r="27" spans="1:8" ht="12.75">
      <c r="A27" s="6"/>
      <c r="B27" s="6"/>
      <c r="C27" s="6"/>
      <c r="D27" s="32"/>
      <c r="E27" s="32"/>
      <c r="F27" s="32"/>
      <c r="G27" s="6"/>
      <c r="H27" s="13"/>
    </row>
    <row r="28" spans="1:8" ht="12.75">
      <c r="A28" s="6"/>
      <c r="B28" s="6"/>
      <c r="C28" s="6"/>
      <c r="D28" s="32"/>
      <c r="E28" s="32"/>
      <c r="F28" s="32"/>
      <c r="G28" s="6"/>
      <c r="H28" s="6"/>
    </row>
    <row r="29" spans="1:8" ht="12.75">
      <c r="A29" s="6"/>
      <c r="B29" s="6"/>
      <c r="C29" s="6"/>
      <c r="D29" s="32"/>
      <c r="E29" s="32"/>
      <c r="F29" s="32"/>
      <c r="G29" s="6"/>
      <c r="H29" s="6"/>
    </row>
    <row r="30" spans="1:8" ht="12.75">
      <c r="A30" s="6"/>
      <c r="B30" s="6"/>
      <c r="C30" s="6"/>
      <c r="D30" s="32"/>
      <c r="E30" s="32"/>
      <c r="F30" s="32"/>
      <c r="G30" s="6"/>
      <c r="H30" s="6"/>
    </row>
  </sheetData>
  <mergeCells count="2">
    <mergeCell ref="K3:L3"/>
    <mergeCell ref="I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9" sqref="B9"/>
    </sheetView>
  </sheetViews>
  <sheetFormatPr defaultColWidth="9.140625" defaultRowHeight="12.75"/>
  <cols>
    <col min="1" max="1" width="15.8515625" style="5" customWidth="1"/>
    <col min="2" max="2" width="15.00390625" style="5" bestFit="1" customWidth="1"/>
    <col min="3" max="3" width="15.00390625" style="5" customWidth="1"/>
    <col min="4" max="4" width="12.57421875" style="5" customWidth="1"/>
    <col min="5" max="5" width="11.140625" style="5" bestFit="1" customWidth="1"/>
    <col min="6" max="6" width="9.140625" style="5" customWidth="1"/>
    <col min="7" max="8" width="14.00390625" style="5" customWidth="1"/>
    <col min="9" max="9" width="12.28125" style="5" customWidth="1"/>
    <col min="10" max="11" width="9.140625" style="5" customWidth="1"/>
    <col min="12" max="12" width="20.140625" style="5" bestFit="1" customWidth="1"/>
    <col min="13" max="16384" width="9.140625" style="5" customWidth="1"/>
  </cols>
  <sheetData>
    <row r="1" spans="1:9" ht="12.75">
      <c r="A1" s="1" t="s">
        <v>0</v>
      </c>
      <c r="B1" s="2"/>
      <c r="C1" s="3"/>
      <c r="D1" s="3"/>
      <c r="E1" s="4"/>
      <c r="F1" s="4"/>
      <c r="G1" s="3"/>
      <c r="H1" s="3"/>
      <c r="I1" s="3"/>
    </row>
    <row r="2" spans="4:13" ht="12.75">
      <c r="D2" s="27"/>
      <c r="E2" s="27"/>
      <c r="F2" s="32"/>
      <c r="G2" s="6"/>
      <c r="H2" s="6"/>
      <c r="I2" s="6"/>
      <c r="J2" s="6"/>
      <c r="K2" s="6"/>
      <c r="L2" s="6"/>
      <c r="M2" s="6"/>
    </row>
    <row r="3" spans="1:13" ht="15.75">
      <c r="A3" s="8"/>
      <c r="B3" s="8"/>
      <c r="C3" s="8"/>
      <c r="D3" s="28"/>
      <c r="E3" s="28"/>
      <c r="F3" s="55"/>
      <c r="G3" s="9"/>
      <c r="I3" s="128" t="s">
        <v>9</v>
      </c>
      <c r="J3" s="129"/>
      <c r="K3" s="128" t="s">
        <v>2</v>
      </c>
      <c r="L3" s="129"/>
      <c r="M3" s="17" t="s">
        <v>3</v>
      </c>
    </row>
    <row r="4" spans="1:13" ht="15.75">
      <c r="A4" s="35" t="s">
        <v>4</v>
      </c>
      <c r="B4" s="35" t="s">
        <v>23</v>
      </c>
      <c r="C4" s="34" t="s">
        <v>43</v>
      </c>
      <c r="D4" s="33" t="s">
        <v>42</v>
      </c>
      <c r="E4" s="33" t="s">
        <v>24</v>
      </c>
      <c r="F4" s="56" t="s">
        <v>5</v>
      </c>
      <c r="G4" s="9"/>
      <c r="H4" s="9" t="s">
        <v>1</v>
      </c>
      <c r="I4" s="17" t="s">
        <v>10</v>
      </c>
      <c r="J4" s="17" t="s">
        <v>11</v>
      </c>
      <c r="K4" s="17" t="s">
        <v>6</v>
      </c>
      <c r="L4" s="17" t="s">
        <v>27</v>
      </c>
      <c r="M4" s="17" t="s">
        <v>7</v>
      </c>
    </row>
    <row r="5" spans="1:13" ht="12.75">
      <c r="A5" s="10"/>
      <c r="B5" s="10"/>
      <c r="C5" s="10"/>
      <c r="D5" s="29"/>
      <c r="E5" s="29"/>
      <c r="F5" s="57"/>
      <c r="G5" s="7"/>
      <c r="H5" s="7"/>
      <c r="I5" s="7"/>
      <c r="J5" s="7"/>
      <c r="K5" s="7"/>
      <c r="L5" s="7"/>
      <c r="M5" s="7"/>
    </row>
    <row r="6" spans="1:13" ht="15.75">
      <c r="A6" s="11">
        <v>37703</v>
      </c>
      <c r="B6" s="24" t="s">
        <v>32</v>
      </c>
      <c r="C6" s="25">
        <v>0.4166666666666667</v>
      </c>
      <c r="D6" s="30">
        <v>401</v>
      </c>
      <c r="E6" s="30">
        <v>2</v>
      </c>
      <c r="F6" s="30">
        <v>2</v>
      </c>
      <c r="G6" s="18" t="s">
        <v>53</v>
      </c>
      <c r="H6" s="30">
        <v>3000</v>
      </c>
      <c r="I6" s="30">
        <v>2</v>
      </c>
      <c r="J6" s="30"/>
      <c r="K6" s="19" t="s">
        <v>20</v>
      </c>
      <c r="L6" s="12">
        <f>(L5+(I6-J6))</f>
        <v>2</v>
      </c>
      <c r="M6" s="20" t="s">
        <v>20</v>
      </c>
    </row>
    <row r="7" spans="1:13" ht="15.75">
      <c r="A7" s="14"/>
      <c r="B7" s="14"/>
      <c r="C7" s="14"/>
      <c r="D7" s="31"/>
      <c r="E7" s="31"/>
      <c r="F7" s="31"/>
      <c r="G7" s="18" t="s">
        <v>12</v>
      </c>
      <c r="H7" s="30">
        <v>3002</v>
      </c>
      <c r="I7" s="30">
        <v>3</v>
      </c>
      <c r="J7" s="30">
        <v>1</v>
      </c>
      <c r="K7" s="12">
        <f>H7-H6</f>
        <v>2</v>
      </c>
      <c r="L7" s="12">
        <f>(L6+(I7-J7))</f>
        <v>4</v>
      </c>
      <c r="M7" s="13">
        <f>(K7*L6)</f>
        <v>4</v>
      </c>
    </row>
    <row r="8" spans="1:13" ht="15.75">
      <c r="A8" s="14"/>
      <c r="B8" s="14"/>
      <c r="C8" s="14"/>
      <c r="D8" s="31"/>
      <c r="E8" s="31"/>
      <c r="F8" s="31"/>
      <c r="G8" s="18" t="s">
        <v>13</v>
      </c>
      <c r="H8" s="30">
        <v>3003</v>
      </c>
      <c r="I8" s="30">
        <v>1</v>
      </c>
      <c r="J8" s="30"/>
      <c r="K8" s="12">
        <f aca="true" t="shared" si="0" ref="K8:K15">H8-H7</f>
        <v>1</v>
      </c>
      <c r="L8" s="12">
        <f aca="true" t="shared" si="1" ref="L8:L15">(L7+(I8-J8))</f>
        <v>5</v>
      </c>
      <c r="M8" s="13">
        <f aca="true" t="shared" si="2" ref="M8:M15">(K8*L7)</f>
        <v>4</v>
      </c>
    </row>
    <row r="9" spans="1:13" ht="15.75">
      <c r="A9" s="14"/>
      <c r="B9" s="14"/>
      <c r="C9" s="14"/>
      <c r="D9" s="31"/>
      <c r="E9" s="31"/>
      <c r="F9" s="31"/>
      <c r="G9" s="18" t="s">
        <v>14</v>
      </c>
      <c r="H9" s="30">
        <v>3006</v>
      </c>
      <c r="I9" s="30"/>
      <c r="J9" s="30">
        <v>2</v>
      </c>
      <c r="K9" s="12">
        <f t="shared" si="0"/>
        <v>3</v>
      </c>
      <c r="L9" s="12">
        <f t="shared" si="1"/>
        <v>3</v>
      </c>
      <c r="M9" s="13">
        <f t="shared" si="2"/>
        <v>15</v>
      </c>
    </row>
    <row r="10" spans="1:13" ht="15.75">
      <c r="A10" s="14"/>
      <c r="B10" s="14"/>
      <c r="C10" s="14"/>
      <c r="D10" s="31"/>
      <c r="E10" s="31"/>
      <c r="F10" s="31"/>
      <c r="G10" s="18" t="s">
        <v>15</v>
      </c>
      <c r="H10" s="30">
        <v>3007</v>
      </c>
      <c r="I10" s="30">
        <v>4</v>
      </c>
      <c r="J10" s="30">
        <v>1</v>
      </c>
      <c r="K10" s="12">
        <f t="shared" si="0"/>
        <v>1</v>
      </c>
      <c r="L10" s="12">
        <f t="shared" si="1"/>
        <v>6</v>
      </c>
      <c r="M10" s="13">
        <f t="shared" si="2"/>
        <v>3</v>
      </c>
    </row>
    <row r="11" spans="1:13" ht="15.75">
      <c r="A11" s="14"/>
      <c r="B11" s="14"/>
      <c r="C11" s="14"/>
      <c r="D11" s="31"/>
      <c r="E11" s="31"/>
      <c r="F11" s="31"/>
      <c r="G11" s="18" t="s">
        <v>16</v>
      </c>
      <c r="H11" s="30">
        <v>3008</v>
      </c>
      <c r="I11" s="30"/>
      <c r="J11" s="30">
        <v>2</v>
      </c>
      <c r="K11" s="12">
        <f t="shared" si="0"/>
        <v>1</v>
      </c>
      <c r="L11" s="12">
        <f t="shared" si="1"/>
        <v>4</v>
      </c>
      <c r="M11" s="13">
        <f t="shared" si="2"/>
        <v>6</v>
      </c>
    </row>
    <row r="12" spans="1:13" ht="15.75">
      <c r="A12" s="14"/>
      <c r="B12" s="14"/>
      <c r="C12" s="14"/>
      <c r="D12" s="31"/>
      <c r="E12" s="31"/>
      <c r="F12" s="31"/>
      <c r="G12" s="18" t="s">
        <v>17</v>
      </c>
      <c r="H12" s="30">
        <v>3009</v>
      </c>
      <c r="I12" s="30">
        <v>3</v>
      </c>
      <c r="J12" s="30">
        <v>1</v>
      </c>
      <c r="K12" s="12">
        <f t="shared" si="0"/>
        <v>1</v>
      </c>
      <c r="L12" s="12">
        <f t="shared" si="1"/>
        <v>6</v>
      </c>
      <c r="M12" s="13">
        <f t="shared" si="2"/>
        <v>4</v>
      </c>
    </row>
    <row r="13" spans="1:13" ht="15.75">
      <c r="A13" s="14"/>
      <c r="B13" s="14"/>
      <c r="C13" s="14"/>
      <c r="D13" s="31"/>
      <c r="E13" s="31"/>
      <c r="F13" s="58"/>
      <c r="G13" s="18" t="s">
        <v>18</v>
      </c>
      <c r="H13" s="30">
        <v>3011</v>
      </c>
      <c r="I13" s="30">
        <v>2</v>
      </c>
      <c r="J13" s="30">
        <v>3</v>
      </c>
      <c r="K13" s="12">
        <f t="shared" si="0"/>
        <v>2</v>
      </c>
      <c r="L13" s="12">
        <f t="shared" si="1"/>
        <v>5</v>
      </c>
      <c r="M13" s="13">
        <f t="shared" si="2"/>
        <v>12</v>
      </c>
    </row>
    <row r="14" spans="1:13" ht="15.75">
      <c r="A14" s="14"/>
      <c r="B14" s="14"/>
      <c r="C14" s="14"/>
      <c r="D14" s="31"/>
      <c r="E14" s="31"/>
      <c r="F14" s="31"/>
      <c r="G14" s="18" t="s">
        <v>19</v>
      </c>
      <c r="H14" s="30">
        <v>3012</v>
      </c>
      <c r="I14" s="30">
        <v>4</v>
      </c>
      <c r="J14" s="30"/>
      <c r="K14" s="12">
        <f t="shared" si="0"/>
        <v>1</v>
      </c>
      <c r="L14" s="12">
        <f t="shared" si="1"/>
        <v>9</v>
      </c>
      <c r="M14" s="13">
        <f t="shared" si="2"/>
        <v>5</v>
      </c>
    </row>
    <row r="15" spans="1:13" ht="15.75">
      <c r="A15" s="14"/>
      <c r="B15" s="14"/>
      <c r="C15" s="14"/>
      <c r="D15" s="31"/>
      <c r="E15" s="31"/>
      <c r="F15" s="31"/>
      <c r="G15" s="18" t="s">
        <v>54</v>
      </c>
      <c r="H15" s="30">
        <v>3014</v>
      </c>
      <c r="I15" s="30"/>
      <c r="J15" s="30">
        <v>9</v>
      </c>
      <c r="K15" s="12">
        <f t="shared" si="0"/>
        <v>2</v>
      </c>
      <c r="L15" s="12">
        <f t="shared" si="1"/>
        <v>0</v>
      </c>
      <c r="M15" s="13">
        <f t="shared" si="2"/>
        <v>18</v>
      </c>
    </row>
    <row r="16" spans="1:13" ht="15.75">
      <c r="A16" s="14"/>
      <c r="B16" s="14"/>
      <c r="C16" s="14"/>
      <c r="D16" s="31"/>
      <c r="E16" s="31"/>
      <c r="F16" s="31"/>
      <c r="G16" s="18"/>
      <c r="H16" s="30"/>
      <c r="I16" s="30"/>
      <c r="J16" s="30"/>
      <c r="K16" s="12"/>
      <c r="L16" s="12"/>
      <c r="M16" s="13"/>
    </row>
    <row r="17" spans="1:13" ht="15.75">
      <c r="A17" s="14"/>
      <c r="B17" s="14"/>
      <c r="C17" s="14"/>
      <c r="D17" s="31"/>
      <c r="E17" s="31"/>
      <c r="F17" s="31"/>
      <c r="G17" s="18"/>
      <c r="H17" s="30"/>
      <c r="I17" s="30"/>
      <c r="J17" s="30"/>
      <c r="K17" s="12"/>
      <c r="L17" s="12"/>
      <c r="M17" s="13"/>
    </row>
    <row r="18" spans="1:13" ht="15.75">
      <c r="A18" s="11">
        <v>37703</v>
      </c>
      <c r="B18" s="24" t="s">
        <v>32</v>
      </c>
      <c r="C18" s="25">
        <v>0.2708333333333333</v>
      </c>
      <c r="D18" s="30">
        <v>203</v>
      </c>
      <c r="E18" s="30">
        <v>1</v>
      </c>
      <c r="F18" s="30">
        <v>3</v>
      </c>
      <c r="G18" s="18" t="s">
        <v>53</v>
      </c>
      <c r="H18" s="30">
        <v>3000</v>
      </c>
      <c r="I18" s="30">
        <v>2</v>
      </c>
      <c r="J18" s="30"/>
      <c r="K18" s="19" t="s">
        <v>20</v>
      </c>
      <c r="L18" s="12">
        <f>(L17+(I18-J18))</f>
        <v>2</v>
      </c>
      <c r="M18" s="20" t="s">
        <v>20</v>
      </c>
    </row>
    <row r="19" spans="1:13" ht="15.75">
      <c r="A19" s="14"/>
      <c r="B19" s="14"/>
      <c r="C19" s="14"/>
      <c r="D19" s="31"/>
      <c r="E19" s="31"/>
      <c r="F19" s="31"/>
      <c r="G19" s="18" t="s">
        <v>12</v>
      </c>
      <c r="H19" s="30">
        <v>3002</v>
      </c>
      <c r="I19" s="30">
        <v>3</v>
      </c>
      <c r="J19" s="30">
        <v>1</v>
      </c>
      <c r="K19" s="12">
        <f>H19-H18</f>
        <v>2</v>
      </c>
      <c r="L19" s="12">
        <f>(L18+(I19-J19))</f>
        <v>4</v>
      </c>
      <c r="M19" s="13">
        <f>(K19*L18)</f>
        <v>4</v>
      </c>
    </row>
    <row r="20" spans="1:13" ht="15.75">
      <c r="A20" s="14"/>
      <c r="B20" s="14"/>
      <c r="C20" s="14"/>
      <c r="D20" s="31"/>
      <c r="E20" s="31"/>
      <c r="F20" s="31"/>
      <c r="G20" s="18" t="s">
        <v>13</v>
      </c>
      <c r="H20" s="30">
        <v>3003</v>
      </c>
      <c r="I20" s="30">
        <v>1</v>
      </c>
      <c r="J20" s="30"/>
      <c r="K20" s="12">
        <f>H20-H19</f>
        <v>1</v>
      </c>
      <c r="L20" s="12">
        <f>(L19+(I20-J20))</f>
        <v>5</v>
      </c>
      <c r="M20" s="13">
        <f>(K20*L19)</f>
        <v>4</v>
      </c>
    </row>
    <row r="21" spans="1:13" ht="15.75">
      <c r="A21" s="14"/>
      <c r="B21" s="14"/>
      <c r="C21" s="14"/>
      <c r="D21" s="31"/>
      <c r="E21" s="31"/>
      <c r="F21" s="31"/>
      <c r="G21" s="18" t="s">
        <v>14</v>
      </c>
      <c r="H21" s="30">
        <v>3006</v>
      </c>
      <c r="I21" s="30"/>
      <c r="J21" s="30">
        <v>2</v>
      </c>
      <c r="K21" s="12">
        <f>H21-H20</f>
        <v>3</v>
      </c>
      <c r="L21" s="12">
        <f>(L20+(I21-J21))</f>
        <v>3</v>
      </c>
      <c r="M21" s="13">
        <f>(K21*L20)</f>
        <v>15</v>
      </c>
    </row>
    <row r="22" spans="1:13" ht="15.75">
      <c r="A22" s="14"/>
      <c r="B22" s="14"/>
      <c r="C22" s="14"/>
      <c r="D22" s="31"/>
      <c r="E22" s="31"/>
      <c r="F22" s="31"/>
      <c r="G22" s="18" t="s">
        <v>54</v>
      </c>
      <c r="H22" s="30">
        <v>3007</v>
      </c>
      <c r="I22" s="30"/>
      <c r="J22" s="30">
        <v>3</v>
      </c>
      <c r="K22" s="12">
        <f>H22-H21</f>
        <v>1</v>
      </c>
      <c r="L22" s="12">
        <f>(L21+(I22-J22))</f>
        <v>0</v>
      </c>
      <c r="M22" s="13">
        <f>(K22*L21)</f>
        <v>3</v>
      </c>
    </row>
    <row r="23" spans="1:13" ht="15.75">
      <c r="A23" s="14"/>
      <c r="B23" s="14"/>
      <c r="C23" s="14"/>
      <c r="D23" s="31"/>
      <c r="E23" s="31"/>
      <c r="F23" s="31"/>
      <c r="G23" s="18"/>
      <c r="H23" s="30"/>
      <c r="I23" s="30"/>
      <c r="J23" s="30"/>
      <c r="K23" s="12"/>
      <c r="L23" s="12"/>
      <c r="M23" s="13"/>
    </row>
    <row r="24" spans="1:13" ht="15.75">
      <c r="A24" s="14"/>
      <c r="B24" s="14"/>
      <c r="C24" s="14"/>
      <c r="D24" s="31"/>
      <c r="E24" s="31"/>
      <c r="F24" s="31"/>
      <c r="G24" s="18"/>
      <c r="H24" s="30"/>
      <c r="I24" s="30"/>
      <c r="J24" s="30"/>
      <c r="K24" s="12"/>
      <c r="L24" s="12"/>
      <c r="M24" s="13"/>
    </row>
    <row r="25" spans="1:13" ht="15.75">
      <c r="A25" s="11">
        <v>37703</v>
      </c>
      <c r="B25" s="24" t="s">
        <v>32</v>
      </c>
      <c r="C25" s="25">
        <v>0.6666666666666666</v>
      </c>
      <c r="D25" s="30">
        <v>602</v>
      </c>
      <c r="E25" s="30">
        <v>1</v>
      </c>
      <c r="F25" s="30">
        <v>4</v>
      </c>
      <c r="G25" s="18" t="s">
        <v>53</v>
      </c>
      <c r="H25" s="30">
        <v>3000</v>
      </c>
      <c r="I25" s="30">
        <v>2</v>
      </c>
      <c r="J25" s="30"/>
      <c r="K25" s="19" t="s">
        <v>20</v>
      </c>
      <c r="L25" s="12">
        <f>(L24+(I25-J25))</f>
        <v>2</v>
      </c>
      <c r="M25" s="20" t="s">
        <v>20</v>
      </c>
    </row>
    <row r="26" spans="1:13" ht="15.75">
      <c r="A26" s="14"/>
      <c r="B26" s="14"/>
      <c r="C26" s="14"/>
      <c r="D26" s="31"/>
      <c r="E26" s="31"/>
      <c r="F26" s="31"/>
      <c r="G26" s="18" t="s">
        <v>12</v>
      </c>
      <c r="H26" s="30">
        <v>3002</v>
      </c>
      <c r="I26" s="30">
        <v>3</v>
      </c>
      <c r="J26" s="30">
        <v>1</v>
      </c>
      <c r="K26" s="12">
        <f>H26-H25</f>
        <v>2</v>
      </c>
      <c r="L26" s="12">
        <f>(L25+(I26-J26))</f>
        <v>4</v>
      </c>
      <c r="M26" s="13">
        <f>(K26*L25)</f>
        <v>4</v>
      </c>
    </row>
    <row r="27" spans="1:13" ht="15.75">
      <c r="A27" s="14"/>
      <c r="B27" s="14"/>
      <c r="C27" s="14"/>
      <c r="D27" s="31"/>
      <c r="E27" s="31"/>
      <c r="F27" s="31"/>
      <c r="G27" s="18" t="s">
        <v>13</v>
      </c>
      <c r="H27" s="30">
        <v>3003</v>
      </c>
      <c r="I27" s="30">
        <v>1</v>
      </c>
      <c r="J27" s="30"/>
      <c r="K27" s="12">
        <f>H27-H26</f>
        <v>1</v>
      </c>
      <c r="L27" s="12">
        <f>(L26+(I27-J27))</f>
        <v>5</v>
      </c>
      <c r="M27" s="13">
        <f>(K27*L26)</f>
        <v>4</v>
      </c>
    </row>
    <row r="28" spans="1:13" ht="15.75">
      <c r="A28" s="14"/>
      <c r="B28" s="14"/>
      <c r="C28" s="14"/>
      <c r="D28" s="31"/>
      <c r="E28" s="31"/>
      <c r="F28" s="31"/>
      <c r="G28" s="18" t="s">
        <v>14</v>
      </c>
      <c r="H28" s="30">
        <v>3006</v>
      </c>
      <c r="I28" s="30"/>
      <c r="J28" s="30">
        <v>2</v>
      </c>
      <c r="K28" s="12">
        <f>H28-H27</f>
        <v>3</v>
      </c>
      <c r="L28" s="12">
        <f>(L27+(I28-J28))</f>
        <v>3</v>
      </c>
      <c r="M28" s="13">
        <f>(K28*L27)</f>
        <v>15</v>
      </c>
    </row>
    <row r="29" spans="1:13" ht="15.75">
      <c r="A29" s="14"/>
      <c r="B29" s="14"/>
      <c r="C29" s="14"/>
      <c r="D29" s="31"/>
      <c r="E29" s="31"/>
      <c r="F29" s="31"/>
      <c r="G29" s="18" t="s">
        <v>54</v>
      </c>
      <c r="H29" s="30">
        <v>3007</v>
      </c>
      <c r="I29" s="30"/>
      <c r="J29" s="30">
        <v>3</v>
      </c>
      <c r="K29" s="12">
        <f>H29-H28</f>
        <v>1</v>
      </c>
      <c r="L29" s="12">
        <f>(L28+(I29-J29))</f>
        <v>0</v>
      </c>
      <c r="M29" s="13">
        <f>(K29*L28)</f>
        <v>3</v>
      </c>
    </row>
    <row r="30" spans="1:13" ht="15.75">
      <c r="A30" s="14"/>
      <c r="B30" s="14"/>
      <c r="C30" s="14"/>
      <c r="D30" s="31"/>
      <c r="E30" s="31"/>
      <c r="F30" s="31"/>
      <c r="G30" s="18"/>
      <c r="H30" s="30"/>
      <c r="I30" s="30"/>
      <c r="J30" s="30"/>
      <c r="K30" s="12"/>
      <c r="L30" s="12"/>
      <c r="M30" s="13"/>
    </row>
    <row r="31" spans="1:13" ht="15.75">
      <c r="A31" s="14"/>
      <c r="B31" s="52" t="s">
        <v>37</v>
      </c>
      <c r="C31" s="14"/>
      <c r="D31" s="31"/>
      <c r="E31" s="31"/>
      <c r="F31" s="31"/>
      <c r="G31" s="18"/>
      <c r="H31" s="30"/>
      <c r="I31" s="30"/>
      <c r="J31" s="30"/>
      <c r="K31" s="12"/>
      <c r="L31" s="12"/>
      <c r="M31" s="13"/>
    </row>
    <row r="32" spans="1:13" ht="15.75">
      <c r="A32" s="14" t="s">
        <v>8</v>
      </c>
      <c r="B32" s="53">
        <f>+COUNTA(B6:B30)</f>
        <v>3</v>
      </c>
      <c r="C32" s="6"/>
      <c r="D32" s="32"/>
      <c r="E32" s="32"/>
      <c r="F32" s="32"/>
      <c r="G32" s="6"/>
      <c r="I32" s="15">
        <f>SUM(I6:I31)</f>
        <v>31</v>
      </c>
      <c r="J32" s="15"/>
      <c r="K32" s="14"/>
      <c r="L32" s="14"/>
      <c r="M32" s="15">
        <f>SUM(M6:M31)</f>
        <v>123</v>
      </c>
    </row>
    <row r="33" spans="1:8" ht="12.75">
      <c r="A33" s="6"/>
      <c r="B33" s="6"/>
      <c r="C33" s="6"/>
      <c r="D33" s="32"/>
      <c r="E33" s="32"/>
      <c r="F33" s="32"/>
      <c r="G33" s="6"/>
      <c r="H33" s="6"/>
    </row>
    <row r="34" spans="1:8" ht="12.75">
      <c r="A34" s="6"/>
      <c r="B34" s="6"/>
      <c r="C34" s="6"/>
      <c r="D34" s="32"/>
      <c r="E34" s="32"/>
      <c r="F34" s="32"/>
      <c r="G34" s="6"/>
      <c r="H34" s="13"/>
    </row>
    <row r="35" spans="1:8" ht="12.75">
      <c r="A35" s="6"/>
      <c r="B35" s="6"/>
      <c r="C35" s="6"/>
      <c r="D35" s="32"/>
      <c r="E35" s="32"/>
      <c r="F35" s="32"/>
      <c r="G35" s="6"/>
      <c r="H35" s="6"/>
    </row>
    <row r="36" spans="1:8" ht="12.75">
      <c r="A36" s="6"/>
      <c r="B36" s="6"/>
      <c r="C36" s="6"/>
      <c r="D36" s="32"/>
      <c r="E36" s="32"/>
      <c r="F36" s="32"/>
      <c r="G36" s="6"/>
      <c r="H36" s="6"/>
    </row>
    <row r="37" spans="1:8" ht="12.75">
      <c r="A37" s="6"/>
      <c r="B37" s="6"/>
      <c r="C37" s="6"/>
      <c r="D37" s="32"/>
      <c r="E37" s="32"/>
      <c r="F37" s="32"/>
      <c r="G37" s="6"/>
      <c r="H37" s="6"/>
    </row>
  </sheetData>
  <mergeCells count="2">
    <mergeCell ref="K3:L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</dc:creator>
  <cp:keywords/>
  <dc:description/>
  <cp:lastModifiedBy>perk</cp:lastModifiedBy>
  <dcterms:created xsi:type="dcterms:W3CDTF">2003-03-20T20:35:48Z</dcterms:created>
  <dcterms:modified xsi:type="dcterms:W3CDTF">2003-11-06T22:07:22Z</dcterms:modified>
  <cp:category/>
  <cp:version/>
  <cp:contentType/>
  <cp:contentStatus/>
</cp:coreProperties>
</file>