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2"/>
  </bookViews>
  <sheets>
    <sheet name="Summary" sheetId="1" r:id="rId1"/>
    <sheet name="Ridership &amp; Trips" sheetId="2" r:id="rId2"/>
    <sheet name="Weekday" sheetId="3" r:id="rId3"/>
    <sheet name="Saturday" sheetId="4" r:id="rId4"/>
    <sheet name="Sunday" sheetId="5" r:id="rId5"/>
  </sheets>
  <definedNames/>
  <calcPr fullCalcOnLoad="1"/>
</workbook>
</file>

<file path=xl/sharedStrings.xml><?xml version="1.0" encoding="utf-8"?>
<sst xmlns="http://schemas.openxmlformats.org/spreadsheetml/2006/main" count="150" uniqueCount="50">
  <si>
    <t>PASSENGER MILES WORKSHEET</t>
  </si>
  <si>
    <t>Odometer</t>
  </si>
  <si>
    <t>Difference</t>
  </si>
  <si>
    <t>Psgr</t>
  </si>
  <si>
    <t>Date</t>
  </si>
  <si>
    <t>Veh. #</t>
  </si>
  <si>
    <t>(Miles)</t>
  </si>
  <si>
    <t>Miles</t>
  </si>
  <si>
    <t>Totals</t>
  </si>
  <si>
    <t># of Psgrs</t>
  </si>
  <si>
    <t>On</t>
  </si>
  <si>
    <t>Off</t>
  </si>
  <si>
    <t>N/A</t>
  </si>
  <si>
    <t>Actual Ridership</t>
  </si>
  <si>
    <t>Passenger Count</t>
  </si>
  <si>
    <t>Day of Week</t>
  </si>
  <si>
    <t>Wednesday</t>
  </si>
  <si>
    <t>(Psgrs on Board)</t>
  </si>
  <si>
    <t>Summary of Statistics</t>
  </si>
  <si>
    <t>Based on Sampling:</t>
  </si>
  <si>
    <t>Total</t>
  </si>
  <si>
    <t>Saturday</t>
  </si>
  <si>
    <t>Sunday</t>
  </si>
  <si>
    <t>Annual Total</t>
  </si>
  <si>
    <t>Based on Actual Figures:</t>
  </si>
  <si>
    <t>Trips</t>
  </si>
  <si>
    <t>Beg. Time</t>
  </si>
  <si>
    <t xml:space="preserve">Weekday </t>
  </si>
  <si>
    <t>Weekday</t>
  </si>
  <si>
    <t>Number of Trips</t>
  </si>
  <si>
    <t>Expansion:</t>
  </si>
  <si>
    <t>Actual Number of Trips</t>
  </si>
  <si>
    <t>4202 E. Fowler</t>
  </si>
  <si>
    <t>Drop-off Address</t>
  </si>
  <si>
    <t>400 N. Ashley</t>
  </si>
  <si>
    <t>Pick/up or</t>
  </si>
  <si>
    <t>Address</t>
  </si>
  <si>
    <t>Final Address</t>
  </si>
  <si>
    <t>Thursday</t>
  </si>
  <si>
    <t>Driver #</t>
  </si>
  <si>
    <t>Beg Address</t>
  </si>
  <si>
    <t>Ridership (a)</t>
  </si>
  <si>
    <t>Passenger</t>
  </si>
  <si>
    <t>Miles (b)</t>
  </si>
  <si>
    <t>Trips (c)</t>
  </si>
  <si>
    <t>Average Trip</t>
  </si>
  <si>
    <t>Distance (d)</t>
  </si>
  <si>
    <t>Ridership (e)</t>
  </si>
  <si>
    <t>Psgr Miles (f)</t>
  </si>
  <si>
    <t>PASSENGER MILES WORKSHEET  - Demand-Response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</si>
</sst>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_);\(#,##0.0\)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b/>
      <u val="single"/>
      <sz val="8"/>
      <name val="Arial"/>
      <family val="0"/>
    </font>
    <font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u val="doub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i/>
      <u val="single"/>
      <sz val="12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17" applyFont="1" applyBorder="1">
      <alignment horizontal="centerContinuous"/>
      <protection/>
    </xf>
    <xf numFmtId="0" fontId="2" fillId="0" borderId="0" xfId="17" applyBorder="1">
      <alignment horizontal="centerContinuous"/>
      <protection/>
    </xf>
    <xf numFmtId="0" fontId="2" fillId="0" borderId="0" xfId="17">
      <alignment horizontal="centerContinuous"/>
      <protection/>
    </xf>
    <xf numFmtId="0" fontId="3" fillId="0" borderId="0" xfId="17">
      <alignment horizontal="centerContinuous"/>
      <protection/>
    </xf>
    <xf numFmtId="0" fontId="0" fillId="0" borderId="0" xfId="20">
      <alignment/>
      <protection/>
    </xf>
    <xf numFmtId="0" fontId="2" fillId="0" borderId="0" xfId="17">
      <alignment/>
      <protection/>
    </xf>
    <xf numFmtId="0" fontId="4" fillId="0" borderId="0" xfId="17" applyBorder="1">
      <alignment/>
      <protection/>
    </xf>
    <xf numFmtId="164" fontId="2" fillId="0" borderId="0" xfId="17">
      <alignment/>
      <protection/>
    </xf>
    <xf numFmtId="165" fontId="2" fillId="0" borderId="0" xfId="17">
      <alignment/>
      <protection/>
    </xf>
    <xf numFmtId="0" fontId="4" fillId="0" borderId="0" xfId="17">
      <alignment/>
      <protection/>
    </xf>
    <xf numFmtId="37" fontId="6" fillId="0" borderId="0" xfId="17" applyNumberFormat="1" applyFont="1">
      <alignment/>
      <protection/>
    </xf>
    <xf numFmtId="3" fontId="2" fillId="0" borderId="0" xfId="17">
      <alignment/>
      <protection/>
    </xf>
    <xf numFmtId="0" fontId="1" fillId="0" borderId="0" xfId="20" applyFont="1" applyBorder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168" fontId="1" fillId="0" borderId="0" xfId="15" applyNumberFormat="1" applyFont="1" applyBorder="1" applyAlignment="1">
      <alignment/>
    </xf>
    <xf numFmtId="168" fontId="0" fillId="0" borderId="0" xfId="15" applyNumberFormat="1" applyAlignment="1">
      <alignment/>
    </xf>
    <xf numFmtId="168" fontId="4" fillId="0" borderId="0" xfId="15" applyNumberFormat="1" applyBorder="1" applyAlignment="1">
      <alignment/>
    </xf>
    <xf numFmtId="168" fontId="4" fillId="0" borderId="0" xfId="15" applyNumberFormat="1" applyAlignment="1">
      <alignment/>
    </xf>
    <xf numFmtId="168" fontId="2" fillId="0" borderId="0" xfId="15" applyNumberForma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7" fontId="0" fillId="0" borderId="0" xfId="0" applyNumberFormat="1" applyAlignment="1">
      <alignment/>
    </xf>
    <xf numFmtId="167" fontId="0" fillId="0" borderId="0" xfId="15" applyNumberFormat="1" applyAlignment="1">
      <alignment/>
    </xf>
    <xf numFmtId="168" fontId="0" fillId="0" borderId="0" xfId="15" applyNumberFormat="1" applyAlignment="1">
      <alignment/>
    </xf>
    <xf numFmtId="168" fontId="1" fillId="0" borderId="0" xfId="15" applyNumberFormat="1" applyFont="1" applyAlignment="1">
      <alignment/>
    </xf>
    <xf numFmtId="168" fontId="0" fillId="0" borderId="1" xfId="15" applyNumberFormat="1" applyBorder="1" applyAlignment="1">
      <alignment/>
    </xf>
    <xf numFmtId="0" fontId="7" fillId="0" borderId="0" xfId="17" applyFont="1">
      <alignment/>
      <protection/>
    </xf>
    <xf numFmtId="0" fontId="6" fillId="0" borderId="0" xfId="17" applyFont="1">
      <alignment/>
      <protection/>
    </xf>
    <xf numFmtId="168" fontId="2" fillId="0" borderId="0" xfId="15" applyNumberFormat="1" applyBorder="1" applyAlignment="1">
      <alignment/>
    </xf>
    <xf numFmtId="0" fontId="10" fillId="0" borderId="0" xfId="17" applyFont="1" applyBorder="1">
      <alignment/>
      <protection/>
    </xf>
    <xf numFmtId="168" fontId="10" fillId="0" borderId="0" xfId="15" applyNumberFormat="1" applyFont="1" applyBorder="1" applyAlignment="1">
      <alignment/>
    </xf>
    <xf numFmtId="168" fontId="10" fillId="0" borderId="0" xfId="15" applyNumberFormat="1" applyFont="1" applyAlignment="1">
      <alignment/>
    </xf>
    <xf numFmtId="0" fontId="10" fillId="0" borderId="0" xfId="17" applyFont="1">
      <alignment/>
      <protection/>
    </xf>
    <xf numFmtId="0" fontId="11" fillId="0" borderId="0" xfId="20" applyFont="1">
      <alignment/>
      <protection/>
    </xf>
    <xf numFmtId="0" fontId="10" fillId="0" borderId="0" xfId="17" applyFont="1" applyAlignment="1">
      <alignment horizontal="right"/>
      <protection/>
    </xf>
    <xf numFmtId="0" fontId="10" fillId="0" borderId="0" xfId="17" applyFont="1" applyBorder="1" applyAlignment="1">
      <alignment horizontal="left"/>
      <protection/>
    </xf>
    <xf numFmtId="0" fontId="10" fillId="0" borderId="0" xfId="17" applyFont="1" applyBorder="1" applyAlignment="1">
      <alignment horizontal="right"/>
      <protection/>
    </xf>
    <xf numFmtId="168" fontId="10" fillId="0" borderId="0" xfId="15" applyNumberFormat="1" applyFont="1" applyBorder="1" applyAlignment="1">
      <alignment horizontal="right"/>
    </xf>
    <xf numFmtId="168" fontId="10" fillId="0" borderId="0" xfId="15" applyNumberFormat="1" applyFont="1" applyBorder="1" applyAlignment="1">
      <alignment/>
    </xf>
    <xf numFmtId="0" fontId="1" fillId="0" borderId="0" xfId="17" applyFont="1">
      <alignment/>
      <protection/>
    </xf>
    <xf numFmtId="168" fontId="1" fillId="0" borderId="0" xfId="15" applyNumberFormat="1" applyFont="1" applyAlignment="1">
      <alignment/>
    </xf>
    <xf numFmtId="0" fontId="10" fillId="0" borderId="0" xfId="20" applyFont="1" applyAlignment="1">
      <alignment horizontal="right"/>
      <protection/>
    </xf>
    <xf numFmtId="0" fontId="4" fillId="0" borderId="0" xfId="17" applyFont="1" applyFill="1">
      <alignment/>
      <protection/>
    </xf>
    <xf numFmtId="168" fontId="4" fillId="0" borderId="0" xfId="15" applyNumberFormat="1" applyFont="1" applyFill="1" applyAlignment="1">
      <alignment/>
    </xf>
    <xf numFmtId="0" fontId="10" fillId="0" borderId="0" xfId="17" applyFont="1" applyAlignment="1">
      <alignment horizontal="left"/>
      <protection/>
    </xf>
    <xf numFmtId="168" fontId="4" fillId="0" borderId="0" xfId="15" applyNumberFormat="1" applyBorder="1" applyAlignment="1">
      <alignment/>
    </xf>
    <xf numFmtId="168" fontId="4" fillId="0" borderId="0" xfId="15" applyNumberFormat="1" applyBorder="1" applyAlignment="1">
      <alignment horizontal="centerContinuous"/>
    </xf>
    <xf numFmtId="0" fontId="3" fillId="0" borderId="0" xfId="17" applyBorder="1">
      <alignment/>
      <protection/>
    </xf>
    <xf numFmtId="0" fontId="4" fillId="2" borderId="0" xfId="17" applyFont="1" applyFill="1" applyBorder="1">
      <alignment/>
      <protection/>
    </xf>
    <xf numFmtId="0" fontId="4" fillId="2" borderId="2" xfId="17" applyFont="1" applyFill="1" applyBorder="1">
      <alignment/>
      <protection/>
    </xf>
    <xf numFmtId="168" fontId="4" fillId="2" borderId="0" xfId="15" applyNumberFormat="1" applyFont="1" applyFill="1" applyBorder="1" applyAlignment="1">
      <alignment/>
    </xf>
    <xf numFmtId="168" fontId="4" fillId="2" borderId="2" xfId="15" applyNumberFormat="1" applyFont="1" applyFill="1" applyBorder="1" applyAlignment="1">
      <alignment/>
    </xf>
    <xf numFmtId="0" fontId="5" fillId="0" borderId="0" xfId="17" applyBorder="1">
      <alignment/>
      <protection/>
    </xf>
    <xf numFmtId="168" fontId="5" fillId="0" borderId="0" xfId="15" applyNumberFormat="1" applyBorder="1" applyAlignment="1">
      <alignment/>
    </xf>
    <xf numFmtId="168" fontId="3" fillId="0" borderId="0" xfId="15" applyNumberFormat="1" applyBorder="1" applyAlignment="1">
      <alignment/>
    </xf>
    <xf numFmtId="0" fontId="4" fillId="0" borderId="0" xfId="17" applyBorder="1">
      <alignment/>
      <protection/>
    </xf>
    <xf numFmtId="168" fontId="4" fillId="0" borderId="0" xfId="15" applyNumberFormat="1" applyBorder="1" applyAlignment="1">
      <alignment/>
    </xf>
    <xf numFmtId="168" fontId="4" fillId="0" borderId="0" xfId="15" applyNumberFormat="1" applyBorder="1" applyAlignment="1">
      <alignment/>
    </xf>
    <xf numFmtId="14" fontId="4" fillId="2" borderId="2" xfId="17" applyNumberFormat="1" applyFill="1" applyBorder="1">
      <alignment/>
      <protection/>
    </xf>
    <xf numFmtId="14" fontId="4" fillId="2" borderId="2" xfId="17" applyNumberFormat="1" applyFont="1" applyFill="1" applyBorder="1">
      <alignment/>
      <protection/>
    </xf>
    <xf numFmtId="18" fontId="4" fillId="2" borderId="2" xfId="17" applyNumberFormat="1" applyFont="1" applyFill="1" applyBorder="1">
      <alignment/>
      <protection/>
    </xf>
    <xf numFmtId="168" fontId="4" fillId="2" borderId="3" xfId="15" applyNumberFormat="1" applyFont="1" applyFill="1" applyBorder="1" applyAlignment="1">
      <alignment/>
    </xf>
    <xf numFmtId="0" fontId="4" fillId="2" borderId="0" xfId="17" applyFont="1" applyFill="1" applyBorder="1">
      <alignment/>
      <protection/>
    </xf>
    <xf numFmtId="168" fontId="4" fillId="2" borderId="0" xfId="15" applyNumberFormat="1" applyFont="1" applyFill="1" applyBorder="1" applyAlignment="1">
      <alignment/>
    </xf>
    <xf numFmtId="0" fontId="4" fillId="0" borderId="0" xfId="17" applyFont="1" applyFill="1" applyBorder="1">
      <alignment/>
      <protection/>
    </xf>
    <xf numFmtId="168" fontId="4" fillId="0" borderId="0" xfId="15" applyNumberFormat="1" applyFont="1" applyFill="1" applyBorder="1" applyAlignment="1">
      <alignment/>
    </xf>
    <xf numFmtId="0" fontId="10" fillId="0" borderId="0" xfId="17" applyFont="1" applyBorder="1">
      <alignment/>
      <protection/>
    </xf>
    <xf numFmtId="0" fontId="3" fillId="0" borderId="0" xfId="17" applyBorder="1">
      <alignment/>
      <protection/>
    </xf>
    <xf numFmtId="0" fontId="10" fillId="0" borderId="0" xfId="17" applyFont="1" applyBorder="1" applyAlignment="1">
      <alignment horizontal="right"/>
      <protection/>
    </xf>
    <xf numFmtId="0" fontId="10" fillId="0" borderId="0" xfId="17" applyFont="1" applyBorder="1">
      <alignment/>
      <protection/>
    </xf>
    <xf numFmtId="0" fontId="0" fillId="0" borderId="0" xfId="20" applyBorder="1">
      <alignment/>
      <protection/>
    </xf>
    <xf numFmtId="0" fontId="2" fillId="0" borderId="0" xfId="17" applyBorder="1">
      <alignment/>
      <protection/>
    </xf>
    <xf numFmtId="164" fontId="2" fillId="0" borderId="0" xfId="17" applyBorder="1">
      <alignment/>
      <protection/>
    </xf>
    <xf numFmtId="165" fontId="2" fillId="0" borderId="0" xfId="17" applyBorder="1">
      <alignment/>
      <protection/>
    </xf>
    <xf numFmtId="0" fontId="10" fillId="0" borderId="4" xfId="17" applyFont="1" applyBorder="1" applyAlignment="1">
      <alignment horizontal="right"/>
      <protection/>
    </xf>
    <xf numFmtId="0" fontId="10" fillId="0" borderId="5" xfId="17" applyFont="1" applyBorder="1" applyAlignment="1">
      <alignment horizontal="right"/>
      <protection/>
    </xf>
    <xf numFmtId="0" fontId="10" fillId="0" borderId="0" xfId="17" applyFont="1" applyBorder="1" applyAlignment="1">
      <alignment horizontal="right"/>
      <protection/>
    </xf>
    <xf numFmtId="0" fontId="10" fillId="0" borderId="6" xfId="17" applyFont="1" applyBorder="1" applyAlignment="1">
      <alignment horizontal="right"/>
      <protection/>
    </xf>
    <xf numFmtId="0" fontId="3" fillId="0" borderId="5" xfId="17" applyBorder="1">
      <alignment/>
      <protection/>
    </xf>
    <xf numFmtId="0" fontId="3" fillId="0" borderId="0" xfId="17" applyBorder="1">
      <alignment/>
      <protection/>
    </xf>
    <xf numFmtId="0" fontId="3" fillId="0" borderId="6" xfId="17" applyBorder="1">
      <alignment/>
      <protection/>
    </xf>
    <xf numFmtId="164" fontId="2" fillId="0" borderId="5" xfId="17" applyFont="1" applyBorder="1" applyAlignment="1">
      <alignment horizontal="right"/>
      <protection/>
    </xf>
    <xf numFmtId="164" fontId="2" fillId="0" borderId="0" xfId="17" applyBorder="1">
      <alignment/>
      <protection/>
    </xf>
    <xf numFmtId="165" fontId="2" fillId="0" borderId="6" xfId="17" applyFont="1" applyBorder="1" applyAlignment="1">
      <alignment horizontal="right"/>
      <protection/>
    </xf>
    <xf numFmtId="164" fontId="2" fillId="0" borderId="5" xfId="17" applyBorder="1">
      <alignment/>
      <protection/>
    </xf>
    <xf numFmtId="165" fontId="2" fillId="0" borderId="6" xfId="17" applyBorder="1">
      <alignment/>
      <protection/>
    </xf>
    <xf numFmtId="164" fontId="2" fillId="0" borderId="7" xfId="17" applyBorder="1">
      <alignment/>
      <protection/>
    </xf>
    <xf numFmtId="164" fontId="2" fillId="0" borderId="8" xfId="17" applyBorder="1">
      <alignment/>
      <protection/>
    </xf>
    <xf numFmtId="165" fontId="2" fillId="0" borderId="9" xfId="17" applyBorder="1">
      <alignment/>
      <protection/>
    </xf>
    <xf numFmtId="164" fontId="2" fillId="0" borderId="0" xfId="17" applyBorder="1">
      <alignment/>
      <protection/>
    </xf>
    <xf numFmtId="165" fontId="2" fillId="0" borderId="0" xfId="17" applyBorder="1">
      <alignment/>
      <protection/>
    </xf>
    <xf numFmtId="164" fontId="2" fillId="0" borderId="10" xfId="17" applyFont="1" applyBorder="1" applyAlignment="1">
      <alignment horizontal="right"/>
      <protection/>
    </xf>
    <xf numFmtId="164" fontId="2" fillId="0" borderId="11" xfId="17" applyBorder="1">
      <alignment/>
      <protection/>
    </xf>
    <xf numFmtId="165" fontId="2" fillId="0" borderId="4" xfId="17" applyFont="1" applyBorder="1" applyAlignment="1">
      <alignment horizontal="right"/>
      <protection/>
    </xf>
    <xf numFmtId="0" fontId="1" fillId="0" borderId="0" xfId="17" applyFont="1" applyBorder="1">
      <alignment/>
      <protection/>
    </xf>
    <xf numFmtId="14" fontId="1" fillId="2" borderId="2" xfId="17" applyNumberFormat="1" applyFont="1" applyFill="1" applyBorder="1">
      <alignment/>
      <protection/>
    </xf>
    <xf numFmtId="18" fontId="1" fillId="2" borderId="2" xfId="17" applyNumberFormat="1" applyFont="1" applyFill="1" applyBorder="1">
      <alignment/>
      <protection/>
    </xf>
    <xf numFmtId="168" fontId="1" fillId="2" borderId="2" xfId="15" applyNumberFormat="1" applyFont="1" applyFill="1" applyBorder="1" applyAlignment="1">
      <alignment/>
    </xf>
    <xf numFmtId="168" fontId="1" fillId="2" borderId="3" xfId="15" applyNumberFormat="1" applyFont="1" applyFill="1" applyBorder="1" applyAlignment="1">
      <alignment/>
    </xf>
    <xf numFmtId="168" fontId="1" fillId="0" borderId="0" xfId="15" applyNumberFormat="1" applyFont="1" applyBorder="1" applyAlignment="1">
      <alignment/>
    </xf>
    <xf numFmtId="168" fontId="1" fillId="0" borderId="0" xfId="15" applyNumberFormat="1" applyFont="1" applyBorder="1" applyAlignment="1">
      <alignment/>
    </xf>
    <xf numFmtId="0" fontId="1" fillId="2" borderId="2" xfId="17" applyFont="1" applyFill="1" applyBorder="1">
      <alignment/>
      <protection/>
    </xf>
    <xf numFmtId="0" fontId="4" fillId="0" borderId="0" xfId="17" applyFont="1" applyFill="1" applyBorder="1">
      <alignment/>
      <protection/>
    </xf>
    <xf numFmtId="168" fontId="4" fillId="0" borderId="0" xfId="15" applyNumberFormat="1" applyFont="1" applyFill="1" applyBorder="1" applyAlignment="1">
      <alignment/>
    </xf>
    <xf numFmtId="14" fontId="0" fillId="2" borderId="2" xfId="0" applyNumberFormat="1" applyFill="1" applyBorder="1" applyAlignment="1">
      <alignment/>
    </xf>
    <xf numFmtId="168" fontId="0" fillId="2" borderId="2" xfId="15" applyNumberFormat="1" applyFill="1" applyBorder="1" applyAlignment="1">
      <alignment/>
    </xf>
    <xf numFmtId="0" fontId="0" fillId="2" borderId="2" xfId="0" applyFill="1" applyBorder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8" fillId="3" borderId="0" xfId="0" applyFont="1" applyFill="1" applyAlignment="1">
      <alignment horizontal="right"/>
    </xf>
    <xf numFmtId="0" fontId="0" fillId="3" borderId="2" xfId="0" applyFill="1" applyBorder="1" applyAlignment="1">
      <alignment/>
    </xf>
    <xf numFmtId="0" fontId="0" fillId="3" borderId="1" xfId="0" applyFill="1" applyBorder="1" applyAlignment="1">
      <alignment/>
    </xf>
    <xf numFmtId="168" fontId="1" fillId="3" borderId="0" xfId="15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68" fontId="9" fillId="0" borderId="0" xfId="15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2" xfId="0" applyBorder="1" applyAlignment="1">
      <alignment/>
    </xf>
    <xf numFmtId="168" fontId="0" fillId="0" borderId="0" xfId="15" applyNumberFormat="1" applyBorder="1" applyAlignment="1">
      <alignment/>
    </xf>
    <xf numFmtId="0" fontId="0" fillId="0" borderId="13" xfId="0" applyBorder="1" applyAlignment="1">
      <alignment/>
    </xf>
    <xf numFmtId="0" fontId="10" fillId="0" borderId="13" xfId="0" applyFont="1" applyBorder="1" applyAlignment="1">
      <alignment/>
    </xf>
    <xf numFmtId="0" fontId="14" fillId="0" borderId="13" xfId="0" applyFont="1" applyBorder="1" applyAlignment="1">
      <alignment horizontal="right"/>
    </xf>
    <xf numFmtId="0" fontId="0" fillId="0" borderId="14" xfId="0" applyBorder="1" applyAlignment="1">
      <alignment/>
    </xf>
    <xf numFmtId="0" fontId="14" fillId="0" borderId="14" xfId="0" applyFont="1" applyBorder="1" applyAlignment="1">
      <alignment horizontal="right"/>
    </xf>
    <xf numFmtId="43" fontId="0" fillId="0" borderId="15" xfId="15" applyNumberFormat="1" applyBorder="1" applyAlignment="1">
      <alignment/>
    </xf>
    <xf numFmtId="0" fontId="0" fillId="0" borderId="16" xfId="0" applyBorder="1" applyAlignment="1">
      <alignment/>
    </xf>
    <xf numFmtId="37" fontId="0" fillId="0" borderId="16" xfId="0" applyNumberFormat="1" applyBorder="1" applyAlignment="1">
      <alignment/>
    </xf>
    <xf numFmtId="168" fontId="0" fillId="0" borderId="16" xfId="15" applyNumberFormat="1" applyBorder="1" applyAlignment="1">
      <alignment/>
    </xf>
    <xf numFmtId="43" fontId="0" fillId="0" borderId="16" xfId="15" applyNumberFormat="1" applyBorder="1" applyAlignment="1">
      <alignment/>
    </xf>
    <xf numFmtId="37" fontId="0" fillId="0" borderId="14" xfId="0" applyNumberFormat="1" applyBorder="1" applyAlignment="1">
      <alignment/>
    </xf>
    <xf numFmtId="168" fontId="0" fillId="0" borderId="14" xfId="15" applyNumberFormat="1" applyBorder="1" applyAlignment="1">
      <alignment/>
    </xf>
    <xf numFmtId="43" fontId="0" fillId="0" borderId="14" xfId="15" applyNumberFormat="1" applyBorder="1" applyAlignment="1">
      <alignment/>
    </xf>
    <xf numFmtId="0" fontId="8" fillId="0" borderId="2" xfId="0" applyFont="1" applyBorder="1" applyAlignment="1">
      <alignment/>
    </xf>
    <xf numFmtId="37" fontId="8" fillId="0" borderId="2" xfId="0" applyNumberFormat="1" applyFont="1" applyBorder="1" applyAlignment="1">
      <alignment/>
    </xf>
    <xf numFmtId="168" fontId="8" fillId="0" borderId="2" xfId="15" applyNumberFormat="1" applyFont="1" applyBorder="1" applyAlignment="1">
      <alignment/>
    </xf>
    <xf numFmtId="43" fontId="8" fillId="0" borderId="2" xfId="15" applyNumberFormat="1" applyFont="1" applyBorder="1" applyAlignment="1">
      <alignment/>
    </xf>
    <xf numFmtId="168" fontId="0" fillId="0" borderId="15" xfId="15" applyNumberFormat="1" applyBorder="1" applyAlignment="1">
      <alignment/>
    </xf>
    <xf numFmtId="0" fontId="0" fillId="0" borderId="2" xfId="0" applyBorder="1" applyAlignment="1">
      <alignment/>
    </xf>
    <xf numFmtId="0" fontId="14" fillId="0" borderId="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15" fillId="0" borderId="0" xfId="17" applyFont="1" applyAlignment="1">
      <alignment horizontal="right"/>
      <protection/>
    </xf>
    <xf numFmtId="37" fontId="1" fillId="0" borderId="0" xfId="17" applyNumberFormat="1" applyFont="1">
      <alignment/>
      <protection/>
    </xf>
    <xf numFmtId="0" fontId="1" fillId="0" borderId="0" xfId="17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0" fillId="0" borderId="0" xfId="17" applyFont="1" applyBorder="1" applyAlignment="1">
      <alignment horizontal="center"/>
      <protection/>
    </xf>
    <xf numFmtId="0" fontId="10" fillId="0" borderId="0" xfId="17" applyFont="1" applyBorder="1" applyAlignment="1">
      <alignment horizontal="center"/>
      <protection/>
    </xf>
    <xf numFmtId="0" fontId="1" fillId="0" borderId="0" xfId="17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0" fillId="0" borderId="0" xfId="17" applyFont="1" applyBorder="1" applyAlignment="1">
      <alignment horizontal="center"/>
      <protection/>
    </xf>
    <xf numFmtId="0" fontId="10" fillId="0" borderId="17" xfId="17" applyFont="1" applyBorder="1" applyAlignment="1">
      <alignment horizontal="center"/>
      <protection/>
    </xf>
    <xf numFmtId="0" fontId="10" fillId="0" borderId="18" xfId="17" applyFont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omma_NTD Two Wheels 072302" xfId="17"/>
    <cellStyle name="Currency" xfId="18"/>
    <cellStyle name="Currency [0]" xfId="19"/>
    <cellStyle name="Normal_NTD Two Wheels 07230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7"/>
  <sheetViews>
    <sheetView workbookViewId="0" topLeftCell="A1">
      <selection activeCell="I20" sqref="I20"/>
    </sheetView>
  </sheetViews>
  <sheetFormatPr defaultColWidth="9.140625" defaultRowHeight="12.75"/>
  <cols>
    <col min="1" max="1" width="5.00390625" style="0" customWidth="1"/>
    <col min="2" max="2" width="16.8515625" style="0" customWidth="1"/>
    <col min="3" max="3" width="12.00390625" style="0" bestFit="1" customWidth="1"/>
    <col min="4" max="4" width="10.421875" style="0" bestFit="1" customWidth="1"/>
    <col min="6" max="6" width="12.7109375" style="0" bestFit="1" customWidth="1"/>
    <col min="7" max="7" width="5.140625" style="0" customWidth="1"/>
  </cols>
  <sheetData>
    <row r="2" ht="18.75">
      <c r="B2" s="118" t="s">
        <v>18</v>
      </c>
    </row>
    <row r="4" ht="15">
      <c r="B4" s="119" t="s">
        <v>19</v>
      </c>
    </row>
    <row r="5" ht="15">
      <c r="B5" s="119"/>
    </row>
    <row r="6" spans="2:6" ht="12.75">
      <c r="B6" s="122"/>
      <c r="C6" s="123"/>
      <c r="D6" s="124" t="s">
        <v>42</v>
      </c>
      <c r="E6" s="123"/>
      <c r="F6" s="124" t="s">
        <v>45</v>
      </c>
    </row>
    <row r="7" spans="2:6" ht="12.75">
      <c r="B7" s="125"/>
      <c r="C7" s="126" t="s">
        <v>41</v>
      </c>
      <c r="D7" s="126" t="s">
        <v>43</v>
      </c>
      <c r="E7" s="126" t="s">
        <v>44</v>
      </c>
      <c r="F7" s="126" t="s">
        <v>46</v>
      </c>
    </row>
    <row r="8" spans="2:6" ht="12.75">
      <c r="B8" s="122"/>
      <c r="C8" s="122"/>
      <c r="D8" s="122"/>
      <c r="E8" s="122"/>
      <c r="F8" s="122"/>
    </row>
    <row r="9" spans="2:6" ht="12.75">
      <c r="B9" s="128" t="s">
        <v>27</v>
      </c>
      <c r="C9" s="129">
        <f>Weekday!H21</f>
        <v>25</v>
      </c>
      <c r="D9" s="129">
        <f>Weekday!L21</f>
        <v>273</v>
      </c>
      <c r="E9" s="130">
        <f>Weekday!B22</f>
        <v>0</v>
      </c>
      <c r="F9" s="131">
        <f>D9/C9</f>
        <v>10.92</v>
      </c>
    </row>
    <row r="10" spans="2:6" ht="12.75">
      <c r="B10" s="128" t="s">
        <v>21</v>
      </c>
      <c r="C10" s="129">
        <f>Saturday!H22</f>
        <v>25</v>
      </c>
      <c r="D10" s="129">
        <f>Saturday!L22</f>
        <v>240</v>
      </c>
      <c r="E10" s="130">
        <f>Saturday!B22</f>
        <v>2</v>
      </c>
      <c r="F10" s="131">
        <f>D10/C10</f>
        <v>9.6</v>
      </c>
    </row>
    <row r="11" spans="2:6" ht="12.75">
      <c r="B11" s="125" t="s">
        <v>22</v>
      </c>
      <c r="C11" s="132">
        <f>Sunday!H24</f>
        <v>27</v>
      </c>
      <c r="D11" s="132">
        <f>Sunday!L24</f>
        <v>312</v>
      </c>
      <c r="E11" s="133">
        <f>Sunday!B24</f>
        <v>2</v>
      </c>
      <c r="F11" s="134">
        <f>D11/C11</f>
        <v>11.555555555555555</v>
      </c>
    </row>
    <row r="12" spans="2:6" ht="12.75">
      <c r="B12" s="120"/>
      <c r="C12" s="116"/>
      <c r="D12" s="116"/>
      <c r="E12" s="121"/>
      <c r="F12" s="127"/>
    </row>
    <row r="13" spans="2:6" ht="12.75">
      <c r="B13" s="135" t="s">
        <v>23</v>
      </c>
      <c r="C13" s="136">
        <f>SUM(C9:C12)</f>
        <v>77</v>
      </c>
      <c r="D13" s="136">
        <f>SUM(D9:D12)</f>
        <v>825</v>
      </c>
      <c r="E13" s="137">
        <f>SUM(E9:E12)</f>
        <v>4</v>
      </c>
      <c r="F13" s="138">
        <f>D13/E13</f>
        <v>206.25</v>
      </c>
    </row>
    <row r="14" spans="3:6" ht="12.75">
      <c r="C14" s="23"/>
      <c r="D14" s="23"/>
      <c r="E14" s="25"/>
      <c r="F14" s="24"/>
    </row>
    <row r="16" ht="15">
      <c r="B16" s="119" t="s">
        <v>24</v>
      </c>
    </row>
    <row r="18" spans="2:4" ht="12.75">
      <c r="B18" s="140"/>
      <c r="C18" s="141" t="s">
        <v>47</v>
      </c>
      <c r="D18" s="115"/>
    </row>
    <row r="19" spans="2:4" ht="12.75">
      <c r="B19" s="122"/>
      <c r="C19" s="122"/>
      <c r="D19" s="116"/>
    </row>
    <row r="20" spans="2:4" ht="12.75">
      <c r="B20" s="128" t="s">
        <v>28</v>
      </c>
      <c r="C20" s="130">
        <f>'Ridership &amp; Trips'!C20</f>
        <v>500</v>
      </c>
      <c r="D20" s="116"/>
    </row>
    <row r="21" spans="2:4" ht="12.75">
      <c r="B21" s="128" t="s">
        <v>21</v>
      </c>
      <c r="C21" s="130">
        <f>'Ridership &amp; Trips'!D20</f>
        <v>500</v>
      </c>
      <c r="D21" s="116"/>
    </row>
    <row r="22" spans="2:4" ht="12.75">
      <c r="B22" s="125" t="s">
        <v>22</v>
      </c>
      <c r="C22" s="133">
        <f>'Ridership &amp; Trips'!E20</f>
        <v>400</v>
      </c>
      <c r="D22" s="116"/>
    </row>
    <row r="23" spans="2:4" ht="12.75">
      <c r="B23" s="120"/>
      <c r="C23" s="139"/>
      <c r="D23" s="116"/>
    </row>
    <row r="24" spans="2:4" ht="12.75">
      <c r="B24" s="135" t="s">
        <v>23</v>
      </c>
      <c r="C24" s="137">
        <f>SUM(C20:C23)</f>
        <v>1400</v>
      </c>
      <c r="D24" s="117"/>
    </row>
    <row r="25" spans="3:4" ht="12.75">
      <c r="C25" s="25"/>
      <c r="D25" s="116"/>
    </row>
    <row r="27" ht="15">
      <c r="B27" s="119" t="s">
        <v>30</v>
      </c>
    </row>
    <row r="28" ht="15" customHeight="1"/>
    <row r="29" spans="2:5" ht="12.75">
      <c r="B29" s="140"/>
      <c r="C29" s="141" t="s">
        <v>48</v>
      </c>
      <c r="E29" s="22"/>
    </row>
    <row r="30" spans="2:3" ht="12.75">
      <c r="B30" s="122"/>
      <c r="C30" s="142"/>
    </row>
    <row r="31" spans="2:5" ht="12.75">
      <c r="B31" s="128" t="s">
        <v>28</v>
      </c>
      <c r="C31" s="130">
        <f>F13*C20</f>
        <v>103125</v>
      </c>
      <c r="E31" s="24"/>
    </row>
    <row r="32" spans="2:5" ht="12.75">
      <c r="B32" s="128" t="s">
        <v>21</v>
      </c>
      <c r="C32" s="130">
        <f>F13*C21</f>
        <v>103125</v>
      </c>
      <c r="E32" s="24"/>
    </row>
    <row r="33" spans="2:5" ht="12.75">
      <c r="B33" s="125" t="s">
        <v>22</v>
      </c>
      <c r="C33" s="133">
        <f>F13*C22</f>
        <v>82500</v>
      </c>
      <c r="E33" s="24"/>
    </row>
    <row r="34" spans="2:3" ht="12.75">
      <c r="B34" s="120"/>
      <c r="C34" s="139"/>
    </row>
    <row r="35" spans="2:3" ht="12.75">
      <c r="B35" s="135" t="s">
        <v>23</v>
      </c>
      <c r="C35" s="137">
        <f>SUM(C31:C34)</f>
        <v>288750</v>
      </c>
    </row>
    <row r="36" spans="3:4" ht="12.75">
      <c r="C36" s="25"/>
      <c r="D36" s="25"/>
    </row>
    <row r="37" spans="3:4" ht="12.75">
      <c r="C37" s="25"/>
      <c r="D37" s="2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4"/>
  <sheetViews>
    <sheetView workbookViewId="0" topLeftCell="A1">
      <selection activeCell="P11" sqref="P11"/>
    </sheetView>
  </sheetViews>
  <sheetFormatPr defaultColWidth="9.140625" defaultRowHeight="12.75"/>
  <cols>
    <col min="2" max="2" width="12.7109375" style="0" customWidth="1"/>
    <col min="3" max="3" width="9.421875" style="0" bestFit="1" customWidth="1"/>
    <col min="7" max="7" width="2.28125" style="0" customWidth="1"/>
    <col min="8" max="8" width="10.421875" style="110" customWidth="1"/>
    <col min="9" max="11" width="9.140625" style="110" customWidth="1"/>
  </cols>
  <sheetData>
    <row r="2" spans="2:8" ht="15.75">
      <c r="B2" s="14" t="s">
        <v>13</v>
      </c>
      <c r="H2" s="109" t="s">
        <v>31</v>
      </c>
    </row>
    <row r="4" spans="3:10" ht="12.75">
      <c r="C4" s="146" t="s">
        <v>14</v>
      </c>
      <c r="D4" s="146"/>
      <c r="E4" s="146"/>
      <c r="F4" s="22"/>
      <c r="H4" s="147" t="s">
        <v>29</v>
      </c>
      <c r="I4" s="147"/>
      <c r="J4" s="147"/>
    </row>
    <row r="5" spans="2:11" ht="12.75">
      <c r="B5" s="15" t="s">
        <v>4</v>
      </c>
      <c r="C5" s="21" t="s">
        <v>28</v>
      </c>
      <c r="D5" s="21" t="s">
        <v>21</v>
      </c>
      <c r="E5" s="21" t="s">
        <v>22</v>
      </c>
      <c r="F5" s="22" t="s">
        <v>20</v>
      </c>
      <c r="H5" s="111" t="s">
        <v>28</v>
      </c>
      <c r="I5" s="110" t="s">
        <v>21</v>
      </c>
      <c r="J5" s="110" t="s">
        <v>22</v>
      </c>
      <c r="K5" s="111" t="s">
        <v>20</v>
      </c>
    </row>
    <row r="7" spans="2:10" ht="12.75">
      <c r="B7" s="106">
        <v>37701</v>
      </c>
      <c r="C7" s="107">
        <v>500</v>
      </c>
      <c r="D7" s="107"/>
      <c r="E7" s="107"/>
      <c r="F7" s="25"/>
      <c r="H7" s="112">
        <v>100</v>
      </c>
      <c r="I7" s="112"/>
      <c r="J7" s="112"/>
    </row>
    <row r="8" spans="2:10" ht="12.75">
      <c r="B8" s="106">
        <v>37702</v>
      </c>
      <c r="C8" s="107"/>
      <c r="D8" s="107">
        <v>500</v>
      </c>
      <c r="E8" s="107"/>
      <c r="F8" s="25"/>
      <c r="H8" s="112"/>
      <c r="I8" s="112">
        <v>75</v>
      </c>
      <c r="J8" s="112"/>
    </row>
    <row r="9" spans="2:10" ht="12.75">
      <c r="B9" s="106">
        <v>37703</v>
      </c>
      <c r="C9" s="107"/>
      <c r="D9" s="107"/>
      <c r="E9" s="107">
        <v>400</v>
      </c>
      <c r="F9" s="25"/>
      <c r="H9" s="112"/>
      <c r="I9" s="112"/>
      <c r="J9" s="112">
        <v>70</v>
      </c>
    </row>
    <row r="10" spans="2:10" ht="12.75">
      <c r="B10" s="108"/>
      <c r="C10" s="107"/>
      <c r="D10" s="107"/>
      <c r="E10" s="107"/>
      <c r="F10" s="25"/>
      <c r="H10" s="112"/>
      <c r="I10" s="112"/>
      <c r="J10" s="112"/>
    </row>
    <row r="11" spans="2:10" ht="12.75">
      <c r="B11" s="108"/>
      <c r="C11" s="107"/>
      <c r="D11" s="107"/>
      <c r="E11" s="107"/>
      <c r="F11" s="25"/>
      <c r="H11" s="112"/>
      <c r="I11" s="112"/>
      <c r="J11" s="112"/>
    </row>
    <row r="12" spans="2:10" ht="12.75">
      <c r="B12" s="108"/>
      <c r="C12" s="107"/>
      <c r="D12" s="107"/>
      <c r="E12" s="107"/>
      <c r="F12" s="25"/>
      <c r="H12" s="112"/>
      <c r="I12" s="112"/>
      <c r="J12" s="112"/>
    </row>
    <row r="13" spans="2:10" ht="12.75">
      <c r="B13" s="108"/>
      <c r="C13" s="107"/>
      <c r="D13" s="107"/>
      <c r="E13" s="107"/>
      <c r="F13" s="25"/>
      <c r="H13" s="112"/>
      <c r="I13" s="112"/>
      <c r="J13" s="112"/>
    </row>
    <row r="14" spans="2:10" ht="12.75">
      <c r="B14" s="108"/>
      <c r="C14" s="107"/>
      <c r="D14" s="107"/>
      <c r="E14" s="107"/>
      <c r="F14" s="25"/>
      <c r="H14" s="112"/>
      <c r="I14" s="112"/>
      <c r="J14" s="112"/>
    </row>
    <row r="15" spans="2:10" ht="12.75">
      <c r="B15" s="108"/>
      <c r="C15" s="107"/>
      <c r="D15" s="107"/>
      <c r="E15" s="107"/>
      <c r="F15" s="25"/>
      <c r="H15" s="112"/>
      <c r="I15" s="112"/>
      <c r="J15" s="112"/>
    </row>
    <row r="16" spans="2:10" ht="12.75">
      <c r="B16" s="108"/>
      <c r="C16" s="107"/>
      <c r="D16" s="107"/>
      <c r="E16" s="107"/>
      <c r="F16" s="25"/>
      <c r="H16" s="112"/>
      <c r="I16" s="112"/>
      <c r="J16" s="112"/>
    </row>
    <row r="17" spans="2:10" ht="12.75">
      <c r="B17" s="108"/>
      <c r="C17" s="107"/>
      <c r="D17" s="107"/>
      <c r="E17" s="107"/>
      <c r="F17" s="25"/>
      <c r="H17" s="112"/>
      <c r="I17" s="112"/>
      <c r="J17" s="112"/>
    </row>
    <row r="18" spans="2:11" ht="12.75">
      <c r="B18" s="108"/>
      <c r="C18" s="107"/>
      <c r="D18" s="107"/>
      <c r="E18" s="107"/>
      <c r="F18" s="27"/>
      <c r="H18" s="112"/>
      <c r="I18" s="112"/>
      <c r="J18" s="112"/>
      <c r="K18" s="113"/>
    </row>
    <row r="19" spans="3:6" ht="12.75">
      <c r="C19" s="25"/>
      <c r="D19" s="25"/>
      <c r="E19" s="25"/>
      <c r="F19" s="25"/>
    </row>
    <row r="20" spans="2:11" s="15" customFormat="1" ht="12.75">
      <c r="B20" s="15" t="s">
        <v>23</v>
      </c>
      <c r="C20" s="26">
        <f>+SUM(C7:C18)</f>
        <v>500</v>
      </c>
      <c r="D20" s="26">
        <f>+SUM(D7:D18)</f>
        <v>500</v>
      </c>
      <c r="E20" s="26">
        <f>+SUM(E7:E18)</f>
        <v>400</v>
      </c>
      <c r="F20" s="26">
        <f>SUM(C20:E20)</f>
        <v>1400</v>
      </c>
      <c r="H20" s="114">
        <f>+SUM(H7:H18)</f>
        <v>100</v>
      </c>
      <c r="I20" s="114">
        <f>+SUM(I7:I18)</f>
        <v>75</v>
      </c>
      <c r="J20" s="114">
        <f>+SUM(J7:J18)</f>
        <v>70</v>
      </c>
      <c r="K20" s="114">
        <f>SUM(H20:J20)</f>
        <v>245</v>
      </c>
    </row>
    <row r="21" spans="3:6" ht="12.75">
      <c r="C21" s="25"/>
      <c r="D21" s="25"/>
      <c r="E21" s="25"/>
      <c r="F21" s="25"/>
    </row>
    <row r="22" spans="3:6" ht="12.75">
      <c r="C22" s="25"/>
      <c r="D22" s="25"/>
      <c r="E22" s="25"/>
      <c r="F22" s="25"/>
    </row>
    <row r="23" spans="3:6" ht="12.75">
      <c r="C23" s="25"/>
      <c r="D23" s="25"/>
      <c r="E23" s="25"/>
      <c r="F23" s="25"/>
    </row>
    <row r="24" spans="3:6" ht="12.75">
      <c r="C24" s="25"/>
      <c r="D24" s="25"/>
      <c r="E24" s="25"/>
      <c r="F24" s="25"/>
    </row>
  </sheetData>
  <mergeCells count="2">
    <mergeCell ref="C4:E4"/>
    <mergeCell ref="H4:J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1"/>
  <sheetViews>
    <sheetView tabSelected="1" workbookViewId="0" topLeftCell="A1">
      <selection activeCell="B2" sqref="B2:L2"/>
    </sheetView>
  </sheetViews>
  <sheetFormatPr defaultColWidth="9.140625" defaultRowHeight="12.75"/>
  <cols>
    <col min="1" max="1" width="9.140625" style="5" bestFit="1" customWidth="1"/>
    <col min="2" max="2" width="11.57421875" style="5" bestFit="1" customWidth="1"/>
    <col min="3" max="3" width="9.00390625" style="5" bestFit="1" customWidth="1"/>
    <col min="4" max="4" width="8.421875" style="17" bestFit="1" customWidth="1"/>
    <col min="5" max="5" width="7.140625" style="17" bestFit="1" customWidth="1"/>
    <col min="6" max="6" width="15.00390625" style="5" customWidth="1"/>
    <col min="7" max="7" width="9.140625" style="5" bestFit="1" customWidth="1"/>
    <col min="8" max="8" width="5.57421875" style="5" customWidth="1"/>
    <col min="9" max="9" width="4.421875" style="5" customWidth="1"/>
    <col min="10" max="10" width="6.421875" style="5" bestFit="1" customWidth="1"/>
    <col min="11" max="11" width="14.8515625" style="5" bestFit="1" customWidth="1"/>
    <col min="12" max="12" width="5.8515625" style="5" bestFit="1" customWidth="1"/>
    <col min="13" max="16384" width="9.140625" style="5" customWidth="1"/>
  </cols>
  <sheetData>
    <row r="2" spans="1:12" ht="12.75">
      <c r="A2" s="145"/>
      <c r="B2" s="150" t="s">
        <v>49</v>
      </c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1:12" ht="12.75">
      <c r="A3" s="13"/>
      <c r="B3" s="13"/>
      <c r="C3" s="13"/>
      <c r="D3" s="16"/>
      <c r="E3" s="30"/>
      <c r="F3" s="6"/>
      <c r="G3" s="6"/>
      <c r="H3" s="6"/>
      <c r="I3" s="6"/>
      <c r="J3" s="6"/>
      <c r="K3" s="6"/>
      <c r="L3" s="6"/>
    </row>
    <row r="4" spans="1:12" s="35" customFormat="1" ht="12">
      <c r="A4" s="31"/>
      <c r="B4" s="31"/>
      <c r="C4" s="31"/>
      <c r="D4" s="32"/>
      <c r="E4" s="33"/>
      <c r="F4" s="36" t="s">
        <v>35</v>
      </c>
      <c r="G4" s="43"/>
      <c r="H4" s="148" t="s">
        <v>9</v>
      </c>
      <c r="I4" s="149"/>
      <c r="J4" s="148" t="s">
        <v>2</v>
      </c>
      <c r="K4" s="149"/>
      <c r="L4" s="36" t="s">
        <v>3</v>
      </c>
    </row>
    <row r="5" spans="1:12" s="35" customFormat="1" ht="12">
      <c r="A5" s="37" t="s">
        <v>4</v>
      </c>
      <c r="B5" s="37" t="s">
        <v>15</v>
      </c>
      <c r="C5" s="38" t="s">
        <v>26</v>
      </c>
      <c r="D5" s="39" t="s">
        <v>39</v>
      </c>
      <c r="E5" s="40" t="s">
        <v>5</v>
      </c>
      <c r="F5" s="34" t="s">
        <v>33</v>
      </c>
      <c r="G5" s="36" t="s">
        <v>1</v>
      </c>
      <c r="H5" s="36" t="s">
        <v>10</v>
      </c>
      <c r="I5" s="36" t="s">
        <v>11</v>
      </c>
      <c r="J5" s="36" t="s">
        <v>6</v>
      </c>
      <c r="K5" s="36" t="s">
        <v>17</v>
      </c>
      <c r="L5" s="36" t="s">
        <v>7</v>
      </c>
    </row>
    <row r="6" spans="1:12" ht="12.75">
      <c r="A6" s="54"/>
      <c r="B6" s="54"/>
      <c r="C6" s="54"/>
      <c r="D6" s="55"/>
      <c r="E6" s="56"/>
      <c r="F6" s="49"/>
      <c r="G6" s="49"/>
      <c r="H6" s="49"/>
      <c r="I6" s="49"/>
      <c r="J6" s="49"/>
      <c r="K6" s="49"/>
      <c r="L6" s="49"/>
    </row>
    <row r="7" spans="1:13" ht="12.75">
      <c r="A7" s="97">
        <v>37699</v>
      </c>
      <c r="B7" s="97" t="s">
        <v>16</v>
      </c>
      <c r="C7" s="98">
        <v>0.3333333333333333</v>
      </c>
      <c r="D7" s="99">
        <v>15</v>
      </c>
      <c r="E7" s="100">
        <v>1</v>
      </c>
      <c r="F7" s="103" t="s">
        <v>32</v>
      </c>
      <c r="G7" s="99">
        <v>3000</v>
      </c>
      <c r="H7" s="99">
        <v>2</v>
      </c>
      <c r="I7" s="99"/>
      <c r="J7" s="93" t="s">
        <v>12</v>
      </c>
      <c r="K7" s="94">
        <f aca="true" t="shared" si="0" ref="K7:K12">(K6+(H7-I7))</f>
        <v>2</v>
      </c>
      <c r="L7" s="95" t="s">
        <v>12</v>
      </c>
      <c r="M7" s="72"/>
    </row>
    <row r="8" spans="1:13" ht="12.75">
      <c r="A8" s="96"/>
      <c r="B8" s="96"/>
      <c r="C8" s="96"/>
      <c r="D8" s="16"/>
      <c r="E8" s="101"/>
      <c r="F8" s="103" t="s">
        <v>34</v>
      </c>
      <c r="G8" s="99">
        <v>3002</v>
      </c>
      <c r="H8" s="99"/>
      <c r="I8" s="99">
        <v>1</v>
      </c>
      <c r="J8" s="86">
        <f>G8-G7</f>
        <v>2</v>
      </c>
      <c r="K8" s="84">
        <f t="shared" si="0"/>
        <v>1</v>
      </c>
      <c r="L8" s="87">
        <f>(J8*K7)</f>
        <v>4</v>
      </c>
      <c r="M8" s="72"/>
    </row>
    <row r="9" spans="1:13" ht="12.75">
      <c r="A9" s="41"/>
      <c r="B9" s="41"/>
      <c r="C9" s="41"/>
      <c r="D9" s="42"/>
      <c r="E9" s="102"/>
      <c r="F9" s="103" t="s">
        <v>36</v>
      </c>
      <c r="G9" s="99">
        <v>3006</v>
      </c>
      <c r="H9" s="99">
        <v>8</v>
      </c>
      <c r="I9" s="99"/>
      <c r="J9" s="86">
        <f>G9-G8</f>
        <v>4</v>
      </c>
      <c r="K9" s="84">
        <f t="shared" si="0"/>
        <v>9</v>
      </c>
      <c r="L9" s="87">
        <f>(J9*K8)</f>
        <v>4</v>
      </c>
      <c r="M9" s="72"/>
    </row>
    <row r="10" spans="1:13" ht="12.75">
      <c r="A10" s="41"/>
      <c r="B10" s="41"/>
      <c r="C10" s="41"/>
      <c r="D10" s="42"/>
      <c r="E10" s="102"/>
      <c r="F10" s="103" t="s">
        <v>36</v>
      </c>
      <c r="G10" s="99">
        <v>3011</v>
      </c>
      <c r="H10" s="99"/>
      <c r="I10" s="99">
        <v>2</v>
      </c>
      <c r="J10" s="86">
        <f>G10-G9</f>
        <v>5</v>
      </c>
      <c r="K10" s="84">
        <f t="shared" si="0"/>
        <v>7</v>
      </c>
      <c r="L10" s="87">
        <f>(J10*K9)</f>
        <v>45</v>
      </c>
      <c r="M10" s="72"/>
    </row>
    <row r="11" spans="1:13" ht="12.75">
      <c r="A11" s="41"/>
      <c r="B11" s="41"/>
      <c r="C11" s="41"/>
      <c r="D11" s="42"/>
      <c r="E11" s="102"/>
      <c r="F11" s="103" t="s">
        <v>36</v>
      </c>
      <c r="G11" s="99">
        <v>3019</v>
      </c>
      <c r="H11" s="99">
        <v>4</v>
      </c>
      <c r="I11" s="99">
        <v>1</v>
      </c>
      <c r="J11" s="86">
        <f>G11-G10</f>
        <v>8</v>
      </c>
      <c r="K11" s="84">
        <f t="shared" si="0"/>
        <v>10</v>
      </c>
      <c r="L11" s="87">
        <f>(J11*K10)</f>
        <v>56</v>
      </c>
      <c r="M11" s="72"/>
    </row>
    <row r="12" spans="1:13" ht="12.75">
      <c r="A12" s="41"/>
      <c r="B12" s="41"/>
      <c r="C12" s="41"/>
      <c r="D12" s="42"/>
      <c r="E12" s="102"/>
      <c r="F12" s="103" t="s">
        <v>37</v>
      </c>
      <c r="G12" s="99">
        <v>3022</v>
      </c>
      <c r="H12" s="99"/>
      <c r="I12" s="99">
        <v>10</v>
      </c>
      <c r="J12" s="88">
        <f>G12-G11</f>
        <v>3</v>
      </c>
      <c r="K12" s="89">
        <f t="shared" si="0"/>
        <v>0</v>
      </c>
      <c r="L12" s="90">
        <f>(J12*K11)</f>
        <v>30</v>
      </c>
      <c r="M12" s="72"/>
    </row>
    <row r="13" spans="1:12" ht="15.75">
      <c r="A13" s="10"/>
      <c r="B13" s="10"/>
      <c r="C13" s="10"/>
      <c r="D13" s="19"/>
      <c r="E13" s="19"/>
      <c r="F13" s="66"/>
      <c r="G13" s="67"/>
      <c r="H13" s="67"/>
      <c r="I13" s="67"/>
      <c r="J13" s="74"/>
      <c r="K13" s="74"/>
      <c r="L13" s="75"/>
    </row>
    <row r="14" spans="1:12" ht="15.75">
      <c r="A14" s="7"/>
      <c r="B14" s="7"/>
      <c r="C14" s="7"/>
      <c r="D14" s="18"/>
      <c r="E14" s="18"/>
      <c r="F14" s="104"/>
      <c r="G14" s="105"/>
      <c r="H14" s="105"/>
      <c r="I14" s="105"/>
      <c r="J14" s="91"/>
      <c r="K14" s="91"/>
      <c r="L14" s="92"/>
    </row>
    <row r="15" spans="1:13" ht="12.75">
      <c r="A15" s="97">
        <v>37707</v>
      </c>
      <c r="B15" s="97" t="s">
        <v>38</v>
      </c>
      <c r="C15" s="98">
        <v>0.375</v>
      </c>
      <c r="D15" s="99">
        <v>12</v>
      </c>
      <c r="E15" s="99">
        <v>3</v>
      </c>
      <c r="F15" s="103" t="s">
        <v>40</v>
      </c>
      <c r="G15" s="99">
        <v>5012</v>
      </c>
      <c r="H15" s="99">
        <v>5</v>
      </c>
      <c r="I15" s="99"/>
      <c r="J15" s="93" t="s">
        <v>12</v>
      </c>
      <c r="K15" s="94">
        <f>(K14+(H15-I15))</f>
        <v>5</v>
      </c>
      <c r="L15" s="95" t="s">
        <v>12</v>
      </c>
      <c r="M15" s="72"/>
    </row>
    <row r="16" spans="1:13" ht="12.75">
      <c r="A16" s="96"/>
      <c r="B16" s="96"/>
      <c r="C16" s="96"/>
      <c r="D16" s="16"/>
      <c r="E16" s="101"/>
      <c r="F16" s="103" t="s">
        <v>36</v>
      </c>
      <c r="G16" s="99">
        <v>5020</v>
      </c>
      <c r="H16" s="99">
        <v>3</v>
      </c>
      <c r="I16" s="99">
        <v>1</v>
      </c>
      <c r="J16" s="86">
        <f>G16-G15</f>
        <v>8</v>
      </c>
      <c r="K16" s="84">
        <f>(K15+(H16-I16))</f>
        <v>7</v>
      </c>
      <c r="L16" s="87">
        <f>(J16*K15)</f>
        <v>40</v>
      </c>
      <c r="M16" s="72"/>
    </row>
    <row r="17" spans="1:13" ht="12.75">
      <c r="A17" s="41"/>
      <c r="B17" s="41"/>
      <c r="C17" s="41"/>
      <c r="D17" s="42"/>
      <c r="E17" s="102"/>
      <c r="F17" s="103" t="s">
        <v>36</v>
      </c>
      <c r="G17" s="99">
        <v>5024</v>
      </c>
      <c r="H17" s="99">
        <v>3</v>
      </c>
      <c r="I17" s="99"/>
      <c r="J17" s="86">
        <f>G17-G16</f>
        <v>4</v>
      </c>
      <c r="K17" s="84">
        <f>(K16+(H17-I17))</f>
        <v>10</v>
      </c>
      <c r="L17" s="87">
        <f>(J17*K16)</f>
        <v>28</v>
      </c>
      <c r="M17" s="72"/>
    </row>
    <row r="18" spans="1:13" ht="12.75">
      <c r="A18" s="41"/>
      <c r="B18" s="41"/>
      <c r="C18" s="41"/>
      <c r="D18" s="42"/>
      <c r="E18" s="102"/>
      <c r="F18" s="103" t="s">
        <v>36</v>
      </c>
      <c r="G18" s="99">
        <v>5029</v>
      </c>
      <c r="H18" s="99"/>
      <c r="I18" s="99">
        <v>6</v>
      </c>
      <c r="J18" s="86">
        <f>G18-G17</f>
        <v>5</v>
      </c>
      <c r="K18" s="84">
        <f>(K17+(H18-I18))</f>
        <v>4</v>
      </c>
      <c r="L18" s="87">
        <f>(J18*K17)</f>
        <v>50</v>
      </c>
      <c r="M18" s="72"/>
    </row>
    <row r="19" spans="1:13" ht="12.75">
      <c r="A19" s="41"/>
      <c r="B19" s="41"/>
      <c r="C19" s="41"/>
      <c r="D19" s="42"/>
      <c r="E19" s="102"/>
      <c r="F19" s="103" t="s">
        <v>37</v>
      </c>
      <c r="G19" s="99">
        <v>5033</v>
      </c>
      <c r="H19" s="99"/>
      <c r="I19" s="99">
        <v>4</v>
      </c>
      <c r="J19" s="88">
        <f>G19-G18</f>
        <v>4</v>
      </c>
      <c r="K19" s="89">
        <f>(K18+(H19-I19))</f>
        <v>0</v>
      </c>
      <c r="L19" s="90">
        <f>(J19*K18)</f>
        <v>16</v>
      </c>
      <c r="M19" s="72"/>
    </row>
    <row r="20" spans="1:12" ht="15.75">
      <c r="A20" s="10"/>
      <c r="B20" s="10"/>
      <c r="C20" s="10"/>
      <c r="D20" s="19"/>
      <c r="E20" s="19"/>
      <c r="F20" s="66"/>
      <c r="G20" s="67"/>
      <c r="H20" s="67"/>
      <c r="I20" s="67"/>
      <c r="J20" s="74"/>
      <c r="K20" s="74"/>
      <c r="L20" s="75"/>
    </row>
    <row r="21" spans="1:12" ht="15.75">
      <c r="A21" s="10"/>
      <c r="B21" s="28"/>
      <c r="C21" s="10"/>
      <c r="D21" s="19"/>
      <c r="E21" s="19"/>
      <c r="F21" s="143" t="s">
        <v>8</v>
      </c>
      <c r="G21" s="45"/>
      <c r="H21" s="144">
        <f>SUM(H7:H19)</f>
        <v>25</v>
      </c>
      <c r="I21" s="144"/>
      <c r="J21" s="41"/>
      <c r="K21" s="41"/>
      <c r="L21" s="144">
        <f>SUM(L7:L19)</f>
        <v>273</v>
      </c>
    </row>
    <row r="22" spans="1:6" ht="12.75" customHeight="1">
      <c r="A22" s="10" t="s">
        <v>8</v>
      </c>
      <c r="B22" s="29"/>
      <c r="C22" s="6"/>
      <c r="D22" s="20"/>
      <c r="E22" s="20"/>
      <c r="F22" s="6"/>
    </row>
    <row r="23" spans="1:7" ht="12.75">
      <c r="A23" s="6"/>
      <c r="B23" s="6"/>
      <c r="C23" s="6"/>
      <c r="D23" s="20"/>
      <c r="E23" s="20"/>
      <c r="F23" s="6"/>
      <c r="G23" s="6"/>
    </row>
    <row r="24" spans="1:7" ht="12.75">
      <c r="A24" s="6"/>
      <c r="B24" s="6"/>
      <c r="C24" s="6"/>
      <c r="D24" s="20"/>
      <c r="E24" s="20"/>
      <c r="F24" s="6"/>
      <c r="G24" s="9"/>
    </row>
    <row r="25" spans="1:7" ht="12.75">
      <c r="A25" s="6"/>
      <c r="B25" s="6"/>
      <c r="C25" s="6"/>
      <c r="D25" s="20"/>
      <c r="E25" s="20"/>
      <c r="F25" s="6"/>
      <c r="G25" s="6"/>
    </row>
    <row r="26" spans="1:7" ht="12.75">
      <c r="A26" s="6"/>
      <c r="B26" s="6"/>
      <c r="C26" s="6"/>
      <c r="D26" s="20"/>
      <c r="E26" s="20"/>
      <c r="F26" s="6"/>
      <c r="G26" s="6"/>
    </row>
    <row r="27" spans="1:7" ht="12.75">
      <c r="A27" s="6"/>
      <c r="B27" s="6"/>
      <c r="C27" s="6"/>
      <c r="D27" s="20"/>
      <c r="E27" s="20"/>
      <c r="F27" s="6"/>
      <c r="G27" s="6"/>
    </row>
    <row r="28" spans="1:9" ht="12.75">
      <c r="A28" s="6"/>
      <c r="B28" s="6"/>
      <c r="C28" s="6"/>
      <c r="D28" s="20"/>
      <c r="E28" s="20"/>
      <c r="F28" s="6"/>
      <c r="G28" s="6"/>
      <c r="H28" s="6"/>
      <c r="I28" s="6"/>
    </row>
    <row r="29" spans="1:9" ht="12.75">
      <c r="A29" s="6"/>
      <c r="B29" s="6"/>
      <c r="C29" s="6"/>
      <c r="D29" s="20"/>
      <c r="E29" s="20"/>
      <c r="F29" s="12"/>
      <c r="G29" s="12"/>
      <c r="H29" s="6"/>
      <c r="I29" s="6"/>
    </row>
    <row r="30" spans="1:9" ht="12.75">
      <c r="A30" s="6"/>
      <c r="B30" s="6"/>
      <c r="C30" s="6"/>
      <c r="D30" s="20"/>
      <c r="E30" s="20"/>
      <c r="F30" s="6"/>
      <c r="G30" s="6"/>
      <c r="H30" s="6"/>
      <c r="I30" s="6"/>
    </row>
    <row r="31" spans="1:12" ht="12.75">
      <c r="A31" s="6"/>
      <c r="B31" s="6"/>
      <c r="C31" s="6"/>
      <c r="D31" s="20"/>
      <c r="E31" s="20"/>
      <c r="F31" s="12"/>
      <c r="G31" s="12"/>
      <c r="H31" s="6"/>
      <c r="I31" s="6"/>
      <c r="J31" s="12"/>
      <c r="K31" s="12"/>
      <c r="L31" s="6"/>
    </row>
  </sheetData>
  <mergeCells count="3">
    <mergeCell ref="H4:I4"/>
    <mergeCell ref="J4:K4"/>
    <mergeCell ref="B2:L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D1" sqref="D1"/>
    </sheetView>
  </sheetViews>
  <sheetFormatPr defaultColWidth="9.140625" defaultRowHeight="12.75"/>
  <cols>
    <col min="1" max="1" width="11.421875" style="5" bestFit="1" customWidth="1"/>
    <col min="2" max="2" width="15.00390625" style="5" bestFit="1" customWidth="1"/>
    <col min="3" max="3" width="15.00390625" style="5" customWidth="1"/>
    <col min="4" max="4" width="12.57421875" style="5" customWidth="1"/>
    <col min="5" max="5" width="9.140625" style="5" customWidth="1"/>
    <col min="6" max="6" width="16.28125" style="5" customWidth="1"/>
    <col min="7" max="7" width="14.00390625" style="5" customWidth="1"/>
    <col min="8" max="8" width="4.57421875" style="5" bestFit="1" customWidth="1"/>
    <col min="9" max="9" width="5.28125" style="5" bestFit="1" customWidth="1"/>
    <col min="10" max="10" width="6.421875" style="5" bestFit="1" customWidth="1"/>
    <col min="11" max="11" width="14.8515625" style="5" bestFit="1" customWidth="1"/>
    <col min="12" max="12" width="5.8515625" style="5" bestFit="1" customWidth="1"/>
    <col min="13" max="16384" width="9.140625" style="5" customWidth="1"/>
  </cols>
  <sheetData>
    <row r="1" spans="1:8" ht="12.75">
      <c r="A1" s="1" t="s">
        <v>0</v>
      </c>
      <c r="B1" s="2"/>
      <c r="C1" s="3"/>
      <c r="D1" s="3"/>
      <c r="E1" s="4"/>
      <c r="F1" s="3"/>
      <c r="G1" s="3"/>
      <c r="H1" s="3"/>
    </row>
    <row r="2" spans="4:12" ht="12.75">
      <c r="D2" s="17"/>
      <c r="E2" s="20"/>
      <c r="F2" s="6"/>
      <c r="G2" s="6"/>
      <c r="H2" s="6"/>
      <c r="I2" s="6"/>
      <c r="J2" s="73"/>
      <c r="K2" s="73"/>
      <c r="L2" s="73"/>
    </row>
    <row r="3" spans="6:13" s="36" customFormat="1" ht="12">
      <c r="F3" s="36" t="s">
        <v>35</v>
      </c>
      <c r="H3" s="148" t="s">
        <v>9</v>
      </c>
      <c r="I3" s="153"/>
      <c r="J3" s="154" t="s">
        <v>2</v>
      </c>
      <c r="K3" s="155"/>
      <c r="L3" s="76" t="s">
        <v>3</v>
      </c>
      <c r="M3" s="70"/>
    </row>
    <row r="4" spans="1:13" s="34" customFormat="1" ht="12">
      <c r="A4" s="46" t="s">
        <v>4</v>
      </c>
      <c r="B4" s="34" t="s">
        <v>15</v>
      </c>
      <c r="C4" s="36" t="s">
        <v>26</v>
      </c>
      <c r="D4" s="36" t="s">
        <v>39</v>
      </c>
      <c r="E4" s="36" t="s">
        <v>5</v>
      </c>
      <c r="F4" s="36" t="s">
        <v>33</v>
      </c>
      <c r="G4" s="36" t="s">
        <v>1</v>
      </c>
      <c r="H4" s="34" t="s">
        <v>10</v>
      </c>
      <c r="I4" s="68" t="s">
        <v>11</v>
      </c>
      <c r="J4" s="77" t="s">
        <v>6</v>
      </c>
      <c r="K4" s="78" t="s">
        <v>17</v>
      </c>
      <c r="L4" s="79" t="s">
        <v>7</v>
      </c>
      <c r="M4" s="71"/>
    </row>
    <row r="5" spans="1:13" ht="12.75">
      <c r="A5" s="54"/>
      <c r="B5" s="54"/>
      <c r="C5" s="54"/>
      <c r="D5" s="55"/>
      <c r="E5" s="56"/>
      <c r="F5" s="49"/>
      <c r="G5" s="49"/>
      <c r="H5" s="49"/>
      <c r="I5" s="69"/>
      <c r="J5" s="80"/>
      <c r="K5" s="81"/>
      <c r="L5" s="82"/>
      <c r="M5" s="72"/>
    </row>
    <row r="6" spans="1:13" ht="15.75">
      <c r="A6" s="60">
        <v>37702</v>
      </c>
      <c r="B6" s="61" t="s">
        <v>21</v>
      </c>
      <c r="C6" s="62">
        <v>0.4166666666666667</v>
      </c>
      <c r="D6" s="53">
        <v>5</v>
      </c>
      <c r="E6" s="53">
        <v>2</v>
      </c>
      <c r="F6" s="51" t="s">
        <v>40</v>
      </c>
      <c r="G6" s="53">
        <v>3000</v>
      </c>
      <c r="H6" s="53">
        <v>2</v>
      </c>
      <c r="I6" s="63"/>
      <c r="J6" s="83" t="s">
        <v>12</v>
      </c>
      <c r="K6" s="84">
        <f aca="true" t="shared" si="0" ref="K6:K13">(K5+(H6-I6))</f>
        <v>2</v>
      </c>
      <c r="L6" s="85" t="s">
        <v>12</v>
      </c>
      <c r="M6" s="72"/>
    </row>
    <row r="7" spans="1:13" ht="15.75">
      <c r="A7" s="57"/>
      <c r="B7" s="57"/>
      <c r="C7" s="57"/>
      <c r="D7" s="58"/>
      <c r="E7" s="59"/>
      <c r="F7" s="51" t="s">
        <v>36</v>
      </c>
      <c r="G7" s="53">
        <v>3004</v>
      </c>
      <c r="H7" s="53">
        <v>3</v>
      </c>
      <c r="I7" s="63"/>
      <c r="J7" s="86">
        <f aca="true" t="shared" si="1" ref="J7:J13">G7-G6</f>
        <v>4</v>
      </c>
      <c r="K7" s="84">
        <f t="shared" si="0"/>
        <v>5</v>
      </c>
      <c r="L7" s="87">
        <f aca="true" t="shared" si="2" ref="L7:L13">(J7*K6)</f>
        <v>8</v>
      </c>
      <c r="M7" s="72"/>
    </row>
    <row r="8" spans="1:13" ht="15.75">
      <c r="A8" s="10"/>
      <c r="B8" s="10"/>
      <c r="C8" s="10"/>
      <c r="D8" s="19"/>
      <c r="E8" s="47"/>
      <c r="F8" s="51" t="s">
        <v>36</v>
      </c>
      <c r="G8" s="53">
        <v>3007</v>
      </c>
      <c r="H8" s="53">
        <v>1</v>
      </c>
      <c r="I8" s="63"/>
      <c r="J8" s="86">
        <f t="shared" si="1"/>
        <v>3</v>
      </c>
      <c r="K8" s="84">
        <f t="shared" si="0"/>
        <v>6</v>
      </c>
      <c r="L8" s="87">
        <f t="shared" si="2"/>
        <v>15</v>
      </c>
      <c r="M8" s="72"/>
    </row>
    <row r="9" spans="1:13" ht="15.75">
      <c r="A9" s="10"/>
      <c r="B9" s="10"/>
      <c r="C9" s="10"/>
      <c r="D9" s="19"/>
      <c r="E9" s="47"/>
      <c r="F9" s="51" t="s">
        <v>36</v>
      </c>
      <c r="G9" s="53">
        <v>3013</v>
      </c>
      <c r="H9" s="53"/>
      <c r="I9" s="63">
        <v>2</v>
      </c>
      <c r="J9" s="86">
        <f t="shared" si="1"/>
        <v>6</v>
      </c>
      <c r="K9" s="84">
        <f t="shared" si="0"/>
        <v>4</v>
      </c>
      <c r="L9" s="87">
        <f t="shared" si="2"/>
        <v>36</v>
      </c>
      <c r="M9" s="72"/>
    </row>
    <row r="10" spans="1:13" ht="15.75">
      <c r="A10" s="10"/>
      <c r="B10" s="10"/>
      <c r="C10" s="10"/>
      <c r="D10" s="19"/>
      <c r="E10" s="47"/>
      <c r="F10" s="51" t="s">
        <v>36</v>
      </c>
      <c r="G10" s="53">
        <v>3019</v>
      </c>
      <c r="H10" s="53">
        <v>4</v>
      </c>
      <c r="I10" s="63">
        <v>1</v>
      </c>
      <c r="J10" s="86">
        <f t="shared" si="1"/>
        <v>6</v>
      </c>
      <c r="K10" s="84">
        <f t="shared" si="0"/>
        <v>7</v>
      </c>
      <c r="L10" s="87">
        <f t="shared" si="2"/>
        <v>24</v>
      </c>
      <c r="M10" s="72"/>
    </row>
    <row r="11" spans="1:13" ht="15.75">
      <c r="A11" s="10"/>
      <c r="B11" s="10"/>
      <c r="C11" s="10"/>
      <c r="D11" s="19"/>
      <c r="E11" s="48"/>
      <c r="F11" s="51" t="s">
        <v>36</v>
      </c>
      <c r="G11" s="53">
        <v>3022</v>
      </c>
      <c r="H11" s="53">
        <v>2</v>
      </c>
      <c r="I11" s="63">
        <v>3</v>
      </c>
      <c r="J11" s="86">
        <f t="shared" si="1"/>
        <v>3</v>
      </c>
      <c r="K11" s="84">
        <f t="shared" si="0"/>
        <v>6</v>
      </c>
      <c r="L11" s="87">
        <f t="shared" si="2"/>
        <v>21</v>
      </c>
      <c r="M11" s="72"/>
    </row>
    <row r="12" spans="1:13" ht="15.75">
      <c r="A12" s="10"/>
      <c r="B12" s="10"/>
      <c r="C12" s="10"/>
      <c r="D12" s="19"/>
      <c r="E12" s="47"/>
      <c r="F12" s="51" t="s">
        <v>36</v>
      </c>
      <c r="G12" s="53">
        <v>3025</v>
      </c>
      <c r="H12" s="53">
        <v>4</v>
      </c>
      <c r="I12" s="63"/>
      <c r="J12" s="86">
        <f t="shared" si="1"/>
        <v>3</v>
      </c>
      <c r="K12" s="84">
        <f t="shared" si="0"/>
        <v>10</v>
      </c>
      <c r="L12" s="87">
        <f t="shared" si="2"/>
        <v>18</v>
      </c>
      <c r="M12" s="72"/>
    </row>
    <row r="13" spans="1:13" ht="15.75">
      <c r="A13" s="10"/>
      <c r="B13" s="10"/>
      <c r="C13" s="10"/>
      <c r="D13" s="19"/>
      <c r="E13" s="47"/>
      <c r="F13" s="51" t="s">
        <v>37</v>
      </c>
      <c r="G13" s="53">
        <v>3031</v>
      </c>
      <c r="H13" s="53"/>
      <c r="I13" s="63">
        <v>10</v>
      </c>
      <c r="J13" s="88">
        <f t="shared" si="1"/>
        <v>6</v>
      </c>
      <c r="K13" s="89">
        <f t="shared" si="0"/>
        <v>0</v>
      </c>
      <c r="L13" s="90">
        <f t="shared" si="2"/>
        <v>60</v>
      </c>
      <c r="M13" s="72"/>
    </row>
    <row r="14" spans="1:12" ht="15.75">
      <c r="A14" s="10"/>
      <c r="B14" s="10"/>
      <c r="C14" s="10"/>
      <c r="D14" s="19"/>
      <c r="E14" s="19"/>
      <c r="F14" s="50"/>
      <c r="G14" s="52"/>
      <c r="H14" s="52"/>
      <c r="I14" s="52"/>
      <c r="J14" s="74"/>
      <c r="K14" s="74"/>
      <c r="L14" s="75"/>
    </row>
    <row r="15" spans="1:12" ht="15.75">
      <c r="A15" s="7"/>
      <c r="B15" s="7"/>
      <c r="C15" s="7"/>
      <c r="D15" s="18"/>
      <c r="E15" s="18"/>
      <c r="F15" s="64"/>
      <c r="G15" s="65"/>
      <c r="H15" s="65"/>
      <c r="I15" s="65"/>
      <c r="J15" s="91"/>
      <c r="K15" s="91"/>
      <c r="L15" s="92"/>
    </row>
    <row r="16" spans="1:13" ht="15.75">
      <c r="A16" s="60">
        <v>37737</v>
      </c>
      <c r="B16" s="61" t="s">
        <v>21</v>
      </c>
      <c r="C16" s="62">
        <v>0.3958333333333333</v>
      </c>
      <c r="D16" s="53">
        <v>10</v>
      </c>
      <c r="E16" s="63">
        <v>3</v>
      </c>
      <c r="F16" s="51" t="s">
        <v>40</v>
      </c>
      <c r="G16" s="53">
        <v>6003</v>
      </c>
      <c r="H16" s="53">
        <v>2</v>
      </c>
      <c r="I16" s="53"/>
      <c r="J16" s="93" t="s">
        <v>12</v>
      </c>
      <c r="K16" s="94">
        <f>(K15+(H16-I16))</f>
        <v>2</v>
      </c>
      <c r="L16" s="95" t="s">
        <v>12</v>
      </c>
      <c r="M16" s="72"/>
    </row>
    <row r="17" spans="1:13" ht="15.75">
      <c r="A17" s="57"/>
      <c r="B17" s="57"/>
      <c r="C17" s="57"/>
      <c r="D17" s="58"/>
      <c r="E17" s="59"/>
      <c r="F17" s="51" t="s">
        <v>36</v>
      </c>
      <c r="G17" s="53">
        <v>6010</v>
      </c>
      <c r="H17" s="53">
        <v>3</v>
      </c>
      <c r="I17" s="53">
        <v>1</v>
      </c>
      <c r="J17" s="86">
        <f>G17-G16</f>
        <v>7</v>
      </c>
      <c r="K17" s="84">
        <f>(K16+(H17-I17))</f>
        <v>4</v>
      </c>
      <c r="L17" s="87">
        <f>(J17*K16)</f>
        <v>14</v>
      </c>
      <c r="M17" s="72"/>
    </row>
    <row r="18" spans="1:13" ht="15.75">
      <c r="A18" s="10"/>
      <c r="B18" s="10"/>
      <c r="C18" s="10"/>
      <c r="D18" s="19"/>
      <c r="E18" s="47"/>
      <c r="F18" s="51" t="s">
        <v>36</v>
      </c>
      <c r="G18" s="53">
        <v>6015</v>
      </c>
      <c r="H18" s="53">
        <v>4</v>
      </c>
      <c r="I18" s="53"/>
      <c r="J18" s="86">
        <f>G18-G17</f>
        <v>5</v>
      </c>
      <c r="K18" s="84">
        <f>(K17+(H18-I18))</f>
        <v>8</v>
      </c>
      <c r="L18" s="87">
        <f>(J18*K17)</f>
        <v>20</v>
      </c>
      <c r="M18" s="72"/>
    </row>
    <row r="19" spans="1:13" ht="15.75">
      <c r="A19" s="10"/>
      <c r="B19" s="10"/>
      <c r="C19" s="10"/>
      <c r="D19" s="19"/>
      <c r="E19" s="47"/>
      <c r="F19" s="51" t="s">
        <v>37</v>
      </c>
      <c r="G19" s="53">
        <v>6018</v>
      </c>
      <c r="H19" s="53"/>
      <c r="I19" s="53">
        <v>8</v>
      </c>
      <c r="J19" s="88">
        <f>G19-G18</f>
        <v>3</v>
      </c>
      <c r="K19" s="89">
        <f>(K18+(H19-I19))</f>
        <v>0</v>
      </c>
      <c r="L19" s="90">
        <f>(J19*K18)</f>
        <v>24</v>
      </c>
      <c r="M19" s="72"/>
    </row>
    <row r="20" spans="1:12" ht="15.75">
      <c r="A20" s="10"/>
      <c r="B20" s="10"/>
      <c r="C20" s="10"/>
      <c r="D20" s="19"/>
      <c r="E20" s="19"/>
      <c r="F20" s="66"/>
      <c r="G20" s="67"/>
      <c r="H20" s="67"/>
      <c r="I20" s="67"/>
      <c r="J20" s="74"/>
      <c r="K20" s="74"/>
      <c r="L20" s="75"/>
    </row>
    <row r="21" spans="1:12" ht="15.75">
      <c r="A21" s="10"/>
      <c r="B21" s="28" t="s">
        <v>25</v>
      </c>
      <c r="C21" s="10"/>
      <c r="D21" s="19"/>
      <c r="E21" s="19"/>
      <c r="F21" s="44"/>
      <c r="G21" s="45"/>
      <c r="H21" s="45"/>
      <c r="I21" s="45"/>
      <c r="J21" s="8"/>
      <c r="K21" s="8"/>
      <c r="L21" s="9"/>
    </row>
    <row r="22" spans="1:12" ht="15.75">
      <c r="A22" s="10" t="s">
        <v>8</v>
      </c>
      <c r="B22" s="29">
        <f>+COUNTA(B6:B20)</f>
        <v>2</v>
      </c>
      <c r="C22" s="6"/>
      <c r="D22" s="20"/>
      <c r="E22" s="20"/>
      <c r="F22" s="6"/>
      <c r="H22" s="11">
        <f>SUM(H6:H21)</f>
        <v>25</v>
      </c>
      <c r="I22" s="11"/>
      <c r="J22" s="10"/>
      <c r="K22" s="10"/>
      <c r="L22" s="11">
        <f>SUM(L6:L21)</f>
        <v>240</v>
      </c>
    </row>
    <row r="23" spans="1:7" ht="12.75">
      <c r="A23" s="6"/>
      <c r="B23" s="6"/>
      <c r="C23" s="6"/>
      <c r="D23" s="20"/>
      <c r="E23" s="20"/>
      <c r="F23" s="6"/>
      <c r="G23" s="6"/>
    </row>
    <row r="24" spans="1:7" ht="12.75">
      <c r="A24" s="6"/>
      <c r="B24" s="6"/>
      <c r="C24" s="6"/>
      <c r="D24" s="20"/>
      <c r="E24" s="20"/>
      <c r="F24" s="6"/>
      <c r="G24" s="9"/>
    </row>
    <row r="25" spans="1:7" ht="12.75">
      <c r="A25" s="6"/>
      <c r="B25" s="6"/>
      <c r="C25" s="6"/>
      <c r="D25" s="20"/>
      <c r="E25" s="20"/>
      <c r="F25" s="6"/>
      <c r="G25" s="6"/>
    </row>
    <row r="26" spans="1:7" ht="12.75">
      <c r="A26" s="6"/>
      <c r="B26" s="6"/>
      <c r="C26" s="6"/>
      <c r="D26" s="20"/>
      <c r="E26" s="20"/>
      <c r="F26" s="6"/>
      <c r="G26" s="6"/>
    </row>
    <row r="27" spans="1:7" ht="12.75">
      <c r="A27" s="6"/>
      <c r="B27" s="6"/>
      <c r="C27" s="6"/>
      <c r="D27" s="20"/>
      <c r="E27" s="20"/>
      <c r="F27" s="6"/>
      <c r="G27" s="6"/>
    </row>
  </sheetData>
  <mergeCells count="2">
    <mergeCell ref="H3:I3"/>
    <mergeCell ref="J3:K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D1" sqref="D1"/>
    </sheetView>
  </sheetViews>
  <sheetFormatPr defaultColWidth="9.140625" defaultRowHeight="12.75"/>
  <cols>
    <col min="1" max="1" width="11.421875" style="5" bestFit="1" customWidth="1"/>
    <col min="2" max="2" width="15.00390625" style="5" bestFit="1" customWidth="1"/>
    <col min="3" max="3" width="15.00390625" style="5" customWidth="1"/>
    <col min="4" max="4" width="12.57421875" style="5" customWidth="1"/>
    <col min="5" max="5" width="9.140625" style="5" customWidth="1"/>
    <col min="6" max="6" width="16.28125" style="5" customWidth="1"/>
    <col min="7" max="7" width="14.00390625" style="5" customWidth="1"/>
    <col min="8" max="8" width="4.57421875" style="5" bestFit="1" customWidth="1"/>
    <col min="9" max="9" width="5.28125" style="5" bestFit="1" customWidth="1"/>
    <col min="10" max="10" width="6.421875" style="5" bestFit="1" customWidth="1"/>
    <col min="11" max="11" width="14.8515625" style="5" bestFit="1" customWidth="1"/>
    <col min="12" max="12" width="5.8515625" style="5" bestFit="1" customWidth="1"/>
    <col min="13" max="16384" width="9.140625" style="5" customWidth="1"/>
  </cols>
  <sheetData>
    <row r="1" spans="1:8" ht="12.75">
      <c r="A1" s="1" t="s">
        <v>0</v>
      </c>
      <c r="B1" s="2"/>
      <c r="C1" s="3"/>
      <c r="D1" s="3"/>
      <c r="E1" s="4"/>
      <c r="F1" s="3"/>
      <c r="G1" s="3"/>
      <c r="H1" s="3"/>
    </row>
    <row r="2" spans="4:12" ht="12.75">
      <c r="D2" s="17"/>
      <c r="E2" s="20"/>
      <c r="F2" s="6"/>
      <c r="G2" s="6"/>
      <c r="H2" s="6"/>
      <c r="I2" s="6"/>
      <c r="J2" s="73"/>
      <c r="K2" s="73"/>
      <c r="L2" s="73"/>
    </row>
    <row r="3" spans="6:13" s="36" customFormat="1" ht="12">
      <c r="F3" s="36" t="s">
        <v>35</v>
      </c>
      <c r="H3" s="148" t="s">
        <v>9</v>
      </c>
      <c r="I3" s="153"/>
      <c r="J3" s="154" t="s">
        <v>2</v>
      </c>
      <c r="K3" s="155"/>
      <c r="L3" s="76" t="s">
        <v>3</v>
      </c>
      <c r="M3" s="70"/>
    </row>
    <row r="4" spans="1:13" s="34" customFormat="1" ht="12">
      <c r="A4" s="46" t="s">
        <v>4</v>
      </c>
      <c r="B4" s="34" t="s">
        <v>15</v>
      </c>
      <c r="C4" s="36" t="s">
        <v>26</v>
      </c>
      <c r="D4" s="36" t="s">
        <v>39</v>
      </c>
      <c r="E4" s="36" t="s">
        <v>5</v>
      </c>
      <c r="F4" s="36" t="s">
        <v>33</v>
      </c>
      <c r="G4" s="36" t="s">
        <v>1</v>
      </c>
      <c r="H4" s="34" t="s">
        <v>10</v>
      </c>
      <c r="I4" s="68" t="s">
        <v>11</v>
      </c>
      <c r="J4" s="77" t="s">
        <v>6</v>
      </c>
      <c r="K4" s="78" t="s">
        <v>17</v>
      </c>
      <c r="L4" s="79" t="s">
        <v>7</v>
      </c>
      <c r="M4" s="71"/>
    </row>
    <row r="5" spans="1:13" ht="12.75">
      <c r="A5" s="54"/>
      <c r="B5" s="54"/>
      <c r="C5" s="54"/>
      <c r="D5" s="55"/>
      <c r="E5" s="56"/>
      <c r="F5" s="49"/>
      <c r="G5" s="49"/>
      <c r="H5" s="49"/>
      <c r="I5" s="69"/>
      <c r="J5" s="80"/>
      <c r="K5" s="81"/>
      <c r="L5" s="82"/>
      <c r="M5" s="72"/>
    </row>
    <row r="6" spans="1:13" ht="15.75">
      <c r="A6" s="60">
        <v>37702</v>
      </c>
      <c r="B6" s="61" t="s">
        <v>21</v>
      </c>
      <c r="C6" s="62">
        <v>0.4166666666666667</v>
      </c>
      <c r="D6" s="53">
        <v>5</v>
      </c>
      <c r="E6" s="53">
        <v>2</v>
      </c>
      <c r="F6" s="51" t="s">
        <v>40</v>
      </c>
      <c r="G6" s="53">
        <v>3000</v>
      </c>
      <c r="H6" s="53">
        <v>2</v>
      </c>
      <c r="I6" s="63"/>
      <c r="J6" s="83" t="s">
        <v>12</v>
      </c>
      <c r="K6" s="84">
        <f>(K5+(H6-I6))</f>
        <v>2</v>
      </c>
      <c r="L6" s="85" t="s">
        <v>12</v>
      </c>
      <c r="M6" s="72"/>
    </row>
    <row r="7" spans="1:13" ht="15.75">
      <c r="A7" s="57"/>
      <c r="B7" s="57"/>
      <c r="C7" s="57"/>
      <c r="D7" s="58"/>
      <c r="E7" s="59"/>
      <c r="F7" s="51" t="s">
        <v>36</v>
      </c>
      <c r="G7" s="53">
        <v>3004</v>
      </c>
      <c r="H7" s="53">
        <v>3</v>
      </c>
      <c r="I7" s="63"/>
      <c r="J7" s="86">
        <f>G7-G6</f>
        <v>4</v>
      </c>
      <c r="K7" s="84">
        <f>(K6+(H7-I7))</f>
        <v>5</v>
      </c>
      <c r="L7" s="87">
        <f>(J7*K6)</f>
        <v>8</v>
      </c>
      <c r="M7" s="72"/>
    </row>
    <row r="8" spans="1:13" ht="15.75">
      <c r="A8" s="10"/>
      <c r="B8" s="10"/>
      <c r="C8" s="10"/>
      <c r="D8" s="19"/>
      <c r="E8" s="47"/>
      <c r="F8" s="51" t="s">
        <v>36</v>
      </c>
      <c r="G8" s="53">
        <v>3007</v>
      </c>
      <c r="H8" s="53">
        <v>1</v>
      </c>
      <c r="I8" s="63"/>
      <c r="J8" s="86">
        <f aca="true" t="shared" si="0" ref="J8:J13">G8-G7</f>
        <v>3</v>
      </c>
      <c r="K8" s="84">
        <f aca="true" t="shared" si="1" ref="K8:K13">(K7+(H8-I8))</f>
        <v>6</v>
      </c>
      <c r="L8" s="87">
        <f aca="true" t="shared" si="2" ref="L8:L13">(J8*K7)</f>
        <v>15</v>
      </c>
      <c r="M8" s="72"/>
    </row>
    <row r="9" spans="1:13" ht="15.75">
      <c r="A9" s="10"/>
      <c r="B9" s="10"/>
      <c r="C9" s="10"/>
      <c r="D9" s="19"/>
      <c r="E9" s="47"/>
      <c r="F9" s="51" t="s">
        <v>36</v>
      </c>
      <c r="G9" s="53">
        <v>3013</v>
      </c>
      <c r="H9" s="53"/>
      <c r="I9" s="63">
        <v>2</v>
      </c>
      <c r="J9" s="86">
        <f t="shared" si="0"/>
        <v>6</v>
      </c>
      <c r="K9" s="84">
        <f t="shared" si="1"/>
        <v>4</v>
      </c>
      <c r="L9" s="87">
        <f t="shared" si="2"/>
        <v>36</v>
      </c>
      <c r="M9" s="72"/>
    </row>
    <row r="10" spans="1:13" ht="15.75">
      <c r="A10" s="10"/>
      <c r="B10" s="10"/>
      <c r="C10" s="10"/>
      <c r="D10" s="19"/>
      <c r="E10" s="47"/>
      <c r="F10" s="51" t="s">
        <v>36</v>
      </c>
      <c r="G10" s="53">
        <v>3019</v>
      </c>
      <c r="H10" s="53">
        <v>4</v>
      </c>
      <c r="I10" s="63">
        <v>1</v>
      </c>
      <c r="J10" s="86">
        <f t="shared" si="0"/>
        <v>6</v>
      </c>
      <c r="K10" s="84">
        <f t="shared" si="1"/>
        <v>7</v>
      </c>
      <c r="L10" s="87">
        <f t="shared" si="2"/>
        <v>24</v>
      </c>
      <c r="M10" s="72"/>
    </row>
    <row r="11" spans="1:13" ht="15.75">
      <c r="A11" s="10"/>
      <c r="B11" s="10"/>
      <c r="C11" s="10"/>
      <c r="D11" s="19"/>
      <c r="E11" s="48"/>
      <c r="F11" s="51" t="s">
        <v>36</v>
      </c>
      <c r="G11" s="53">
        <v>3022</v>
      </c>
      <c r="H11" s="53">
        <v>2</v>
      </c>
      <c r="I11" s="63">
        <v>3</v>
      </c>
      <c r="J11" s="86">
        <f t="shared" si="0"/>
        <v>3</v>
      </c>
      <c r="K11" s="84">
        <f t="shared" si="1"/>
        <v>6</v>
      </c>
      <c r="L11" s="87">
        <f t="shared" si="2"/>
        <v>21</v>
      </c>
      <c r="M11" s="72"/>
    </row>
    <row r="12" spans="1:13" ht="15.75">
      <c r="A12" s="10"/>
      <c r="B12" s="10"/>
      <c r="C12" s="10"/>
      <c r="D12" s="19"/>
      <c r="E12" s="47"/>
      <c r="F12" s="51" t="s">
        <v>36</v>
      </c>
      <c r="G12" s="53">
        <v>3025</v>
      </c>
      <c r="H12" s="53">
        <v>4</v>
      </c>
      <c r="I12" s="63"/>
      <c r="J12" s="86">
        <f t="shared" si="0"/>
        <v>3</v>
      </c>
      <c r="K12" s="84">
        <f t="shared" si="1"/>
        <v>10</v>
      </c>
      <c r="L12" s="87">
        <f t="shared" si="2"/>
        <v>18</v>
      </c>
      <c r="M12" s="72"/>
    </row>
    <row r="13" spans="1:13" ht="15.75">
      <c r="A13" s="10"/>
      <c r="B13" s="10"/>
      <c r="C13" s="10"/>
      <c r="D13" s="19"/>
      <c r="E13" s="47"/>
      <c r="F13" s="51" t="s">
        <v>37</v>
      </c>
      <c r="G13" s="53">
        <v>3031</v>
      </c>
      <c r="H13" s="53"/>
      <c r="I13" s="63">
        <v>10</v>
      </c>
      <c r="J13" s="88">
        <f t="shared" si="0"/>
        <v>6</v>
      </c>
      <c r="K13" s="89">
        <f t="shared" si="1"/>
        <v>0</v>
      </c>
      <c r="L13" s="90">
        <f t="shared" si="2"/>
        <v>60</v>
      </c>
      <c r="M13" s="72"/>
    </row>
    <row r="14" spans="1:12" ht="15.75">
      <c r="A14" s="10"/>
      <c r="B14" s="10"/>
      <c r="C14" s="10"/>
      <c r="D14" s="19"/>
      <c r="E14" s="19"/>
      <c r="F14" s="50"/>
      <c r="G14" s="52"/>
      <c r="H14" s="52"/>
      <c r="I14" s="52"/>
      <c r="J14" s="74"/>
      <c r="K14" s="74"/>
      <c r="L14" s="75"/>
    </row>
    <row r="15" spans="1:12" ht="15.75">
      <c r="A15" s="7"/>
      <c r="B15" s="7"/>
      <c r="C15" s="7"/>
      <c r="D15" s="18"/>
      <c r="E15" s="18"/>
      <c r="F15" s="64"/>
      <c r="G15" s="65"/>
      <c r="H15" s="65"/>
      <c r="I15" s="65"/>
      <c r="J15" s="91"/>
      <c r="K15" s="91"/>
      <c r="L15" s="92"/>
    </row>
    <row r="16" spans="1:13" ht="15.75">
      <c r="A16" s="60">
        <v>37737</v>
      </c>
      <c r="B16" s="61" t="s">
        <v>21</v>
      </c>
      <c r="C16" s="62">
        <v>0.3958333333333333</v>
      </c>
      <c r="D16" s="53">
        <v>10</v>
      </c>
      <c r="E16" s="63">
        <v>3</v>
      </c>
      <c r="F16" s="51" t="s">
        <v>40</v>
      </c>
      <c r="G16" s="53">
        <v>7020</v>
      </c>
      <c r="H16" s="53">
        <v>2</v>
      </c>
      <c r="I16" s="53"/>
      <c r="J16" s="93" t="s">
        <v>12</v>
      </c>
      <c r="K16" s="94">
        <f>(K15+(H16-I16))</f>
        <v>2</v>
      </c>
      <c r="L16" s="95" t="s">
        <v>12</v>
      </c>
      <c r="M16" s="72"/>
    </row>
    <row r="17" spans="1:13" ht="15.75">
      <c r="A17" s="57"/>
      <c r="B17" s="57"/>
      <c r="C17" s="57"/>
      <c r="D17" s="58"/>
      <c r="E17" s="59"/>
      <c r="F17" s="51" t="s">
        <v>36</v>
      </c>
      <c r="G17" s="53">
        <v>7026</v>
      </c>
      <c r="H17" s="53">
        <v>3</v>
      </c>
      <c r="I17" s="53">
        <v>1</v>
      </c>
      <c r="J17" s="86">
        <f>G17-G16</f>
        <v>6</v>
      </c>
      <c r="K17" s="84">
        <f>(K16+(H17-I17))</f>
        <v>4</v>
      </c>
      <c r="L17" s="87">
        <f>(J17*K16)</f>
        <v>12</v>
      </c>
      <c r="M17" s="72"/>
    </row>
    <row r="18" spans="1:13" ht="15.75">
      <c r="A18" s="57"/>
      <c r="B18" s="57"/>
      <c r="C18" s="57"/>
      <c r="D18" s="58"/>
      <c r="E18" s="59"/>
      <c r="F18" s="51" t="s">
        <v>36</v>
      </c>
      <c r="G18" s="53">
        <v>7028</v>
      </c>
      <c r="H18" s="53">
        <v>2</v>
      </c>
      <c r="I18" s="53"/>
      <c r="J18" s="86">
        <f>G18-G17</f>
        <v>2</v>
      </c>
      <c r="K18" s="84">
        <f>(K17+(H18-I18))</f>
        <v>6</v>
      </c>
      <c r="L18" s="87">
        <f>(J18*K17)</f>
        <v>8</v>
      </c>
      <c r="M18" s="72"/>
    </row>
    <row r="19" spans="1:13" ht="15.75">
      <c r="A19" s="57"/>
      <c r="B19" s="57"/>
      <c r="C19" s="57"/>
      <c r="D19" s="58"/>
      <c r="E19" s="59"/>
      <c r="F19" s="51" t="s">
        <v>36</v>
      </c>
      <c r="G19" s="53">
        <v>7035</v>
      </c>
      <c r="H19" s="53"/>
      <c r="I19" s="53">
        <v>1</v>
      </c>
      <c r="J19" s="86">
        <f>G19-G18</f>
        <v>7</v>
      </c>
      <c r="K19" s="84">
        <f>(K18+(H19-I19))</f>
        <v>5</v>
      </c>
      <c r="L19" s="87">
        <f>(J19*K18)</f>
        <v>42</v>
      </c>
      <c r="M19" s="72"/>
    </row>
    <row r="20" spans="1:13" ht="15.75">
      <c r="A20" s="10"/>
      <c r="B20" s="10"/>
      <c r="C20" s="10"/>
      <c r="D20" s="19"/>
      <c r="E20" s="47"/>
      <c r="F20" s="51" t="s">
        <v>36</v>
      </c>
      <c r="G20" s="53">
        <v>7037</v>
      </c>
      <c r="H20" s="53">
        <v>4</v>
      </c>
      <c r="I20" s="53"/>
      <c r="J20" s="86">
        <f>G20-G17</f>
        <v>11</v>
      </c>
      <c r="K20" s="84">
        <f>(K17+(H20-I20))</f>
        <v>8</v>
      </c>
      <c r="L20" s="87">
        <f>(J20*K17)</f>
        <v>44</v>
      </c>
      <c r="M20" s="72"/>
    </row>
    <row r="21" spans="1:13" ht="15.75">
      <c r="A21" s="10"/>
      <c r="B21" s="10"/>
      <c r="C21" s="10"/>
      <c r="D21" s="19"/>
      <c r="E21" s="47"/>
      <c r="F21" s="51" t="s">
        <v>37</v>
      </c>
      <c r="G21" s="53">
        <v>7040</v>
      </c>
      <c r="H21" s="53"/>
      <c r="I21" s="53">
        <v>8</v>
      </c>
      <c r="J21" s="88">
        <f>G21-G20</f>
        <v>3</v>
      </c>
      <c r="K21" s="89">
        <f>(K20+(H21-I21))</f>
        <v>0</v>
      </c>
      <c r="L21" s="90">
        <f>(J21*K20)</f>
        <v>24</v>
      </c>
      <c r="M21" s="72"/>
    </row>
    <row r="22" spans="1:12" ht="15.75">
      <c r="A22" s="10"/>
      <c r="B22" s="10"/>
      <c r="C22" s="10"/>
      <c r="D22" s="19"/>
      <c r="E22" s="19"/>
      <c r="F22" s="66"/>
      <c r="G22" s="67"/>
      <c r="H22" s="67"/>
      <c r="I22" s="67"/>
      <c r="J22" s="74"/>
      <c r="K22" s="74"/>
      <c r="L22" s="75"/>
    </row>
    <row r="23" spans="1:12" ht="15.75">
      <c r="A23" s="10"/>
      <c r="B23" s="28" t="s">
        <v>25</v>
      </c>
      <c r="C23" s="10"/>
      <c r="D23" s="19"/>
      <c r="E23" s="19"/>
      <c r="F23" s="44"/>
      <c r="G23" s="45"/>
      <c r="H23" s="45"/>
      <c r="I23" s="45"/>
      <c r="J23" s="8"/>
      <c r="K23" s="8"/>
      <c r="L23" s="9"/>
    </row>
    <row r="24" spans="1:12" ht="15.75">
      <c r="A24" s="10" t="s">
        <v>8</v>
      </c>
      <c r="B24" s="29">
        <f>+COUNTA(B6:B22)</f>
        <v>2</v>
      </c>
      <c r="C24" s="6"/>
      <c r="D24" s="20"/>
      <c r="E24" s="20"/>
      <c r="F24" s="6"/>
      <c r="H24" s="11">
        <f>SUM(H6:H23)</f>
        <v>27</v>
      </c>
      <c r="I24" s="11"/>
      <c r="J24" s="10"/>
      <c r="K24" s="10"/>
      <c r="L24" s="11">
        <f>SUM(L6:L23)</f>
        <v>312</v>
      </c>
    </row>
    <row r="25" spans="1:7" ht="12.75">
      <c r="A25" s="6"/>
      <c r="B25" s="6"/>
      <c r="C25" s="6"/>
      <c r="D25" s="20"/>
      <c r="E25" s="20"/>
      <c r="F25" s="6"/>
      <c r="G25" s="6"/>
    </row>
    <row r="26" spans="1:7" ht="12.75">
      <c r="A26" s="6"/>
      <c r="B26" s="6"/>
      <c r="C26" s="6"/>
      <c r="D26" s="20"/>
      <c r="E26" s="20"/>
      <c r="F26" s="6"/>
      <c r="G26" s="9"/>
    </row>
    <row r="27" spans="1:7" ht="12.75">
      <c r="A27" s="6"/>
      <c r="B27" s="6"/>
      <c r="C27" s="6"/>
      <c r="D27" s="20"/>
      <c r="E27" s="20"/>
      <c r="F27" s="6"/>
      <c r="G27" s="6"/>
    </row>
    <row r="28" spans="1:7" ht="12.75">
      <c r="A28" s="6"/>
      <c r="B28" s="6"/>
      <c r="C28" s="6"/>
      <c r="D28" s="20"/>
      <c r="E28" s="20"/>
      <c r="F28" s="6"/>
      <c r="G28" s="6"/>
    </row>
    <row r="29" spans="1:7" ht="12.75">
      <c r="A29" s="6"/>
      <c r="B29" s="6"/>
      <c r="C29" s="6"/>
      <c r="D29" s="20"/>
      <c r="E29" s="20"/>
      <c r="F29" s="6"/>
      <c r="G29" s="6"/>
    </row>
  </sheetData>
  <mergeCells count="2">
    <mergeCell ref="H3:I3"/>
    <mergeCell ref="J3:K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kamp</dc:creator>
  <cp:keywords/>
  <dc:description/>
  <cp:lastModifiedBy>perk</cp:lastModifiedBy>
  <dcterms:created xsi:type="dcterms:W3CDTF">2003-03-20T20:35:48Z</dcterms:created>
  <dcterms:modified xsi:type="dcterms:W3CDTF">2003-11-06T22:09:58Z</dcterms:modified>
  <cp:category/>
  <cp:version/>
  <cp:contentType/>
  <cp:contentStatus/>
</cp:coreProperties>
</file>