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trength chart" sheetId="1" r:id="rId1"/>
    <sheet name="nonlin chart" sheetId="2" r:id="rId2"/>
    <sheet name="excitation" sheetId="3" r:id="rId3"/>
    <sheet name="remanent" sheetId="4" r:id="rId4"/>
    <sheet name="shape" sheetId="5" r:id="rId5"/>
    <sheet name="shape chart" sheetId="6" r:id="rId6"/>
    <sheet name="attributes" sheetId="7" r:id="rId7"/>
  </sheets>
  <definedNames>
    <definedName name="l_eff">'attributes'!$B$4</definedName>
    <definedName name="n_turns">'attributes'!$B$5</definedName>
    <definedName name="r_ap">'attributes'!$B$3</definedName>
  </definedNames>
  <calcPr fullCalcOnLoad="1"/>
</workbook>
</file>

<file path=xl/sharedStrings.xml><?xml version="1.0" encoding="utf-8"?>
<sst xmlns="http://schemas.openxmlformats.org/spreadsheetml/2006/main" count="79" uniqueCount="59">
  <si>
    <t>!May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</si>
  <si>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</si>
  <si>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</si>
  <si>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</si>
  <si>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</si>
  <si>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</si>
  <si>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</si>
  <si>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</si>
  <si>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</si>
  <si>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</si>
  <si>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B(0) avg</t>
  </si>
  <si>
    <t>B(180) avg</t>
  </si>
  <si>
    <t>B_rem</t>
  </si>
  <si>
    <t>T-m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</si>
  <si>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</si>
  <si>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</si>
  <si>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</si>
  <si>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</si>
  <si>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</si>
  <si>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</si>
  <si>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</si>
  <si>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B0</t>
  </si>
  <si>
    <t>T</t>
  </si>
  <si>
    <t>error</t>
  </si>
  <si>
    <t>expected TF</t>
  </si>
  <si>
    <t>!May  9 2000</t>
  </si>
  <si>
    <t>Exc</t>
  </si>
  <si>
    <t>itation data</t>
  </si>
  <si>
    <t>red</t>
  </si>
  <si>
    <t>_run_sn =   3497762</t>
  </si>
  <si>
    <t>----------</t>
  </si>
  <si>
    <t>---------------</t>
  </si>
  <si>
    <t>strength+remnant</t>
  </si>
  <si>
    <t>calc linear part</t>
  </si>
  <si>
    <t>meas-calc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</si>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</sst>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E+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EDBB001-1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excitation!$F$2</c:f>
              <c:strCache>
                <c:ptCount val="1"/>
                <c:pt idx="0">
                  <c:v>strength+remnant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52.84</c:v>
                </c:pt>
                <c:pt idx="2">
                  <c:v>102.63</c:v>
                </c:pt>
                <c:pt idx="3">
                  <c:v>202.45</c:v>
                </c:pt>
                <c:pt idx="4">
                  <c:v>302.17</c:v>
                </c:pt>
                <c:pt idx="5">
                  <c:v>401.79</c:v>
                </c:pt>
                <c:pt idx="6">
                  <c:v>501.63</c:v>
                </c:pt>
                <c:pt idx="7">
                  <c:v>601.33</c:v>
                </c:pt>
                <c:pt idx="8">
                  <c:v>701.16</c:v>
                </c:pt>
                <c:pt idx="9">
                  <c:v>800.89</c:v>
                </c:pt>
                <c:pt idx="10">
                  <c:v>900.61</c:v>
                </c:pt>
                <c:pt idx="11">
                  <c:v>1000.42</c:v>
                </c:pt>
                <c:pt idx="12">
                  <c:v>1100.13</c:v>
                </c:pt>
                <c:pt idx="13">
                  <c:v>1199.86</c:v>
                </c:pt>
                <c:pt idx="14">
                  <c:v>1299.68</c:v>
                </c:pt>
                <c:pt idx="15">
                  <c:v>1399.4</c:v>
                </c:pt>
                <c:pt idx="16">
                  <c:v>1449.32</c:v>
                </c:pt>
                <c:pt idx="17">
                  <c:v>1499.11</c:v>
                </c:pt>
                <c:pt idx="18">
                  <c:v>1549.02</c:v>
                </c:pt>
                <c:pt idx="19">
                  <c:v>1598.87</c:v>
                </c:pt>
                <c:pt idx="20">
                  <c:v>1698.56</c:v>
                </c:pt>
                <c:pt idx="21">
                  <c:v>1598.87</c:v>
                </c:pt>
                <c:pt idx="22">
                  <c:v>1499.13</c:v>
                </c:pt>
                <c:pt idx="23">
                  <c:v>1399.41</c:v>
                </c:pt>
                <c:pt idx="24">
                  <c:v>1199.87</c:v>
                </c:pt>
                <c:pt idx="25">
                  <c:v>1000.43</c:v>
                </c:pt>
                <c:pt idx="26">
                  <c:v>601.33</c:v>
                </c:pt>
                <c:pt idx="27">
                  <c:v>401.78</c:v>
                </c:pt>
                <c:pt idx="28">
                  <c:v>202.43</c:v>
                </c:pt>
                <c:pt idx="29">
                  <c:v>102.62</c:v>
                </c:pt>
                <c:pt idx="30">
                  <c:v>52.83</c:v>
                </c:pt>
                <c:pt idx="31">
                  <c:v>-0.03</c:v>
                </c:pt>
              </c:numCache>
            </c:numRef>
          </c:xVal>
          <c:yVal>
            <c:numRef>
              <c:f>excitation!$F$3:$F$34</c:f>
              <c:numCache>
                <c:ptCount val="32"/>
                <c:pt idx="0">
                  <c:v>0.00438834351539</c:v>
                </c:pt>
                <c:pt idx="1">
                  <c:v>0.17050825</c:v>
                </c:pt>
                <c:pt idx="2">
                  <c:v>0.32834925</c:v>
                </c:pt>
                <c:pt idx="3">
                  <c:v>0.6469612499999999</c:v>
                </c:pt>
                <c:pt idx="4">
                  <c:v>0.96569125</c:v>
                </c:pt>
                <c:pt idx="5">
                  <c:v>1.28410025</c:v>
                </c:pt>
                <c:pt idx="6">
                  <c:v>1.60271125</c:v>
                </c:pt>
                <c:pt idx="7">
                  <c:v>1.92027425</c:v>
                </c:pt>
                <c:pt idx="8">
                  <c:v>2.2374022499999997</c:v>
                </c:pt>
                <c:pt idx="9">
                  <c:v>2.55319525</c:v>
                </c:pt>
                <c:pt idx="10">
                  <c:v>2.86757525</c:v>
                </c:pt>
                <c:pt idx="11">
                  <c:v>3.17933025</c:v>
                </c:pt>
                <c:pt idx="12">
                  <c:v>3.48212625</c:v>
                </c:pt>
                <c:pt idx="13">
                  <c:v>3.7536692499999997</c:v>
                </c:pt>
                <c:pt idx="14">
                  <c:v>3.97597925</c:v>
                </c:pt>
                <c:pt idx="15">
                  <c:v>4.16729825</c:v>
                </c:pt>
                <c:pt idx="16">
                  <c:v>4.25540925</c:v>
                </c:pt>
                <c:pt idx="17">
                  <c:v>4.33915425</c:v>
                </c:pt>
                <c:pt idx="18">
                  <c:v>4.41957925</c:v>
                </c:pt>
                <c:pt idx="19">
                  <c:v>4.49666925</c:v>
                </c:pt>
                <c:pt idx="20">
                  <c:v>4.64252225</c:v>
                </c:pt>
                <c:pt idx="21">
                  <c:v>4.49960225</c:v>
                </c:pt>
                <c:pt idx="22">
                  <c:v>4.34416325</c:v>
                </c:pt>
                <c:pt idx="23">
                  <c:v>4.17479725</c:v>
                </c:pt>
                <c:pt idx="24">
                  <c:v>3.7700252499999998</c:v>
                </c:pt>
                <c:pt idx="25">
                  <c:v>3.19226025</c:v>
                </c:pt>
                <c:pt idx="26">
                  <c:v>1.9275342500000001</c:v>
                </c:pt>
                <c:pt idx="27">
                  <c:v>1.2898772500000002</c:v>
                </c:pt>
                <c:pt idx="28">
                  <c:v>0.65200625</c:v>
                </c:pt>
                <c:pt idx="29">
                  <c:v>0.33247925</c:v>
                </c:pt>
                <c:pt idx="30">
                  <c:v>0.17333825</c:v>
                </c:pt>
                <c:pt idx="31">
                  <c:v>0.0043881564846099995</c:v>
                </c:pt>
              </c:numCache>
            </c:numRef>
          </c:yVal>
          <c:smooth val="1"/>
        </c:ser>
        <c:axId val="20334517"/>
        <c:axId val="48792926"/>
      </c:scatterChart>
      <c:valAx>
        <c:axId val="203345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crossBetween val="midCat"/>
        <c:dispUnits/>
      </c:valAx>
      <c:valAx>
        <c:axId val="4879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334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EDBB001-1,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excitation!$H$2</c:f>
              <c:strCache>
                <c:ptCount val="1"/>
                <c:pt idx="0">
                  <c:v>meas-calc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52.84</c:v>
                </c:pt>
                <c:pt idx="2">
                  <c:v>102.63</c:v>
                </c:pt>
                <c:pt idx="3">
                  <c:v>202.45</c:v>
                </c:pt>
                <c:pt idx="4">
                  <c:v>302.17</c:v>
                </c:pt>
                <c:pt idx="5">
                  <c:v>401.79</c:v>
                </c:pt>
                <c:pt idx="6">
                  <c:v>501.63</c:v>
                </c:pt>
                <c:pt idx="7">
                  <c:v>601.33</c:v>
                </c:pt>
                <c:pt idx="8">
                  <c:v>701.16</c:v>
                </c:pt>
                <c:pt idx="9">
                  <c:v>800.89</c:v>
                </c:pt>
                <c:pt idx="10">
                  <c:v>900.61</c:v>
                </c:pt>
                <c:pt idx="11">
                  <c:v>1000.42</c:v>
                </c:pt>
                <c:pt idx="12">
                  <c:v>1100.13</c:v>
                </c:pt>
                <c:pt idx="13">
                  <c:v>1199.86</c:v>
                </c:pt>
                <c:pt idx="14">
                  <c:v>1299.68</c:v>
                </c:pt>
                <c:pt idx="15">
                  <c:v>1399.4</c:v>
                </c:pt>
                <c:pt idx="16">
                  <c:v>1449.32</c:v>
                </c:pt>
                <c:pt idx="17">
                  <c:v>1499.11</c:v>
                </c:pt>
                <c:pt idx="18">
                  <c:v>1549.02</c:v>
                </c:pt>
                <c:pt idx="19">
                  <c:v>1598.87</c:v>
                </c:pt>
                <c:pt idx="20">
                  <c:v>1698.56</c:v>
                </c:pt>
                <c:pt idx="21">
                  <c:v>1598.87</c:v>
                </c:pt>
                <c:pt idx="22">
                  <c:v>1499.13</c:v>
                </c:pt>
                <c:pt idx="23">
                  <c:v>1399.41</c:v>
                </c:pt>
                <c:pt idx="24">
                  <c:v>1199.87</c:v>
                </c:pt>
                <c:pt idx="25">
                  <c:v>1000.43</c:v>
                </c:pt>
                <c:pt idx="26">
                  <c:v>601.33</c:v>
                </c:pt>
                <c:pt idx="27">
                  <c:v>401.78</c:v>
                </c:pt>
                <c:pt idx="28">
                  <c:v>202.43</c:v>
                </c:pt>
                <c:pt idx="29">
                  <c:v>102.62</c:v>
                </c:pt>
                <c:pt idx="30">
                  <c:v>52.83</c:v>
                </c:pt>
                <c:pt idx="31">
                  <c:v>-0.03</c:v>
                </c:pt>
              </c:numCache>
            </c:numRef>
          </c:xVal>
          <c:yVal>
            <c:numRef>
              <c:f>excitation!$H$3:$H$34</c:f>
              <c:numCache>
                <c:ptCount val="32"/>
                <c:pt idx="0">
                  <c:v>0.00448404899398896</c:v>
                </c:pt>
                <c:pt idx="1">
                  <c:v>0.0019390003610327278</c:v>
                </c:pt>
                <c:pt idx="2">
                  <c:v>0.0009408077129596792</c:v>
                </c:pt>
                <c:pt idx="3">
                  <c:v>0.0011087785880218304</c:v>
                </c:pt>
                <c:pt idx="4">
                  <c:v>0.0017137677250805838</c:v>
                </c:pt>
                <c:pt idx="5">
                  <c:v>0.0023167751241359724</c:v>
                </c:pt>
                <c:pt idx="6">
                  <c:v>0.0024199423467989867</c:v>
                </c:pt>
                <c:pt idx="7">
                  <c:v>0.0019217351362568191</c:v>
                </c:pt>
                <c:pt idx="8">
                  <c:v>0.0005738041851190978</c:v>
                </c:pt>
                <c:pt idx="9">
                  <c:v>-0.0017901085040215037</c:v>
                </c:pt>
                <c:pt idx="10">
                  <c:v>-0.005535119366963048</c:v>
                </c:pt>
                <c:pt idx="11">
                  <c:v>-0.012192246665700512</c:v>
                </c:pt>
                <c:pt idx="12">
                  <c:v>-0.027489355702442708</c:v>
                </c:pt>
                <c:pt idx="13">
                  <c:v>-0.07410326839158321</c:v>
                </c:pt>
                <c:pt idx="14">
                  <c:v>-0.17023729751652095</c:v>
                </c:pt>
                <c:pt idx="15">
                  <c:v>-0.2970433083794628</c:v>
                </c:pt>
                <c:pt idx="16">
                  <c:v>-0.3681862247681309</c:v>
                </c:pt>
                <c:pt idx="17">
                  <c:v>-0.4432804174162035</c:v>
                </c:pt>
                <c:pt idx="18">
                  <c:v>-0.5220774319786727</c:v>
                </c:pt>
                <c:pt idx="19">
                  <c:v>-0.6040180355839437</c:v>
                </c:pt>
                <c:pt idx="20">
                  <c:v>-0.7761943409682859</c:v>
                </c:pt>
                <c:pt idx="21">
                  <c:v>-0.6010850355839441</c:v>
                </c:pt>
                <c:pt idx="22">
                  <c:v>-0.4383352210686029</c:v>
                </c:pt>
                <c:pt idx="23">
                  <c:v>-0.28957621020566204</c:v>
                </c:pt>
                <c:pt idx="24">
                  <c:v>-0.057779170217783005</c:v>
                </c:pt>
                <c:pt idx="25">
                  <c:v>0.000705851508099542</c:v>
                </c:pt>
                <c:pt idx="26">
                  <c:v>0.009181735136256863</c:v>
                </c:pt>
                <c:pt idx="27">
                  <c:v>0.008125676950335947</c:v>
                </c:pt>
                <c:pt idx="28">
                  <c:v>0.006217582240421238</c:v>
                </c:pt>
                <c:pt idx="29">
                  <c:v>0.005102709539159311</c:v>
                </c:pt>
                <c:pt idx="30">
                  <c:v>0.004800902187232392</c:v>
                </c:pt>
                <c:pt idx="31">
                  <c:v>0.004483861963208959</c:v>
                </c:pt>
              </c:numCache>
            </c:numRef>
          </c:yVal>
          <c:smooth val="1"/>
        </c:ser>
        <c:axId val="36483151"/>
        <c:axId val="59912904"/>
      </c:scatterChart>
      <c:valAx>
        <c:axId val="3648315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crossBetween val="midCat"/>
        <c:dispUnits/>
      </c:valAx>
      <c:valAx>
        <c:axId val="5991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6483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EDBB001-1,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shape!$E$9</c:f>
              <c:strCache>
                <c:ptCount val="1"/>
                <c:pt idx="0">
                  <c:v>shape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shape!$F$10:$F$30</c:f>
                <c:numCache>
                  <c:ptCount val="21"/>
                  <c:pt idx="0">
                    <c:v>7.003632E-05</c:v>
                  </c:pt>
                  <c:pt idx="1">
                    <c:v>5.120958E-05</c:v>
                  </c:pt>
                  <c:pt idx="2">
                    <c:v>5.449918E-05</c:v>
                  </c:pt>
                  <c:pt idx="3">
                    <c:v>5.335093E-05</c:v>
                  </c:pt>
                  <c:pt idx="4">
                    <c:v>5.2875E-05</c:v>
                  </c:pt>
                  <c:pt idx="5">
                    <c:v>6.07526E-05</c:v>
                  </c:pt>
                  <c:pt idx="6">
                    <c:v>3.676145E-05</c:v>
                  </c:pt>
                  <c:pt idx="7">
                    <c:v>1.590391E-05</c:v>
                  </c:pt>
                  <c:pt idx="8">
                    <c:v>1.403585E-05</c:v>
                  </c:pt>
                  <c:pt idx="9">
                    <c:v>4.324442E-05</c:v>
                  </c:pt>
                  <c:pt idx="10">
                    <c:v>2.783165E-05</c:v>
                  </c:pt>
                  <c:pt idx="11">
                    <c:v>1.552103E-05</c:v>
                  </c:pt>
                  <c:pt idx="12">
                    <c:v>2.299204E-05</c:v>
                  </c:pt>
                  <c:pt idx="13">
                    <c:v>6.468211E-06</c:v>
                  </c:pt>
                  <c:pt idx="14">
                    <c:v>3.20537E-05</c:v>
                  </c:pt>
                  <c:pt idx="15">
                    <c:v>2.349684E-05</c:v>
                  </c:pt>
                  <c:pt idx="16">
                    <c:v>2.20913E-05</c:v>
                  </c:pt>
                  <c:pt idx="17">
                    <c:v>1.576955E-05</c:v>
                  </c:pt>
                  <c:pt idx="18">
                    <c:v>3.012466E-05</c:v>
                  </c:pt>
                  <c:pt idx="19">
                    <c:v>6.614849E-06</c:v>
                  </c:pt>
                  <c:pt idx="20">
                    <c:v>1.005129E-05</c:v>
                  </c:pt>
                </c:numCache>
              </c:numRef>
            </c:plus>
            <c:minus>
              <c:numRef>
                <c:f>shape!$F$10:$F$30</c:f>
                <c:numCache>
                  <c:ptCount val="21"/>
                  <c:pt idx="0">
                    <c:v>7.003632E-05</c:v>
                  </c:pt>
                  <c:pt idx="1">
                    <c:v>5.120958E-05</c:v>
                  </c:pt>
                  <c:pt idx="2">
                    <c:v>5.449918E-05</c:v>
                  </c:pt>
                  <c:pt idx="3">
                    <c:v>5.335093E-05</c:v>
                  </c:pt>
                  <c:pt idx="4">
                    <c:v>5.2875E-05</c:v>
                  </c:pt>
                  <c:pt idx="5">
                    <c:v>6.07526E-05</c:v>
                  </c:pt>
                  <c:pt idx="6">
                    <c:v>3.676145E-05</c:v>
                  </c:pt>
                  <c:pt idx="7">
                    <c:v>1.590391E-05</c:v>
                  </c:pt>
                  <c:pt idx="8">
                    <c:v>1.403585E-05</c:v>
                  </c:pt>
                  <c:pt idx="9">
                    <c:v>4.324442E-05</c:v>
                  </c:pt>
                  <c:pt idx="10">
                    <c:v>2.783165E-05</c:v>
                  </c:pt>
                  <c:pt idx="11">
                    <c:v>1.552103E-05</c:v>
                  </c:pt>
                  <c:pt idx="12">
                    <c:v>2.299204E-05</c:v>
                  </c:pt>
                  <c:pt idx="13">
                    <c:v>6.468211E-06</c:v>
                  </c:pt>
                  <c:pt idx="14">
                    <c:v>3.20537E-05</c:v>
                  </c:pt>
                  <c:pt idx="15">
                    <c:v>2.349684E-05</c:v>
                  </c:pt>
                  <c:pt idx="16">
                    <c:v>2.20913E-05</c:v>
                  </c:pt>
                  <c:pt idx="17">
                    <c:v>1.576955E-05</c:v>
                  </c:pt>
                  <c:pt idx="18">
                    <c:v>3.012466E-05</c:v>
                  </c:pt>
                  <c:pt idx="19">
                    <c:v>6.614849E-06</c:v>
                  </c:pt>
                  <c:pt idx="20">
                    <c:v>1.005129E-05</c:v>
                  </c:pt>
                </c:numCache>
              </c:numRef>
            </c:minus>
            <c:noEndCap val="0"/>
          </c:errBars>
          <c:xVal>
            <c:numRef>
              <c:f>shape!$B$10:$B$30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shape!$E$10:$E$30</c:f>
              <c:numCache>
                <c:ptCount val="21"/>
                <c:pt idx="0">
                  <c:v>-0.001197393</c:v>
                </c:pt>
                <c:pt idx="1">
                  <c:v>-0.0006528048</c:v>
                </c:pt>
                <c:pt idx="2">
                  <c:v>-0.0003639899</c:v>
                </c:pt>
                <c:pt idx="3">
                  <c:v>-0.0002600927</c:v>
                </c:pt>
                <c:pt idx="4">
                  <c:v>-0.0001754403</c:v>
                </c:pt>
                <c:pt idx="5">
                  <c:v>-0.0001317487</c:v>
                </c:pt>
                <c:pt idx="6">
                  <c:v>-0.0001147917</c:v>
                </c:pt>
                <c:pt idx="7">
                  <c:v>-6.78901E-05</c:v>
                </c:pt>
                <c:pt idx="8">
                  <c:v>-5.224855E-05</c:v>
                </c:pt>
                <c:pt idx="9">
                  <c:v>-2.034584E-05</c:v>
                </c:pt>
                <c:pt idx="10">
                  <c:v>5.263134E-18</c:v>
                </c:pt>
                <c:pt idx="11">
                  <c:v>2.493414E-05</c:v>
                </c:pt>
                <c:pt idx="12">
                  <c:v>-4.540873E-06</c:v>
                </c:pt>
                <c:pt idx="13">
                  <c:v>-9.845324E-06</c:v>
                </c:pt>
                <c:pt idx="14">
                  <c:v>-1.821063E-05</c:v>
                </c:pt>
                <c:pt idx="15">
                  <c:v>-2.730528E-05</c:v>
                </c:pt>
                <c:pt idx="16">
                  <c:v>-6.759813E-05</c:v>
                </c:pt>
                <c:pt idx="17">
                  <c:v>-0.0001170979</c:v>
                </c:pt>
                <c:pt idx="18">
                  <c:v>-0.0002424721</c:v>
                </c:pt>
                <c:pt idx="19">
                  <c:v>-0.0005246128</c:v>
                </c:pt>
                <c:pt idx="20">
                  <c:v>-0.001077402</c:v>
                </c:pt>
              </c:numCache>
            </c:numRef>
          </c:yVal>
          <c:smooth val="1"/>
        </c:ser>
        <c:axId val="2345225"/>
        <c:axId val="21107026"/>
      </c:scatterChart>
      <c:valAx>
        <c:axId val="234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crossBetween val="midCat"/>
        <c:dispUnits/>
      </c:valAx>
      <c:valAx>
        <c:axId val="21107026"/>
        <c:scaling>
          <c:orientation val="minMax"/>
          <c:min val="-0.0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355" verticalDpi="35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D34" sqref="D34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10.140625" style="0" bestFit="1" customWidth="1"/>
    <col min="4" max="4" width="11.8515625" style="0" bestFit="1" customWidth="1"/>
    <col min="5" max="5" width="18.00390625" style="0" bestFit="1" customWidth="1"/>
    <col min="6" max="6" width="15.57421875" style="0" bestFit="1" customWidth="1"/>
    <col min="7" max="7" width="13.140625" style="0" bestFit="1" customWidth="1"/>
  </cols>
  <sheetData>
    <row r="1" spans="1:5" ht="12.75">
      <c r="A1" t="s">
        <v>25</v>
      </c>
      <c r="B1" t="s">
        <v>26</v>
      </c>
      <c r="C1" t="s">
        <v>27</v>
      </c>
      <c r="D1" t="s">
        <v>28</v>
      </c>
      <c r="E1" t="s">
        <v>29</v>
      </c>
    </row>
    <row r="2" spans="1:8" ht="12.7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32</v>
      </c>
      <c r="G2" t="s">
        <v>33</v>
      </c>
      <c r="H2" t="s">
        <v>34</v>
      </c>
    </row>
    <row r="3" spans="1:8" ht="12.75">
      <c r="A3">
        <v>1</v>
      </c>
      <c r="B3">
        <v>-0.03</v>
      </c>
      <c r="C3">
        <v>0</v>
      </c>
      <c r="D3" s="1">
        <v>9.351539E-08</v>
      </c>
      <c r="E3" s="1">
        <v>3.083061E-05</v>
      </c>
      <c r="F3" s="1">
        <f>D3+remanent!$D$12</f>
        <v>0.00438834351539</v>
      </c>
      <c r="G3" s="1">
        <f>B3*attributes!$B$7</f>
        <v>-9.570547859895946E-05</v>
      </c>
      <c r="H3" s="1">
        <f>F3-G3</f>
        <v>0.00448404899398896</v>
      </c>
    </row>
    <row r="4" spans="1:8" ht="12.75">
      <c r="A4">
        <v>2</v>
      </c>
      <c r="B4">
        <v>52.84</v>
      </c>
      <c r="C4">
        <v>0</v>
      </c>
      <c r="D4">
        <v>0.16612</v>
      </c>
      <c r="E4" s="1">
        <v>3.107562E-05</v>
      </c>
      <c r="F4" s="1">
        <f>D4+remanent!$D$12</f>
        <v>0.17050825</v>
      </c>
      <c r="G4" s="1">
        <f>B4*attributes!$B$7</f>
        <v>0.16856924963896727</v>
      </c>
      <c r="H4" s="1">
        <f aca="true" t="shared" si="0" ref="H4:H34">F4-G4</f>
        <v>0.0019390003610327278</v>
      </c>
    </row>
    <row r="5" spans="1:8" ht="12.75">
      <c r="A5">
        <v>3</v>
      </c>
      <c r="B5">
        <v>102.63</v>
      </c>
      <c r="C5">
        <v>0</v>
      </c>
      <c r="D5">
        <v>0.323961</v>
      </c>
      <c r="E5" s="1">
        <v>1.272546E-05</v>
      </c>
      <c r="F5" s="1">
        <f>D5+remanent!$D$12</f>
        <v>0.32834925</v>
      </c>
      <c r="G5" s="1">
        <f>B5*attributes!$B$7</f>
        <v>0.3274084422870403</v>
      </c>
      <c r="H5" s="1">
        <f t="shared" si="0"/>
        <v>0.0009408077129596792</v>
      </c>
    </row>
    <row r="6" spans="1:8" ht="12.75">
      <c r="A6">
        <v>4</v>
      </c>
      <c r="B6">
        <v>202.45</v>
      </c>
      <c r="C6">
        <v>0</v>
      </c>
      <c r="D6">
        <v>0.642573</v>
      </c>
      <c r="E6" s="1">
        <v>2.28112E-05</v>
      </c>
      <c r="F6" s="1">
        <f>D6+remanent!$D$12</f>
        <v>0.6469612499999999</v>
      </c>
      <c r="G6" s="1">
        <f>B6*attributes!$B$7</f>
        <v>0.6458524714119781</v>
      </c>
      <c r="H6" s="1">
        <f t="shared" si="0"/>
        <v>0.0011087785880218304</v>
      </c>
    </row>
    <row r="7" spans="1:8" ht="12.75">
      <c r="A7">
        <v>5</v>
      </c>
      <c r="B7">
        <v>302.17</v>
      </c>
      <c r="C7">
        <v>0</v>
      </c>
      <c r="D7">
        <v>0.961303</v>
      </c>
      <c r="E7" s="1">
        <v>3.608674E-06</v>
      </c>
      <c r="F7" s="1">
        <f>D7+remanent!$D$12</f>
        <v>0.96569125</v>
      </c>
      <c r="G7" s="1">
        <f>B7*attributes!$B$7</f>
        <v>0.9639774822749194</v>
      </c>
      <c r="H7" s="1">
        <f t="shared" si="0"/>
        <v>0.0017137677250805838</v>
      </c>
    </row>
    <row r="8" spans="1:8" ht="12.75">
      <c r="A8">
        <v>6</v>
      </c>
      <c r="B8">
        <v>401.79</v>
      </c>
      <c r="C8">
        <v>0</v>
      </c>
      <c r="D8">
        <v>1.279712</v>
      </c>
      <c r="E8" s="1">
        <v>1.283937E-05</v>
      </c>
      <c r="F8" s="1">
        <f>D8+remanent!$D$12</f>
        <v>1.28410025</v>
      </c>
      <c r="G8" s="1">
        <f>B8*attributes!$B$7</f>
        <v>1.281783474875864</v>
      </c>
      <c r="H8" s="1">
        <f t="shared" si="0"/>
        <v>0.0023167751241359724</v>
      </c>
    </row>
    <row r="9" spans="1:8" ht="12.75">
      <c r="A9">
        <v>7</v>
      </c>
      <c r="B9">
        <v>501.63</v>
      </c>
      <c r="C9">
        <v>0</v>
      </c>
      <c r="D9">
        <v>1.598323</v>
      </c>
      <c r="E9" s="1">
        <v>2.333405E-05</v>
      </c>
      <c r="F9" s="1">
        <f>D9+remanent!$D$12</f>
        <v>1.60271125</v>
      </c>
      <c r="G9" s="1">
        <f>B9*attributes!$B$7</f>
        <v>1.600291307653201</v>
      </c>
      <c r="H9" s="1">
        <f t="shared" si="0"/>
        <v>0.0024199423467989867</v>
      </c>
    </row>
    <row r="10" spans="1:8" ht="12.75">
      <c r="A10">
        <v>8</v>
      </c>
      <c r="B10">
        <v>601.33</v>
      </c>
      <c r="C10">
        <v>0</v>
      </c>
      <c r="D10">
        <v>1.915886</v>
      </c>
      <c r="E10" s="1">
        <v>2.584542E-05</v>
      </c>
      <c r="F10" s="1">
        <f>D10+remanent!$D$12</f>
        <v>1.92027425</v>
      </c>
      <c r="G10" s="1">
        <f>B10*attributes!$B$7</f>
        <v>1.9183525148637433</v>
      </c>
      <c r="H10" s="1">
        <f t="shared" si="0"/>
        <v>0.0019217351362568191</v>
      </c>
    </row>
    <row r="11" spans="1:8" ht="12.75">
      <c r="A11">
        <v>9</v>
      </c>
      <c r="B11">
        <v>701.16</v>
      </c>
      <c r="C11">
        <v>0</v>
      </c>
      <c r="D11">
        <v>2.233014</v>
      </c>
      <c r="E11" s="1">
        <v>6.903793E-06</v>
      </c>
      <c r="F11" s="1">
        <f>D11+remanent!$D$12</f>
        <v>2.2374022499999997</v>
      </c>
      <c r="G11" s="1">
        <f>B11*attributes!$B$7</f>
        <v>2.2368284458148806</v>
      </c>
      <c r="H11" s="1">
        <f t="shared" si="0"/>
        <v>0.0005738041851190978</v>
      </c>
    </row>
    <row r="12" spans="1:8" ht="12.75">
      <c r="A12">
        <v>10</v>
      </c>
      <c r="B12">
        <v>800.89</v>
      </c>
      <c r="C12">
        <v>0</v>
      </c>
      <c r="D12">
        <v>2.548807</v>
      </c>
      <c r="E12" s="1">
        <v>6.41386E-06</v>
      </c>
      <c r="F12" s="1">
        <f>D12+remanent!$D$12</f>
        <v>2.55319525</v>
      </c>
      <c r="G12" s="1">
        <f>B12*attributes!$B$7</f>
        <v>2.5549853585040214</v>
      </c>
      <c r="H12" s="1">
        <f t="shared" si="0"/>
        <v>-0.0017901085040215037</v>
      </c>
    </row>
    <row r="13" spans="1:8" ht="12.75">
      <c r="A13">
        <v>11</v>
      </c>
      <c r="B13">
        <v>900.61</v>
      </c>
      <c r="C13">
        <v>0</v>
      </c>
      <c r="D13">
        <v>2.863187</v>
      </c>
      <c r="E13" s="1">
        <v>5.27628E-06</v>
      </c>
      <c r="F13" s="1">
        <f>D13+remanent!$D$12</f>
        <v>2.86757525</v>
      </c>
      <c r="G13" s="1">
        <f>B13*attributes!$B$7</f>
        <v>2.873110369366963</v>
      </c>
      <c r="H13" s="1">
        <f t="shared" si="0"/>
        <v>-0.005535119366963048</v>
      </c>
    </row>
    <row r="14" spans="1:8" ht="12.75">
      <c r="A14">
        <v>12</v>
      </c>
      <c r="B14">
        <v>1000.42</v>
      </c>
      <c r="C14">
        <v>0</v>
      </c>
      <c r="D14">
        <v>3.174942</v>
      </c>
      <c r="E14" s="1">
        <v>3.160216E-05</v>
      </c>
      <c r="F14" s="1">
        <f>D14+remanent!$D$12</f>
        <v>3.17933025</v>
      </c>
      <c r="G14" s="1">
        <f>B14*attributes!$B$7</f>
        <v>3.1915224966657005</v>
      </c>
      <c r="H14" s="1">
        <f t="shared" si="0"/>
        <v>-0.012192246665700512</v>
      </c>
    </row>
    <row r="15" spans="1:8" ht="12.75">
      <c r="A15">
        <v>13</v>
      </c>
      <c r="B15">
        <v>1100.13</v>
      </c>
      <c r="C15">
        <v>0</v>
      </c>
      <c r="D15">
        <v>3.477738</v>
      </c>
      <c r="E15" s="1">
        <v>3.262956E-05</v>
      </c>
      <c r="F15" s="1">
        <f>D15+remanent!$D$12</f>
        <v>3.48212625</v>
      </c>
      <c r="G15" s="1">
        <f>B15*attributes!$B$7</f>
        <v>3.5096156057024426</v>
      </c>
      <c r="H15" s="1">
        <f t="shared" si="0"/>
        <v>-0.027489355702442708</v>
      </c>
    </row>
    <row r="16" spans="1:8" ht="12.75">
      <c r="A16">
        <v>14</v>
      </c>
      <c r="B16">
        <v>1199.86</v>
      </c>
      <c r="C16">
        <v>0</v>
      </c>
      <c r="D16">
        <v>3.749281</v>
      </c>
      <c r="E16" s="1">
        <v>4.997228E-05</v>
      </c>
      <c r="F16" s="1">
        <f>D16+remanent!$D$12</f>
        <v>3.7536692499999997</v>
      </c>
      <c r="G16" s="1">
        <f>B16*attributes!$B$7</f>
        <v>3.827772518391583</v>
      </c>
      <c r="H16" s="1">
        <f t="shared" si="0"/>
        <v>-0.07410326839158321</v>
      </c>
    </row>
    <row r="17" spans="1:8" ht="12.75">
      <c r="A17">
        <v>15</v>
      </c>
      <c r="B17">
        <v>1299.68</v>
      </c>
      <c r="C17">
        <v>0</v>
      </c>
      <c r="D17">
        <v>3.971591</v>
      </c>
      <c r="E17" s="1">
        <v>1.796243E-05</v>
      </c>
      <c r="F17" s="1">
        <f>D17+remanent!$D$12</f>
        <v>3.97597925</v>
      </c>
      <c r="G17" s="1">
        <f>B17*attributes!$B$7</f>
        <v>4.146216547516521</v>
      </c>
      <c r="H17" s="1">
        <f t="shared" si="0"/>
        <v>-0.17023729751652095</v>
      </c>
    </row>
    <row r="18" spans="1:8" ht="12.75">
      <c r="A18">
        <v>16</v>
      </c>
      <c r="B18">
        <v>1399.4</v>
      </c>
      <c r="C18">
        <v>0</v>
      </c>
      <c r="D18">
        <v>4.16291</v>
      </c>
      <c r="E18" s="1">
        <v>2.673201E-05</v>
      </c>
      <c r="F18" s="1">
        <f>D18+remanent!$D$12</f>
        <v>4.16729825</v>
      </c>
      <c r="G18" s="1">
        <f>B18*attributes!$B$7</f>
        <v>4.464341558379463</v>
      </c>
      <c r="H18" s="1">
        <f t="shared" si="0"/>
        <v>-0.2970433083794628</v>
      </c>
    </row>
    <row r="19" spans="1:8" ht="12.75">
      <c r="A19">
        <v>17</v>
      </c>
      <c r="B19">
        <v>1449.32</v>
      </c>
      <c r="C19">
        <v>0</v>
      </c>
      <c r="D19">
        <v>4.251021</v>
      </c>
      <c r="E19" s="1">
        <v>1.813938E-05</v>
      </c>
      <c r="F19" s="1">
        <f>D19+remanent!$D$12</f>
        <v>4.25540925</v>
      </c>
      <c r="G19" s="1">
        <f>B19*attributes!$B$7</f>
        <v>4.6235954747681305</v>
      </c>
      <c r="H19" s="1">
        <f t="shared" si="0"/>
        <v>-0.3681862247681309</v>
      </c>
    </row>
    <row r="20" spans="1:8" ht="12.75">
      <c r="A20">
        <v>18</v>
      </c>
      <c r="B20">
        <v>1499.11</v>
      </c>
      <c r="C20">
        <v>0</v>
      </c>
      <c r="D20">
        <v>4.334766</v>
      </c>
      <c r="E20" s="1">
        <v>2.51172E-05</v>
      </c>
      <c r="F20" s="1">
        <f>D20+remanent!$D$12</f>
        <v>4.33915425</v>
      </c>
      <c r="G20" s="1">
        <f>B20*attributes!$B$7</f>
        <v>4.7824346674162035</v>
      </c>
      <c r="H20" s="1">
        <f t="shared" si="0"/>
        <v>-0.4432804174162035</v>
      </c>
    </row>
    <row r="21" spans="1:8" ht="12.75">
      <c r="A21">
        <v>19</v>
      </c>
      <c r="B21">
        <v>1549.02</v>
      </c>
      <c r="C21">
        <v>0</v>
      </c>
      <c r="D21">
        <v>4.415191</v>
      </c>
      <c r="E21" s="1">
        <v>1.306544E-05</v>
      </c>
      <c r="F21" s="1">
        <f>D21+remanent!$D$12</f>
        <v>4.41957925</v>
      </c>
      <c r="G21" s="1">
        <f>B21*attributes!$B$7</f>
        <v>4.941656681978673</v>
      </c>
      <c r="H21" s="1">
        <f t="shared" si="0"/>
        <v>-0.5220774319786727</v>
      </c>
    </row>
    <row r="22" spans="1:8" ht="12.75">
      <c r="A22">
        <v>20</v>
      </c>
      <c r="B22">
        <v>1598.87</v>
      </c>
      <c r="C22">
        <v>0</v>
      </c>
      <c r="D22">
        <v>4.492281</v>
      </c>
      <c r="E22" s="1">
        <v>1.110866E-05</v>
      </c>
      <c r="F22" s="1">
        <f>D22+remanent!$D$12</f>
        <v>4.49666925</v>
      </c>
      <c r="G22" s="1">
        <f>B22*attributes!$B$7</f>
        <v>5.100687285583944</v>
      </c>
      <c r="H22" s="1">
        <f t="shared" si="0"/>
        <v>-0.6040180355839437</v>
      </c>
    </row>
    <row r="23" spans="1:8" ht="12.75">
      <c r="A23">
        <v>21</v>
      </c>
      <c r="B23">
        <v>1698.56</v>
      </c>
      <c r="C23">
        <v>0</v>
      </c>
      <c r="D23">
        <v>4.638134</v>
      </c>
      <c r="E23" s="1">
        <v>4.13934E-05</v>
      </c>
      <c r="F23" s="1">
        <f>D23+remanent!$D$12</f>
        <v>4.64252225</v>
      </c>
      <c r="G23" s="1">
        <f>B23*attributes!$B$7</f>
        <v>5.418716590968286</v>
      </c>
      <c r="H23" s="1">
        <f t="shared" si="0"/>
        <v>-0.7761943409682859</v>
      </c>
    </row>
    <row r="24" spans="1:8" ht="12.75">
      <c r="A24">
        <v>22</v>
      </c>
      <c r="B24">
        <v>1598.87</v>
      </c>
      <c r="C24">
        <v>0</v>
      </c>
      <c r="D24">
        <v>4.495214</v>
      </c>
      <c r="E24" s="1">
        <v>3.547774E-05</v>
      </c>
      <c r="F24" s="1">
        <f>D24+remanent!$D$12</f>
        <v>4.49960225</v>
      </c>
      <c r="G24" s="1">
        <f>B24*attributes!$B$7</f>
        <v>5.100687285583944</v>
      </c>
      <c r="H24" s="1">
        <f t="shared" si="0"/>
        <v>-0.6010850355839441</v>
      </c>
    </row>
    <row r="25" spans="1:8" ht="12.75">
      <c r="A25">
        <v>23</v>
      </c>
      <c r="B25">
        <v>1499.13</v>
      </c>
      <c r="C25">
        <v>0</v>
      </c>
      <c r="D25">
        <v>4.339775</v>
      </c>
      <c r="E25" s="1">
        <v>1.192128E-05</v>
      </c>
      <c r="F25" s="1">
        <f>D25+remanent!$D$12</f>
        <v>4.34416325</v>
      </c>
      <c r="G25" s="1">
        <f>B25*attributes!$B$7</f>
        <v>4.782498471068603</v>
      </c>
      <c r="H25" s="1">
        <f t="shared" si="0"/>
        <v>-0.4383352210686029</v>
      </c>
    </row>
    <row r="26" spans="1:8" ht="12.75">
      <c r="A26">
        <v>24</v>
      </c>
      <c r="B26">
        <v>1399.41</v>
      </c>
      <c r="C26">
        <v>0</v>
      </c>
      <c r="D26">
        <v>4.170409</v>
      </c>
      <c r="E26" s="1">
        <v>1.533255E-05</v>
      </c>
      <c r="F26" s="1">
        <f>D26+remanent!$D$12</f>
        <v>4.17479725</v>
      </c>
      <c r="G26" s="1">
        <f>B26*attributes!$B$7</f>
        <v>4.464373460205662</v>
      </c>
      <c r="H26" s="1">
        <f t="shared" si="0"/>
        <v>-0.28957621020566204</v>
      </c>
    </row>
    <row r="27" spans="1:8" ht="12.75">
      <c r="A27">
        <v>25</v>
      </c>
      <c r="B27">
        <v>1199.87</v>
      </c>
      <c r="C27">
        <v>0.01</v>
      </c>
      <c r="D27">
        <v>3.765637</v>
      </c>
      <c r="E27" s="1">
        <v>2.658616E-05</v>
      </c>
      <c r="F27" s="1">
        <f>D27+remanent!$D$12</f>
        <v>3.7700252499999998</v>
      </c>
      <c r="G27" s="1">
        <f>B27*attributes!$B$7</f>
        <v>3.8278044202177828</v>
      </c>
      <c r="H27" s="1">
        <f t="shared" si="0"/>
        <v>-0.057779170217783005</v>
      </c>
    </row>
    <row r="28" spans="1:8" ht="12.75">
      <c r="A28">
        <v>26</v>
      </c>
      <c r="B28">
        <v>1000.43</v>
      </c>
      <c r="C28">
        <v>0</v>
      </c>
      <c r="D28">
        <v>3.187872</v>
      </c>
      <c r="E28" s="1">
        <v>5.080418E-05</v>
      </c>
      <c r="F28" s="1">
        <f>D28+remanent!$D$12</f>
        <v>3.19226025</v>
      </c>
      <c r="G28" s="1">
        <f>B28*attributes!$B$7</f>
        <v>3.1915543984919004</v>
      </c>
      <c r="H28" s="1">
        <f t="shared" si="0"/>
        <v>0.000705851508099542</v>
      </c>
    </row>
    <row r="29" spans="1:8" ht="12.75">
      <c r="A29">
        <v>27</v>
      </c>
      <c r="B29">
        <v>601.33</v>
      </c>
      <c r="C29">
        <v>0</v>
      </c>
      <c r="D29">
        <v>1.923146</v>
      </c>
      <c r="E29" s="1">
        <v>9.659441E-05</v>
      </c>
      <c r="F29" s="1">
        <f>D29+remanent!$D$12</f>
        <v>1.9275342500000001</v>
      </c>
      <c r="G29" s="1">
        <f>B29*attributes!$B$7</f>
        <v>1.9183525148637433</v>
      </c>
      <c r="H29" s="1">
        <f t="shared" si="0"/>
        <v>0.009181735136256863</v>
      </c>
    </row>
    <row r="30" spans="1:8" ht="12.75">
      <c r="A30">
        <v>28</v>
      </c>
      <c r="B30">
        <v>401.78</v>
      </c>
      <c r="C30">
        <v>0</v>
      </c>
      <c r="D30">
        <v>1.285489</v>
      </c>
      <c r="E30" s="1">
        <v>3.096597E-05</v>
      </c>
      <c r="F30" s="1">
        <f>D30+remanent!$D$12</f>
        <v>1.2898772500000002</v>
      </c>
      <c r="G30" s="1">
        <f>B30*attributes!$B$7</f>
        <v>1.2817515730496643</v>
      </c>
      <c r="H30" s="1">
        <f t="shared" si="0"/>
        <v>0.008125676950335947</v>
      </c>
    </row>
    <row r="31" spans="1:8" ht="12.75">
      <c r="A31">
        <v>29</v>
      </c>
      <c r="B31">
        <v>202.43</v>
      </c>
      <c r="C31">
        <v>0</v>
      </c>
      <c r="D31">
        <v>0.647618</v>
      </c>
      <c r="E31" s="1">
        <v>1.853555E-05</v>
      </c>
      <c r="F31" s="1">
        <f>D31+remanent!$D$12</f>
        <v>0.65200625</v>
      </c>
      <c r="G31" s="1">
        <f>B31*attributes!$B$7</f>
        <v>0.6457886677595788</v>
      </c>
      <c r="H31" s="1">
        <f t="shared" si="0"/>
        <v>0.006217582240421238</v>
      </c>
    </row>
    <row r="32" spans="1:8" ht="12.75">
      <c r="A32">
        <v>30</v>
      </c>
      <c r="B32">
        <v>102.62</v>
      </c>
      <c r="C32">
        <v>0.01</v>
      </c>
      <c r="D32">
        <v>0.328091</v>
      </c>
      <c r="E32" s="1">
        <v>1.101066E-05</v>
      </c>
      <c r="F32" s="1">
        <f>D32+remanent!$D$12</f>
        <v>0.33247925</v>
      </c>
      <c r="G32" s="1">
        <f>B32*attributes!$B$7</f>
        <v>0.3273765404608407</v>
      </c>
      <c r="H32" s="1">
        <f t="shared" si="0"/>
        <v>0.005102709539159311</v>
      </c>
    </row>
    <row r="33" spans="1:8" ht="12.75">
      <c r="A33">
        <v>31</v>
      </c>
      <c r="B33">
        <v>52.83</v>
      </c>
      <c r="C33">
        <v>0</v>
      </c>
      <c r="D33">
        <v>0.16895</v>
      </c>
      <c r="E33" s="1">
        <v>2.246371E-05</v>
      </c>
      <c r="F33" s="1">
        <f>D33+remanent!$D$12</f>
        <v>0.17333825</v>
      </c>
      <c r="G33" s="1">
        <f>B33*attributes!$B$7</f>
        <v>0.1685373478127676</v>
      </c>
      <c r="H33" s="1">
        <f t="shared" si="0"/>
        <v>0.004800902187232392</v>
      </c>
    </row>
    <row r="34" spans="1:8" ht="12.75">
      <c r="A34">
        <v>32</v>
      </c>
      <c r="B34">
        <v>-0.03</v>
      </c>
      <c r="C34">
        <v>0</v>
      </c>
      <c r="D34" s="1">
        <v>-9.351539E-08</v>
      </c>
      <c r="E34" s="1">
        <v>6.30519E-06</v>
      </c>
      <c r="F34" s="1">
        <f>D34+remanent!$D$12</f>
        <v>0.0043881564846099995</v>
      </c>
      <c r="G34" s="1">
        <f>B34*attributes!$B$7</f>
        <v>-9.570547859895946E-05</v>
      </c>
      <c r="H34" s="1">
        <f t="shared" si="0"/>
        <v>0.004483861963208959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F27" sqref="F27"/>
    </sheetView>
  </sheetViews>
  <sheetFormatPr defaultColWidth="9.140625" defaultRowHeight="12.75"/>
  <cols>
    <col min="2" max="2" width="12.140625" style="0" bestFit="1" customWidth="1"/>
    <col min="3" max="3" width="9.7109375" style="0" bestFit="1" customWidth="1"/>
    <col min="4" max="4" width="11.00390625" style="0" bestFit="1" customWidth="1"/>
    <col min="5" max="5" width="11.8515625" style="0" bestFit="1" customWidth="1"/>
    <col min="6" max="6" width="14.8515625" style="0" bestFit="1" customWidth="1"/>
  </cols>
  <sheetData>
    <row r="1" spans="2:9" ht="12.75">
      <c r="B1" t="s">
        <v>0</v>
      </c>
      <c r="C1">
        <v>9</v>
      </c>
      <c r="D1">
        <v>2000</v>
      </c>
      <c r="E1" t="s">
        <v>1</v>
      </c>
      <c r="F1" t="s">
        <v>2</v>
      </c>
      <c r="G1" t="s">
        <v>3</v>
      </c>
      <c r="H1" t="s">
        <v>4</v>
      </c>
      <c r="I1">
        <v>3497825</v>
      </c>
    </row>
    <row r="2" spans="2:6" ht="12.75">
      <c r="B2" t="s">
        <v>5</v>
      </c>
      <c r="C2" t="s">
        <v>6</v>
      </c>
      <c r="D2" t="s">
        <v>7</v>
      </c>
      <c r="E2" t="s">
        <v>8</v>
      </c>
      <c r="F2" t="s">
        <v>9</v>
      </c>
    </row>
    <row r="3" spans="2:6" ht="12.75">
      <c r="B3">
        <v>1</v>
      </c>
      <c r="C3">
        <v>-0.04</v>
      </c>
      <c r="D3">
        <v>0</v>
      </c>
      <c r="E3" s="1">
        <v>6.194213E-08</v>
      </c>
      <c r="F3" s="1">
        <v>1.216178E-05</v>
      </c>
    </row>
    <row r="4" spans="2:6" ht="12.75">
      <c r="B4">
        <v>2</v>
      </c>
      <c r="C4">
        <v>-0.03</v>
      </c>
      <c r="D4">
        <v>0</v>
      </c>
      <c r="E4">
        <v>-0.008338</v>
      </c>
      <c r="F4" s="1">
        <v>9.672313E-06</v>
      </c>
    </row>
    <row r="5" spans="2:6" ht="12.75">
      <c r="B5">
        <v>3</v>
      </c>
      <c r="C5">
        <v>-0.03</v>
      </c>
      <c r="D5">
        <v>0</v>
      </c>
      <c r="E5">
        <v>-0.001104</v>
      </c>
      <c r="F5" s="1">
        <v>1.654562E-05</v>
      </c>
    </row>
    <row r="6" spans="2:6" ht="12.75">
      <c r="B6">
        <v>4</v>
      </c>
      <c r="C6">
        <v>-0.03</v>
      </c>
      <c r="D6">
        <v>0</v>
      </c>
      <c r="E6">
        <v>-0.009951</v>
      </c>
      <c r="F6" s="1">
        <v>8.178163E-06</v>
      </c>
    </row>
    <row r="7" spans="2:6" ht="12.75">
      <c r="B7">
        <v>5</v>
      </c>
      <c r="C7">
        <v>-0.04</v>
      </c>
      <c r="D7">
        <v>0</v>
      </c>
      <c r="E7" s="1">
        <v>-6.194213E-08</v>
      </c>
      <c r="F7" s="1">
        <v>2.78669E-05</v>
      </c>
    </row>
    <row r="9" ht="12.75">
      <c r="F9" s="2" t="s">
        <v>23</v>
      </c>
    </row>
    <row r="10" spans="3:6" ht="12.75">
      <c r="C10" t="s">
        <v>10</v>
      </c>
      <c r="D10" s="4">
        <f>AVERAGE(E3,E5,E7)</f>
        <v>-0.000368</v>
      </c>
      <c r="E10" t="s">
        <v>13</v>
      </c>
      <c r="F10" s="4">
        <f>STDEV(E3,E5)</f>
        <v>0.0007806896861301126</v>
      </c>
    </row>
    <row r="11" spans="3:6" ht="12.75">
      <c r="C11" t="s">
        <v>11</v>
      </c>
      <c r="D11" s="4">
        <f>AVERAGE(E4,E6)</f>
        <v>-0.0091445</v>
      </c>
      <c r="E11" t="s">
        <v>13</v>
      </c>
      <c r="F11" s="4">
        <f>STDEV(E4,E6)</f>
        <v>0.0011405632380538985</v>
      </c>
    </row>
    <row r="12" spans="3:6" ht="12.75">
      <c r="C12" t="s">
        <v>12</v>
      </c>
      <c r="D12" s="4">
        <f>(D10-D11)/2</f>
        <v>0.00438825</v>
      </c>
      <c r="E12" t="s">
        <v>13</v>
      </c>
      <c r="F12" s="4">
        <f>0.5*SQRT(F10^2+F11^2)</f>
        <v>0.0006910790269625334</v>
      </c>
    </row>
    <row r="13" spans="3:5" ht="12.75">
      <c r="C13" t="s">
        <v>21</v>
      </c>
      <c r="D13" s="4">
        <f>D12/l_eff</f>
        <v>0.0014518130086680339</v>
      </c>
      <c r="E13" t="s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C7" sqref="C7"/>
    </sheetView>
  </sheetViews>
  <sheetFormatPr defaultColWidth="9.140625" defaultRowHeight="12.75"/>
  <cols>
    <col min="1" max="1" width="9.7109375" style="0" bestFit="1" customWidth="1"/>
    <col min="2" max="2" width="13.140625" style="0" bestFit="1" customWidth="1"/>
    <col min="3" max="5" width="12.421875" style="0" bestFit="1" customWidth="1"/>
    <col min="6" max="6" width="10.00390625" style="0" bestFit="1" customWidth="1"/>
    <col min="7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2.140625" style="0" bestFit="1" customWidth="1"/>
    <col min="12" max="12" width="8.00390625" style="0" bestFit="1" customWidth="1"/>
  </cols>
  <sheetData>
    <row r="1" spans="1:12" ht="12.75">
      <c r="A1" t="s">
        <v>0</v>
      </c>
      <c r="B1">
        <v>10</v>
      </c>
      <c r="C1">
        <v>2000</v>
      </c>
      <c r="D1" t="s">
        <v>35</v>
      </c>
      <c r="E1" t="s">
        <v>36</v>
      </c>
      <c r="F1" t="s">
        <v>37</v>
      </c>
      <c r="G1" t="s">
        <v>38</v>
      </c>
      <c r="H1" t="s">
        <v>2</v>
      </c>
      <c r="I1" t="s">
        <v>38</v>
      </c>
      <c r="J1" t="s">
        <v>39</v>
      </c>
      <c r="K1" t="s">
        <v>4</v>
      </c>
      <c r="L1">
        <v>3499231</v>
      </c>
    </row>
    <row r="2" spans="1:4" ht="12.75">
      <c r="A2" t="s">
        <v>40</v>
      </c>
      <c r="B2" t="s">
        <v>41</v>
      </c>
      <c r="C2" t="s">
        <v>42</v>
      </c>
      <c r="D2" t="s">
        <v>43</v>
      </c>
    </row>
    <row r="3" spans="1:6" ht="12.75">
      <c r="A3" t="s">
        <v>44</v>
      </c>
      <c r="B3" t="s">
        <v>45</v>
      </c>
      <c r="C3" t="s">
        <v>46</v>
      </c>
      <c r="D3" t="s">
        <v>3</v>
      </c>
      <c r="E3" t="s">
        <v>4</v>
      </c>
      <c r="F3">
        <v>3497762</v>
      </c>
    </row>
    <row r="4" spans="1:5" ht="12.75">
      <c r="A4" t="s">
        <v>40</v>
      </c>
      <c r="B4" t="s">
        <v>47</v>
      </c>
      <c r="C4" t="s">
        <v>48</v>
      </c>
      <c r="D4" t="s">
        <v>49</v>
      </c>
      <c r="E4" t="s">
        <v>50</v>
      </c>
    </row>
    <row r="5" spans="1:5" ht="12.75">
      <c r="A5" t="s">
        <v>40</v>
      </c>
      <c r="B5" t="s">
        <v>51</v>
      </c>
      <c r="C5" t="s">
        <v>30</v>
      </c>
      <c r="D5" t="s">
        <v>17</v>
      </c>
      <c r="E5" t="s">
        <v>31</v>
      </c>
    </row>
    <row r="6" spans="1:5" ht="12.75">
      <c r="A6" t="s">
        <v>40</v>
      </c>
      <c r="B6">
        <v>17</v>
      </c>
      <c r="C6">
        <v>1449.32</v>
      </c>
      <c r="D6" s="1">
        <v>4.251021</v>
      </c>
      <c r="E6" s="1">
        <v>1.813938E-05</v>
      </c>
    </row>
    <row r="7" ht="12.75">
      <c r="A7" t="s">
        <v>40</v>
      </c>
    </row>
    <row r="8" spans="1:3" ht="12.75">
      <c r="A8" t="s">
        <v>40</v>
      </c>
      <c r="B8" t="s">
        <v>52</v>
      </c>
      <c r="C8" t="s">
        <v>53</v>
      </c>
    </row>
    <row r="9" spans="1:6" ht="12.75">
      <c r="A9" t="s">
        <v>40</v>
      </c>
      <c r="B9" t="s">
        <v>54</v>
      </c>
      <c r="C9" t="s">
        <v>55</v>
      </c>
      <c r="D9" t="s">
        <v>56</v>
      </c>
      <c r="E9" t="s">
        <v>57</v>
      </c>
      <c r="F9" t="s">
        <v>58</v>
      </c>
    </row>
    <row r="10" spans="2:6" ht="12.75">
      <c r="B10">
        <v>-1</v>
      </c>
      <c r="C10" s="1">
        <v>-0.005090141</v>
      </c>
      <c r="D10" s="1">
        <v>0.0002977259</v>
      </c>
      <c r="E10" s="1">
        <v>-0.001197393</v>
      </c>
      <c r="F10" s="1">
        <v>7.003632E-05</v>
      </c>
    </row>
    <row r="11" spans="2:6" ht="12.75">
      <c r="B11">
        <v>-0.9</v>
      </c>
      <c r="C11" s="1">
        <v>-0.002775087</v>
      </c>
      <c r="D11" s="1">
        <v>0.000217693</v>
      </c>
      <c r="E11" s="1">
        <v>-0.0006528048</v>
      </c>
      <c r="F11" s="1">
        <v>5.120958E-05</v>
      </c>
    </row>
    <row r="12" spans="2:6" ht="12.75">
      <c r="B12">
        <v>-0.8</v>
      </c>
      <c r="C12" s="1">
        <v>-0.001547329</v>
      </c>
      <c r="D12" s="1">
        <v>0.0002316772</v>
      </c>
      <c r="E12" s="1">
        <v>-0.0003639899</v>
      </c>
      <c r="F12" s="1">
        <v>5.449918E-05</v>
      </c>
    </row>
    <row r="13" spans="2:6" ht="12.75">
      <c r="B13">
        <v>-0.7</v>
      </c>
      <c r="C13" s="1">
        <v>-0.001105659</v>
      </c>
      <c r="D13" s="1">
        <v>0.0002267959</v>
      </c>
      <c r="E13" s="1">
        <v>-0.0002600927</v>
      </c>
      <c r="F13" s="1">
        <v>5.335093E-05</v>
      </c>
    </row>
    <row r="14" spans="2:6" ht="12.75">
      <c r="B14">
        <v>-0.6</v>
      </c>
      <c r="C14" s="1">
        <v>-0.0007458004</v>
      </c>
      <c r="D14" s="1">
        <v>0.0002247727</v>
      </c>
      <c r="E14" s="1">
        <v>-0.0001754403</v>
      </c>
      <c r="F14" s="1">
        <v>5.2875E-05</v>
      </c>
    </row>
    <row r="15" spans="2:6" ht="12.75">
      <c r="B15">
        <v>-0.5</v>
      </c>
      <c r="C15" s="1">
        <v>-0.0005600663</v>
      </c>
      <c r="D15" s="1">
        <v>0.0002582606</v>
      </c>
      <c r="E15" s="1">
        <v>-0.0001317487</v>
      </c>
      <c r="F15" s="1">
        <v>6.07526E-05</v>
      </c>
    </row>
    <row r="16" spans="2:6" ht="12.75">
      <c r="B16">
        <v>-0.4</v>
      </c>
      <c r="C16" s="1">
        <v>-0.000487982</v>
      </c>
      <c r="D16" s="1">
        <v>0.0001562737</v>
      </c>
      <c r="E16" s="1">
        <v>-0.0001147917</v>
      </c>
      <c r="F16" s="1">
        <v>3.676145E-05</v>
      </c>
    </row>
    <row r="17" spans="2:6" ht="12.75">
      <c r="B17">
        <v>-0.3</v>
      </c>
      <c r="C17" s="1">
        <v>-0.0002886022</v>
      </c>
      <c r="D17" s="1">
        <v>6.760784E-05</v>
      </c>
      <c r="E17" s="1">
        <v>-6.78901E-05</v>
      </c>
      <c r="F17" s="1">
        <v>1.590391E-05</v>
      </c>
    </row>
    <row r="18" spans="2:6" ht="12.75">
      <c r="B18">
        <v>-0.2</v>
      </c>
      <c r="C18" s="1">
        <v>-0.0002221097</v>
      </c>
      <c r="D18" s="1">
        <v>5.966669E-05</v>
      </c>
      <c r="E18" s="1">
        <v>-5.224855E-05</v>
      </c>
      <c r="F18" s="1">
        <v>1.403585E-05</v>
      </c>
    </row>
    <row r="19" spans="2:6" ht="12.75">
      <c r="B19">
        <v>-0.1</v>
      </c>
      <c r="C19" s="1">
        <v>-8.64906E-05</v>
      </c>
      <c r="D19" s="1">
        <v>0.000183833</v>
      </c>
      <c r="E19" s="1">
        <v>-2.034584E-05</v>
      </c>
      <c r="F19" s="1">
        <v>4.324442E-05</v>
      </c>
    </row>
    <row r="20" spans="2:6" ht="12.75">
      <c r="B20">
        <v>0</v>
      </c>
      <c r="C20" s="1">
        <v>2.237369E-17</v>
      </c>
      <c r="D20" s="1">
        <v>0.0001183129</v>
      </c>
      <c r="E20" s="1">
        <v>5.263134E-18</v>
      </c>
      <c r="F20" s="1">
        <v>2.783165E-05</v>
      </c>
    </row>
    <row r="21" spans="2:6" ht="12.75">
      <c r="B21">
        <v>0.1</v>
      </c>
      <c r="C21" s="1">
        <v>0.0001059956</v>
      </c>
      <c r="D21" s="1">
        <v>6.598021E-05</v>
      </c>
      <c r="E21" s="1">
        <v>2.493414E-05</v>
      </c>
      <c r="F21" s="1">
        <v>1.552103E-05</v>
      </c>
    </row>
    <row r="22" spans="2:6" ht="12.75">
      <c r="B22">
        <v>0.2</v>
      </c>
      <c r="C22" s="1">
        <v>-1.930335E-05</v>
      </c>
      <c r="D22" s="1">
        <v>9.773966E-05</v>
      </c>
      <c r="E22" s="1">
        <v>-4.540873E-06</v>
      </c>
      <c r="F22" s="1">
        <v>2.299204E-05</v>
      </c>
    </row>
    <row r="23" spans="2:6" ht="12.75">
      <c r="B23">
        <v>0.3</v>
      </c>
      <c r="C23" s="1">
        <v>-4.185268E-05</v>
      </c>
      <c r="D23" s="1">
        <v>2.74965E-05</v>
      </c>
      <c r="E23" s="1">
        <v>-9.845324E-06</v>
      </c>
      <c r="F23" s="1">
        <v>6.468211E-06</v>
      </c>
    </row>
    <row r="24" spans="2:6" ht="12.75">
      <c r="B24">
        <v>0.4</v>
      </c>
      <c r="C24" s="1">
        <v>-7.741377E-05</v>
      </c>
      <c r="D24" s="1">
        <v>0.000136261</v>
      </c>
      <c r="E24" s="1">
        <v>-1.821063E-05</v>
      </c>
      <c r="F24" s="1">
        <v>3.20537E-05</v>
      </c>
    </row>
    <row r="25" spans="2:6" ht="12.75">
      <c r="B25">
        <v>0.5</v>
      </c>
      <c r="C25" s="1">
        <v>-0.0001160753</v>
      </c>
      <c r="D25" s="1">
        <v>9.988556E-05</v>
      </c>
      <c r="E25" s="1">
        <v>-2.730528E-05</v>
      </c>
      <c r="F25" s="1">
        <v>2.349684E-05</v>
      </c>
    </row>
    <row r="26" spans="2:6" ht="12.75">
      <c r="B26">
        <v>0.6</v>
      </c>
      <c r="C26" s="1">
        <v>-0.0002873611</v>
      </c>
      <c r="D26" s="1">
        <v>9.391057E-05</v>
      </c>
      <c r="E26" s="1">
        <v>-6.759813E-05</v>
      </c>
      <c r="F26" s="1">
        <v>2.20913E-05</v>
      </c>
    </row>
    <row r="27" spans="2:6" ht="12.75">
      <c r="B27">
        <v>0.7</v>
      </c>
      <c r="C27" s="1">
        <v>-0.0004977858</v>
      </c>
      <c r="D27" s="1">
        <v>6.703671E-05</v>
      </c>
      <c r="E27" s="1">
        <v>-0.0001170979</v>
      </c>
      <c r="F27" s="1">
        <v>1.576955E-05</v>
      </c>
    </row>
    <row r="28" spans="2:6" ht="12.75">
      <c r="B28">
        <v>0.8</v>
      </c>
      <c r="C28" s="1">
        <v>-0.001030754</v>
      </c>
      <c r="D28" s="1">
        <v>0.0001280605</v>
      </c>
      <c r="E28" s="1">
        <v>-0.0002424721</v>
      </c>
      <c r="F28" s="1">
        <v>3.012466E-05</v>
      </c>
    </row>
    <row r="29" spans="2:6" ht="12.75">
      <c r="B29">
        <v>0.9</v>
      </c>
      <c r="C29" s="1">
        <v>-0.00223014</v>
      </c>
      <c r="D29" s="1">
        <v>2.811986E-05</v>
      </c>
      <c r="E29" s="1">
        <v>-0.0005246128</v>
      </c>
      <c r="F29" s="1">
        <v>6.614849E-06</v>
      </c>
    </row>
    <row r="30" spans="2:6" ht="12.75">
      <c r="B30">
        <v>1</v>
      </c>
      <c r="C30" s="1">
        <v>-0.004580058</v>
      </c>
      <c r="D30" s="1">
        <v>4.272827E-05</v>
      </c>
      <c r="E30" s="1">
        <v>-0.001077402</v>
      </c>
      <c r="F30" s="1">
        <v>1.005129E-05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14</v>
      </c>
      <c r="B1" t="s">
        <v>15</v>
      </c>
    </row>
    <row r="2" spans="1:2" ht="12.75">
      <c r="A2" t="s">
        <v>16</v>
      </c>
      <c r="B2" t="s">
        <v>17</v>
      </c>
    </row>
    <row r="3" spans="1:2" ht="12.75">
      <c r="A3" t="s">
        <v>18</v>
      </c>
      <c r="B3">
        <v>0.01905</v>
      </c>
    </row>
    <row r="4" spans="1:2" ht="12.75">
      <c r="A4" t="s">
        <v>19</v>
      </c>
      <c r="B4">
        <v>3.0226</v>
      </c>
    </row>
    <row r="5" spans="1:2" ht="12.75">
      <c r="A5" t="s">
        <v>20</v>
      </c>
      <c r="B5">
        <v>32</v>
      </c>
    </row>
    <row r="7" spans="1:2" ht="12.75">
      <c r="A7" t="s">
        <v>24</v>
      </c>
      <c r="B7" s="3">
        <f>4*PI()*0.0000001*n_turns*l_eff/(2*r_ap)</f>
        <v>0.0031901826199653154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cp:lastPrinted>2003-07-08T10:22:04Z</cp:lastPrinted>
  <dcterms:created xsi:type="dcterms:W3CDTF">2000-05-09T21:56:00Z</dcterms:created>
  <dcterms:modified xsi:type="dcterms:W3CDTF">2003-07-08T10:28:21Z</dcterms:modified>
  <cp:category/>
  <cp:version/>
  <cp:contentType/>
  <cp:contentStatus/>
</cp:coreProperties>
</file>