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1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'Sheet1'!$B:$B,'Sheet1'!$13:$17</definedName>
  </definedNames>
  <calcPr fullCalcOnLoad="1"/>
</workbook>
</file>

<file path=xl/sharedStrings.xml><?xml version="1.0" encoding="utf-8"?>
<sst xmlns="http://schemas.openxmlformats.org/spreadsheetml/2006/main" count="1015" uniqueCount="511">
  <si>
    <t>Energy Information Administration</t>
  </si>
  <si>
    <t xml:space="preserve">Next Update: When updated proved reserve estimates become available. </t>
  </si>
  <si>
    <t>Table Notes and Sources</t>
  </si>
  <si>
    <t>(Important Note on Sources of Foreign Reserve Estimates)</t>
  </si>
  <si>
    <r>
      <t>World Proved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0"/>
      </rPr>
      <t xml:space="preserve"> Reserves of Oil and Natural Gas, Most Recent Estimates</t>
    </r>
  </si>
  <si>
    <t>Oil</t>
  </si>
  <si>
    <t>Natural Gas</t>
  </si>
  <si>
    <r>
      <t xml:space="preserve"> </t>
    </r>
    <r>
      <rPr>
        <sz val="10"/>
        <color indexed="8"/>
        <rFont val="Arial"/>
        <family val="2"/>
      </rPr>
      <t>(Billion Barrels)</t>
    </r>
  </si>
  <si>
    <t>(Trillion Cubic Feet)</t>
  </si>
  <si>
    <t>Country/Region</t>
  </si>
  <si>
    <r>
      <t>BP Statistical Review</t>
    </r>
    <r>
      <rPr>
        <b/>
        <vertAlign val="superscript"/>
        <sz val="10"/>
        <color indexed="8"/>
        <rFont val="Arial"/>
        <family val="2"/>
      </rPr>
      <t>2</t>
    </r>
  </si>
  <si>
    <r>
      <t>Oil &amp; Gas Journal</t>
    </r>
    <r>
      <rPr>
        <b/>
        <vertAlign val="superscript"/>
        <sz val="10"/>
        <color indexed="8"/>
        <rFont val="Arial"/>
        <family val="2"/>
      </rPr>
      <t>3</t>
    </r>
  </si>
  <si>
    <r>
      <t>World Oil</t>
    </r>
    <r>
      <rPr>
        <b/>
        <vertAlign val="superscript"/>
        <sz val="10"/>
        <color indexed="8"/>
        <rFont val="Arial"/>
        <family val="2"/>
      </rPr>
      <t>4</t>
    </r>
  </si>
  <si>
    <r>
      <t>CEDIGAZ</t>
    </r>
    <r>
      <rPr>
        <b/>
        <vertAlign val="superscript"/>
        <sz val="10"/>
        <color indexed="8"/>
        <rFont val="Arial"/>
        <family val="2"/>
      </rPr>
      <t>5</t>
    </r>
  </si>
  <si>
    <t>Region</t>
  </si>
  <si>
    <t>Fipscd</t>
  </si>
  <si>
    <t>North America</t>
  </si>
  <si>
    <t>Bermuda</t>
  </si>
  <si>
    <t>BD</t>
  </si>
  <si>
    <t>Canada (See footnotes 2-4.)</t>
  </si>
  <si>
    <t>CA</t>
  </si>
  <si>
    <t>Greenland</t>
  </si>
  <si>
    <t>GL</t>
  </si>
  <si>
    <t>Mexico</t>
  </si>
  <si>
    <t>MX</t>
  </si>
  <si>
    <t>Saint Pierre and Miquelon</t>
  </si>
  <si>
    <t>SB</t>
  </si>
  <si>
    <t>United States (See footnotes 2-5.)</t>
  </si>
  <si>
    <t>US</t>
  </si>
  <si>
    <t>r1</t>
  </si>
  <si>
    <t>Central &amp; South America</t>
  </si>
  <si>
    <t>Antarctica</t>
  </si>
  <si>
    <t>AY</t>
  </si>
  <si>
    <t>Antigua and Barbuda</t>
  </si>
  <si>
    <t>AC</t>
  </si>
  <si>
    <t>Argentina</t>
  </si>
  <si>
    <t>AR</t>
  </si>
  <si>
    <t>Aruba</t>
  </si>
  <si>
    <t>AA</t>
  </si>
  <si>
    <t>Bahamas, The</t>
  </si>
  <si>
    <t>BF</t>
  </si>
  <si>
    <t>Barbados</t>
  </si>
  <si>
    <t>BB</t>
  </si>
  <si>
    <t>Not Separately Reported</t>
  </si>
  <si>
    <t>Belize</t>
  </si>
  <si>
    <t>BH</t>
  </si>
  <si>
    <t>Bolivia</t>
  </si>
  <si>
    <t>BL</t>
  </si>
  <si>
    <t>Brazil</t>
  </si>
  <si>
    <t>BR</t>
  </si>
  <si>
    <t>Cayman Islands</t>
  </si>
  <si>
    <t>CJ</t>
  </si>
  <si>
    <t>Chile</t>
  </si>
  <si>
    <t>CI</t>
  </si>
  <si>
    <t>Colombia</t>
  </si>
  <si>
    <t>CO</t>
  </si>
  <si>
    <t>Costa Rica</t>
  </si>
  <si>
    <t>CS</t>
  </si>
  <si>
    <t>Cuba</t>
  </si>
  <si>
    <t>CU</t>
  </si>
  <si>
    <t>Dominica</t>
  </si>
  <si>
    <t>DO</t>
  </si>
  <si>
    <t>Dominican Republic</t>
  </si>
  <si>
    <t>DR</t>
  </si>
  <si>
    <t>Ecuador</t>
  </si>
  <si>
    <t>EC</t>
  </si>
  <si>
    <t>El Salvador</t>
  </si>
  <si>
    <t>ES</t>
  </si>
  <si>
    <t>FK</t>
  </si>
  <si>
    <t>French Guiana</t>
  </si>
  <si>
    <t>FG</t>
  </si>
  <si>
    <t>Grenada</t>
  </si>
  <si>
    <t>GJ</t>
  </si>
  <si>
    <t>Guadeloupe</t>
  </si>
  <si>
    <t>GP</t>
  </si>
  <si>
    <t>Guatemala</t>
  </si>
  <si>
    <t>GT</t>
  </si>
  <si>
    <t>Guyana</t>
  </si>
  <si>
    <t>GY</t>
  </si>
  <si>
    <t>Haiti</t>
  </si>
  <si>
    <t>HA</t>
  </si>
  <si>
    <t>Honduras</t>
  </si>
  <si>
    <t>HO</t>
  </si>
  <si>
    <t>Jamaica</t>
  </si>
  <si>
    <t>JM</t>
  </si>
  <si>
    <t>Martinique</t>
  </si>
  <si>
    <t>MB</t>
  </si>
  <si>
    <t>Montserrat</t>
  </si>
  <si>
    <t>MH</t>
  </si>
  <si>
    <t>Netherlands Antilles</t>
  </si>
  <si>
    <t>NT</t>
  </si>
  <si>
    <t>Nicaragua</t>
  </si>
  <si>
    <t>NU</t>
  </si>
  <si>
    <t>Panama</t>
  </si>
  <si>
    <t>PM</t>
  </si>
  <si>
    <t>Paraguay</t>
  </si>
  <si>
    <t>PA</t>
  </si>
  <si>
    <t>Peru</t>
  </si>
  <si>
    <t>PE</t>
  </si>
  <si>
    <t>Puerto Rico</t>
  </si>
  <si>
    <t>RQ</t>
  </si>
  <si>
    <t>Saint Kitts and Nevis</t>
  </si>
  <si>
    <t>SC</t>
  </si>
  <si>
    <t>Saint Lucia</t>
  </si>
  <si>
    <t>ST</t>
  </si>
  <si>
    <t>Saint Vincent/Grenadines</t>
  </si>
  <si>
    <t>VC</t>
  </si>
  <si>
    <t>Suriname</t>
  </si>
  <si>
    <t>NS</t>
  </si>
  <si>
    <t>Trinidad and Tobago</t>
  </si>
  <si>
    <t>TD</t>
  </si>
  <si>
    <t>Turks and Caicos Islands</t>
  </si>
  <si>
    <t>TK</t>
  </si>
  <si>
    <t>Uruguay</t>
  </si>
  <si>
    <t>UY</t>
  </si>
  <si>
    <t>Venezuela</t>
  </si>
  <si>
    <t>VE</t>
  </si>
  <si>
    <t>Virgin Islands,  U.S.</t>
  </si>
  <si>
    <t>VQ</t>
  </si>
  <si>
    <t>Virgin Islands, British</t>
  </si>
  <si>
    <t>VI</t>
  </si>
  <si>
    <t>Other-Country Not Specified</t>
  </si>
  <si>
    <t>r2</t>
  </si>
  <si>
    <t>Eastern Europe &amp; Former U.S.S.R.</t>
  </si>
  <si>
    <t>Albania</t>
  </si>
  <si>
    <t>AL</t>
  </si>
  <si>
    <t>Western Europe</t>
  </si>
  <si>
    <t>Austria</t>
  </si>
  <si>
    <t>AU</t>
  </si>
  <si>
    <t>Belgium</t>
  </si>
  <si>
    <t>BE</t>
  </si>
  <si>
    <t>Bosnia and Herzegovina</t>
  </si>
  <si>
    <t>BK</t>
  </si>
  <si>
    <t>Bulgaria</t>
  </si>
  <si>
    <t>BU</t>
  </si>
  <si>
    <t>Croatia</t>
  </si>
  <si>
    <t>HR</t>
  </si>
  <si>
    <t>Czech Republic</t>
  </si>
  <si>
    <t>EZ</t>
  </si>
  <si>
    <t>Denmark</t>
  </si>
  <si>
    <t>DA</t>
  </si>
  <si>
    <t>Faroe Islands</t>
  </si>
  <si>
    <t>FO</t>
  </si>
  <si>
    <t>Finland</t>
  </si>
  <si>
    <t>FI</t>
  </si>
  <si>
    <t>Former Czechoslovakia</t>
  </si>
  <si>
    <t>CZ</t>
  </si>
  <si>
    <t>Former Yugoslavia</t>
  </si>
  <si>
    <t>YO</t>
  </si>
  <si>
    <t>France</t>
  </si>
  <si>
    <t>FR</t>
  </si>
  <si>
    <t>Germany</t>
  </si>
  <si>
    <t>GM</t>
  </si>
  <si>
    <t>Germany, East</t>
  </si>
  <si>
    <t>GC</t>
  </si>
  <si>
    <t>Germany, West</t>
  </si>
  <si>
    <t>GE</t>
  </si>
  <si>
    <t>Gibraltar</t>
  </si>
  <si>
    <t>GI</t>
  </si>
  <si>
    <t>Greece</t>
  </si>
  <si>
    <t>GR</t>
  </si>
  <si>
    <t>Hungary</t>
  </si>
  <si>
    <t>HU</t>
  </si>
  <si>
    <t>Iceland</t>
  </si>
  <si>
    <t>IC</t>
  </si>
  <si>
    <t>Ireland</t>
  </si>
  <si>
    <t>EI</t>
  </si>
  <si>
    <t>Italy</t>
  </si>
  <si>
    <t>IT</t>
  </si>
  <si>
    <t>Luxembourg</t>
  </si>
  <si>
    <t>LU</t>
  </si>
  <si>
    <t>Macedonia</t>
  </si>
  <si>
    <t>MK</t>
  </si>
  <si>
    <t>Malta</t>
  </si>
  <si>
    <t>MT</t>
  </si>
  <si>
    <t>Netherlands</t>
  </si>
  <si>
    <t>NL</t>
  </si>
  <si>
    <t>Norway</t>
  </si>
  <si>
    <t>NO</t>
  </si>
  <si>
    <t>Poland</t>
  </si>
  <si>
    <t>PL</t>
  </si>
  <si>
    <t>Portugal</t>
  </si>
  <si>
    <t>PO</t>
  </si>
  <si>
    <t>Romania</t>
  </si>
  <si>
    <t>RO</t>
  </si>
  <si>
    <t>YR</t>
  </si>
  <si>
    <t>Slovakia</t>
  </si>
  <si>
    <t>LO</t>
  </si>
  <si>
    <t>Slovenia</t>
  </si>
  <si>
    <t>SI</t>
  </si>
  <si>
    <t>Spain</t>
  </si>
  <si>
    <t>SP</t>
  </si>
  <si>
    <t>Sweden</t>
  </si>
  <si>
    <t>SW</t>
  </si>
  <si>
    <t>Switzerland</t>
  </si>
  <si>
    <t>SZ</t>
  </si>
  <si>
    <t>Turkey</t>
  </si>
  <si>
    <t>TU</t>
  </si>
  <si>
    <t>United Kingdom</t>
  </si>
  <si>
    <t>UK</t>
  </si>
  <si>
    <t xml:space="preserve">Other-Country Not Specified </t>
  </si>
  <si>
    <t>Europe</t>
  </si>
  <si>
    <t>r3</t>
  </si>
  <si>
    <t>Armenia</t>
  </si>
  <si>
    <t>AM</t>
  </si>
  <si>
    <t>Azerbaijan</t>
  </si>
  <si>
    <t>AJ</t>
  </si>
  <si>
    <t>Belarus</t>
  </si>
  <si>
    <t>BO</t>
  </si>
  <si>
    <t>Estonia</t>
  </si>
  <si>
    <t>EN</t>
  </si>
  <si>
    <t>Former U.S.S.R.</t>
  </si>
  <si>
    <t>UR</t>
  </si>
  <si>
    <t>Georgia</t>
  </si>
  <si>
    <t>GG</t>
  </si>
  <si>
    <t>Kazakhstan</t>
  </si>
  <si>
    <t>KZ</t>
  </si>
  <si>
    <t>Kyrgyzstan</t>
  </si>
  <si>
    <t>KG</t>
  </si>
  <si>
    <t>Latvia</t>
  </si>
  <si>
    <t>LG</t>
  </si>
  <si>
    <t>Lithuania</t>
  </si>
  <si>
    <t>LH</t>
  </si>
  <si>
    <t>Moldova</t>
  </si>
  <si>
    <t>MD</t>
  </si>
  <si>
    <t>Russia</t>
  </si>
  <si>
    <t>RS</t>
  </si>
  <si>
    <t>Tajikistan</t>
  </si>
  <si>
    <t>TI</t>
  </si>
  <si>
    <t>Turkmenistan</t>
  </si>
  <si>
    <t>TX</t>
  </si>
  <si>
    <t>Ukraine</t>
  </si>
  <si>
    <t>UP</t>
  </si>
  <si>
    <t>Uzbekistan</t>
  </si>
  <si>
    <t>UZ</t>
  </si>
  <si>
    <t>Eurasia</t>
  </si>
  <si>
    <t>r4</t>
  </si>
  <si>
    <t>Middle East</t>
  </si>
  <si>
    <t>Bahrain</t>
  </si>
  <si>
    <t>BA</t>
  </si>
  <si>
    <t>Cyprus</t>
  </si>
  <si>
    <t>CY</t>
  </si>
  <si>
    <t>Iran</t>
  </si>
  <si>
    <t>IR</t>
  </si>
  <si>
    <t>Iraq</t>
  </si>
  <si>
    <t>IZ</t>
  </si>
  <si>
    <t>Israel</t>
  </si>
  <si>
    <t>IS</t>
  </si>
  <si>
    <t>Jordan</t>
  </si>
  <si>
    <t>JO</t>
  </si>
  <si>
    <r>
      <t>Kuwait</t>
    </r>
    <r>
      <rPr>
        <vertAlign val="superscript"/>
        <sz val="9"/>
        <rFont val="Arial"/>
        <family val="2"/>
      </rPr>
      <t>6</t>
    </r>
  </si>
  <si>
    <t>KU</t>
  </si>
  <si>
    <t>Lebanon</t>
  </si>
  <si>
    <t>LE</t>
  </si>
  <si>
    <t>Oman</t>
  </si>
  <si>
    <t>MU</t>
  </si>
  <si>
    <t>Qatar</t>
  </si>
  <si>
    <t>QA</t>
  </si>
  <si>
    <r>
      <t>Saudi Arabia</t>
    </r>
    <r>
      <rPr>
        <vertAlign val="superscript"/>
        <sz val="9"/>
        <rFont val="Arial"/>
        <family val="2"/>
      </rPr>
      <t>6</t>
    </r>
  </si>
  <si>
    <t>SA</t>
  </si>
  <si>
    <t>Syria</t>
  </si>
  <si>
    <t>SY</t>
  </si>
  <si>
    <t>United Arab Emirates</t>
  </si>
  <si>
    <t>TC</t>
  </si>
  <si>
    <t>Yemen</t>
  </si>
  <si>
    <t>YM</t>
  </si>
  <si>
    <t>r5</t>
  </si>
  <si>
    <t>Africa</t>
  </si>
  <si>
    <t>Algeria</t>
  </si>
  <si>
    <t>AG</t>
  </si>
  <si>
    <t>Angola</t>
  </si>
  <si>
    <t>AO</t>
  </si>
  <si>
    <t>Benin</t>
  </si>
  <si>
    <t>BN</t>
  </si>
  <si>
    <t>Botswana</t>
  </si>
  <si>
    <t>BC</t>
  </si>
  <si>
    <t>Burkina Faso</t>
  </si>
  <si>
    <t>UV</t>
  </si>
  <si>
    <t>Burundi</t>
  </si>
  <si>
    <t>BY</t>
  </si>
  <si>
    <t>Cameroon</t>
  </si>
  <si>
    <t>CM</t>
  </si>
  <si>
    <t>Cape Verde</t>
  </si>
  <si>
    <t>CV</t>
  </si>
  <si>
    <t>Central African Republic</t>
  </si>
  <si>
    <t>CT</t>
  </si>
  <si>
    <t>Chad</t>
  </si>
  <si>
    <t>CD</t>
  </si>
  <si>
    <t>Comoros</t>
  </si>
  <si>
    <t>CN</t>
  </si>
  <si>
    <t>Congo (Brazzaville)</t>
  </si>
  <si>
    <t>CF</t>
  </si>
  <si>
    <t>Congo (Kinshasa)</t>
  </si>
  <si>
    <t>CG</t>
  </si>
  <si>
    <t>Cote d'Ivoire (IvoryCoast)</t>
  </si>
  <si>
    <t>IV</t>
  </si>
  <si>
    <t>Djibouti</t>
  </si>
  <si>
    <t>DJ</t>
  </si>
  <si>
    <t>Egypt</t>
  </si>
  <si>
    <t>EG</t>
  </si>
  <si>
    <t>Equatorial Guinea</t>
  </si>
  <si>
    <t>EK</t>
  </si>
  <si>
    <t>Eritrea</t>
  </si>
  <si>
    <t>ER</t>
  </si>
  <si>
    <t>Ethiopia</t>
  </si>
  <si>
    <t>ET</t>
  </si>
  <si>
    <t>Gabon</t>
  </si>
  <si>
    <t>GB</t>
  </si>
  <si>
    <t>Gambia, The</t>
  </si>
  <si>
    <t>GA</t>
  </si>
  <si>
    <t>Ghana</t>
  </si>
  <si>
    <t>GH</t>
  </si>
  <si>
    <t>Guinea</t>
  </si>
  <si>
    <t>GV</t>
  </si>
  <si>
    <t>Guinea-Bissau</t>
  </si>
  <si>
    <t>PU</t>
  </si>
  <si>
    <t>Kenya</t>
  </si>
  <si>
    <t>KE</t>
  </si>
  <si>
    <t>Lesotho</t>
  </si>
  <si>
    <t>LT</t>
  </si>
  <si>
    <t>Liberia</t>
  </si>
  <si>
    <t>LI</t>
  </si>
  <si>
    <t>Libya</t>
  </si>
  <si>
    <t>LY</t>
  </si>
  <si>
    <t>Madagascar</t>
  </si>
  <si>
    <t>MA</t>
  </si>
  <si>
    <t>Malawi</t>
  </si>
  <si>
    <t>MI</t>
  </si>
  <si>
    <t>Mali</t>
  </si>
  <si>
    <t>ML</t>
  </si>
  <si>
    <t>Mauritania</t>
  </si>
  <si>
    <t>MR</t>
  </si>
  <si>
    <t>Mauritius</t>
  </si>
  <si>
    <t>MP</t>
  </si>
  <si>
    <t>Morocco</t>
  </si>
  <si>
    <t>MO</t>
  </si>
  <si>
    <t>Mozambique</t>
  </si>
  <si>
    <t>MZ</t>
  </si>
  <si>
    <t>Namibia</t>
  </si>
  <si>
    <t>WA</t>
  </si>
  <si>
    <t>Niger</t>
  </si>
  <si>
    <t>NG</t>
  </si>
  <si>
    <t>Nigeria</t>
  </si>
  <si>
    <t>NI</t>
  </si>
  <si>
    <t>Reunion</t>
  </si>
  <si>
    <t>RE</t>
  </si>
  <si>
    <t>Rwanda</t>
  </si>
  <si>
    <t>RW</t>
  </si>
  <si>
    <t>Saint Helena</t>
  </si>
  <si>
    <t>SH</t>
  </si>
  <si>
    <t>Sao Tome and Principe</t>
  </si>
  <si>
    <t>TP</t>
  </si>
  <si>
    <t>Senegal</t>
  </si>
  <si>
    <t>SG</t>
  </si>
  <si>
    <t>Seychelles</t>
  </si>
  <si>
    <t>SE</t>
  </si>
  <si>
    <t>Sierra Leone</t>
  </si>
  <si>
    <t>SL</t>
  </si>
  <si>
    <t>Somalia</t>
  </si>
  <si>
    <t>SO</t>
  </si>
  <si>
    <t>South Africa</t>
  </si>
  <si>
    <t>SF</t>
  </si>
  <si>
    <t>Sudan</t>
  </si>
  <si>
    <t>SU</t>
  </si>
  <si>
    <t>Swaziland</t>
  </si>
  <si>
    <t>WZ</t>
  </si>
  <si>
    <t>Tanzania</t>
  </si>
  <si>
    <t>TZ</t>
  </si>
  <si>
    <t>Togo</t>
  </si>
  <si>
    <t>TO</t>
  </si>
  <si>
    <t>Tunisia</t>
  </si>
  <si>
    <t>TS</t>
  </si>
  <si>
    <t>Uganda</t>
  </si>
  <si>
    <t>UG</t>
  </si>
  <si>
    <t>Western Sahara</t>
  </si>
  <si>
    <t>WI</t>
  </si>
  <si>
    <t>Zambia</t>
  </si>
  <si>
    <t>ZA</t>
  </si>
  <si>
    <t>Zimbabwe</t>
  </si>
  <si>
    <t>ZI</t>
  </si>
  <si>
    <t>r6</t>
  </si>
  <si>
    <t>Asia &amp; Oceania</t>
  </si>
  <si>
    <t>Afghanistan</t>
  </si>
  <si>
    <t>AF</t>
  </si>
  <si>
    <t>American Samoa</t>
  </si>
  <si>
    <t>AQ</t>
  </si>
  <si>
    <t>Australia</t>
  </si>
  <si>
    <t>AS</t>
  </si>
  <si>
    <t>Bangladesh</t>
  </si>
  <si>
    <t>BG</t>
  </si>
  <si>
    <t>Bhutan</t>
  </si>
  <si>
    <t>BT</t>
  </si>
  <si>
    <t>Brunei</t>
  </si>
  <si>
    <t>BX</t>
  </si>
  <si>
    <t>BM</t>
  </si>
  <si>
    <t>Cambodia</t>
  </si>
  <si>
    <t>CB</t>
  </si>
  <si>
    <t>China</t>
  </si>
  <si>
    <t>CH</t>
  </si>
  <si>
    <t>Cook Islands</t>
  </si>
  <si>
    <t>CW</t>
  </si>
  <si>
    <t>TT</t>
  </si>
  <si>
    <t>Fiji</t>
  </si>
  <si>
    <t>FJ</t>
  </si>
  <si>
    <t>French Polynesia</t>
  </si>
  <si>
    <t>FP</t>
  </si>
  <si>
    <t>Guam</t>
  </si>
  <si>
    <t>GQ</t>
  </si>
  <si>
    <t>Hawaiian Trade Zone</t>
  </si>
  <si>
    <t>HQ</t>
  </si>
  <si>
    <t>Hong Kong</t>
  </si>
  <si>
    <t>HK</t>
  </si>
  <si>
    <t>India</t>
  </si>
  <si>
    <t>IN</t>
  </si>
  <si>
    <t>Indonesia</t>
  </si>
  <si>
    <t>ID</t>
  </si>
  <si>
    <t>Japan</t>
  </si>
  <si>
    <t>JA</t>
  </si>
  <si>
    <t>Kiribati</t>
  </si>
  <si>
    <t>KR</t>
  </si>
  <si>
    <t>Korea, North</t>
  </si>
  <si>
    <t>KN</t>
  </si>
  <si>
    <t>Korea, South</t>
  </si>
  <si>
    <t>KS</t>
  </si>
  <si>
    <t>Laos</t>
  </si>
  <si>
    <t>LA</t>
  </si>
  <si>
    <t>Macau</t>
  </si>
  <si>
    <t>MC</t>
  </si>
  <si>
    <t>Malaysia</t>
  </si>
  <si>
    <t>MY</t>
  </si>
  <si>
    <t>Maldives</t>
  </si>
  <si>
    <t>MV</t>
  </si>
  <si>
    <t>Mongolia</t>
  </si>
  <si>
    <t>MG</t>
  </si>
  <si>
    <t>Nauru</t>
  </si>
  <si>
    <t>NR</t>
  </si>
  <si>
    <t>Nepal</t>
  </si>
  <si>
    <t>NP</t>
  </si>
  <si>
    <t>New Caledonia</t>
  </si>
  <si>
    <t>NC</t>
  </si>
  <si>
    <t>New Zealand</t>
  </si>
  <si>
    <t>NZ</t>
  </si>
  <si>
    <t>Niue</t>
  </si>
  <si>
    <t>NE</t>
  </si>
  <si>
    <t>Pakistan</t>
  </si>
  <si>
    <t>PK</t>
  </si>
  <si>
    <t>Papua New Guinea</t>
  </si>
  <si>
    <t>PP</t>
  </si>
  <si>
    <t>Philippines</t>
  </si>
  <si>
    <t>RP</t>
  </si>
  <si>
    <t>Samoa</t>
  </si>
  <si>
    <t>WS</t>
  </si>
  <si>
    <t>Singapore</t>
  </si>
  <si>
    <t>SN</t>
  </si>
  <si>
    <t>Solomon Islands</t>
  </si>
  <si>
    <t>BP</t>
  </si>
  <si>
    <t>Sri Lanka</t>
  </si>
  <si>
    <t>CE</t>
  </si>
  <si>
    <t>Taiwan</t>
  </si>
  <si>
    <t>TW</t>
  </si>
  <si>
    <t>Thailand</t>
  </si>
  <si>
    <t>TH</t>
  </si>
  <si>
    <t>Tonga</t>
  </si>
  <si>
    <t>TN</t>
  </si>
  <si>
    <t>U.S. Pacific Islands</t>
  </si>
  <si>
    <t>IQ</t>
  </si>
  <si>
    <t>Vanuatu</t>
  </si>
  <si>
    <t>NH</t>
  </si>
  <si>
    <t>Vietnam</t>
  </si>
  <si>
    <t>VM</t>
  </si>
  <si>
    <t>Wake Island</t>
  </si>
  <si>
    <t>WQ</t>
  </si>
  <si>
    <t>r7</t>
  </si>
  <si>
    <t>World Total</t>
  </si>
  <si>
    <t>ww</t>
  </si>
  <si>
    <r>
      <t>1</t>
    </r>
    <r>
      <rPr>
        <sz val="9"/>
        <rFont val="Arial"/>
        <family val="2"/>
      </rPr>
      <t xml:space="preserve"> Proved reserves are estimated quantities that analysis of geologic and engineering data demonstrates with reasonable certainty are recoverable</t>
    </r>
  </si>
  <si>
    <t>under existing economic and operating conditions.</t>
  </si>
  <si>
    <t xml:space="preserve">United States oil data, including both crude oil and natural gas liquids, and United States natural gas data are from the Energy Information </t>
  </si>
  <si>
    <r>
      <t xml:space="preserve">States are from the Energy Information Administration, </t>
    </r>
    <r>
      <rPr>
        <i/>
        <sz val="9"/>
        <rFont val="Arial"/>
        <family val="2"/>
      </rPr>
      <t xml:space="preserve">U.S. Crude Oil, Natural Gas, and Natural Gas Liquids Reserves, </t>
    </r>
  </si>
  <si>
    <r>
      <t xml:space="preserve">natural gas liquids.  Data for the United States are from the Energy Information Administration, </t>
    </r>
    <r>
      <rPr>
        <i/>
        <sz val="9"/>
        <rFont val="Arial"/>
        <family val="2"/>
      </rPr>
      <t xml:space="preserve">U.S. Crude Oil, Natural Gas, </t>
    </r>
  </si>
  <si>
    <t xml:space="preserve">(Electronic Database), except United States. Data converted from cubic meters to cubic feet at 35.315 cubic feet per cubic meter.  United </t>
  </si>
  <si>
    <r>
      <t xml:space="preserve">States data are from the Energy Information Administration, </t>
    </r>
    <r>
      <rPr>
        <i/>
        <sz val="9"/>
        <rFont val="Arial"/>
        <family val="2"/>
      </rPr>
      <t xml:space="preserve">U.S. Crude Oil, Natural Gas, and Natural Gas Liquids Reserves, </t>
    </r>
  </si>
  <si>
    <r>
      <t>6</t>
    </r>
    <r>
      <rPr>
        <sz val="9"/>
        <rFont val="Arial"/>
        <family val="2"/>
      </rPr>
      <t xml:space="preserve"> Includes one-half of the reserves in the Neutral Zone, if separately reported.</t>
    </r>
  </si>
  <si>
    <t>January 1, 2008</t>
  </si>
  <si>
    <t>Former Serbia and Montenegro</t>
  </si>
  <si>
    <t>Serbia</t>
  </si>
  <si>
    <t>Year-End 2006</t>
  </si>
  <si>
    <r>
      <t xml:space="preserve">4 </t>
    </r>
    <r>
      <rPr>
        <sz val="9"/>
        <rFont val="Arial"/>
        <family val="2"/>
      </rPr>
      <t xml:space="preserve">Gulf Publishing Company, </t>
    </r>
    <r>
      <rPr>
        <i/>
        <sz val="9"/>
        <rFont val="Arial"/>
        <family val="2"/>
      </rPr>
      <t>World Oil</t>
    </r>
    <r>
      <rPr>
        <sz val="9"/>
        <rFont val="Arial"/>
        <family val="2"/>
      </rPr>
      <t xml:space="preserve">, Vol. 228, No.9 (September 2007), except United States.  Oil includes crude oil and condensate but excludes </t>
    </r>
  </si>
  <si>
    <t>Year-End 2007</t>
  </si>
  <si>
    <t>Falkland Islands (Islas Malvinas)</t>
  </si>
  <si>
    <t>Burma (Myanmar)</t>
  </si>
  <si>
    <t>Timor-Leste (East Timor)</t>
  </si>
  <si>
    <r>
      <t xml:space="preserve">Administration, </t>
    </r>
    <r>
      <rPr>
        <i/>
        <sz val="9"/>
        <rFont val="Arial"/>
        <family val="2"/>
      </rPr>
      <t>U.S. Crude Oil, Natural Gas, and Natural Gas Liquids Reserves, 2006 Annual Report</t>
    </r>
    <r>
      <rPr>
        <sz val="9"/>
        <rFont val="Arial"/>
        <family val="2"/>
      </rPr>
      <t xml:space="preserve">, DOE/EIA-0216(2007) </t>
    </r>
  </si>
  <si>
    <r>
      <t>2</t>
    </r>
    <r>
      <rPr>
        <sz val="9"/>
        <rFont val="Arial"/>
        <family val="0"/>
      </rPr>
      <t xml:space="preserve"> BP p.l.c., </t>
    </r>
    <r>
      <rPr>
        <i/>
        <sz val="9"/>
        <rFont val="Arial"/>
        <family val="2"/>
      </rPr>
      <t>BP Statistical Review of World Energy June 2008</t>
    </r>
    <r>
      <rPr>
        <sz val="9"/>
        <rFont val="Arial"/>
        <family val="0"/>
      </rPr>
      <t xml:space="preserve">, except United States.  Oil includes crude oil, gas condensate, and natural gas liquids.  </t>
    </r>
  </si>
  <si>
    <r>
      <t>2006 Annual Report</t>
    </r>
    <r>
      <rPr>
        <sz val="9"/>
        <rFont val="Arial"/>
        <family val="2"/>
      </rPr>
      <t xml:space="preserve">, DOE/EIA-0216(2007) (November 2007).  </t>
    </r>
    <r>
      <rPr>
        <i/>
        <sz val="9"/>
        <rFont val="Arial"/>
        <family val="2"/>
      </rPr>
      <t>Oil &amp; Gas Journal</t>
    </r>
    <r>
      <rPr>
        <sz val="9"/>
        <rFont val="Arial"/>
        <family val="2"/>
      </rPr>
      <t xml:space="preserve">'s oil reserve estimate for Canada includes </t>
    </r>
  </si>
  <si>
    <r>
      <t>and Natural Gas Liquids Reserves, 2006 Annual Report</t>
    </r>
    <r>
      <rPr>
        <sz val="9"/>
        <rFont val="Arial"/>
        <family val="2"/>
      </rPr>
      <t xml:space="preserve">, DOE/EIA-0216(2007) (November 2007).  </t>
    </r>
    <r>
      <rPr>
        <i/>
        <sz val="9"/>
        <rFont val="Arial"/>
        <family val="2"/>
      </rPr>
      <t xml:space="preserve">World Oil </t>
    </r>
    <r>
      <rPr>
        <sz val="9"/>
        <rFont val="Arial"/>
        <family val="2"/>
      </rPr>
      <t xml:space="preserve">states that its  </t>
    </r>
  </si>
  <si>
    <r>
      <t>5</t>
    </r>
    <r>
      <rPr>
        <sz val="9"/>
        <rFont val="Arial"/>
        <family val="2"/>
      </rPr>
      <t xml:space="preserve"> Centre International d'Information sur le Gaz Naturel et tous Hydrocarbures Gazeux (CEDIGAZ), </t>
    </r>
    <r>
      <rPr>
        <i/>
        <sz val="9"/>
        <rFont val="Arial"/>
        <family val="2"/>
      </rPr>
      <t xml:space="preserve">Natural Gas in the World, End of July 2008 </t>
    </r>
  </si>
  <si>
    <r>
      <t>2006 Annual Report</t>
    </r>
    <r>
      <rPr>
        <sz val="9"/>
        <rFont val="Arial"/>
        <family val="2"/>
      </rPr>
      <t>, DOE/EIA-0216(2007) (November 2007).</t>
    </r>
  </si>
  <si>
    <t>Table Posted: August 27, 2008</t>
  </si>
  <si>
    <t>- -</t>
  </si>
  <si>
    <t>- - = Not applicable.</t>
  </si>
  <si>
    <t xml:space="preserve">5.392 billion barrels of conventional crude oil and condensate reserves and 173.2 billion barrels of oil sands reserves.   </t>
  </si>
  <si>
    <t>Canadian oil reserves estimate "includes reserves that are recoverable with current technology and under present economic conditions."  It includes</t>
  </si>
  <si>
    <t xml:space="preserve">20.665 billion barrels of oil sands and bitumen.  It excludes another 153 billion barrels of oil sands and bitumen claimed by Canadian authorities.    </t>
  </si>
  <si>
    <t xml:space="preserve">active development'."  BP does not include but separately reports an additional 152.2 billion barrels of Canadian oil sands defined as </t>
  </si>
  <si>
    <t xml:space="preserve">"'remaining established reserves', less reserves 'under active development'."  BP says of its data sources for oil reserves that "the estimates </t>
  </si>
  <si>
    <t xml:space="preserve">"the estimates in this table have been compiled using a combination of primary official sources and third-party data from Cedigaz."  </t>
  </si>
  <si>
    <r>
      <t>in this table have been compiled using a combination of primary official sources, third-party data from the OPEC Secretariat,</t>
    </r>
    <r>
      <rPr>
        <i/>
        <sz val="9"/>
        <rFont val="Arial"/>
        <family val="2"/>
      </rPr>
      <t xml:space="preserve"> World Oil, Oil &amp; Gas Journal</t>
    </r>
    <r>
      <rPr>
        <sz val="9"/>
        <rFont val="Arial"/>
        <family val="2"/>
      </rPr>
      <t xml:space="preserve"> </t>
    </r>
  </si>
  <si>
    <t xml:space="preserve">(November 2007).  BP notes that for oil its "Canadian proved reserves include an official estimate of 21.0 billion barrels for oil sands 'under </t>
  </si>
  <si>
    <r>
      <t>3</t>
    </r>
    <r>
      <rPr>
        <sz val="9"/>
        <rFont val="Arial"/>
        <family val="0"/>
      </rPr>
      <t xml:space="preserve"> PennWell Corporation, </t>
    </r>
    <r>
      <rPr>
        <i/>
        <sz val="9"/>
        <rFont val="Arial"/>
        <family val="2"/>
      </rPr>
      <t>Oil &amp; Gas Journal</t>
    </r>
    <r>
      <rPr>
        <sz val="9"/>
        <rFont val="Arial"/>
        <family val="0"/>
      </rPr>
      <t xml:space="preserve">, Vol. 105.48 (December 24, 2007), except United States.  Oil includes crude oil and condensate.  Data for the United  </t>
    </r>
  </si>
  <si>
    <t xml:space="preserve">and an independent estimate of Russian reserves based on  information in the public domain."  Likewise for natural gas reserves, BP states that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</si>
</sst>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  <numFmt numFmtId="166" formatCode="_-* #,##0.0_-;\-* #,##0.0_-;_-* &quot;-&quot;?_-;_-@_-"/>
    <numFmt numFmtId="167" formatCode="#,##0.0"/>
    <numFmt numFmtId="168" formatCode="#,##0.000000"/>
    <numFmt numFmtId="169" formatCode="0.0000"/>
    <numFmt numFmtId="170" formatCode="_-* #,##0.000_-;\-* #,##0.000_-;_-* &quot;-&quot;?_-;_-@_-"/>
    <numFmt numFmtId="171" formatCode="#,##0.0000"/>
    <numFmt numFmtId="172" formatCode="#,##0.00000"/>
    <numFmt numFmtId="173" formatCode="0.0%"/>
    <numFmt numFmtId="174" formatCode="0.00000"/>
    <numFmt numFmtId="175" formatCode="0.000_)"/>
    <numFmt numFmtId="176" formatCode="_-* #,##0.00_-;\-* #,##0.00_-;_-* &quot;-&quot;?_-;_-@_-"/>
    <numFmt numFmtId="177" formatCode="_-* #,##0.0000_-;\-* #,##0.0000_-;_-* &quot;-&quot;?_-;_-@_-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.0000_);_(* \(#,##0.0000\);_(* &quot;-&quot;??_);_(@_)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0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2"/>
    </font>
    <font>
      <sz val="10"/>
      <color indexed="10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vertAlign val="superscript"/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vertAlign val="superscript"/>
      <sz val="9.5"/>
      <color indexed="8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Fill="0" applyBorder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2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20" applyFont="1" applyAlignment="1">
      <alignment/>
    </xf>
    <xf numFmtId="0" fontId="3" fillId="0" borderId="0" xfId="0" applyFont="1" applyFill="1" applyAlignment="1">
      <alignment/>
    </xf>
    <xf numFmtId="0" fontId="1" fillId="0" borderId="0" xfId="20" applyAlignment="1">
      <alignment/>
    </xf>
    <xf numFmtId="0" fontId="3" fillId="0" borderId="0" xfId="0" applyFont="1" applyAlignment="1">
      <alignment/>
    </xf>
    <xf numFmtId="0" fontId="1" fillId="0" borderId="0" xfId="20" applyNumberForma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NumberFormat="1" applyFont="1" applyFill="1" applyBorder="1" applyAlignment="1" applyProtection="1">
      <alignment horizontal="center" wrapText="1"/>
      <protection/>
    </xf>
    <xf numFmtId="0" fontId="9" fillId="0" borderId="2" xfId="0" applyNumberFormat="1" applyFont="1" applyFill="1" applyBorder="1" applyAlignment="1" applyProtection="1">
      <alignment horizontal="center" wrapText="1"/>
      <protection/>
    </xf>
    <xf numFmtId="0" fontId="11" fillId="0" borderId="1" xfId="0" applyNumberFormat="1" applyFont="1" applyFill="1" applyBorder="1" applyAlignment="1" applyProtection="1">
      <alignment horizontal="center" wrapText="1"/>
      <protection/>
    </xf>
    <xf numFmtId="0" fontId="11" fillId="0" borderId="3" xfId="0" applyNumberFormat="1" applyFont="1" applyFill="1" applyBorder="1" applyAlignment="1" applyProtection="1">
      <alignment horizontal="center" wrapText="1"/>
      <protection/>
    </xf>
    <xf numFmtId="0" fontId="8" fillId="0" borderId="3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15" fontId="8" fillId="0" borderId="0" xfId="0" applyNumberFormat="1" applyFont="1" applyFill="1" applyBorder="1" applyAlignment="1" applyProtection="1" quotePrefix="1">
      <alignment horizontal="center" wrapText="1"/>
      <protection/>
    </xf>
    <xf numFmtId="0" fontId="13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4" fillId="0" borderId="0" xfId="0" applyFont="1" applyFill="1" applyAlignment="1">
      <alignment/>
    </xf>
    <xf numFmtId="165" fontId="14" fillId="0" borderId="0" xfId="0" applyNumberFormat="1" applyFont="1" applyFill="1" applyAlignment="1">
      <alignment/>
    </xf>
    <xf numFmtId="166" fontId="14" fillId="0" borderId="0" xfId="0" applyNumberFormat="1" applyFont="1" applyFill="1" applyAlignment="1">
      <alignment horizontal="left"/>
    </xf>
    <xf numFmtId="167" fontId="14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3" fontId="16" fillId="0" borderId="0" xfId="0" applyNumberFormat="1" applyFont="1" applyFill="1" applyAlignment="1">
      <alignment horizontal="right"/>
    </xf>
    <xf numFmtId="166" fontId="14" fillId="0" borderId="0" xfId="0" applyNumberFormat="1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/>
    </xf>
    <xf numFmtId="164" fontId="15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165" fontId="17" fillId="0" borderId="0" xfId="0" applyNumberFormat="1" applyFont="1" applyFill="1" applyBorder="1" applyAlignment="1">
      <alignment/>
    </xf>
    <xf numFmtId="166" fontId="17" fillId="0" borderId="0" xfId="0" applyNumberFormat="1" applyFont="1" applyFill="1" applyBorder="1" applyAlignment="1">
      <alignment horizontal="left"/>
    </xf>
    <xf numFmtId="167" fontId="17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66" fontId="14" fillId="0" borderId="0" xfId="0" applyNumberFormat="1" applyFont="1" applyFill="1" applyBorder="1" applyAlignment="1">
      <alignment/>
    </xf>
    <xf numFmtId="165" fontId="14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164" fontId="16" fillId="0" borderId="0" xfId="0" applyNumberFormat="1" applyFont="1" applyFill="1" applyAlignment="1">
      <alignment horizontal="right"/>
    </xf>
    <xf numFmtId="16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4" fontId="18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4" fontId="17" fillId="0" borderId="0" xfId="0" applyNumberFormat="1" applyFont="1" applyFill="1" applyBorder="1" applyAlignment="1">
      <alignment/>
    </xf>
    <xf numFmtId="164" fontId="16" fillId="0" borderId="0" xfId="0" applyNumberFormat="1" applyFont="1" applyFill="1" applyAlignment="1">
      <alignment/>
    </xf>
    <xf numFmtId="164" fontId="16" fillId="0" borderId="0" xfId="21" applyNumberFormat="1" applyFont="1" applyFill="1" applyBorder="1" applyAlignment="1">
      <alignment horizontal="left"/>
      <protection/>
    </xf>
    <xf numFmtId="169" fontId="17" fillId="0" borderId="0" xfId="0" applyNumberFormat="1" applyFont="1" applyFill="1" applyBorder="1" applyAlignment="1">
      <alignment/>
    </xf>
    <xf numFmtId="169" fontId="14" fillId="0" borderId="0" xfId="0" applyNumberFormat="1" applyFont="1" applyFill="1" applyBorder="1" applyAlignment="1">
      <alignment/>
    </xf>
    <xf numFmtId="3" fontId="16" fillId="0" borderId="0" xfId="0" applyNumberFormat="1" applyFont="1" applyFill="1" applyAlignment="1">
      <alignment/>
    </xf>
    <xf numFmtId="164" fontId="15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3" fontId="16" fillId="0" borderId="0" xfId="21" applyNumberFormat="1" applyFont="1" applyFill="1" applyAlignment="1">
      <alignment horizontal="right"/>
      <protection/>
    </xf>
    <xf numFmtId="166" fontId="14" fillId="0" borderId="0" xfId="0" applyNumberFormat="1" applyFont="1" applyFill="1" applyAlignment="1">
      <alignment/>
    </xf>
    <xf numFmtId="170" fontId="15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9" fontId="14" fillId="0" borderId="0" xfId="0" applyNumberFormat="1" applyFont="1" applyFill="1" applyAlignment="1">
      <alignment/>
    </xf>
    <xf numFmtId="166" fontId="20" fillId="0" borderId="0" xfId="0" applyNumberFormat="1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6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Fill="1" applyAlignment="1" quotePrefix="1">
      <alignment/>
    </xf>
    <xf numFmtId="164" fontId="18" fillId="0" borderId="0" xfId="0" applyNumberFormat="1" applyFont="1" applyAlignment="1">
      <alignment/>
    </xf>
    <xf numFmtId="171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164" fontId="10" fillId="0" borderId="0" xfId="21" applyNumberFormat="1" applyFont="1" applyFill="1" applyBorder="1">
      <alignment/>
      <protection/>
    </xf>
    <xf numFmtId="164" fontId="15" fillId="0" borderId="0" xfId="0" applyNumberFormat="1" applyFont="1" applyAlignment="1">
      <alignment/>
    </xf>
    <xf numFmtId="171" fontId="15" fillId="0" borderId="0" xfId="0" applyNumberFormat="1" applyFont="1" applyFill="1" applyAlignment="1">
      <alignment/>
    </xf>
    <xf numFmtId="167" fontId="15" fillId="0" borderId="0" xfId="0" applyNumberFormat="1" applyFont="1" applyFill="1" applyAlignment="1">
      <alignment/>
    </xf>
    <xf numFmtId="168" fontId="15" fillId="0" borderId="0" xfId="0" applyNumberFormat="1" applyFont="1" applyAlignment="1">
      <alignment/>
    </xf>
    <xf numFmtId="0" fontId="19" fillId="0" borderId="0" xfId="0" applyFont="1" applyAlignment="1">
      <alignment/>
    </xf>
    <xf numFmtId="168" fontId="15" fillId="0" borderId="0" xfId="0" applyNumberFormat="1" applyFont="1" applyFill="1" applyAlignment="1">
      <alignment/>
    </xf>
    <xf numFmtId="167" fontId="15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15" fillId="0" borderId="0" xfId="0" applyNumberFormat="1" applyFont="1" applyFill="1" applyAlignment="1">
      <alignment/>
    </xf>
    <xf numFmtId="167" fontId="15" fillId="0" borderId="0" xfId="0" applyNumberFormat="1" applyFont="1" applyAlignment="1">
      <alignment/>
    </xf>
    <xf numFmtId="167" fontId="15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23" fillId="0" borderId="0" xfId="0" applyFont="1" applyAlignment="1">
      <alignment/>
    </xf>
    <xf numFmtId="173" fontId="7" fillId="0" borderId="0" xfId="0" applyNumberFormat="1" applyFont="1" applyAlignment="1">
      <alignment/>
    </xf>
    <xf numFmtId="173" fontId="7" fillId="0" borderId="0" xfId="0" applyNumberFormat="1" applyFont="1" applyFill="1" applyAlignment="1">
      <alignment/>
    </xf>
    <xf numFmtId="167" fontId="7" fillId="0" borderId="0" xfId="0" applyNumberFormat="1" applyFont="1" applyAlignment="1">
      <alignment/>
    </xf>
    <xf numFmtId="0" fontId="24" fillId="0" borderId="0" xfId="0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170" fontId="15" fillId="0" borderId="0" xfId="0" applyNumberFormat="1" applyFont="1" applyFill="1" applyBorder="1" applyAlignment="1">
      <alignment horizontal="left"/>
    </xf>
    <xf numFmtId="0" fontId="25" fillId="0" borderId="0" xfId="0" applyFont="1" applyAlignment="1">
      <alignment/>
    </xf>
    <xf numFmtId="170" fontId="10" fillId="0" borderId="0" xfId="0" applyNumberFormat="1" applyFont="1" applyFill="1" applyBorder="1" applyAlignment="1">
      <alignment horizontal="left"/>
    </xf>
    <xf numFmtId="166" fontId="14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167" fontId="28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77" fontId="17" fillId="0" borderId="0" xfId="0" applyNumberFormat="1" applyFont="1" applyFill="1" applyBorder="1" applyAlignment="1">
      <alignment horizontal="left"/>
    </xf>
    <xf numFmtId="181" fontId="0" fillId="0" borderId="0" xfId="15" applyNumberFormat="1" applyAlignment="1">
      <alignment/>
    </xf>
    <xf numFmtId="164" fontId="16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65" fontId="26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15" fontId="8" fillId="0" borderId="4" xfId="0" applyNumberFormat="1" applyFont="1" applyFill="1" applyBorder="1" applyAlignment="1" applyProtection="1" quotePrefix="1">
      <alignment horizontal="center" wrapText="1"/>
      <protection/>
    </xf>
    <xf numFmtId="3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Alignment="1">
      <alignment/>
    </xf>
    <xf numFmtId="182" fontId="16" fillId="0" borderId="0" xfId="0" applyNumberFormat="1" applyFont="1" applyBorder="1" applyAlignment="1">
      <alignment/>
    </xf>
    <xf numFmtId="164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 applyProtection="1">
      <alignment/>
      <protection locked="0"/>
    </xf>
    <xf numFmtId="164" fontId="16" fillId="0" borderId="0" xfId="21" applyNumberFormat="1" applyFont="1" applyFill="1" applyBorder="1" applyAlignment="1">
      <alignment horizontal="right"/>
      <protection/>
    </xf>
    <xf numFmtId="164" fontId="16" fillId="0" borderId="0" xfId="0" applyNumberFormat="1" applyFont="1" applyAlignment="1">
      <alignment horizontal="right"/>
    </xf>
    <xf numFmtId="171" fontId="16" fillId="0" borderId="0" xfId="0" applyNumberFormat="1" applyFont="1" applyAlignment="1">
      <alignment/>
    </xf>
    <xf numFmtId="164" fontId="18" fillId="0" borderId="0" xfId="0" applyNumberFormat="1" applyFont="1" applyFill="1" applyBorder="1" applyAlignment="1" quotePrefix="1">
      <alignment horizontal="right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5" xfId="0" applyFill="1" applyBorder="1" applyAlignment="1">
      <alignment/>
    </xf>
    <xf numFmtId="182" fontId="1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182" fontId="16" fillId="0" borderId="0" xfId="0" applyNumberFormat="1" applyFont="1" applyAlignment="1">
      <alignment/>
    </xf>
    <xf numFmtId="182" fontId="16" fillId="0" borderId="0" xfId="0" applyNumberFormat="1" applyFont="1" applyFill="1" applyAlignment="1">
      <alignment/>
    </xf>
    <xf numFmtId="0" fontId="0" fillId="0" borderId="0" xfId="20" applyFont="1" applyFill="1" applyAlignment="1">
      <alignment/>
    </xf>
    <xf numFmtId="164" fontId="16" fillId="0" borderId="0" xfId="0" applyNumberFormat="1" applyFont="1" applyFill="1" applyBorder="1" applyAlignment="1" applyProtection="1" quotePrefix="1">
      <alignment horizontal="right"/>
      <protection locked="0"/>
    </xf>
    <xf numFmtId="164" fontId="16" fillId="0" borderId="0" xfId="0" applyNumberFormat="1" applyFont="1" applyFill="1" applyAlignment="1" quotePrefix="1">
      <alignment horizontal="right"/>
    </xf>
    <xf numFmtId="164" fontId="16" fillId="0" borderId="0" xfId="0" applyNumberFormat="1" applyFont="1" applyFill="1" applyBorder="1" applyAlignment="1" quotePrefix="1">
      <alignment horizontal="right"/>
    </xf>
    <xf numFmtId="0" fontId="0" fillId="0" borderId="0" xfId="0" applyFont="1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international/Notes%20for%20Most%20Recent%20Estimates%20of%20Proved%20Oil%20and%20Natural%20Gas%20Reserves.html" TargetMode="External" /><Relationship Id="rId2" Type="http://schemas.openxmlformats.org/officeDocument/2006/relationships/hyperlink" Target="http://www.eia.doe.gov/emeu/international/sources%20of%20foreign%20reserve%20estimates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0"/>
  <sheetViews>
    <sheetView tabSelected="1" workbookViewId="0" topLeftCell="B1">
      <pane xSplit="2" ySplit="16" topLeftCell="D17" activePane="bottomRight" state="frozen"/>
      <selection pane="topLeft" activeCell="B1" sqref="B1"/>
      <selection pane="topRight" activeCell="D1" sqref="D1"/>
      <selection pane="bottomLeft" activeCell="B17" sqref="B17"/>
      <selection pane="bottomRight" activeCell="D11" sqref="D11"/>
    </sheetView>
  </sheetViews>
  <sheetFormatPr defaultColWidth="9.140625" defaultRowHeight="12.75"/>
  <cols>
    <col min="1" max="1" width="10.421875" style="0" hidden="1" customWidth="1"/>
    <col min="2" max="2" width="27.00390625" style="0" customWidth="1"/>
    <col min="3" max="3" width="0.2890625" style="0" customWidth="1"/>
    <col min="4" max="4" width="20.140625" style="2" customWidth="1"/>
    <col min="5" max="5" width="20.140625" style="0" customWidth="1"/>
    <col min="6" max="6" width="19.7109375" style="2" customWidth="1"/>
    <col min="7" max="7" width="20.57421875" style="2" customWidth="1"/>
    <col min="8" max="8" width="20.421875" style="2" customWidth="1"/>
    <col min="9" max="9" width="20.57421875" style="0" customWidth="1"/>
    <col min="10" max="10" width="20.28125" style="2" customWidth="1"/>
    <col min="11" max="11" width="13.57421875" style="0" customWidth="1"/>
    <col min="12" max="13" width="10.421875" style="3" customWidth="1"/>
    <col min="14" max="14" width="10.421875" style="0" customWidth="1"/>
    <col min="15" max="15" width="10.421875" style="4" customWidth="1"/>
    <col min="16" max="16384" width="10.421875" style="0" customWidth="1"/>
  </cols>
  <sheetData>
    <row r="1" ht="12.75">
      <c r="B1" s="1" t="s">
        <v>0</v>
      </c>
    </row>
    <row r="2" ht="12.75">
      <c r="B2" s="5"/>
    </row>
    <row r="3" ht="12.75">
      <c r="B3" s="143" t="s">
        <v>498</v>
      </c>
    </row>
    <row r="4" ht="12.75">
      <c r="B4" s="1" t="s">
        <v>1</v>
      </c>
    </row>
    <row r="5" spans="2:4" ht="12.75">
      <c r="B5" s="5"/>
      <c r="D5" s="6"/>
    </row>
    <row r="6" spans="2:8" ht="12.75">
      <c r="B6" s="7" t="s">
        <v>2</v>
      </c>
      <c r="D6" s="6"/>
      <c r="E6" s="8"/>
      <c r="F6" s="6"/>
      <c r="G6" s="6"/>
      <c r="H6" s="6"/>
    </row>
    <row r="7" spans="2:8" ht="12.75">
      <c r="B7" s="7"/>
      <c r="D7" s="6"/>
      <c r="E7" s="8"/>
      <c r="F7" s="6"/>
      <c r="G7" s="6"/>
      <c r="H7" s="6"/>
    </row>
    <row r="8" ht="22.5">
      <c r="B8" s="9" t="s">
        <v>3</v>
      </c>
    </row>
    <row r="10" ht="15" customHeight="1">
      <c r="B10" s="10" t="s">
        <v>4</v>
      </c>
    </row>
    <row r="11" spans="2:6" ht="14.25" customHeight="1">
      <c r="B11" s="10"/>
      <c r="E11" s="120"/>
      <c r="F11" s="11"/>
    </row>
    <row r="12" spans="2:9" ht="15.75" thickBot="1">
      <c r="B12" s="10"/>
      <c r="D12" s="11"/>
      <c r="E12" s="11"/>
      <c r="F12" s="11"/>
      <c r="G12" s="11"/>
      <c r="H12" s="11"/>
      <c r="I12" s="11"/>
    </row>
    <row r="13" spans="2:10" ht="16.5" customHeight="1">
      <c r="B13" s="12"/>
      <c r="D13" s="13" t="s">
        <v>5</v>
      </c>
      <c r="E13" s="14" t="s">
        <v>5</v>
      </c>
      <c r="F13" s="13" t="s">
        <v>5</v>
      </c>
      <c r="G13" s="13" t="s">
        <v>6</v>
      </c>
      <c r="H13" s="13" t="s">
        <v>6</v>
      </c>
      <c r="I13" s="14" t="s">
        <v>6</v>
      </c>
      <c r="J13" s="13" t="s">
        <v>6</v>
      </c>
    </row>
    <row r="14" spans="2:10" ht="16.5" customHeight="1" thickBot="1">
      <c r="B14" s="132"/>
      <c r="D14" s="15" t="s">
        <v>7</v>
      </c>
      <c r="E14" s="15" t="s">
        <v>7</v>
      </c>
      <c r="F14" s="15" t="s">
        <v>7</v>
      </c>
      <c r="G14" s="16" t="s">
        <v>8</v>
      </c>
      <c r="H14" s="16" t="s">
        <v>8</v>
      </c>
      <c r="I14" s="16" t="s">
        <v>8</v>
      </c>
      <c r="J14" s="16" t="s">
        <v>8</v>
      </c>
    </row>
    <row r="15" spans="2:16" ht="16.5" customHeight="1">
      <c r="B15" s="133" t="s">
        <v>9</v>
      </c>
      <c r="D15" s="17" t="s">
        <v>10</v>
      </c>
      <c r="E15" s="18" t="s">
        <v>11</v>
      </c>
      <c r="F15" s="17" t="s">
        <v>12</v>
      </c>
      <c r="G15" s="17" t="s">
        <v>10</v>
      </c>
      <c r="H15" s="19" t="s">
        <v>13</v>
      </c>
      <c r="I15" s="18" t="s">
        <v>11</v>
      </c>
      <c r="J15" s="17" t="s">
        <v>12</v>
      </c>
      <c r="M15" s="20"/>
      <c r="P15" s="21"/>
    </row>
    <row r="16" spans="1:15" s="2" customFormat="1" ht="16.5" customHeight="1" thickBot="1">
      <c r="A16" s="120" t="s">
        <v>14</v>
      </c>
      <c r="B16" s="134"/>
      <c r="C16" s="121" t="s">
        <v>15</v>
      </c>
      <c r="D16" s="15" t="s">
        <v>488</v>
      </c>
      <c r="E16" s="122" t="s">
        <v>483</v>
      </c>
      <c r="F16" s="15" t="s">
        <v>486</v>
      </c>
      <c r="G16" s="15" t="s">
        <v>488</v>
      </c>
      <c r="H16" s="122" t="s">
        <v>483</v>
      </c>
      <c r="I16" s="122" t="s">
        <v>483</v>
      </c>
      <c r="J16" s="15" t="s">
        <v>486</v>
      </c>
      <c r="L16" s="3"/>
      <c r="O16" s="48"/>
    </row>
    <row r="17" spans="1:17" ht="12.75">
      <c r="A17" s="21"/>
      <c r="B17" s="22"/>
      <c r="C17" s="22"/>
      <c r="D17" s="23"/>
      <c r="E17" s="24"/>
      <c r="F17" s="136"/>
      <c r="G17" s="23"/>
      <c r="H17" s="23"/>
      <c r="I17" s="26"/>
      <c r="J17" s="25"/>
      <c r="M17" s="27"/>
      <c r="N17" s="28"/>
      <c r="P17" s="29"/>
      <c r="Q17" s="30"/>
    </row>
    <row r="18" spans="1:17" ht="12.75">
      <c r="A18" t="s">
        <v>16</v>
      </c>
      <c r="B18" s="31" t="s">
        <v>17</v>
      </c>
      <c r="C18" s="31" t="s">
        <v>18</v>
      </c>
      <c r="D18" s="32">
        <v>0</v>
      </c>
      <c r="E18" s="140">
        <v>0</v>
      </c>
      <c r="F18" s="123">
        <v>0</v>
      </c>
      <c r="G18" s="32">
        <v>0</v>
      </c>
      <c r="H18" s="123">
        <v>0</v>
      </c>
      <c r="I18" s="32">
        <v>0</v>
      </c>
      <c r="J18" s="32">
        <v>0</v>
      </c>
      <c r="L18" s="20"/>
      <c r="M18" s="27"/>
      <c r="P18" s="33"/>
      <c r="Q18" s="34"/>
    </row>
    <row r="19" spans="1:17" ht="12.75">
      <c r="A19" t="s">
        <v>16</v>
      </c>
      <c r="B19" s="31" t="s">
        <v>19</v>
      </c>
      <c r="C19" s="31" t="s">
        <v>20</v>
      </c>
      <c r="D19" s="141">
        <v>27.6640293238661</v>
      </c>
      <c r="E19" s="124">
        <v>178.592</v>
      </c>
      <c r="F19" s="113">
        <v>25.5913</v>
      </c>
      <c r="G19" s="135">
        <v>57.548773961112</v>
      </c>
      <c r="H19" s="125">
        <v>57.563449999999996</v>
      </c>
      <c r="I19" s="46">
        <v>58.2</v>
      </c>
      <c r="J19" s="46">
        <v>56.8</v>
      </c>
      <c r="M19" s="36"/>
      <c r="N19" s="37"/>
      <c r="P19" s="33"/>
      <c r="Q19" s="34"/>
    </row>
    <row r="20" spans="1:17" ht="12.75">
      <c r="A20" t="s">
        <v>16</v>
      </c>
      <c r="B20" s="31" t="s">
        <v>21</v>
      </c>
      <c r="C20" s="31" t="s">
        <v>22</v>
      </c>
      <c r="D20" s="32">
        <v>0</v>
      </c>
      <c r="E20" s="140">
        <v>0</v>
      </c>
      <c r="F20" s="123">
        <v>0</v>
      </c>
      <c r="G20" s="32">
        <v>0</v>
      </c>
      <c r="H20" s="123">
        <v>0</v>
      </c>
      <c r="I20" s="32">
        <v>0</v>
      </c>
      <c r="J20" s="32">
        <v>0</v>
      </c>
      <c r="L20" s="37"/>
      <c r="M20" s="37"/>
      <c r="N20" s="38"/>
      <c r="P20" s="39"/>
      <c r="Q20" s="40"/>
    </row>
    <row r="21" spans="1:17" ht="12.75">
      <c r="A21" t="s">
        <v>16</v>
      </c>
      <c r="B21" s="31" t="s">
        <v>23</v>
      </c>
      <c r="C21" s="31" t="s">
        <v>24</v>
      </c>
      <c r="D21" s="141">
        <v>12.1865</v>
      </c>
      <c r="E21" s="124">
        <v>11.65</v>
      </c>
      <c r="F21" s="113">
        <v>11.6559</v>
      </c>
      <c r="G21" s="135">
        <v>13.014526685934088</v>
      </c>
      <c r="H21" s="125">
        <v>13.172495</v>
      </c>
      <c r="I21" s="46">
        <v>13.85</v>
      </c>
      <c r="J21" s="46">
        <v>18.9573</v>
      </c>
      <c r="L21" s="33"/>
      <c r="M21" s="41"/>
      <c r="N21" s="42"/>
      <c r="P21" s="43"/>
      <c r="Q21" s="34"/>
    </row>
    <row r="22" spans="1:17" ht="12.75">
      <c r="A22" t="s">
        <v>16</v>
      </c>
      <c r="B22" s="31" t="s">
        <v>25</v>
      </c>
      <c r="C22" s="31" t="s">
        <v>26</v>
      </c>
      <c r="D22" s="32">
        <v>0</v>
      </c>
      <c r="E22" s="140">
        <v>0</v>
      </c>
      <c r="F22" s="123">
        <v>0</v>
      </c>
      <c r="G22" s="32">
        <v>0</v>
      </c>
      <c r="H22" s="123">
        <v>0</v>
      </c>
      <c r="I22" s="32">
        <v>0</v>
      </c>
      <c r="J22" s="32">
        <v>0</v>
      </c>
      <c r="L22" s="33"/>
      <c r="N22" s="37"/>
      <c r="O22" s="44"/>
      <c r="P22" s="33"/>
      <c r="Q22" s="34"/>
    </row>
    <row r="23" spans="1:17" s="2" customFormat="1" ht="12.75">
      <c r="A23" s="2" t="s">
        <v>16</v>
      </c>
      <c r="B23" s="45" t="s">
        <v>27</v>
      </c>
      <c r="C23" s="45" t="s">
        <v>28</v>
      </c>
      <c r="D23" s="142">
        <v>29.444000000000003</v>
      </c>
      <c r="E23" s="124">
        <v>20.972</v>
      </c>
      <c r="F23" s="113">
        <v>20.972</v>
      </c>
      <c r="G23" s="135">
        <v>211.085</v>
      </c>
      <c r="H23" s="125">
        <v>211.085</v>
      </c>
      <c r="I23" s="46">
        <v>211.085</v>
      </c>
      <c r="J23" s="46">
        <v>211.085</v>
      </c>
      <c r="K23" s="47"/>
      <c r="L23" s="33"/>
      <c r="M23" s="3"/>
      <c r="N23" s="3"/>
      <c r="O23" s="48"/>
      <c r="P23" s="43"/>
      <c r="Q23" s="34"/>
    </row>
    <row r="24" spans="1:17" ht="12.75">
      <c r="A24" s="21"/>
      <c r="B24" s="22" t="s">
        <v>16</v>
      </c>
      <c r="C24" s="22" t="s">
        <v>29</v>
      </c>
      <c r="D24" s="49">
        <f aca="true" t="shared" si="0" ref="D24:J24">SUM(D18:D23)</f>
        <v>69.2945293238661</v>
      </c>
      <c r="E24" s="49">
        <f t="shared" si="0"/>
        <v>211.21400000000003</v>
      </c>
      <c r="F24" s="137">
        <f t="shared" si="0"/>
        <v>58.2192</v>
      </c>
      <c r="G24" s="49">
        <f t="shared" si="0"/>
        <v>281.6483006470461</v>
      </c>
      <c r="H24" s="126">
        <f t="shared" si="0"/>
        <v>281.820945</v>
      </c>
      <c r="I24" s="49">
        <f t="shared" si="0"/>
        <v>283.135</v>
      </c>
      <c r="J24" s="49">
        <f t="shared" si="0"/>
        <v>286.8423</v>
      </c>
      <c r="K24" s="51"/>
      <c r="L24" s="111"/>
      <c r="M24" s="52"/>
      <c r="N24" s="37"/>
      <c r="P24" s="33"/>
      <c r="Q24" s="34"/>
    </row>
    <row r="25" spans="1:17" ht="12.75">
      <c r="A25" s="21"/>
      <c r="B25" s="22"/>
      <c r="C25" s="22"/>
      <c r="D25" s="53"/>
      <c r="E25" s="127"/>
      <c r="F25" s="137"/>
      <c r="G25" s="54"/>
      <c r="H25" s="128"/>
      <c r="I25" s="49"/>
      <c r="J25" s="49"/>
      <c r="K25" s="51"/>
      <c r="L25" s="43"/>
      <c r="M25" s="41"/>
      <c r="N25" s="37"/>
      <c r="P25" s="33"/>
      <c r="Q25" s="34"/>
    </row>
    <row r="26" spans="1:17" ht="12.75">
      <c r="A26" t="s">
        <v>30</v>
      </c>
      <c r="B26" s="31" t="s">
        <v>31</v>
      </c>
      <c r="C26" s="31" t="s">
        <v>32</v>
      </c>
      <c r="D26" s="32">
        <v>0</v>
      </c>
      <c r="E26" s="140">
        <v>0</v>
      </c>
      <c r="F26" s="123">
        <v>0</v>
      </c>
      <c r="G26" s="32">
        <v>0</v>
      </c>
      <c r="H26" s="123">
        <v>0</v>
      </c>
      <c r="I26" s="32">
        <v>0</v>
      </c>
      <c r="J26" s="32">
        <v>0</v>
      </c>
      <c r="L26" s="33"/>
      <c r="N26" s="37"/>
      <c r="P26" s="33"/>
      <c r="Q26" s="34"/>
    </row>
    <row r="27" spans="1:17" ht="12.75">
      <c r="A27" t="s">
        <v>30</v>
      </c>
      <c r="B27" s="31" t="s">
        <v>33</v>
      </c>
      <c r="C27" s="31" t="s">
        <v>34</v>
      </c>
      <c r="D27" s="32">
        <v>0</v>
      </c>
      <c r="E27" s="140">
        <v>0</v>
      </c>
      <c r="F27" s="123">
        <v>0</v>
      </c>
      <c r="G27" s="32">
        <v>0</v>
      </c>
      <c r="H27" s="123">
        <v>0</v>
      </c>
      <c r="I27" s="32">
        <v>0</v>
      </c>
      <c r="J27" s="32">
        <v>0</v>
      </c>
      <c r="L27" s="43"/>
      <c r="N27" s="37"/>
      <c r="P27" s="33"/>
      <c r="Q27" s="34"/>
    </row>
    <row r="28" spans="1:17" ht="12.75">
      <c r="A28" t="s">
        <v>30</v>
      </c>
      <c r="B28" s="31" t="s">
        <v>35</v>
      </c>
      <c r="C28" s="31" t="s">
        <v>36</v>
      </c>
      <c r="D28" s="141">
        <v>2.5867619123160996</v>
      </c>
      <c r="E28" s="124">
        <v>2.58675</v>
      </c>
      <c r="F28" s="113">
        <v>2.5868</v>
      </c>
      <c r="G28" s="135">
        <v>15.5384514868</v>
      </c>
      <c r="H28" s="125">
        <v>15.538599999999999</v>
      </c>
      <c r="I28" s="46">
        <v>15.75</v>
      </c>
      <c r="J28" s="46">
        <v>15.7559</v>
      </c>
      <c r="L28" s="33"/>
      <c r="N28" s="37"/>
      <c r="P28" s="33"/>
      <c r="Q28" s="34"/>
    </row>
    <row r="29" spans="1:17" ht="12.75">
      <c r="A29" t="s">
        <v>30</v>
      </c>
      <c r="B29" s="31" t="s">
        <v>37</v>
      </c>
      <c r="C29" s="31" t="s">
        <v>38</v>
      </c>
      <c r="D29" s="32">
        <v>0</v>
      </c>
      <c r="E29" s="140">
        <v>0</v>
      </c>
      <c r="F29" s="123">
        <v>0</v>
      </c>
      <c r="G29" s="32">
        <v>0</v>
      </c>
      <c r="H29" s="123">
        <v>0</v>
      </c>
      <c r="I29" s="32">
        <v>0</v>
      </c>
      <c r="J29" s="32">
        <v>0</v>
      </c>
      <c r="L29" s="33"/>
      <c r="N29" s="37"/>
      <c r="P29" s="33"/>
      <c r="Q29" s="34"/>
    </row>
    <row r="30" spans="1:17" ht="12.75">
      <c r="A30" t="s">
        <v>30</v>
      </c>
      <c r="B30" s="31" t="s">
        <v>39</v>
      </c>
      <c r="C30" s="31" t="s">
        <v>40</v>
      </c>
      <c r="D30" s="32">
        <v>0</v>
      </c>
      <c r="E30" s="140">
        <v>0</v>
      </c>
      <c r="F30" s="123">
        <v>0</v>
      </c>
      <c r="G30" s="32">
        <v>0</v>
      </c>
      <c r="H30" s="123">
        <v>0</v>
      </c>
      <c r="I30" s="32">
        <v>0</v>
      </c>
      <c r="J30" s="32">
        <v>0</v>
      </c>
      <c r="L30" s="33"/>
      <c r="N30" s="55"/>
      <c r="P30" s="39"/>
      <c r="Q30" s="40"/>
    </row>
    <row r="31" spans="1:17" ht="12.75">
      <c r="A31" t="s">
        <v>30</v>
      </c>
      <c r="B31" s="31" t="s">
        <v>41</v>
      </c>
      <c r="C31" s="31" t="s">
        <v>42</v>
      </c>
      <c r="D31" s="46" t="s">
        <v>43</v>
      </c>
      <c r="E31" s="124">
        <v>0.0022</v>
      </c>
      <c r="F31" s="113" t="s">
        <v>43</v>
      </c>
      <c r="G31" s="46" t="s">
        <v>43</v>
      </c>
      <c r="H31" s="125">
        <v>0.07063</v>
      </c>
      <c r="I31" s="46">
        <v>0.005</v>
      </c>
      <c r="J31" s="46" t="s">
        <v>43</v>
      </c>
      <c r="L31" s="33"/>
      <c r="N31" s="56"/>
      <c r="P31" s="33"/>
      <c r="Q31" s="34"/>
    </row>
    <row r="32" spans="1:17" ht="12.75">
      <c r="A32" t="s">
        <v>30</v>
      </c>
      <c r="B32" s="31" t="s">
        <v>44</v>
      </c>
      <c r="C32" s="31" t="s">
        <v>45</v>
      </c>
      <c r="D32" s="32">
        <v>0</v>
      </c>
      <c r="E32" s="124">
        <v>0.0067</v>
      </c>
      <c r="F32" s="123">
        <v>0</v>
      </c>
      <c r="G32" s="32">
        <v>0</v>
      </c>
      <c r="H32" s="123">
        <v>0</v>
      </c>
      <c r="I32" s="32">
        <v>0</v>
      </c>
      <c r="J32" s="32">
        <v>0</v>
      </c>
      <c r="L32" s="33"/>
      <c r="P32" s="33"/>
      <c r="Q32" s="34"/>
    </row>
    <row r="33" spans="1:17" ht="12.75">
      <c r="A33" t="s">
        <v>30</v>
      </c>
      <c r="B33" s="31" t="s">
        <v>46</v>
      </c>
      <c r="C33" s="31" t="s">
        <v>47</v>
      </c>
      <c r="D33" s="46" t="s">
        <v>43</v>
      </c>
      <c r="E33" s="124">
        <v>0.465</v>
      </c>
      <c r="F33" s="113">
        <v>0.435</v>
      </c>
      <c r="G33" s="135">
        <v>26.1328502278</v>
      </c>
      <c r="H33" s="125">
        <v>25.07365</v>
      </c>
      <c r="I33" s="46">
        <v>26.5</v>
      </c>
      <c r="J33" s="46">
        <v>25.7</v>
      </c>
      <c r="L33" s="33"/>
      <c r="P33" s="33"/>
      <c r="Q33" s="34"/>
    </row>
    <row r="34" spans="1:17" ht="12.75">
      <c r="A34" t="s">
        <v>30</v>
      </c>
      <c r="B34" s="31" t="s">
        <v>48</v>
      </c>
      <c r="C34" s="31" t="s">
        <v>49</v>
      </c>
      <c r="D34" s="141">
        <v>12.62383</v>
      </c>
      <c r="E34" s="124">
        <v>12.18162</v>
      </c>
      <c r="F34" s="113">
        <v>12.2669</v>
      </c>
      <c r="G34" s="135">
        <v>12.88953396958777</v>
      </c>
      <c r="H34" s="125">
        <v>12.889975</v>
      </c>
      <c r="I34" s="46">
        <v>12.28</v>
      </c>
      <c r="J34" s="46">
        <v>12.2861</v>
      </c>
      <c r="L34" s="39"/>
      <c r="M34" s="52"/>
      <c r="P34" s="33"/>
      <c r="Q34" s="34"/>
    </row>
    <row r="35" spans="1:17" ht="12.75">
      <c r="A35" t="s">
        <v>30</v>
      </c>
      <c r="B35" s="31" t="s">
        <v>50</v>
      </c>
      <c r="C35" s="31" t="s">
        <v>51</v>
      </c>
      <c r="D35" s="32">
        <v>0</v>
      </c>
      <c r="E35" s="140">
        <v>0</v>
      </c>
      <c r="F35" s="123">
        <v>0</v>
      </c>
      <c r="G35" s="32">
        <v>0</v>
      </c>
      <c r="H35" s="123">
        <v>0</v>
      </c>
      <c r="I35" s="32">
        <v>0</v>
      </c>
      <c r="J35" s="32">
        <v>0</v>
      </c>
      <c r="L35" s="33"/>
      <c r="M35" s="41"/>
      <c r="P35" s="33"/>
      <c r="Q35" s="34"/>
    </row>
    <row r="36" spans="1:17" ht="12.75">
      <c r="A36" t="s">
        <v>30</v>
      </c>
      <c r="B36" s="31" t="s">
        <v>52</v>
      </c>
      <c r="C36" s="31" t="s">
        <v>53</v>
      </c>
      <c r="D36" s="46" t="s">
        <v>43</v>
      </c>
      <c r="E36" s="124">
        <v>0.15</v>
      </c>
      <c r="F36" s="113">
        <v>0.0089</v>
      </c>
      <c r="G36" s="46" t="s">
        <v>43</v>
      </c>
      <c r="H36" s="125">
        <v>1.55386</v>
      </c>
      <c r="I36" s="46">
        <v>3.46</v>
      </c>
      <c r="J36" s="46">
        <v>1.015</v>
      </c>
      <c r="P36" s="43"/>
      <c r="Q36" s="34"/>
    </row>
    <row r="37" spans="1:17" ht="12.75">
      <c r="A37" t="s">
        <v>30</v>
      </c>
      <c r="B37" s="31" t="s">
        <v>54</v>
      </c>
      <c r="C37" s="31" t="s">
        <v>55</v>
      </c>
      <c r="D37" s="141">
        <v>1.51</v>
      </c>
      <c r="E37" s="124">
        <v>1.506</v>
      </c>
      <c r="F37" s="113">
        <v>1.4482</v>
      </c>
      <c r="G37" s="135">
        <v>4.41433280875</v>
      </c>
      <c r="H37" s="125">
        <v>3.7433899999999998</v>
      </c>
      <c r="I37" s="46">
        <v>4.342</v>
      </c>
      <c r="J37" s="46">
        <v>6.7</v>
      </c>
      <c r="P37" s="33"/>
      <c r="Q37" s="34"/>
    </row>
    <row r="38" spans="1:17" ht="12.75">
      <c r="A38" t="s">
        <v>30</v>
      </c>
      <c r="B38" s="31" t="s">
        <v>56</v>
      </c>
      <c r="C38" s="31" t="s">
        <v>57</v>
      </c>
      <c r="D38" s="57">
        <v>0</v>
      </c>
      <c r="E38" s="140">
        <v>0</v>
      </c>
      <c r="F38" s="123">
        <v>0</v>
      </c>
      <c r="G38" s="32">
        <v>0</v>
      </c>
      <c r="H38" s="123">
        <v>0</v>
      </c>
      <c r="I38" s="32">
        <v>0</v>
      </c>
      <c r="J38" s="32">
        <v>0</v>
      </c>
      <c r="P38" s="33"/>
      <c r="Q38" s="34"/>
    </row>
    <row r="39" spans="1:17" ht="12.75">
      <c r="A39" t="s">
        <v>30</v>
      </c>
      <c r="B39" s="31" t="s">
        <v>58</v>
      </c>
      <c r="C39" s="31" t="s">
        <v>59</v>
      </c>
      <c r="D39" s="46" t="s">
        <v>43</v>
      </c>
      <c r="E39" s="124">
        <v>0.124</v>
      </c>
      <c r="F39" s="113">
        <v>0.5985</v>
      </c>
      <c r="G39" s="46" t="s">
        <v>43</v>
      </c>
      <c r="H39" s="125">
        <v>0.600355</v>
      </c>
      <c r="I39" s="46">
        <v>2.5</v>
      </c>
      <c r="J39" s="46">
        <v>0.595</v>
      </c>
      <c r="K39" s="58"/>
      <c r="P39" s="33"/>
      <c r="Q39" s="34"/>
    </row>
    <row r="40" spans="1:17" ht="12.75">
      <c r="A40" t="s">
        <v>30</v>
      </c>
      <c r="B40" s="31" t="s">
        <v>60</v>
      </c>
      <c r="C40" s="31" t="s">
        <v>61</v>
      </c>
      <c r="D40" s="57">
        <v>0</v>
      </c>
      <c r="E40" s="140">
        <v>0</v>
      </c>
      <c r="F40" s="123">
        <v>0</v>
      </c>
      <c r="G40" s="32">
        <v>0</v>
      </c>
      <c r="H40" s="123">
        <v>0</v>
      </c>
      <c r="I40" s="32">
        <v>0</v>
      </c>
      <c r="J40" s="32">
        <v>0</v>
      </c>
      <c r="P40" s="33"/>
      <c r="Q40" s="34"/>
    </row>
    <row r="41" spans="1:17" ht="12.75">
      <c r="A41" t="s">
        <v>30</v>
      </c>
      <c r="B41" s="31" t="s">
        <v>62</v>
      </c>
      <c r="C41" s="31" t="s">
        <v>63</v>
      </c>
      <c r="D41" s="57">
        <v>0</v>
      </c>
      <c r="E41" s="140">
        <v>0</v>
      </c>
      <c r="F41" s="123">
        <v>0</v>
      </c>
      <c r="G41" s="32">
        <v>0</v>
      </c>
      <c r="H41" s="123">
        <v>0</v>
      </c>
      <c r="I41" s="32">
        <v>0</v>
      </c>
      <c r="J41" s="32">
        <v>0</v>
      </c>
      <c r="P41" s="33"/>
      <c r="Q41" s="42"/>
    </row>
    <row r="42" spans="1:17" ht="12.75">
      <c r="A42" t="s">
        <v>30</v>
      </c>
      <c r="B42" s="31" t="s">
        <v>64</v>
      </c>
      <c r="C42" s="31" t="s">
        <v>65</v>
      </c>
      <c r="D42" s="141">
        <v>4.26927809785322</v>
      </c>
      <c r="E42" s="124">
        <v>4.517</v>
      </c>
      <c r="F42" s="113">
        <v>4.933</v>
      </c>
      <c r="G42" s="46" t="s">
        <v>43</v>
      </c>
      <c r="H42" s="125">
        <v>0.28252</v>
      </c>
      <c r="I42" s="46">
        <v>0</v>
      </c>
      <c r="J42" s="46">
        <v>0.34</v>
      </c>
      <c r="P42" s="33"/>
      <c r="Q42" s="34"/>
    </row>
    <row r="43" spans="1:17" ht="12.75">
      <c r="A43" t="s">
        <v>30</v>
      </c>
      <c r="B43" s="31" t="s">
        <v>66</v>
      </c>
      <c r="C43" s="31" t="s">
        <v>67</v>
      </c>
      <c r="D43" s="57">
        <v>0</v>
      </c>
      <c r="E43" s="140">
        <v>0</v>
      </c>
      <c r="F43" s="123">
        <v>0</v>
      </c>
      <c r="G43" s="32">
        <v>0</v>
      </c>
      <c r="H43" s="123">
        <v>0</v>
      </c>
      <c r="I43" s="32">
        <v>0</v>
      </c>
      <c r="J43" s="32">
        <v>0</v>
      </c>
      <c r="P43" s="33"/>
      <c r="Q43" s="34"/>
    </row>
    <row r="44" spans="1:17" ht="12.75">
      <c r="A44" t="s">
        <v>30</v>
      </c>
      <c r="B44" s="31" t="s">
        <v>489</v>
      </c>
      <c r="C44" s="31" t="s">
        <v>68</v>
      </c>
      <c r="D44" s="57">
        <v>0</v>
      </c>
      <c r="E44" s="140">
        <v>0</v>
      </c>
      <c r="F44" s="123">
        <v>0</v>
      </c>
      <c r="G44" s="32">
        <v>0</v>
      </c>
      <c r="H44" s="123">
        <v>0</v>
      </c>
      <c r="I44" s="32">
        <v>0</v>
      </c>
      <c r="J44" s="32">
        <v>0</v>
      </c>
      <c r="P44" s="33"/>
      <c r="Q44" s="34"/>
    </row>
    <row r="45" spans="1:17" ht="12.75">
      <c r="A45" t="s">
        <v>30</v>
      </c>
      <c r="B45" s="31" t="s">
        <v>69</v>
      </c>
      <c r="C45" s="31" t="s">
        <v>70</v>
      </c>
      <c r="D45" s="57">
        <v>0</v>
      </c>
      <c r="E45" s="140">
        <v>0</v>
      </c>
      <c r="F45" s="123">
        <v>0</v>
      </c>
      <c r="G45" s="32">
        <v>0</v>
      </c>
      <c r="H45" s="123">
        <v>0</v>
      </c>
      <c r="I45" s="32">
        <v>0</v>
      </c>
      <c r="J45" s="32">
        <v>0</v>
      </c>
      <c r="P45" s="43"/>
      <c r="Q45" s="34"/>
    </row>
    <row r="46" spans="1:17" ht="12.75">
      <c r="A46" t="s">
        <v>30</v>
      </c>
      <c r="B46" s="31" t="s">
        <v>71</v>
      </c>
      <c r="C46" s="31" t="s">
        <v>72</v>
      </c>
      <c r="D46" s="57">
        <v>0</v>
      </c>
      <c r="E46" s="140">
        <v>0</v>
      </c>
      <c r="F46" s="123">
        <v>0</v>
      </c>
      <c r="G46" s="32">
        <v>0</v>
      </c>
      <c r="H46" s="123">
        <v>0</v>
      </c>
      <c r="I46" s="32">
        <v>0</v>
      </c>
      <c r="J46" s="32">
        <v>0</v>
      </c>
      <c r="P46" s="33"/>
      <c r="Q46" s="34"/>
    </row>
    <row r="47" spans="1:17" ht="12.75">
      <c r="A47" t="s">
        <v>30</v>
      </c>
      <c r="B47" s="31" t="s">
        <v>73</v>
      </c>
      <c r="C47" s="31" t="s">
        <v>74</v>
      </c>
      <c r="D47" s="57">
        <v>0</v>
      </c>
      <c r="E47" s="140">
        <v>0</v>
      </c>
      <c r="F47" s="123">
        <v>0</v>
      </c>
      <c r="G47" s="32">
        <v>0</v>
      </c>
      <c r="H47" s="123">
        <v>0</v>
      </c>
      <c r="I47" s="32">
        <v>0</v>
      </c>
      <c r="J47" s="32">
        <v>0</v>
      </c>
      <c r="P47" s="39"/>
      <c r="Q47" s="38"/>
    </row>
    <row r="48" spans="1:17" ht="12.75">
      <c r="A48" t="s">
        <v>30</v>
      </c>
      <c r="B48" s="31" t="s">
        <v>75</v>
      </c>
      <c r="C48" s="31" t="s">
        <v>76</v>
      </c>
      <c r="D48" s="46" t="s">
        <v>43</v>
      </c>
      <c r="E48" s="124">
        <v>0.08307</v>
      </c>
      <c r="F48" s="113" t="s">
        <v>43</v>
      </c>
      <c r="G48" s="46" t="s">
        <v>43</v>
      </c>
      <c r="H48" s="123">
        <v>0</v>
      </c>
      <c r="I48" s="32">
        <v>0</v>
      </c>
      <c r="J48" s="46" t="s">
        <v>43</v>
      </c>
      <c r="P48" s="33"/>
      <c r="Q48" s="34"/>
    </row>
    <row r="49" spans="1:17" ht="12.75">
      <c r="A49" t="s">
        <v>30</v>
      </c>
      <c r="B49" s="31" t="s">
        <v>77</v>
      </c>
      <c r="C49" s="31" t="s">
        <v>78</v>
      </c>
      <c r="D49" s="57">
        <v>0</v>
      </c>
      <c r="E49" s="140">
        <v>0</v>
      </c>
      <c r="F49" s="123">
        <v>0</v>
      </c>
      <c r="G49" s="32">
        <v>0</v>
      </c>
      <c r="H49" s="123">
        <v>0</v>
      </c>
      <c r="I49" s="32">
        <v>0</v>
      </c>
      <c r="J49" s="32">
        <v>0</v>
      </c>
      <c r="P49" s="33"/>
      <c r="Q49" s="34"/>
    </row>
    <row r="50" spans="1:17" ht="12.75">
      <c r="A50" t="s">
        <v>30</v>
      </c>
      <c r="B50" s="31" t="s">
        <v>79</v>
      </c>
      <c r="C50" s="31" t="s">
        <v>80</v>
      </c>
      <c r="D50" s="57">
        <v>0</v>
      </c>
      <c r="E50" s="140">
        <v>0</v>
      </c>
      <c r="F50" s="123">
        <v>0</v>
      </c>
      <c r="G50" s="32">
        <v>0</v>
      </c>
      <c r="H50" s="123">
        <v>0</v>
      </c>
      <c r="I50" s="32">
        <v>0</v>
      </c>
      <c r="J50" s="32">
        <v>0</v>
      </c>
      <c r="P50" s="33"/>
      <c r="Q50" s="34"/>
    </row>
    <row r="51" spans="1:17" ht="12.75">
      <c r="A51" t="s">
        <v>30</v>
      </c>
      <c r="B51" s="31" t="s">
        <v>81</v>
      </c>
      <c r="C51" s="31" t="s">
        <v>82</v>
      </c>
      <c r="D51" s="57">
        <v>0</v>
      </c>
      <c r="E51" s="140">
        <v>0</v>
      </c>
      <c r="F51" s="123">
        <v>0</v>
      </c>
      <c r="G51" s="32">
        <v>0</v>
      </c>
      <c r="H51" s="123">
        <v>0</v>
      </c>
      <c r="I51" s="32">
        <v>0</v>
      </c>
      <c r="J51" s="32">
        <v>0</v>
      </c>
      <c r="P51" s="33"/>
      <c r="Q51" s="34"/>
    </row>
    <row r="52" spans="1:17" ht="12.75">
      <c r="A52" t="s">
        <v>30</v>
      </c>
      <c r="B52" s="31" t="s">
        <v>83</v>
      </c>
      <c r="C52" s="31" t="s">
        <v>84</v>
      </c>
      <c r="D52" s="57">
        <v>0</v>
      </c>
      <c r="E52" s="140">
        <v>0</v>
      </c>
      <c r="F52" s="123">
        <v>0</v>
      </c>
      <c r="G52" s="32">
        <v>0</v>
      </c>
      <c r="H52" s="123">
        <v>0</v>
      </c>
      <c r="I52" s="32">
        <v>0</v>
      </c>
      <c r="J52" s="32">
        <v>0</v>
      </c>
      <c r="P52" s="33"/>
      <c r="Q52" s="34"/>
    </row>
    <row r="53" spans="1:17" ht="12.75">
      <c r="A53" t="s">
        <v>30</v>
      </c>
      <c r="B53" s="31" t="s">
        <v>85</v>
      </c>
      <c r="C53" s="31" t="s">
        <v>86</v>
      </c>
      <c r="D53" s="57">
        <v>0</v>
      </c>
      <c r="E53" s="140">
        <v>0</v>
      </c>
      <c r="F53" s="123">
        <v>0</v>
      </c>
      <c r="G53" s="32">
        <v>0</v>
      </c>
      <c r="H53" s="123">
        <v>0</v>
      </c>
      <c r="I53" s="32">
        <v>0</v>
      </c>
      <c r="J53" s="32">
        <v>0</v>
      </c>
      <c r="P53" s="33"/>
      <c r="Q53" s="34"/>
    </row>
    <row r="54" spans="1:17" ht="12.75">
      <c r="A54" t="s">
        <v>30</v>
      </c>
      <c r="B54" s="31" t="s">
        <v>87</v>
      </c>
      <c r="C54" s="31" t="s">
        <v>88</v>
      </c>
      <c r="D54" s="57">
        <v>0</v>
      </c>
      <c r="E54" s="140">
        <v>0</v>
      </c>
      <c r="F54" s="123">
        <v>0</v>
      </c>
      <c r="G54" s="32">
        <v>0</v>
      </c>
      <c r="H54" s="123">
        <v>0</v>
      </c>
      <c r="I54" s="32">
        <v>0</v>
      </c>
      <c r="J54" s="32">
        <v>0</v>
      </c>
      <c r="P54" s="33"/>
      <c r="Q54" s="34"/>
    </row>
    <row r="55" spans="1:17" ht="12.75">
      <c r="A55" t="s">
        <v>30</v>
      </c>
      <c r="B55" s="31" t="s">
        <v>89</v>
      </c>
      <c r="C55" s="31" t="s">
        <v>90</v>
      </c>
      <c r="D55" s="57">
        <v>0</v>
      </c>
      <c r="E55" s="140">
        <v>0</v>
      </c>
      <c r="F55" s="123">
        <v>0</v>
      </c>
      <c r="G55" s="32">
        <v>0</v>
      </c>
      <c r="H55" s="123">
        <v>0</v>
      </c>
      <c r="I55" s="32">
        <v>0</v>
      </c>
      <c r="J55" s="32">
        <v>0</v>
      </c>
      <c r="P55" s="33"/>
      <c r="Q55" s="34"/>
    </row>
    <row r="56" spans="1:17" ht="12.75">
      <c r="A56" t="s">
        <v>30</v>
      </c>
      <c r="B56" s="31" t="s">
        <v>91</v>
      </c>
      <c r="C56" s="31" t="s">
        <v>92</v>
      </c>
      <c r="D56" s="57">
        <v>0</v>
      </c>
      <c r="E56" s="140">
        <v>0</v>
      </c>
      <c r="F56" s="123">
        <v>0</v>
      </c>
      <c r="G56" s="32">
        <v>0</v>
      </c>
      <c r="H56" s="123">
        <v>0</v>
      </c>
      <c r="I56" s="32">
        <v>0</v>
      </c>
      <c r="J56" s="32">
        <v>0</v>
      </c>
      <c r="P56" s="33"/>
      <c r="Q56" s="34"/>
    </row>
    <row r="57" spans="1:17" ht="12.75">
      <c r="A57" t="s">
        <v>30</v>
      </c>
      <c r="B57" s="31" t="s">
        <v>93</v>
      </c>
      <c r="C57" s="31" t="s">
        <v>94</v>
      </c>
      <c r="D57" s="57">
        <v>0</v>
      </c>
      <c r="E57" s="140">
        <v>0</v>
      </c>
      <c r="F57" s="123">
        <v>0</v>
      </c>
      <c r="G57" s="32">
        <v>0</v>
      </c>
      <c r="H57" s="123">
        <v>0</v>
      </c>
      <c r="I57" s="32">
        <v>0</v>
      </c>
      <c r="J57" s="32">
        <v>0</v>
      </c>
      <c r="P57" s="33"/>
      <c r="Q57" s="34"/>
    </row>
    <row r="58" spans="1:17" ht="12.75">
      <c r="A58" t="s">
        <v>30</v>
      </c>
      <c r="B58" s="31" t="s">
        <v>95</v>
      </c>
      <c r="C58" s="31" t="s">
        <v>96</v>
      </c>
      <c r="D58" s="57">
        <v>0</v>
      </c>
      <c r="E58" s="140">
        <v>0</v>
      </c>
      <c r="F58" s="123">
        <v>0</v>
      </c>
      <c r="G58" s="32">
        <v>0</v>
      </c>
      <c r="H58" s="123">
        <v>0</v>
      </c>
      <c r="I58" s="32">
        <v>0</v>
      </c>
      <c r="J58" s="32">
        <v>0</v>
      </c>
      <c r="P58" s="33"/>
      <c r="Q58" s="34"/>
    </row>
    <row r="59" spans="1:17" ht="12.75">
      <c r="A59" t="s">
        <v>30</v>
      </c>
      <c r="B59" s="31" t="s">
        <v>97</v>
      </c>
      <c r="C59" s="31" t="s">
        <v>98</v>
      </c>
      <c r="D59" s="141">
        <v>1.097288</v>
      </c>
      <c r="E59" s="124">
        <v>0.382866</v>
      </c>
      <c r="F59" s="113">
        <v>1.0547</v>
      </c>
      <c r="G59" s="135">
        <v>12.53670517685</v>
      </c>
      <c r="H59" s="125">
        <v>12.536825</v>
      </c>
      <c r="I59" s="46">
        <v>11.928</v>
      </c>
      <c r="J59" s="46">
        <v>11.98</v>
      </c>
      <c r="P59" s="33"/>
      <c r="Q59" s="34"/>
    </row>
    <row r="60" spans="1:17" ht="12.75">
      <c r="A60" t="s">
        <v>30</v>
      </c>
      <c r="B60" s="31" t="s">
        <v>99</v>
      </c>
      <c r="C60" s="31" t="s">
        <v>100</v>
      </c>
      <c r="D60" s="57">
        <v>0</v>
      </c>
      <c r="E60" s="140">
        <v>0</v>
      </c>
      <c r="F60" s="123">
        <v>0</v>
      </c>
      <c r="G60" s="32">
        <v>0</v>
      </c>
      <c r="H60" s="123">
        <v>0</v>
      </c>
      <c r="I60" s="32">
        <v>0</v>
      </c>
      <c r="J60" s="32">
        <v>0</v>
      </c>
      <c r="P60" s="39"/>
      <c r="Q60" s="38"/>
    </row>
    <row r="61" spans="1:17" ht="12.75">
      <c r="A61" t="s">
        <v>30</v>
      </c>
      <c r="B61" s="31" t="s">
        <v>101</v>
      </c>
      <c r="C61" s="31" t="s">
        <v>102</v>
      </c>
      <c r="D61" s="57">
        <v>0</v>
      </c>
      <c r="E61" s="140">
        <v>0</v>
      </c>
      <c r="F61" s="123">
        <v>0</v>
      </c>
      <c r="G61" s="32">
        <v>0</v>
      </c>
      <c r="H61" s="123">
        <v>0</v>
      </c>
      <c r="I61" s="32">
        <v>0</v>
      </c>
      <c r="J61" s="32">
        <v>0</v>
      </c>
      <c r="P61" s="33"/>
      <c r="Q61" s="34"/>
    </row>
    <row r="62" spans="1:17" ht="12.75">
      <c r="A62" t="s">
        <v>30</v>
      </c>
      <c r="B62" s="31" t="s">
        <v>103</v>
      </c>
      <c r="C62" s="31" t="s">
        <v>104</v>
      </c>
      <c r="D62" s="57">
        <v>0</v>
      </c>
      <c r="E62" s="140">
        <v>0</v>
      </c>
      <c r="F62" s="123">
        <v>0</v>
      </c>
      <c r="G62" s="32">
        <v>0</v>
      </c>
      <c r="H62" s="123">
        <v>0</v>
      </c>
      <c r="I62" s="32">
        <v>0</v>
      </c>
      <c r="J62" s="32">
        <v>0</v>
      </c>
      <c r="P62" s="33"/>
      <c r="Q62" s="34"/>
    </row>
    <row r="63" spans="1:17" ht="12.75">
      <c r="A63" t="s">
        <v>30</v>
      </c>
      <c r="B63" s="31" t="s">
        <v>105</v>
      </c>
      <c r="C63" s="31" t="s">
        <v>106</v>
      </c>
      <c r="D63" s="57">
        <v>0</v>
      </c>
      <c r="E63" s="140">
        <v>0</v>
      </c>
      <c r="F63" s="123">
        <v>0</v>
      </c>
      <c r="G63" s="32">
        <v>0</v>
      </c>
      <c r="H63" s="123">
        <v>0</v>
      </c>
      <c r="I63" s="32">
        <v>0</v>
      </c>
      <c r="J63" s="32">
        <v>0</v>
      </c>
      <c r="O63" s="44"/>
      <c r="P63" s="33"/>
      <c r="Q63" s="34"/>
    </row>
    <row r="64" spans="1:17" ht="12.75">
      <c r="A64" t="s">
        <v>30</v>
      </c>
      <c r="B64" s="31" t="s">
        <v>107</v>
      </c>
      <c r="C64" s="31" t="s">
        <v>108</v>
      </c>
      <c r="D64" s="46" t="s">
        <v>43</v>
      </c>
      <c r="E64" s="124">
        <v>0.088</v>
      </c>
      <c r="F64" s="113" t="s">
        <v>43</v>
      </c>
      <c r="G64" s="46" t="s">
        <v>43</v>
      </c>
      <c r="H64" s="123">
        <v>0</v>
      </c>
      <c r="I64" s="32">
        <v>0</v>
      </c>
      <c r="J64" s="46" t="s">
        <v>43</v>
      </c>
      <c r="O64" s="44"/>
      <c r="P64" s="33"/>
      <c r="Q64" s="34"/>
    </row>
    <row r="65" spans="1:17" ht="12.75">
      <c r="A65" t="s">
        <v>30</v>
      </c>
      <c r="B65" s="31" t="s">
        <v>109</v>
      </c>
      <c r="C65" s="31" t="s">
        <v>110</v>
      </c>
      <c r="D65" s="141">
        <v>0.7938</v>
      </c>
      <c r="E65" s="124">
        <v>0.7283</v>
      </c>
      <c r="F65" s="113">
        <v>0.6005</v>
      </c>
      <c r="G65" s="135">
        <v>16.9510379856</v>
      </c>
      <c r="H65" s="125">
        <v>16.9512</v>
      </c>
      <c r="I65" s="46">
        <v>18.77</v>
      </c>
      <c r="J65" s="46">
        <v>16.74</v>
      </c>
      <c r="P65" s="33"/>
      <c r="Q65" s="34"/>
    </row>
    <row r="66" spans="1:17" ht="12.75">
      <c r="A66" t="s">
        <v>30</v>
      </c>
      <c r="B66" s="31" t="s">
        <v>111</v>
      </c>
      <c r="C66" s="31" t="s">
        <v>112</v>
      </c>
      <c r="D66" s="57">
        <v>0</v>
      </c>
      <c r="E66" s="140">
        <v>0</v>
      </c>
      <c r="F66" s="123">
        <v>0</v>
      </c>
      <c r="G66" s="32">
        <v>0</v>
      </c>
      <c r="H66" s="123">
        <v>0</v>
      </c>
      <c r="I66" s="32">
        <v>0</v>
      </c>
      <c r="J66" s="32">
        <v>0</v>
      </c>
      <c r="P66" s="33"/>
      <c r="Q66" s="34"/>
    </row>
    <row r="67" spans="1:17" ht="12.75">
      <c r="A67" t="s">
        <v>30</v>
      </c>
      <c r="B67" s="31" t="s">
        <v>113</v>
      </c>
      <c r="C67" s="31" t="s">
        <v>114</v>
      </c>
      <c r="D67" s="57">
        <v>0</v>
      </c>
      <c r="E67" s="140">
        <v>0</v>
      </c>
      <c r="F67" s="123">
        <v>0</v>
      </c>
      <c r="G67" s="32">
        <v>0</v>
      </c>
      <c r="H67" s="123">
        <v>0</v>
      </c>
      <c r="I67" s="32">
        <v>0</v>
      </c>
      <c r="J67" s="32">
        <v>0</v>
      </c>
      <c r="K67" s="59"/>
      <c r="P67" s="39"/>
      <c r="Q67" s="40"/>
    </row>
    <row r="68" spans="1:17" ht="12.75">
      <c r="A68" t="s">
        <v>30</v>
      </c>
      <c r="B68" s="31" t="s">
        <v>115</v>
      </c>
      <c r="C68" s="31" t="s">
        <v>116</v>
      </c>
      <c r="D68" s="141">
        <v>87.035</v>
      </c>
      <c r="E68" s="124">
        <v>87.035</v>
      </c>
      <c r="F68" s="113">
        <v>52.945</v>
      </c>
      <c r="G68" s="135">
        <v>181.8705117205</v>
      </c>
      <c r="H68" s="125">
        <v>170.85397</v>
      </c>
      <c r="I68" s="46">
        <v>166.26</v>
      </c>
      <c r="J68" s="46">
        <v>151.05</v>
      </c>
      <c r="P68" s="33"/>
      <c r="Q68" s="34"/>
    </row>
    <row r="69" spans="1:17" ht="12.75">
      <c r="A69" t="s">
        <v>30</v>
      </c>
      <c r="B69" s="31" t="s">
        <v>117</v>
      </c>
      <c r="C69" s="31" t="s">
        <v>118</v>
      </c>
      <c r="D69" s="57">
        <v>0</v>
      </c>
      <c r="E69" s="140">
        <v>0</v>
      </c>
      <c r="F69" s="123">
        <v>0</v>
      </c>
      <c r="G69" s="57">
        <v>0</v>
      </c>
      <c r="H69" s="123">
        <v>0</v>
      </c>
      <c r="I69" s="32">
        <v>0</v>
      </c>
      <c r="J69" s="32">
        <v>0</v>
      </c>
      <c r="P69" s="33"/>
      <c r="Q69" s="34"/>
    </row>
    <row r="70" spans="1:17" ht="12.75">
      <c r="A70" t="s">
        <v>30</v>
      </c>
      <c r="B70" s="31" t="s">
        <v>119</v>
      </c>
      <c r="C70" s="31" t="s">
        <v>120</v>
      </c>
      <c r="D70" s="57">
        <v>0</v>
      </c>
      <c r="E70" s="140">
        <v>0</v>
      </c>
      <c r="F70" s="123">
        <v>0</v>
      </c>
      <c r="G70" s="57">
        <v>0</v>
      </c>
      <c r="H70" s="123">
        <v>0</v>
      </c>
      <c r="I70" s="32">
        <v>0</v>
      </c>
      <c r="J70" s="32">
        <v>0</v>
      </c>
      <c r="P70" s="33"/>
      <c r="Q70" s="34"/>
    </row>
    <row r="71" spans="2:17" ht="12.75">
      <c r="B71" s="31" t="s">
        <v>121</v>
      </c>
      <c r="C71" s="31"/>
      <c r="D71" s="141">
        <v>1.295</v>
      </c>
      <c r="E71" s="144" t="s">
        <v>499</v>
      </c>
      <c r="F71" s="113">
        <f>0.1255+0.1042</f>
        <v>0.22970000000000002</v>
      </c>
      <c r="G71" s="135">
        <v>2.50734103537</v>
      </c>
      <c r="H71" s="123">
        <v>0</v>
      </c>
      <c r="I71" s="145" t="s">
        <v>499</v>
      </c>
      <c r="J71" s="46">
        <v>0.0046</v>
      </c>
      <c r="K71" s="58"/>
      <c r="P71" s="33"/>
      <c r="Q71" s="34"/>
    </row>
    <row r="72" spans="1:17" ht="12.75">
      <c r="A72" s="21"/>
      <c r="B72" s="22" t="s">
        <v>30</v>
      </c>
      <c r="C72" s="22" t="s">
        <v>122</v>
      </c>
      <c r="D72" s="49">
        <f aca="true" t="shared" si="1" ref="D72:J72">SUM(D26:D71)</f>
        <v>111.21095801016932</v>
      </c>
      <c r="E72" s="49">
        <f t="shared" si="1"/>
        <v>109.856506</v>
      </c>
      <c r="F72" s="137">
        <f t="shared" si="1"/>
        <v>77.10719999999999</v>
      </c>
      <c r="G72" s="49">
        <f t="shared" si="1"/>
        <v>272.8407644112578</v>
      </c>
      <c r="H72" s="126">
        <f t="shared" si="1"/>
        <v>260.094975</v>
      </c>
      <c r="I72" s="49">
        <f t="shared" si="1"/>
        <v>261.79499999999996</v>
      </c>
      <c r="J72" s="49">
        <f t="shared" si="1"/>
        <v>242.16660000000002</v>
      </c>
      <c r="K72" s="51"/>
      <c r="P72" s="33"/>
      <c r="Q72" s="34"/>
    </row>
    <row r="73" spans="1:17" ht="12.75">
      <c r="A73" s="21"/>
      <c r="B73" s="22"/>
      <c r="C73" s="22"/>
      <c r="D73" s="49"/>
      <c r="E73" s="49"/>
      <c r="F73" s="137"/>
      <c r="G73" s="49"/>
      <c r="H73" s="126"/>
      <c r="I73" s="49"/>
      <c r="J73" s="49"/>
      <c r="K73" s="51"/>
      <c r="P73" s="33"/>
      <c r="Q73" s="34"/>
    </row>
    <row r="74" spans="1:17" ht="12.75">
      <c r="A74" t="s">
        <v>123</v>
      </c>
      <c r="B74" s="31" t="s">
        <v>124</v>
      </c>
      <c r="C74" s="31" t="s">
        <v>125</v>
      </c>
      <c r="D74" s="46" t="s">
        <v>43</v>
      </c>
      <c r="E74" s="124">
        <v>0.19914</v>
      </c>
      <c r="F74" s="113">
        <v>0.1967</v>
      </c>
      <c r="G74" s="46" t="s">
        <v>43</v>
      </c>
      <c r="H74" s="125">
        <v>0.07063</v>
      </c>
      <c r="I74" s="46">
        <v>0.03</v>
      </c>
      <c r="J74" s="46">
        <v>0.1238</v>
      </c>
      <c r="P74" s="33"/>
      <c r="Q74" s="34"/>
    </row>
    <row r="75" spans="1:17" ht="12.75">
      <c r="A75" t="s">
        <v>126</v>
      </c>
      <c r="B75" s="31" t="s">
        <v>127</v>
      </c>
      <c r="C75" s="31" t="s">
        <v>128</v>
      </c>
      <c r="D75" s="46" t="s">
        <v>43</v>
      </c>
      <c r="E75" s="124">
        <v>0.05</v>
      </c>
      <c r="F75" s="113">
        <v>0.0774</v>
      </c>
      <c r="G75" s="46" t="s">
        <v>43</v>
      </c>
      <c r="H75" s="125">
        <v>0.7062999999999999</v>
      </c>
      <c r="I75" s="46">
        <v>0.57</v>
      </c>
      <c r="J75" s="46">
        <v>0.8122</v>
      </c>
      <c r="P75" s="33"/>
      <c r="Q75" s="34"/>
    </row>
    <row r="76" spans="1:17" ht="12.75">
      <c r="A76" t="s">
        <v>126</v>
      </c>
      <c r="B76" s="31" t="s">
        <v>129</v>
      </c>
      <c r="C76" s="31" t="s">
        <v>130</v>
      </c>
      <c r="D76" s="57">
        <v>0</v>
      </c>
      <c r="E76" s="140">
        <v>0</v>
      </c>
      <c r="F76" s="123">
        <v>0</v>
      </c>
      <c r="G76" s="32">
        <v>0</v>
      </c>
      <c r="H76" s="123">
        <v>0</v>
      </c>
      <c r="I76" s="32">
        <v>0</v>
      </c>
      <c r="J76" s="32">
        <v>0</v>
      </c>
      <c r="P76" s="33"/>
      <c r="Q76" s="34"/>
    </row>
    <row r="77" spans="1:17" ht="12.75">
      <c r="A77" t="s">
        <v>126</v>
      </c>
      <c r="B77" s="31" t="s">
        <v>131</v>
      </c>
      <c r="C77" s="31" t="s">
        <v>132</v>
      </c>
      <c r="D77" s="57">
        <v>0</v>
      </c>
      <c r="E77" s="140">
        <v>0</v>
      </c>
      <c r="F77" s="123">
        <v>0</v>
      </c>
      <c r="G77" s="32">
        <v>0</v>
      </c>
      <c r="H77" s="123">
        <v>0</v>
      </c>
      <c r="I77" s="32">
        <v>0</v>
      </c>
      <c r="J77" s="32">
        <v>0</v>
      </c>
      <c r="P77" s="33"/>
      <c r="Q77" s="34"/>
    </row>
    <row r="78" spans="1:17" ht="12.75">
      <c r="A78" t="s">
        <v>123</v>
      </c>
      <c r="B78" s="31" t="s">
        <v>133</v>
      </c>
      <c r="C78" s="31" t="s">
        <v>134</v>
      </c>
      <c r="D78" s="46" t="s">
        <v>43</v>
      </c>
      <c r="E78" s="124">
        <v>0.015</v>
      </c>
      <c r="F78" s="113">
        <v>0.0018</v>
      </c>
      <c r="G78" s="46" t="s">
        <v>43</v>
      </c>
      <c r="H78" s="125">
        <v>0.105945</v>
      </c>
      <c r="I78" s="46">
        <v>0.2</v>
      </c>
      <c r="J78" s="46">
        <v>0.0738</v>
      </c>
      <c r="P78" s="33"/>
      <c r="Q78" s="34"/>
    </row>
    <row r="79" spans="1:17" ht="12.75">
      <c r="A79" t="s">
        <v>126</v>
      </c>
      <c r="B79" s="31" t="s">
        <v>135</v>
      </c>
      <c r="C79" s="31" t="s">
        <v>136</v>
      </c>
      <c r="D79" s="46" t="s">
        <v>43</v>
      </c>
      <c r="E79" s="124">
        <v>0.07915</v>
      </c>
      <c r="F79" s="113">
        <v>0.0822</v>
      </c>
      <c r="G79" s="46" t="s">
        <v>43</v>
      </c>
      <c r="H79" s="125">
        <v>1.024135</v>
      </c>
      <c r="I79" s="46">
        <v>1.008</v>
      </c>
      <c r="J79" s="46">
        <v>1.0086</v>
      </c>
      <c r="P79" s="43"/>
      <c r="Q79" s="34"/>
    </row>
    <row r="80" spans="1:10" ht="12.75">
      <c r="A80" t="s">
        <v>237</v>
      </c>
      <c r="B80" s="31" t="s">
        <v>240</v>
      </c>
      <c r="C80" s="31" t="s">
        <v>241</v>
      </c>
      <c r="D80" s="57">
        <v>0</v>
      </c>
      <c r="E80" s="140">
        <v>0</v>
      </c>
      <c r="F80" s="138">
        <v>0</v>
      </c>
      <c r="G80" s="57">
        <v>0</v>
      </c>
      <c r="H80" s="123">
        <v>0</v>
      </c>
      <c r="I80" s="32">
        <v>0</v>
      </c>
      <c r="J80" s="57">
        <v>0</v>
      </c>
    </row>
    <row r="81" spans="1:17" ht="12.75">
      <c r="A81" t="s">
        <v>123</v>
      </c>
      <c r="B81" s="31" t="s">
        <v>137</v>
      </c>
      <c r="C81" s="31" t="s">
        <v>138</v>
      </c>
      <c r="D81" s="46" t="s">
        <v>43</v>
      </c>
      <c r="E81" s="124">
        <v>0.015</v>
      </c>
      <c r="F81" s="113">
        <v>0.0205</v>
      </c>
      <c r="G81" s="46" t="s">
        <v>43</v>
      </c>
      <c r="H81" s="125">
        <v>0.105945</v>
      </c>
      <c r="I81" s="46">
        <v>0.14</v>
      </c>
      <c r="J81" s="46">
        <v>0.141</v>
      </c>
      <c r="P81" s="33"/>
      <c r="Q81" s="34"/>
    </row>
    <row r="82" spans="1:17" ht="12.75">
      <c r="A82" t="s">
        <v>126</v>
      </c>
      <c r="B82" s="31" t="s">
        <v>139</v>
      </c>
      <c r="C82" s="31" t="s">
        <v>140</v>
      </c>
      <c r="D82" s="141">
        <v>1.11329650166145</v>
      </c>
      <c r="E82" s="124">
        <v>1.188</v>
      </c>
      <c r="F82" s="113">
        <v>1.158</v>
      </c>
      <c r="G82" s="135">
        <v>4.09650084652</v>
      </c>
      <c r="H82" s="125">
        <v>4.09654</v>
      </c>
      <c r="I82" s="46">
        <v>2.49</v>
      </c>
      <c r="J82" s="46">
        <v>2.933</v>
      </c>
      <c r="P82" s="43"/>
      <c r="Q82" s="34"/>
    </row>
    <row r="83" spans="1:17" ht="12.75">
      <c r="A83" t="s">
        <v>126</v>
      </c>
      <c r="B83" s="31" t="s">
        <v>141</v>
      </c>
      <c r="C83" s="31" t="s">
        <v>142</v>
      </c>
      <c r="D83" s="57">
        <v>0</v>
      </c>
      <c r="E83" s="140">
        <v>0</v>
      </c>
      <c r="F83" s="123">
        <v>0</v>
      </c>
      <c r="G83" s="32">
        <v>0</v>
      </c>
      <c r="H83" s="123">
        <v>0</v>
      </c>
      <c r="I83" s="32">
        <v>0</v>
      </c>
      <c r="J83" s="32">
        <v>0</v>
      </c>
      <c r="P83" s="39"/>
      <c r="Q83" s="40"/>
    </row>
    <row r="84" spans="1:17" ht="12.75">
      <c r="A84" t="s">
        <v>126</v>
      </c>
      <c r="B84" s="31" t="s">
        <v>143</v>
      </c>
      <c r="C84" s="31" t="s">
        <v>144</v>
      </c>
      <c r="D84" s="57">
        <v>0</v>
      </c>
      <c r="E84" s="140">
        <v>0</v>
      </c>
      <c r="F84" s="123">
        <v>0</v>
      </c>
      <c r="G84" s="32">
        <v>0</v>
      </c>
      <c r="H84" s="123">
        <v>0</v>
      </c>
      <c r="I84" s="32">
        <v>0</v>
      </c>
      <c r="J84" s="32">
        <v>0</v>
      </c>
      <c r="P84" s="37"/>
      <c r="Q84" s="37"/>
    </row>
    <row r="85" spans="1:17" ht="12.75">
      <c r="A85" t="s">
        <v>123</v>
      </c>
      <c r="B85" s="31" t="s">
        <v>145</v>
      </c>
      <c r="C85" s="31" t="s">
        <v>146</v>
      </c>
      <c r="D85" s="145" t="s">
        <v>499</v>
      </c>
      <c r="E85" s="144" t="s">
        <v>499</v>
      </c>
      <c r="F85" s="146" t="s">
        <v>499</v>
      </c>
      <c r="G85" s="145" t="s">
        <v>499</v>
      </c>
      <c r="H85" s="146" t="s">
        <v>499</v>
      </c>
      <c r="I85" s="145" t="s">
        <v>499</v>
      </c>
      <c r="J85" s="145" t="s">
        <v>499</v>
      </c>
      <c r="N85" s="37"/>
      <c r="O85" s="44"/>
      <c r="P85" s="37"/>
      <c r="Q85" s="37"/>
    </row>
    <row r="86" spans="2:17" s="114" customFormat="1" ht="12.75">
      <c r="B86" s="115" t="s">
        <v>484</v>
      </c>
      <c r="C86" s="116"/>
      <c r="D86" s="145" t="s">
        <v>499</v>
      </c>
      <c r="E86" s="144" t="s">
        <v>499</v>
      </c>
      <c r="F86" s="144" t="s">
        <v>499</v>
      </c>
      <c r="G86" s="144" t="s">
        <v>499</v>
      </c>
      <c r="H86" s="144" t="s">
        <v>499</v>
      </c>
      <c r="I86" s="144" t="s">
        <v>499</v>
      </c>
      <c r="J86" s="144" t="s">
        <v>499</v>
      </c>
      <c r="L86" s="117"/>
      <c r="M86" s="117"/>
      <c r="N86" s="118"/>
      <c r="O86" s="119"/>
      <c r="P86" s="118"/>
      <c r="Q86" s="118"/>
    </row>
    <row r="87" spans="1:17" ht="12.75">
      <c r="A87" t="s">
        <v>126</v>
      </c>
      <c r="B87" s="31" t="s">
        <v>147</v>
      </c>
      <c r="C87" s="31" t="s">
        <v>148</v>
      </c>
      <c r="D87" s="145" t="s">
        <v>499</v>
      </c>
      <c r="E87" s="144" t="s">
        <v>499</v>
      </c>
      <c r="F87" s="146" t="s">
        <v>499</v>
      </c>
      <c r="G87" s="145" t="s">
        <v>499</v>
      </c>
      <c r="H87" s="146" t="s">
        <v>499</v>
      </c>
      <c r="I87" s="145" t="s">
        <v>499</v>
      </c>
      <c r="J87" s="145" t="s">
        <v>499</v>
      </c>
      <c r="P87" s="37"/>
      <c r="Q87" s="37"/>
    </row>
    <row r="88" spans="1:17" ht="12.75">
      <c r="A88" t="s">
        <v>126</v>
      </c>
      <c r="B88" s="31" t="s">
        <v>149</v>
      </c>
      <c r="C88" s="31" t="s">
        <v>150</v>
      </c>
      <c r="D88" s="46" t="s">
        <v>43</v>
      </c>
      <c r="E88" s="124">
        <v>0.1198</v>
      </c>
      <c r="F88" s="113">
        <v>0.1212</v>
      </c>
      <c r="G88" s="46" t="s">
        <v>43</v>
      </c>
      <c r="H88" s="125">
        <v>0.247205</v>
      </c>
      <c r="I88" s="46">
        <v>0.257</v>
      </c>
      <c r="J88" s="46">
        <v>0.309</v>
      </c>
      <c r="P88" s="37"/>
      <c r="Q88" s="37"/>
    </row>
    <row r="89" spans="1:17" ht="12.75">
      <c r="A89" t="s">
        <v>126</v>
      </c>
      <c r="B89" s="31" t="s">
        <v>151</v>
      </c>
      <c r="C89" s="31" t="s">
        <v>152</v>
      </c>
      <c r="D89" s="46" t="s">
        <v>43</v>
      </c>
      <c r="E89" s="124">
        <v>0.367</v>
      </c>
      <c r="F89" s="113">
        <v>0.1751</v>
      </c>
      <c r="G89" s="135">
        <v>4.83810875839</v>
      </c>
      <c r="H89" s="125">
        <v>4.8381549999999995</v>
      </c>
      <c r="I89" s="46">
        <v>9</v>
      </c>
      <c r="J89" s="46">
        <v>5.7563</v>
      </c>
      <c r="P89" s="37"/>
      <c r="Q89" s="37"/>
    </row>
    <row r="90" spans="1:10" ht="12.75">
      <c r="A90" t="s">
        <v>126</v>
      </c>
      <c r="B90" s="31" t="s">
        <v>153</v>
      </c>
      <c r="C90" s="31" t="s">
        <v>154</v>
      </c>
      <c r="D90" s="145" t="s">
        <v>499</v>
      </c>
      <c r="E90" s="144" t="s">
        <v>499</v>
      </c>
      <c r="F90" s="146" t="s">
        <v>499</v>
      </c>
      <c r="G90" s="145" t="s">
        <v>499</v>
      </c>
      <c r="H90" s="123">
        <v>0</v>
      </c>
      <c r="I90" s="145" t="s">
        <v>499</v>
      </c>
      <c r="J90" s="145" t="s">
        <v>499</v>
      </c>
    </row>
    <row r="91" spans="1:10" ht="12.75">
      <c r="A91" t="s">
        <v>126</v>
      </c>
      <c r="B91" s="31" t="s">
        <v>155</v>
      </c>
      <c r="C91" s="31" t="s">
        <v>156</v>
      </c>
      <c r="D91" s="145" t="s">
        <v>499</v>
      </c>
      <c r="E91" s="144" t="s">
        <v>499</v>
      </c>
      <c r="F91" s="146" t="s">
        <v>499</v>
      </c>
      <c r="G91" s="145" t="s">
        <v>499</v>
      </c>
      <c r="H91" s="123">
        <v>0</v>
      </c>
      <c r="I91" s="145" t="s">
        <v>499</v>
      </c>
      <c r="J91" s="145" t="s">
        <v>499</v>
      </c>
    </row>
    <row r="92" spans="1:12" ht="12.75">
      <c r="A92" t="s">
        <v>126</v>
      </c>
      <c r="B92" s="31" t="s">
        <v>157</v>
      </c>
      <c r="C92" s="31" t="s">
        <v>158</v>
      </c>
      <c r="D92" s="57">
        <v>0</v>
      </c>
      <c r="E92" s="140">
        <v>0</v>
      </c>
      <c r="F92" s="123">
        <v>0</v>
      </c>
      <c r="G92" s="57">
        <v>0</v>
      </c>
      <c r="H92" s="123">
        <v>0</v>
      </c>
      <c r="I92" s="32">
        <v>0</v>
      </c>
      <c r="J92" s="32">
        <v>0</v>
      </c>
      <c r="L92" s="29"/>
    </row>
    <row r="93" spans="1:12" ht="12.75">
      <c r="A93" t="s">
        <v>126</v>
      </c>
      <c r="B93" s="31" t="s">
        <v>159</v>
      </c>
      <c r="C93" s="31" t="s">
        <v>160</v>
      </c>
      <c r="D93" s="46" t="s">
        <v>43</v>
      </c>
      <c r="E93" s="124">
        <v>0.01</v>
      </c>
      <c r="F93" s="113" t="s">
        <v>43</v>
      </c>
      <c r="G93" s="46" t="s">
        <v>43</v>
      </c>
      <c r="H93" s="125">
        <v>0.035315</v>
      </c>
      <c r="I93" s="46">
        <v>0.07</v>
      </c>
      <c r="J93" s="46" t="s">
        <v>43</v>
      </c>
      <c r="L93" s="29"/>
    </row>
    <row r="94" spans="1:14" ht="12.75">
      <c r="A94" t="s">
        <v>123</v>
      </c>
      <c r="B94" s="31" t="s">
        <v>161</v>
      </c>
      <c r="C94" s="31" t="s">
        <v>162</v>
      </c>
      <c r="D94" s="46" t="s">
        <v>43</v>
      </c>
      <c r="E94" s="124">
        <v>0.02018</v>
      </c>
      <c r="F94" s="113">
        <v>0.1204</v>
      </c>
      <c r="G94" s="46" t="s">
        <v>43</v>
      </c>
      <c r="H94" s="125">
        <v>3.17835</v>
      </c>
      <c r="I94" s="46">
        <v>0.286</v>
      </c>
      <c r="J94" s="46">
        <v>2.0412</v>
      </c>
      <c r="L94" s="29"/>
      <c r="N94" s="37"/>
    </row>
    <row r="95" spans="1:12" ht="12.75">
      <c r="A95" t="s">
        <v>126</v>
      </c>
      <c r="B95" s="31" t="s">
        <v>163</v>
      </c>
      <c r="C95" s="31" t="s">
        <v>164</v>
      </c>
      <c r="D95" s="57">
        <v>0</v>
      </c>
      <c r="E95" s="140">
        <v>0</v>
      </c>
      <c r="F95" s="123">
        <v>0</v>
      </c>
      <c r="G95" s="60">
        <v>0</v>
      </c>
      <c r="H95" s="123">
        <v>0</v>
      </c>
      <c r="I95" s="32">
        <v>0</v>
      </c>
      <c r="J95" s="32">
        <v>0</v>
      </c>
      <c r="L95" s="29"/>
    </row>
    <row r="96" spans="1:14" ht="12.75">
      <c r="A96" t="s">
        <v>126</v>
      </c>
      <c r="B96" s="31" t="s">
        <v>165</v>
      </c>
      <c r="C96" s="31" t="s">
        <v>166</v>
      </c>
      <c r="D96" s="46" t="s">
        <v>43</v>
      </c>
      <c r="E96" s="140">
        <v>0</v>
      </c>
      <c r="F96" s="113" t="s">
        <v>43</v>
      </c>
      <c r="G96" s="46" t="s">
        <v>43</v>
      </c>
      <c r="H96" s="125">
        <v>0.84756</v>
      </c>
      <c r="I96" s="46">
        <v>0.35</v>
      </c>
      <c r="J96" s="46" t="s">
        <v>43</v>
      </c>
      <c r="L96" s="61"/>
      <c r="N96" s="37"/>
    </row>
    <row r="97" spans="1:14" ht="12.75">
      <c r="A97" t="s">
        <v>126</v>
      </c>
      <c r="B97" s="31" t="s">
        <v>167</v>
      </c>
      <c r="C97" s="31" t="s">
        <v>168</v>
      </c>
      <c r="D97" s="141">
        <v>0.7812956439</v>
      </c>
      <c r="E97" s="124">
        <v>0.4065</v>
      </c>
      <c r="F97" s="113">
        <v>0.402</v>
      </c>
      <c r="G97" s="135">
        <v>3.14300495983</v>
      </c>
      <c r="H97" s="125">
        <v>2.9593969999999996</v>
      </c>
      <c r="I97" s="46">
        <v>3.325</v>
      </c>
      <c r="J97" s="46">
        <v>3.7434</v>
      </c>
      <c r="L97" s="29"/>
      <c r="N97" s="37"/>
    </row>
    <row r="98" spans="1:14" ht="12.75">
      <c r="A98" t="s">
        <v>126</v>
      </c>
      <c r="B98" s="31" t="s">
        <v>169</v>
      </c>
      <c r="C98" s="31" t="s">
        <v>170</v>
      </c>
      <c r="D98" s="57">
        <v>0</v>
      </c>
      <c r="E98" s="140">
        <v>0</v>
      </c>
      <c r="F98" s="123">
        <v>0</v>
      </c>
      <c r="G98" s="32">
        <v>0</v>
      </c>
      <c r="H98" s="123">
        <v>0</v>
      </c>
      <c r="I98" s="32">
        <v>0</v>
      </c>
      <c r="J98" s="32">
        <v>0</v>
      </c>
      <c r="L98" s="33"/>
      <c r="N98" s="37"/>
    </row>
    <row r="99" spans="1:14" ht="12.75">
      <c r="A99" t="s">
        <v>126</v>
      </c>
      <c r="B99" s="31" t="s">
        <v>171</v>
      </c>
      <c r="C99" s="31" t="s">
        <v>172</v>
      </c>
      <c r="D99" s="57">
        <v>0</v>
      </c>
      <c r="E99" s="140">
        <v>0</v>
      </c>
      <c r="F99" s="123">
        <v>0</v>
      </c>
      <c r="G99" s="32">
        <v>0</v>
      </c>
      <c r="H99" s="123">
        <v>0</v>
      </c>
      <c r="I99" s="32">
        <v>0</v>
      </c>
      <c r="J99" s="32">
        <v>0</v>
      </c>
      <c r="L99" s="33"/>
      <c r="N99" s="37"/>
    </row>
    <row r="100" spans="1:12" ht="12.75">
      <c r="A100" t="s">
        <v>126</v>
      </c>
      <c r="B100" s="31" t="s">
        <v>173</v>
      </c>
      <c r="C100" s="31" t="s">
        <v>174</v>
      </c>
      <c r="D100" s="57">
        <v>0</v>
      </c>
      <c r="E100" s="140">
        <v>0</v>
      </c>
      <c r="F100" s="123">
        <v>0</v>
      </c>
      <c r="G100" s="32">
        <v>0</v>
      </c>
      <c r="H100" s="123">
        <v>0</v>
      </c>
      <c r="I100" s="32">
        <v>0</v>
      </c>
      <c r="J100" s="32">
        <v>0</v>
      </c>
      <c r="L100" s="33"/>
    </row>
    <row r="101" spans="1:12" ht="12.75">
      <c r="A101" t="s">
        <v>126</v>
      </c>
      <c r="B101" s="31" t="s">
        <v>175</v>
      </c>
      <c r="C101" s="31" t="s">
        <v>176</v>
      </c>
      <c r="D101" s="46" t="s">
        <v>43</v>
      </c>
      <c r="E101" s="124">
        <v>0.1</v>
      </c>
      <c r="F101" s="113">
        <v>0.212</v>
      </c>
      <c r="G101" s="135">
        <v>44.07269876256</v>
      </c>
      <c r="H101" s="125">
        <v>44.70879</v>
      </c>
      <c r="I101" s="46">
        <v>50</v>
      </c>
      <c r="J101" s="46">
        <v>50.8179</v>
      </c>
      <c r="L101" s="33"/>
    </row>
    <row r="102" spans="1:12" ht="12.75">
      <c r="A102" t="s">
        <v>126</v>
      </c>
      <c r="B102" s="31" t="s">
        <v>177</v>
      </c>
      <c r="C102" s="31" t="s">
        <v>178</v>
      </c>
      <c r="D102" s="141">
        <v>8.171588188604867</v>
      </c>
      <c r="E102" s="124">
        <v>6.865325</v>
      </c>
      <c r="F102" s="113">
        <v>7.07</v>
      </c>
      <c r="G102" s="135">
        <v>104.56671557367</v>
      </c>
      <c r="H102" s="125">
        <v>104.56771499999999</v>
      </c>
      <c r="I102" s="46">
        <v>79.13</v>
      </c>
      <c r="J102" s="46">
        <v>81.2944</v>
      </c>
      <c r="L102" s="33"/>
    </row>
    <row r="103" spans="1:14" ht="12.75">
      <c r="A103" t="s">
        <v>123</v>
      </c>
      <c r="B103" s="31" t="s">
        <v>179</v>
      </c>
      <c r="C103" s="31" t="s">
        <v>180</v>
      </c>
      <c r="D103" s="46" t="s">
        <v>43</v>
      </c>
      <c r="E103" s="124">
        <v>0.096375</v>
      </c>
      <c r="F103" s="113">
        <v>0.2705</v>
      </c>
      <c r="G103" s="135">
        <v>3.99055685911</v>
      </c>
      <c r="H103" s="125">
        <v>3.46087</v>
      </c>
      <c r="I103" s="46">
        <v>5.82</v>
      </c>
      <c r="J103" s="46">
        <v>4.8981</v>
      </c>
      <c r="L103" s="33"/>
      <c r="N103" s="37"/>
    </row>
    <row r="104" spans="1:12" ht="12.75">
      <c r="A104" t="s">
        <v>126</v>
      </c>
      <c r="B104" s="31" t="s">
        <v>181</v>
      </c>
      <c r="C104" s="31" t="s">
        <v>182</v>
      </c>
      <c r="D104" s="57">
        <v>0</v>
      </c>
      <c r="E104" s="140">
        <v>0</v>
      </c>
      <c r="F104" s="123">
        <v>0</v>
      </c>
      <c r="G104" s="32">
        <v>0</v>
      </c>
      <c r="H104" s="123">
        <v>0</v>
      </c>
      <c r="I104" s="32">
        <v>0</v>
      </c>
      <c r="J104" s="32">
        <v>0</v>
      </c>
      <c r="L104" s="33"/>
    </row>
    <row r="105" spans="1:15" ht="12.75">
      <c r="A105" t="s">
        <v>123</v>
      </c>
      <c r="B105" s="31" t="s">
        <v>183</v>
      </c>
      <c r="C105" s="31" t="s">
        <v>184</v>
      </c>
      <c r="D105" s="141">
        <v>0.4777</v>
      </c>
      <c r="E105" s="124">
        <v>0.6</v>
      </c>
      <c r="F105" s="113">
        <v>0.47777</v>
      </c>
      <c r="G105" s="135">
        <v>22.17760803116</v>
      </c>
      <c r="H105" s="125">
        <v>22.17782</v>
      </c>
      <c r="I105" s="46">
        <v>2.225</v>
      </c>
      <c r="J105" s="46">
        <v>4.485</v>
      </c>
      <c r="L105" s="43"/>
      <c r="N105" s="37"/>
      <c r="O105" s="44"/>
    </row>
    <row r="106" spans="1:14" ht="12.75">
      <c r="A106" t="s">
        <v>126</v>
      </c>
      <c r="B106" s="110" t="s">
        <v>485</v>
      </c>
      <c r="C106" s="31" t="s">
        <v>185</v>
      </c>
      <c r="D106" s="46" t="s">
        <v>43</v>
      </c>
      <c r="E106" s="124">
        <v>0.0775</v>
      </c>
      <c r="F106" s="113" t="s">
        <v>43</v>
      </c>
      <c r="G106" s="46" t="s">
        <v>43</v>
      </c>
      <c r="H106" s="125">
        <v>1.4125999999999999</v>
      </c>
      <c r="I106" s="46">
        <v>1.7</v>
      </c>
      <c r="J106" s="46" t="s">
        <v>43</v>
      </c>
      <c r="L106" s="33"/>
      <c r="M106" s="41"/>
      <c r="N106" s="37"/>
    </row>
    <row r="107" spans="1:14" ht="12.75">
      <c r="A107" t="s">
        <v>123</v>
      </c>
      <c r="B107" s="31" t="s">
        <v>186</v>
      </c>
      <c r="C107" s="31" t="s">
        <v>187</v>
      </c>
      <c r="D107" s="46" t="s">
        <v>43</v>
      </c>
      <c r="E107" s="124">
        <v>0.009</v>
      </c>
      <c r="F107" s="113" t="s">
        <v>43</v>
      </c>
      <c r="G107" s="46" t="s">
        <v>43</v>
      </c>
      <c r="H107" s="125">
        <v>0.459095</v>
      </c>
      <c r="I107" s="46">
        <v>0.5</v>
      </c>
      <c r="J107" s="46" t="s">
        <v>43</v>
      </c>
      <c r="L107" s="39"/>
      <c r="M107" s="52"/>
      <c r="N107" s="37"/>
    </row>
    <row r="108" spans="1:14" ht="12.75">
      <c r="A108" t="s">
        <v>126</v>
      </c>
      <c r="B108" s="31" t="s">
        <v>188</v>
      </c>
      <c r="C108" s="31" t="s">
        <v>189</v>
      </c>
      <c r="D108" s="57">
        <v>0</v>
      </c>
      <c r="E108" s="140">
        <v>0</v>
      </c>
      <c r="F108" s="123">
        <v>0</v>
      </c>
      <c r="G108" s="32">
        <v>0</v>
      </c>
      <c r="H108" s="123">
        <v>0</v>
      </c>
      <c r="I108" s="32">
        <v>0</v>
      </c>
      <c r="J108" s="32">
        <v>0</v>
      </c>
      <c r="L108" s="33"/>
      <c r="M108" s="41"/>
      <c r="N108" s="37"/>
    </row>
    <row r="109" spans="1:14" ht="12.75">
      <c r="A109" t="s">
        <v>126</v>
      </c>
      <c r="B109" s="31" t="s">
        <v>190</v>
      </c>
      <c r="C109" s="31" t="s">
        <v>191</v>
      </c>
      <c r="D109" s="46" t="s">
        <v>43</v>
      </c>
      <c r="E109" s="124">
        <v>0.15</v>
      </c>
      <c r="F109" s="113" t="s">
        <v>43</v>
      </c>
      <c r="G109" s="46" t="s">
        <v>43</v>
      </c>
      <c r="H109" s="123">
        <v>0</v>
      </c>
      <c r="I109" s="46">
        <v>0.09</v>
      </c>
      <c r="J109" s="46" t="s">
        <v>43</v>
      </c>
      <c r="N109" s="37"/>
    </row>
    <row r="110" spans="1:14" ht="12.75">
      <c r="A110" t="s">
        <v>126</v>
      </c>
      <c r="B110" s="31" t="s">
        <v>192</v>
      </c>
      <c r="C110" s="31" t="s">
        <v>193</v>
      </c>
      <c r="D110" s="57">
        <v>0</v>
      </c>
      <c r="E110" s="140">
        <v>0</v>
      </c>
      <c r="F110" s="123">
        <v>0</v>
      </c>
      <c r="G110" s="32">
        <v>0</v>
      </c>
      <c r="H110" s="123">
        <v>0</v>
      </c>
      <c r="I110" s="32">
        <v>0</v>
      </c>
      <c r="J110" s="32">
        <v>0</v>
      </c>
      <c r="N110" s="37"/>
    </row>
    <row r="111" spans="1:14" ht="12.75">
      <c r="A111" t="s">
        <v>126</v>
      </c>
      <c r="B111" s="31" t="s">
        <v>194</v>
      </c>
      <c r="C111" s="31" t="s">
        <v>195</v>
      </c>
      <c r="D111" s="57">
        <v>0</v>
      </c>
      <c r="E111" s="140">
        <v>0</v>
      </c>
      <c r="F111" s="123">
        <v>0</v>
      </c>
      <c r="G111" s="32">
        <v>0</v>
      </c>
      <c r="H111" s="123">
        <v>0</v>
      </c>
      <c r="I111" s="32">
        <v>0</v>
      </c>
      <c r="J111" s="32">
        <v>0</v>
      </c>
      <c r="N111" s="37"/>
    </row>
    <row r="112" spans="1:14" ht="12.75">
      <c r="A112" t="s">
        <v>126</v>
      </c>
      <c r="B112" s="31" t="s">
        <v>196</v>
      </c>
      <c r="C112" s="31" t="s">
        <v>197</v>
      </c>
      <c r="D112" s="46" t="s">
        <v>43</v>
      </c>
      <c r="E112" s="124">
        <v>0.3</v>
      </c>
      <c r="F112" s="113">
        <v>0.278</v>
      </c>
      <c r="G112" s="46" t="s">
        <v>43</v>
      </c>
      <c r="H112" s="125">
        <v>0.317835</v>
      </c>
      <c r="I112" s="46">
        <v>0.3</v>
      </c>
      <c r="J112" s="46">
        <v>0.245</v>
      </c>
      <c r="N112" s="37"/>
    </row>
    <row r="113" spans="1:14" ht="12.75">
      <c r="A113" t="s">
        <v>126</v>
      </c>
      <c r="B113" s="31" t="s">
        <v>198</v>
      </c>
      <c r="C113" s="31" t="s">
        <v>199</v>
      </c>
      <c r="D113" s="141">
        <v>3.5925</v>
      </c>
      <c r="E113" s="124">
        <v>3.6</v>
      </c>
      <c r="F113" s="113">
        <v>3.75</v>
      </c>
      <c r="G113" s="135">
        <v>14.54964093764</v>
      </c>
      <c r="H113" s="125">
        <v>22.813489999999998</v>
      </c>
      <c r="I113" s="46">
        <v>14.55</v>
      </c>
      <c r="J113" s="46">
        <v>15.7</v>
      </c>
      <c r="N113" s="37"/>
    </row>
    <row r="114" spans="2:15" s="2" customFormat="1" ht="12.75">
      <c r="B114" s="45" t="s">
        <v>200</v>
      </c>
      <c r="C114" s="45"/>
      <c r="D114" s="53">
        <v>1.434</v>
      </c>
      <c r="E114" s="144" t="s">
        <v>499</v>
      </c>
      <c r="F114" s="139">
        <f>0.0145+0.1016</f>
        <v>0.1161</v>
      </c>
      <c r="G114" s="53">
        <v>6.219</v>
      </c>
      <c r="H114" s="146" t="s">
        <v>499</v>
      </c>
      <c r="I114" s="145" t="s">
        <v>499</v>
      </c>
      <c r="J114" s="53">
        <f>0.476+0.7935</f>
        <v>1.2694999999999999</v>
      </c>
      <c r="L114" s="3"/>
      <c r="M114" s="3"/>
      <c r="N114" s="56"/>
      <c r="O114" s="48"/>
    </row>
    <row r="115" spans="1:14" ht="12.75">
      <c r="A115" s="21"/>
      <c r="B115" s="22" t="s">
        <v>201</v>
      </c>
      <c r="C115" s="22" t="s">
        <v>202</v>
      </c>
      <c r="D115" s="49">
        <f aca="true" t="shared" si="2" ref="D115:J115">SUM(D74:D114)</f>
        <v>15.570380334166316</v>
      </c>
      <c r="E115" s="49">
        <f t="shared" si="2"/>
        <v>14.267970000000002</v>
      </c>
      <c r="F115" s="137">
        <f t="shared" si="2"/>
        <v>14.52967</v>
      </c>
      <c r="G115" s="49">
        <f t="shared" si="2"/>
        <v>207.65383472887996</v>
      </c>
      <c r="H115" s="126">
        <f t="shared" si="2"/>
        <v>218.133692</v>
      </c>
      <c r="I115" s="49">
        <f t="shared" si="2"/>
        <v>172.041</v>
      </c>
      <c r="J115" s="49">
        <f t="shared" si="2"/>
        <v>175.6522</v>
      </c>
      <c r="K115" s="51"/>
      <c r="N115" s="55"/>
    </row>
    <row r="116" spans="4:15" ht="12.75">
      <c r="D116" s="53"/>
      <c r="E116" s="53"/>
      <c r="F116" s="139"/>
      <c r="G116" s="53"/>
      <c r="H116" s="113"/>
      <c r="I116" s="53"/>
      <c r="J116" s="53"/>
      <c r="N116" s="56"/>
      <c r="O116"/>
    </row>
    <row r="117" spans="1:14" ht="12.75">
      <c r="A117" t="s">
        <v>123</v>
      </c>
      <c r="B117" s="31" t="s">
        <v>203</v>
      </c>
      <c r="C117" s="31" t="s">
        <v>204</v>
      </c>
      <c r="D117" s="57">
        <v>0</v>
      </c>
      <c r="E117" s="140">
        <v>0</v>
      </c>
      <c r="F117" s="113" t="s">
        <v>43</v>
      </c>
      <c r="G117" s="46" t="s">
        <v>43</v>
      </c>
      <c r="H117" s="125">
        <v>5.826975</v>
      </c>
      <c r="I117" s="46" t="s">
        <v>43</v>
      </c>
      <c r="J117" s="46" t="s">
        <v>43</v>
      </c>
      <c r="N117" s="37"/>
    </row>
    <row r="118" spans="1:14" ht="12.75">
      <c r="A118" t="s">
        <v>123</v>
      </c>
      <c r="B118" s="31" t="s">
        <v>205</v>
      </c>
      <c r="C118" s="31" t="s">
        <v>206</v>
      </c>
      <c r="D118" s="141">
        <v>7</v>
      </c>
      <c r="E118" s="124">
        <v>7</v>
      </c>
      <c r="F118" s="113" t="s">
        <v>43</v>
      </c>
      <c r="G118" s="135">
        <v>45.13159871470935</v>
      </c>
      <c r="H118" s="125">
        <v>45.379775</v>
      </c>
      <c r="I118" s="46">
        <v>30</v>
      </c>
      <c r="J118" s="46" t="s">
        <v>43</v>
      </c>
      <c r="N118" s="37"/>
    </row>
    <row r="119" spans="1:14" ht="12.75">
      <c r="A119" t="s">
        <v>123</v>
      </c>
      <c r="B119" s="31" t="s">
        <v>207</v>
      </c>
      <c r="C119" s="31" t="s">
        <v>208</v>
      </c>
      <c r="D119" s="46" t="s">
        <v>43</v>
      </c>
      <c r="E119" s="124">
        <v>0.198</v>
      </c>
      <c r="F119" s="113" t="s">
        <v>43</v>
      </c>
      <c r="G119" s="46" t="s">
        <v>43</v>
      </c>
      <c r="H119" s="113" t="s">
        <v>43</v>
      </c>
      <c r="I119" s="46">
        <v>0.1</v>
      </c>
      <c r="J119" s="46" t="s">
        <v>43</v>
      </c>
      <c r="N119" s="37"/>
    </row>
    <row r="120" spans="1:14" ht="12.75">
      <c r="A120" t="s">
        <v>123</v>
      </c>
      <c r="B120" s="31" t="s">
        <v>209</v>
      </c>
      <c r="C120" s="31" t="s">
        <v>210</v>
      </c>
      <c r="D120" s="46" t="s">
        <v>43</v>
      </c>
      <c r="E120" s="46" t="s">
        <v>43</v>
      </c>
      <c r="F120" s="113" t="s">
        <v>43</v>
      </c>
      <c r="G120" s="46" t="s">
        <v>43</v>
      </c>
      <c r="H120" s="113" t="s">
        <v>43</v>
      </c>
      <c r="I120" s="46" t="s">
        <v>43</v>
      </c>
      <c r="J120" s="46" t="s">
        <v>43</v>
      </c>
      <c r="N120" s="37"/>
    </row>
    <row r="121" spans="1:15" ht="12.75">
      <c r="A121" t="s">
        <v>123</v>
      </c>
      <c r="B121" s="31" t="s">
        <v>211</v>
      </c>
      <c r="C121" s="31" t="s">
        <v>212</v>
      </c>
      <c r="D121" s="145" t="s">
        <v>499</v>
      </c>
      <c r="E121" s="144" t="s">
        <v>499</v>
      </c>
      <c r="F121" s="146" t="s">
        <v>499</v>
      </c>
      <c r="G121" s="145" t="s">
        <v>499</v>
      </c>
      <c r="H121" s="146" t="s">
        <v>499</v>
      </c>
      <c r="I121" s="145" t="s">
        <v>499</v>
      </c>
      <c r="J121" s="145" t="s">
        <v>499</v>
      </c>
      <c r="N121" s="37"/>
      <c r="O121" s="44"/>
    </row>
    <row r="122" spans="1:14" ht="12.75">
      <c r="A122" t="s">
        <v>123</v>
      </c>
      <c r="B122" s="31" t="s">
        <v>213</v>
      </c>
      <c r="C122" s="31" t="s">
        <v>214</v>
      </c>
      <c r="D122" s="46" t="s">
        <v>43</v>
      </c>
      <c r="E122" s="124">
        <v>0.035</v>
      </c>
      <c r="F122" s="113" t="s">
        <v>43</v>
      </c>
      <c r="G122" s="46" t="s">
        <v>43</v>
      </c>
      <c r="H122" s="113" t="s">
        <v>43</v>
      </c>
      <c r="I122" s="46">
        <v>0.3</v>
      </c>
      <c r="J122" s="46" t="s">
        <v>43</v>
      </c>
      <c r="N122" s="37"/>
    </row>
    <row r="123" spans="1:14" ht="12.75">
      <c r="A123" t="s">
        <v>123</v>
      </c>
      <c r="B123" s="31" t="s">
        <v>215</v>
      </c>
      <c r="C123" s="31" t="s">
        <v>216</v>
      </c>
      <c r="D123" s="141">
        <v>39.828</v>
      </c>
      <c r="E123" s="124">
        <v>30</v>
      </c>
      <c r="F123" s="113" t="s">
        <v>43</v>
      </c>
      <c r="G123" s="135">
        <v>67.20325648029713</v>
      </c>
      <c r="H123" s="125">
        <v>67.0985</v>
      </c>
      <c r="I123" s="46">
        <v>100</v>
      </c>
      <c r="J123" s="46" t="s">
        <v>43</v>
      </c>
      <c r="N123" s="37"/>
    </row>
    <row r="124" spans="1:14" ht="12.75">
      <c r="A124" t="s">
        <v>123</v>
      </c>
      <c r="B124" s="31" t="s">
        <v>217</v>
      </c>
      <c r="C124" s="31" t="s">
        <v>218</v>
      </c>
      <c r="D124" s="46" t="s">
        <v>43</v>
      </c>
      <c r="E124" s="124">
        <v>0.04</v>
      </c>
      <c r="F124" s="113" t="s">
        <v>43</v>
      </c>
      <c r="G124" s="46" t="s">
        <v>43</v>
      </c>
      <c r="H124" s="113" t="s">
        <v>43</v>
      </c>
      <c r="I124" s="46">
        <v>0.2</v>
      </c>
      <c r="J124" s="46" t="s">
        <v>43</v>
      </c>
      <c r="N124" s="37"/>
    </row>
    <row r="125" spans="1:14" ht="12.75">
      <c r="A125" t="s">
        <v>123</v>
      </c>
      <c r="B125" s="31" t="s">
        <v>219</v>
      </c>
      <c r="C125" s="31" t="s">
        <v>220</v>
      </c>
      <c r="D125" s="46" t="s">
        <v>43</v>
      </c>
      <c r="E125" s="46" t="s">
        <v>43</v>
      </c>
      <c r="F125" s="113" t="s">
        <v>43</v>
      </c>
      <c r="G125" s="46" t="s">
        <v>43</v>
      </c>
      <c r="H125" s="113" t="s">
        <v>43</v>
      </c>
      <c r="I125" s="46" t="s">
        <v>43</v>
      </c>
      <c r="J125" s="46" t="s">
        <v>43</v>
      </c>
      <c r="N125" s="37"/>
    </row>
    <row r="126" spans="1:14" ht="12.75">
      <c r="A126" t="s">
        <v>123</v>
      </c>
      <c r="B126" s="31" t="s">
        <v>221</v>
      </c>
      <c r="C126" s="31" t="s">
        <v>222</v>
      </c>
      <c r="D126" s="46" t="s">
        <v>43</v>
      </c>
      <c r="E126" s="124">
        <v>0.012</v>
      </c>
      <c r="F126" s="113" t="s">
        <v>43</v>
      </c>
      <c r="G126" s="46" t="s">
        <v>43</v>
      </c>
      <c r="H126" s="113" t="s">
        <v>43</v>
      </c>
      <c r="I126" s="32">
        <v>0</v>
      </c>
      <c r="J126" s="46" t="s">
        <v>43</v>
      </c>
      <c r="N126" s="37"/>
    </row>
    <row r="127" spans="1:14" ht="12.75">
      <c r="A127" t="s">
        <v>123</v>
      </c>
      <c r="B127" s="31" t="s">
        <v>223</v>
      </c>
      <c r="C127" s="31" t="s">
        <v>224</v>
      </c>
      <c r="D127" s="46" t="s">
        <v>43</v>
      </c>
      <c r="E127" s="46" t="s">
        <v>43</v>
      </c>
      <c r="F127" s="113" t="s">
        <v>43</v>
      </c>
      <c r="G127" s="46" t="s">
        <v>43</v>
      </c>
      <c r="H127" s="113" t="s">
        <v>43</v>
      </c>
      <c r="I127" s="46" t="s">
        <v>43</v>
      </c>
      <c r="J127" s="46" t="s">
        <v>43</v>
      </c>
      <c r="N127" s="37"/>
    </row>
    <row r="128" spans="1:15" ht="12.75">
      <c r="A128" t="s">
        <v>123</v>
      </c>
      <c r="B128" s="31" t="s">
        <v>225</v>
      </c>
      <c r="C128" s="31" t="s">
        <v>226</v>
      </c>
      <c r="D128" s="141">
        <v>79.4320845</v>
      </c>
      <c r="E128" s="124">
        <v>60</v>
      </c>
      <c r="F128" s="113">
        <v>74.435</v>
      </c>
      <c r="G128" s="135">
        <v>1576.7531108916928</v>
      </c>
      <c r="H128" s="125">
        <v>1585.6435</v>
      </c>
      <c r="I128" s="46">
        <v>1680</v>
      </c>
      <c r="J128" s="46">
        <v>1688.755</v>
      </c>
      <c r="O128" s="44"/>
    </row>
    <row r="129" spans="1:10" ht="12.75">
      <c r="A129" t="s">
        <v>123</v>
      </c>
      <c r="B129" s="31" t="s">
        <v>227</v>
      </c>
      <c r="C129" s="31" t="s">
        <v>228</v>
      </c>
      <c r="D129" s="46" t="s">
        <v>43</v>
      </c>
      <c r="E129" s="124">
        <v>0.012</v>
      </c>
      <c r="F129" s="113" t="s">
        <v>43</v>
      </c>
      <c r="G129" s="46" t="s">
        <v>43</v>
      </c>
      <c r="H129" s="113" t="s">
        <v>43</v>
      </c>
      <c r="I129" s="46">
        <v>0.2</v>
      </c>
      <c r="J129" s="46" t="s">
        <v>43</v>
      </c>
    </row>
    <row r="130" spans="1:10" ht="12.75">
      <c r="A130" t="s">
        <v>123</v>
      </c>
      <c r="B130" s="31" t="s">
        <v>229</v>
      </c>
      <c r="C130" s="31" t="s">
        <v>230</v>
      </c>
      <c r="D130" s="141">
        <v>0.6</v>
      </c>
      <c r="E130" s="124">
        <v>0.6</v>
      </c>
      <c r="F130" s="113" t="s">
        <v>43</v>
      </c>
      <c r="G130" s="135">
        <v>94.21633016355382</v>
      </c>
      <c r="H130" s="125">
        <v>94.6442</v>
      </c>
      <c r="I130" s="46">
        <v>100</v>
      </c>
      <c r="J130" s="46" t="s">
        <v>43</v>
      </c>
    </row>
    <row r="131" spans="1:10" ht="12.75">
      <c r="A131" t="s">
        <v>123</v>
      </c>
      <c r="B131" s="31" t="s">
        <v>231</v>
      </c>
      <c r="C131" s="31" t="s">
        <v>232</v>
      </c>
      <c r="D131" s="46" t="s">
        <v>43</v>
      </c>
      <c r="E131" s="124">
        <v>0.395</v>
      </c>
      <c r="F131" s="113" t="s">
        <v>43</v>
      </c>
      <c r="G131" s="135">
        <v>36.23705006290531</v>
      </c>
      <c r="H131" s="125">
        <v>36.374449999999996</v>
      </c>
      <c r="I131" s="46">
        <v>39</v>
      </c>
      <c r="J131" s="46" t="s">
        <v>43</v>
      </c>
    </row>
    <row r="132" spans="1:10" ht="12.75">
      <c r="A132" t="s">
        <v>123</v>
      </c>
      <c r="B132" s="31" t="s">
        <v>233</v>
      </c>
      <c r="C132" s="31" t="s">
        <v>234</v>
      </c>
      <c r="D132" s="141">
        <v>0.594</v>
      </c>
      <c r="E132" s="124">
        <v>0.594</v>
      </c>
      <c r="F132" s="113" t="s">
        <v>43</v>
      </c>
      <c r="G132" s="135">
        <v>61.60298510693903</v>
      </c>
      <c r="H132" s="125">
        <v>61.977824999999996</v>
      </c>
      <c r="I132" s="46">
        <v>65</v>
      </c>
      <c r="J132" s="46" t="s">
        <v>43</v>
      </c>
    </row>
    <row r="133" spans="2:15" s="2" customFormat="1" ht="12.75">
      <c r="B133" s="31" t="s">
        <v>121</v>
      </c>
      <c r="C133" s="45"/>
      <c r="D133" s="46">
        <v>0.692</v>
      </c>
      <c r="E133" s="144" t="s">
        <v>499</v>
      </c>
      <c r="F133" s="113">
        <v>48.9248</v>
      </c>
      <c r="G133" s="46">
        <v>3.5315</v>
      </c>
      <c r="H133" s="125">
        <v>3.31961</v>
      </c>
      <c r="I133" s="145" t="s">
        <v>499</v>
      </c>
      <c r="J133" s="46">
        <v>447.9053</v>
      </c>
      <c r="L133" s="3"/>
      <c r="M133" s="3"/>
      <c r="O133" s="48"/>
    </row>
    <row r="134" spans="1:11" ht="12.75">
      <c r="A134" s="21"/>
      <c r="B134" s="22" t="s">
        <v>235</v>
      </c>
      <c r="C134" s="22" t="s">
        <v>236</v>
      </c>
      <c r="D134" s="49">
        <f aca="true" t="shared" si="3" ref="D134:J134">SUM(D117:D133)</f>
        <v>128.1460845</v>
      </c>
      <c r="E134" s="49">
        <f t="shared" si="3"/>
        <v>98.88599999999998</v>
      </c>
      <c r="F134" s="137">
        <f t="shared" si="3"/>
        <v>123.3598</v>
      </c>
      <c r="G134" s="49">
        <f t="shared" si="3"/>
        <v>1884.6758314200974</v>
      </c>
      <c r="H134" s="126">
        <f t="shared" si="3"/>
        <v>1900.264835</v>
      </c>
      <c r="I134" s="49">
        <f t="shared" si="3"/>
        <v>2014.8</v>
      </c>
      <c r="J134" s="49">
        <f t="shared" si="3"/>
        <v>2136.6603</v>
      </c>
      <c r="K134" s="51"/>
    </row>
    <row r="135" spans="1:11" ht="12.75">
      <c r="A135" s="21"/>
      <c r="B135" s="22"/>
      <c r="C135" s="22"/>
      <c r="D135" s="49"/>
      <c r="E135" s="49"/>
      <c r="F135" s="137"/>
      <c r="G135" s="49"/>
      <c r="H135" s="126"/>
      <c r="I135" s="49"/>
      <c r="J135" s="49"/>
      <c r="K135" s="51"/>
    </row>
    <row r="136" spans="1:10" ht="12.75">
      <c r="A136" t="s">
        <v>237</v>
      </c>
      <c r="B136" s="31" t="s">
        <v>238</v>
      </c>
      <c r="C136" s="31" t="s">
        <v>239</v>
      </c>
      <c r="D136" s="46" t="s">
        <v>43</v>
      </c>
      <c r="E136" s="124">
        <v>0.12456</v>
      </c>
      <c r="F136" s="113" t="s">
        <v>43</v>
      </c>
      <c r="G136" s="135">
        <v>3.00174630995</v>
      </c>
      <c r="H136" s="125">
        <v>3.001775</v>
      </c>
      <c r="I136" s="46">
        <v>3.25</v>
      </c>
      <c r="J136" s="46" t="s">
        <v>43</v>
      </c>
    </row>
    <row r="137" spans="1:10" ht="12.75">
      <c r="A137" t="s">
        <v>237</v>
      </c>
      <c r="B137" s="31" t="s">
        <v>242</v>
      </c>
      <c r="C137" s="31" t="s">
        <v>243</v>
      </c>
      <c r="D137" s="141">
        <v>138.4</v>
      </c>
      <c r="E137" s="124">
        <v>138.4</v>
      </c>
      <c r="F137" s="113">
        <v>133</v>
      </c>
      <c r="G137" s="135">
        <v>981.747616666</v>
      </c>
      <c r="H137" s="125">
        <v>988.82</v>
      </c>
      <c r="I137" s="46">
        <v>948.2</v>
      </c>
      <c r="J137" s="46">
        <v>974</v>
      </c>
    </row>
    <row r="138" spans="1:10" ht="12.75">
      <c r="A138" t="s">
        <v>237</v>
      </c>
      <c r="B138" s="31" t="s">
        <v>244</v>
      </c>
      <c r="C138" s="31" t="s">
        <v>245</v>
      </c>
      <c r="D138" s="141">
        <v>115</v>
      </c>
      <c r="E138" s="124">
        <v>115</v>
      </c>
      <c r="F138" s="113">
        <v>125.1</v>
      </c>
      <c r="G138" s="135">
        <v>111.9474800299</v>
      </c>
      <c r="H138" s="125">
        <v>111.94855</v>
      </c>
      <c r="I138" s="46">
        <v>111.94</v>
      </c>
      <c r="J138" s="46">
        <v>90</v>
      </c>
    </row>
    <row r="139" spans="1:10" ht="12.75">
      <c r="A139" t="s">
        <v>237</v>
      </c>
      <c r="B139" s="31" t="s">
        <v>246</v>
      </c>
      <c r="C139" s="31" t="s">
        <v>247</v>
      </c>
      <c r="D139" s="46" t="s">
        <v>43</v>
      </c>
      <c r="E139" s="124">
        <v>0.00194</v>
      </c>
      <c r="F139" s="113" t="s">
        <v>43</v>
      </c>
      <c r="G139" s="46" t="s">
        <v>43</v>
      </c>
      <c r="H139" s="125">
        <v>1.55386</v>
      </c>
      <c r="I139" s="46">
        <v>1.075</v>
      </c>
      <c r="J139" s="46" t="s">
        <v>43</v>
      </c>
    </row>
    <row r="140" spans="1:10" ht="12.75">
      <c r="A140" t="s">
        <v>237</v>
      </c>
      <c r="B140" s="31" t="s">
        <v>248</v>
      </c>
      <c r="C140" s="31" t="s">
        <v>249</v>
      </c>
      <c r="D140" s="46" t="s">
        <v>43</v>
      </c>
      <c r="E140" s="124">
        <v>0.001</v>
      </c>
      <c r="F140" s="113" t="s">
        <v>43</v>
      </c>
      <c r="G140" s="46" t="s">
        <v>43</v>
      </c>
      <c r="H140" s="125">
        <v>0.17657499999999998</v>
      </c>
      <c r="I140" s="46">
        <v>0.213</v>
      </c>
      <c r="J140" s="46" t="s">
        <v>43</v>
      </c>
    </row>
    <row r="141" spans="1:10" ht="13.5">
      <c r="A141" t="s">
        <v>237</v>
      </c>
      <c r="B141" s="31" t="s">
        <v>250</v>
      </c>
      <c r="C141" s="31" t="s">
        <v>251</v>
      </c>
      <c r="D141" s="141">
        <v>101.5</v>
      </c>
      <c r="E141" s="129">
        <f>101.5+2.5</f>
        <v>104</v>
      </c>
      <c r="F141" s="113">
        <f>97.735+2.375</f>
        <v>100.11</v>
      </c>
      <c r="G141" s="135">
        <v>63.00135784648</v>
      </c>
      <c r="H141" s="125">
        <v>63.00196</v>
      </c>
      <c r="I141" s="46">
        <f>55.515+0.5</f>
        <v>56.015</v>
      </c>
      <c r="J141" s="46">
        <f>52.2+4</f>
        <v>56.2</v>
      </c>
    </row>
    <row r="142" spans="1:13" ht="12.75">
      <c r="A142" t="s">
        <v>237</v>
      </c>
      <c r="B142" s="31" t="s">
        <v>252</v>
      </c>
      <c r="C142" s="31" t="s">
        <v>253</v>
      </c>
      <c r="D142" s="57">
        <v>0</v>
      </c>
      <c r="E142" s="140">
        <v>0</v>
      </c>
      <c r="F142" s="123">
        <v>0</v>
      </c>
      <c r="G142" s="123">
        <v>0</v>
      </c>
      <c r="H142" s="123">
        <v>0</v>
      </c>
      <c r="I142" s="32">
        <v>0</v>
      </c>
      <c r="J142" s="32">
        <v>0</v>
      </c>
      <c r="M142" s="62"/>
    </row>
    <row r="143" spans="1:10" ht="12.75">
      <c r="A143" t="s">
        <v>237</v>
      </c>
      <c r="B143" s="31" t="s">
        <v>254</v>
      </c>
      <c r="C143" s="31" t="s">
        <v>255</v>
      </c>
      <c r="D143" s="141">
        <v>5.572</v>
      </c>
      <c r="E143" s="124">
        <v>5.5</v>
      </c>
      <c r="F143" s="113">
        <v>4.655</v>
      </c>
      <c r="G143" s="135">
        <v>24.3671171043</v>
      </c>
      <c r="H143" s="125">
        <v>24.36735</v>
      </c>
      <c r="I143" s="46">
        <v>30</v>
      </c>
      <c r="J143" s="46">
        <v>28.0055</v>
      </c>
    </row>
    <row r="144" spans="1:10" ht="12.75">
      <c r="A144" t="s">
        <v>237</v>
      </c>
      <c r="B144" s="31" t="s">
        <v>256</v>
      </c>
      <c r="C144" s="31" t="s">
        <v>257</v>
      </c>
      <c r="D144" s="141">
        <v>27.4362</v>
      </c>
      <c r="E144" s="124">
        <v>15.207</v>
      </c>
      <c r="F144" s="113">
        <v>20.4</v>
      </c>
      <c r="G144" s="135">
        <v>904.055359232</v>
      </c>
      <c r="H144" s="125">
        <v>904.064</v>
      </c>
      <c r="I144" s="46">
        <v>905.3</v>
      </c>
      <c r="J144" s="46">
        <v>905.45</v>
      </c>
    </row>
    <row r="145" spans="1:10" ht="13.5">
      <c r="A145" t="s">
        <v>237</v>
      </c>
      <c r="B145" s="31" t="s">
        <v>258</v>
      </c>
      <c r="C145" s="31" t="s">
        <v>259</v>
      </c>
      <c r="D145" s="141">
        <v>264.209</v>
      </c>
      <c r="E145" s="129">
        <f>264.251+2.5</f>
        <v>266.751</v>
      </c>
      <c r="F145" s="113">
        <f>259.9+2.375</f>
        <v>262.275</v>
      </c>
      <c r="G145" s="135">
        <v>253.02955659755</v>
      </c>
      <c r="H145" s="125">
        <v>257.79949999999997</v>
      </c>
      <c r="I145" s="46">
        <f>252.607+0.5</f>
        <v>253.107</v>
      </c>
      <c r="J145" s="46">
        <f>248.5+4</f>
        <v>252.5</v>
      </c>
    </row>
    <row r="146" spans="1:12" ht="12.75">
      <c r="A146" t="s">
        <v>237</v>
      </c>
      <c r="B146" s="31" t="s">
        <v>260</v>
      </c>
      <c r="C146" s="31" t="s">
        <v>261</v>
      </c>
      <c r="D146" s="141">
        <v>2.5</v>
      </c>
      <c r="E146" s="124">
        <v>2.5</v>
      </c>
      <c r="F146" s="113">
        <v>2.923</v>
      </c>
      <c r="G146" s="135">
        <v>10.17062279136</v>
      </c>
      <c r="H146" s="125">
        <v>10.02946</v>
      </c>
      <c r="I146" s="46">
        <v>8.5</v>
      </c>
      <c r="J146" s="46">
        <v>12.75</v>
      </c>
      <c r="L146" s="29"/>
    </row>
    <row r="147" spans="1:15" ht="12.75">
      <c r="A147" t="s">
        <v>237</v>
      </c>
      <c r="B147" s="31" t="s">
        <v>262</v>
      </c>
      <c r="C147" s="31" t="s">
        <v>263</v>
      </c>
      <c r="D147" s="141">
        <v>97.8</v>
      </c>
      <c r="E147" s="129">
        <f>92.2+4+0.1+1.5</f>
        <v>97.8</v>
      </c>
      <c r="F147" s="113">
        <f>69.05+1.51</f>
        <v>70.56</v>
      </c>
      <c r="G147" s="135">
        <v>215.0662944423</v>
      </c>
      <c r="H147" s="113">
        <v>227.322655</v>
      </c>
      <c r="I147" s="46">
        <f>198.5+4+1.2+10.7</f>
        <v>214.39999999999998</v>
      </c>
      <c r="J147" s="46">
        <f>201.55+4.05</f>
        <v>205.60000000000002</v>
      </c>
      <c r="L147" s="29"/>
      <c r="O147" s="44"/>
    </row>
    <row r="148" spans="1:15" ht="12.75">
      <c r="A148" t="s">
        <v>237</v>
      </c>
      <c r="B148" s="31" t="s">
        <v>264</v>
      </c>
      <c r="C148" s="31" t="s">
        <v>265</v>
      </c>
      <c r="D148" s="141">
        <v>2.78</v>
      </c>
      <c r="E148" s="124">
        <v>3</v>
      </c>
      <c r="F148" s="113">
        <v>2.78</v>
      </c>
      <c r="G148" s="135">
        <v>17.23355528536</v>
      </c>
      <c r="H148" s="125">
        <v>17.233719999999998</v>
      </c>
      <c r="I148" s="46">
        <v>16.9</v>
      </c>
      <c r="J148" s="46">
        <v>17</v>
      </c>
      <c r="L148" s="29"/>
      <c r="O148" s="44"/>
    </row>
    <row r="149" spans="1:12" ht="12.75">
      <c r="A149" s="21"/>
      <c r="B149" s="31" t="s">
        <v>121</v>
      </c>
      <c r="C149" s="31"/>
      <c r="D149" s="141">
        <v>0.1275</v>
      </c>
      <c r="E149" s="144" t="s">
        <v>499</v>
      </c>
      <c r="F149" s="113">
        <v>0.7102</v>
      </c>
      <c r="G149" s="135">
        <v>1.73041846103</v>
      </c>
      <c r="H149" s="146" t="s">
        <v>499</v>
      </c>
      <c r="I149" s="145" t="s">
        <v>499</v>
      </c>
      <c r="J149" s="46">
        <v>13.572</v>
      </c>
      <c r="L149" s="29"/>
    </row>
    <row r="150" spans="1:12" ht="12.75">
      <c r="A150" s="21"/>
      <c r="B150" s="22" t="s">
        <v>237</v>
      </c>
      <c r="C150" s="22" t="s">
        <v>266</v>
      </c>
      <c r="D150" s="49">
        <f aca="true" t="shared" si="4" ref="D150:J150">SUM(D136:D149)</f>
        <v>755.3246999999999</v>
      </c>
      <c r="E150" s="49">
        <f t="shared" si="4"/>
        <v>748.2855</v>
      </c>
      <c r="F150" s="137">
        <f t="shared" si="4"/>
        <v>722.5131999999999</v>
      </c>
      <c r="G150" s="49">
        <f t="shared" si="4"/>
        <v>2585.35112476623</v>
      </c>
      <c r="H150" s="126">
        <f t="shared" si="4"/>
        <v>2609.319405</v>
      </c>
      <c r="I150" s="49">
        <f t="shared" si="4"/>
        <v>2548.9000000000005</v>
      </c>
      <c r="J150" s="49">
        <f t="shared" si="4"/>
        <v>2555.0775</v>
      </c>
      <c r="K150" s="51"/>
      <c r="L150" s="29"/>
    </row>
    <row r="151" spans="2:12" ht="12.75">
      <c r="B151" s="22"/>
      <c r="C151" s="22"/>
      <c r="D151" s="49"/>
      <c r="E151" s="127"/>
      <c r="F151" s="137"/>
      <c r="G151" s="49"/>
      <c r="H151" s="126"/>
      <c r="I151" s="49"/>
      <c r="J151" s="49"/>
      <c r="K151" s="51"/>
      <c r="L151" s="29"/>
    </row>
    <row r="152" spans="1:12" ht="12.75">
      <c r="A152" t="s">
        <v>267</v>
      </c>
      <c r="B152" s="31" t="s">
        <v>268</v>
      </c>
      <c r="C152" s="31" t="s">
        <v>269</v>
      </c>
      <c r="D152" s="141">
        <v>12.27</v>
      </c>
      <c r="E152" s="124">
        <v>12.2</v>
      </c>
      <c r="F152" s="113">
        <v>11.9205</v>
      </c>
      <c r="G152" s="135">
        <v>159.44570105205</v>
      </c>
      <c r="H152" s="125">
        <v>159.05876</v>
      </c>
      <c r="I152" s="46">
        <v>159</v>
      </c>
      <c r="J152" s="46">
        <v>161.2</v>
      </c>
      <c r="L152" s="29"/>
    </row>
    <row r="153" spans="1:12" ht="12.75">
      <c r="A153" t="s">
        <v>267</v>
      </c>
      <c r="B153" s="31" t="s">
        <v>270</v>
      </c>
      <c r="C153" s="31" t="s">
        <v>271</v>
      </c>
      <c r="D153" s="141">
        <v>9.035</v>
      </c>
      <c r="E153" s="124">
        <v>9.035</v>
      </c>
      <c r="F153" s="113">
        <v>9.3301</v>
      </c>
      <c r="G153" s="46" t="s">
        <v>43</v>
      </c>
      <c r="H153" s="125">
        <v>9.53505</v>
      </c>
      <c r="I153" s="46">
        <v>9.53</v>
      </c>
      <c r="J153" s="46">
        <v>4.1</v>
      </c>
      <c r="L153" s="29"/>
    </row>
    <row r="154" spans="1:12" ht="12.75">
      <c r="A154" t="s">
        <v>267</v>
      </c>
      <c r="B154" s="31" t="s">
        <v>272</v>
      </c>
      <c r="C154" s="31" t="s">
        <v>273</v>
      </c>
      <c r="D154" s="46" t="s">
        <v>43</v>
      </c>
      <c r="E154" s="124">
        <v>0.008</v>
      </c>
      <c r="F154" s="113" t="s">
        <v>43</v>
      </c>
      <c r="G154" s="46" t="s">
        <v>43</v>
      </c>
      <c r="H154" s="123">
        <v>0</v>
      </c>
      <c r="I154" s="46">
        <v>0.04</v>
      </c>
      <c r="J154" s="46" t="s">
        <v>43</v>
      </c>
      <c r="L154" s="29"/>
    </row>
    <row r="155" spans="1:12" ht="12.75">
      <c r="A155" t="s">
        <v>267</v>
      </c>
      <c r="B155" s="31" t="s">
        <v>274</v>
      </c>
      <c r="C155" s="31" t="s">
        <v>275</v>
      </c>
      <c r="D155" s="57">
        <v>0</v>
      </c>
      <c r="E155" s="140">
        <v>0</v>
      </c>
      <c r="F155" s="123">
        <v>0</v>
      </c>
      <c r="G155" s="32">
        <v>0</v>
      </c>
      <c r="H155" s="123">
        <v>0</v>
      </c>
      <c r="I155" s="32">
        <v>0</v>
      </c>
      <c r="J155" s="32">
        <v>0</v>
      </c>
      <c r="L155" s="29"/>
    </row>
    <row r="156" spans="1:14" ht="12.75">
      <c r="A156" t="s">
        <v>267</v>
      </c>
      <c r="B156" s="31" t="s">
        <v>276</v>
      </c>
      <c r="C156" s="31" t="s">
        <v>277</v>
      </c>
      <c r="D156" s="57">
        <v>0</v>
      </c>
      <c r="E156" s="140">
        <v>0</v>
      </c>
      <c r="F156" s="123">
        <v>0</v>
      </c>
      <c r="G156" s="32">
        <v>0</v>
      </c>
      <c r="H156" s="123">
        <v>0</v>
      </c>
      <c r="I156" s="32">
        <v>0</v>
      </c>
      <c r="J156" s="32">
        <v>0</v>
      </c>
      <c r="L156" s="29"/>
      <c r="N156" s="37"/>
    </row>
    <row r="157" spans="1:14" ht="12.75">
      <c r="A157" t="s">
        <v>267</v>
      </c>
      <c r="B157" s="31" t="s">
        <v>278</v>
      </c>
      <c r="C157" s="31" t="s">
        <v>279</v>
      </c>
      <c r="D157" s="57">
        <v>0</v>
      </c>
      <c r="E157" s="140">
        <v>0</v>
      </c>
      <c r="F157" s="123">
        <v>0</v>
      </c>
      <c r="G157" s="32">
        <v>0</v>
      </c>
      <c r="H157" s="123">
        <v>0</v>
      </c>
      <c r="I157" s="32">
        <v>0</v>
      </c>
      <c r="J157" s="32">
        <v>0</v>
      </c>
      <c r="L157" s="39"/>
      <c r="M157" s="52"/>
      <c r="N157" s="37"/>
    </row>
    <row r="158" spans="1:14" ht="12.75">
      <c r="A158" t="s">
        <v>267</v>
      </c>
      <c r="B158" s="31" t="s">
        <v>280</v>
      </c>
      <c r="C158" s="31" t="s">
        <v>281</v>
      </c>
      <c r="D158" s="46" t="s">
        <v>43</v>
      </c>
      <c r="E158" s="124">
        <v>0.2</v>
      </c>
      <c r="F158" s="113" t="s">
        <v>43</v>
      </c>
      <c r="G158" s="46" t="s">
        <v>43</v>
      </c>
      <c r="H158" s="125">
        <v>8.299025</v>
      </c>
      <c r="I158" s="46">
        <v>4.77</v>
      </c>
      <c r="J158" s="46" t="s">
        <v>43</v>
      </c>
      <c r="L158" s="33"/>
      <c r="M158" s="41"/>
      <c r="N158" s="37"/>
    </row>
    <row r="159" spans="1:10" ht="12.75">
      <c r="A159" t="s">
        <v>267</v>
      </c>
      <c r="B159" s="31" t="s">
        <v>282</v>
      </c>
      <c r="C159" s="31" t="s">
        <v>283</v>
      </c>
      <c r="D159" s="57">
        <v>0</v>
      </c>
      <c r="E159" s="140">
        <v>0</v>
      </c>
      <c r="F159" s="123">
        <v>0</v>
      </c>
      <c r="G159" s="32">
        <v>0</v>
      </c>
      <c r="H159" s="123">
        <v>0</v>
      </c>
      <c r="I159" s="32">
        <v>0</v>
      </c>
      <c r="J159" s="32">
        <v>0</v>
      </c>
    </row>
    <row r="160" spans="1:10" ht="12.75">
      <c r="A160" t="s">
        <v>267</v>
      </c>
      <c r="B160" s="31" t="s">
        <v>284</v>
      </c>
      <c r="C160" s="31" t="s">
        <v>285</v>
      </c>
      <c r="D160" s="57">
        <v>0</v>
      </c>
      <c r="E160" s="140">
        <v>0</v>
      </c>
      <c r="F160" s="123">
        <v>0</v>
      </c>
      <c r="G160" s="32">
        <v>0</v>
      </c>
      <c r="H160" s="123">
        <v>0</v>
      </c>
      <c r="I160" s="32">
        <v>0</v>
      </c>
      <c r="J160" s="32">
        <v>0</v>
      </c>
    </row>
    <row r="161" spans="1:14" ht="12.75">
      <c r="A161" t="s">
        <v>267</v>
      </c>
      <c r="B161" s="31" t="s">
        <v>286</v>
      </c>
      <c r="C161" s="31" t="s">
        <v>287</v>
      </c>
      <c r="D161" s="141">
        <v>0.9</v>
      </c>
      <c r="E161" s="124">
        <v>1.5</v>
      </c>
      <c r="F161" s="123">
        <v>0</v>
      </c>
      <c r="G161" s="32">
        <v>0</v>
      </c>
      <c r="H161" s="123">
        <v>0</v>
      </c>
      <c r="I161" s="46">
        <v>0</v>
      </c>
      <c r="J161" s="32">
        <v>0</v>
      </c>
      <c r="N161" s="55"/>
    </row>
    <row r="162" spans="1:14" ht="12.75">
      <c r="A162" t="s">
        <v>267</v>
      </c>
      <c r="B162" s="31" t="s">
        <v>288</v>
      </c>
      <c r="C162" s="31" t="s">
        <v>289</v>
      </c>
      <c r="D162" s="57">
        <v>0</v>
      </c>
      <c r="E162" s="140">
        <v>0</v>
      </c>
      <c r="F162" s="123">
        <v>0</v>
      </c>
      <c r="G162" s="32">
        <v>0</v>
      </c>
      <c r="H162" s="123">
        <v>0</v>
      </c>
      <c r="I162" s="32">
        <v>0</v>
      </c>
      <c r="J162" s="32">
        <v>0</v>
      </c>
      <c r="N162" s="56"/>
    </row>
    <row r="163" spans="1:10" ht="12.75">
      <c r="A163" t="s">
        <v>267</v>
      </c>
      <c r="B163" s="31" t="s">
        <v>290</v>
      </c>
      <c r="C163" s="31" t="s">
        <v>291</v>
      </c>
      <c r="D163" s="141">
        <v>1.94</v>
      </c>
      <c r="E163" s="124">
        <v>1.6</v>
      </c>
      <c r="F163" s="113">
        <v>1.94</v>
      </c>
      <c r="G163" s="46" t="s">
        <v>43</v>
      </c>
      <c r="H163" s="125">
        <v>4.59095</v>
      </c>
      <c r="I163" s="46">
        <v>3.2</v>
      </c>
      <c r="J163" s="46">
        <v>4.15</v>
      </c>
    </row>
    <row r="164" spans="1:10" ht="12.75">
      <c r="A164" t="s">
        <v>267</v>
      </c>
      <c r="B164" s="31" t="s">
        <v>292</v>
      </c>
      <c r="C164" s="31" t="s">
        <v>293</v>
      </c>
      <c r="D164" s="46" t="s">
        <v>43</v>
      </c>
      <c r="E164" s="124">
        <v>0.18</v>
      </c>
      <c r="F164" s="113" t="s">
        <v>43</v>
      </c>
      <c r="G164" s="46" t="s">
        <v>43</v>
      </c>
      <c r="H164" s="123">
        <v>0</v>
      </c>
      <c r="I164" s="46">
        <v>0.035</v>
      </c>
      <c r="J164" s="46" t="s">
        <v>43</v>
      </c>
    </row>
    <row r="165" spans="1:10" ht="12.75">
      <c r="A165" t="s">
        <v>267</v>
      </c>
      <c r="B165" s="31" t="s">
        <v>294</v>
      </c>
      <c r="C165" s="31" t="s">
        <v>295</v>
      </c>
      <c r="D165" s="46" t="s">
        <v>43</v>
      </c>
      <c r="E165" s="124">
        <v>0.1</v>
      </c>
      <c r="F165" s="113" t="s">
        <v>43</v>
      </c>
      <c r="G165" s="46" t="s">
        <v>43</v>
      </c>
      <c r="H165" s="125">
        <v>0.77693</v>
      </c>
      <c r="I165" s="46">
        <v>1</v>
      </c>
      <c r="J165" s="46" t="s">
        <v>43</v>
      </c>
    </row>
    <row r="166" spans="1:13" ht="12.75">
      <c r="A166" t="s">
        <v>267</v>
      </c>
      <c r="B166" s="31" t="s">
        <v>296</v>
      </c>
      <c r="C166" s="31" t="s">
        <v>297</v>
      </c>
      <c r="D166" s="57">
        <v>0</v>
      </c>
      <c r="E166" s="140">
        <v>0</v>
      </c>
      <c r="F166" s="123">
        <v>0</v>
      </c>
      <c r="G166" s="32">
        <v>0</v>
      </c>
      <c r="H166" s="123">
        <v>0</v>
      </c>
      <c r="I166" s="32">
        <v>0</v>
      </c>
      <c r="J166" s="32">
        <v>0</v>
      </c>
      <c r="M166" s="63"/>
    </row>
    <row r="167" spans="1:11" ht="12.75">
      <c r="A167" t="s">
        <v>267</v>
      </c>
      <c r="B167" s="31" t="s">
        <v>298</v>
      </c>
      <c r="C167" s="31" t="s">
        <v>299</v>
      </c>
      <c r="D167" s="141">
        <v>4.07</v>
      </c>
      <c r="E167" s="124">
        <v>3.7</v>
      </c>
      <c r="F167" s="113">
        <v>3.6048</v>
      </c>
      <c r="G167" s="135">
        <v>72.85414867561</v>
      </c>
      <c r="H167" s="125">
        <v>72.74889999999999</v>
      </c>
      <c r="I167" s="46">
        <v>58.5</v>
      </c>
      <c r="J167" s="46">
        <v>67.4</v>
      </c>
      <c r="K167" s="8"/>
    </row>
    <row r="168" spans="1:10" ht="12.75">
      <c r="A168" t="s">
        <v>267</v>
      </c>
      <c r="B168" s="31" t="s">
        <v>300</v>
      </c>
      <c r="C168" s="31" t="s">
        <v>301</v>
      </c>
      <c r="D168" s="141">
        <v>1.755</v>
      </c>
      <c r="E168" s="124">
        <v>1.1</v>
      </c>
      <c r="F168" s="113">
        <v>1.755</v>
      </c>
      <c r="G168" s="46" t="s">
        <v>43</v>
      </c>
      <c r="H168" s="125">
        <v>3.8846499999999997</v>
      </c>
      <c r="I168" s="46">
        <v>1.3</v>
      </c>
      <c r="J168" s="46">
        <v>3.425</v>
      </c>
    </row>
    <row r="169" spans="1:10" ht="12.75">
      <c r="A169" t="s">
        <v>267</v>
      </c>
      <c r="B169" s="31" t="s">
        <v>302</v>
      </c>
      <c r="C169" s="31" t="s">
        <v>303</v>
      </c>
      <c r="D169" s="57">
        <v>0</v>
      </c>
      <c r="E169" s="140">
        <v>0</v>
      </c>
      <c r="F169" s="123">
        <v>0</v>
      </c>
      <c r="G169" s="32">
        <v>0</v>
      </c>
      <c r="H169" s="123">
        <v>0</v>
      </c>
      <c r="I169" s="32">
        <v>0</v>
      </c>
      <c r="J169" s="32">
        <v>0</v>
      </c>
    </row>
    <row r="170" spans="1:10" ht="12.75">
      <c r="A170" t="s">
        <v>267</v>
      </c>
      <c r="B170" s="31" t="s">
        <v>304</v>
      </c>
      <c r="C170" s="31" t="s">
        <v>305</v>
      </c>
      <c r="D170" s="46" t="s">
        <v>43</v>
      </c>
      <c r="E170" s="130">
        <v>0.000428</v>
      </c>
      <c r="F170" s="113" t="s">
        <v>43</v>
      </c>
      <c r="G170" s="46" t="s">
        <v>43</v>
      </c>
      <c r="H170" s="125">
        <v>0.882875</v>
      </c>
      <c r="I170" s="46">
        <v>0.88</v>
      </c>
      <c r="J170" s="46" t="s">
        <v>43</v>
      </c>
    </row>
    <row r="171" spans="1:10" ht="12.75">
      <c r="A171" t="s">
        <v>267</v>
      </c>
      <c r="B171" s="31" t="s">
        <v>306</v>
      </c>
      <c r="C171" s="31" t="s">
        <v>307</v>
      </c>
      <c r="D171" s="141">
        <v>1.995</v>
      </c>
      <c r="E171" s="124">
        <v>2</v>
      </c>
      <c r="F171" s="113">
        <v>1.995</v>
      </c>
      <c r="G171" s="46" t="s">
        <v>43</v>
      </c>
      <c r="H171" s="125">
        <v>1.05945</v>
      </c>
      <c r="I171" s="46">
        <v>1</v>
      </c>
      <c r="J171" s="46">
        <v>1.5</v>
      </c>
    </row>
    <row r="172" spans="1:10" ht="12.75">
      <c r="A172" t="s">
        <v>267</v>
      </c>
      <c r="B172" s="31" t="s">
        <v>308</v>
      </c>
      <c r="C172" s="31" t="s">
        <v>309</v>
      </c>
      <c r="D172" s="57">
        <v>0</v>
      </c>
      <c r="E172" s="140">
        <v>0</v>
      </c>
      <c r="F172" s="123">
        <v>0</v>
      </c>
      <c r="G172" s="32">
        <v>0</v>
      </c>
      <c r="H172" s="123">
        <v>0</v>
      </c>
      <c r="I172" s="32">
        <v>0</v>
      </c>
      <c r="J172" s="32">
        <v>0</v>
      </c>
    </row>
    <row r="173" spans="1:10" ht="12.75">
      <c r="A173" t="s">
        <v>267</v>
      </c>
      <c r="B173" s="31" t="s">
        <v>310</v>
      </c>
      <c r="C173" s="31" t="s">
        <v>311</v>
      </c>
      <c r="D173" s="46" t="s">
        <v>43</v>
      </c>
      <c r="E173" s="124">
        <v>0.015</v>
      </c>
      <c r="F173" s="113" t="s">
        <v>43</v>
      </c>
      <c r="G173" s="46" t="s">
        <v>43</v>
      </c>
      <c r="H173" s="125">
        <v>0.84756</v>
      </c>
      <c r="I173" s="46">
        <v>0.8</v>
      </c>
      <c r="J173" s="46" t="s">
        <v>43</v>
      </c>
    </row>
    <row r="174" spans="1:10" ht="12.75">
      <c r="A174" t="s">
        <v>267</v>
      </c>
      <c r="B174" s="31" t="s">
        <v>312</v>
      </c>
      <c r="C174" s="31" t="s">
        <v>313</v>
      </c>
      <c r="D174" s="57">
        <v>0</v>
      </c>
      <c r="E174" s="140">
        <v>0</v>
      </c>
      <c r="F174" s="123">
        <v>0</v>
      </c>
      <c r="G174" s="32">
        <v>0</v>
      </c>
      <c r="H174" s="123">
        <v>0</v>
      </c>
      <c r="I174" s="32">
        <v>0</v>
      </c>
      <c r="J174" s="32">
        <v>0</v>
      </c>
    </row>
    <row r="175" spans="1:14" ht="12.75">
      <c r="A175" t="s">
        <v>267</v>
      </c>
      <c r="B175" s="31" t="s">
        <v>314</v>
      </c>
      <c r="C175" s="31" t="s">
        <v>315</v>
      </c>
      <c r="D175" s="57">
        <v>0</v>
      </c>
      <c r="E175" s="140">
        <v>0</v>
      </c>
      <c r="F175" s="123">
        <v>0</v>
      </c>
      <c r="G175" s="32">
        <v>0</v>
      </c>
      <c r="H175" s="123">
        <v>0</v>
      </c>
      <c r="I175" s="32">
        <v>0</v>
      </c>
      <c r="J175" s="32">
        <v>0</v>
      </c>
      <c r="N175" s="55"/>
    </row>
    <row r="176" spans="1:14" ht="12.75">
      <c r="A176" t="s">
        <v>267</v>
      </c>
      <c r="B176" s="31" t="s">
        <v>316</v>
      </c>
      <c r="C176" s="31" t="s">
        <v>317</v>
      </c>
      <c r="D176" s="57">
        <v>0</v>
      </c>
      <c r="E176" s="140">
        <v>0</v>
      </c>
      <c r="F176" s="123">
        <v>0</v>
      </c>
      <c r="G176" s="32">
        <v>0</v>
      </c>
      <c r="H176" s="123">
        <v>0</v>
      </c>
      <c r="I176" s="32">
        <v>0</v>
      </c>
      <c r="J176" s="32">
        <v>0</v>
      </c>
      <c r="N176" s="64"/>
    </row>
    <row r="177" spans="1:10" ht="12.75">
      <c r="A177" t="s">
        <v>267</v>
      </c>
      <c r="B177" s="31" t="s">
        <v>318</v>
      </c>
      <c r="C177" s="31" t="s">
        <v>319</v>
      </c>
      <c r="D177" s="57">
        <v>0</v>
      </c>
      <c r="E177" s="140">
        <v>0</v>
      </c>
      <c r="F177" s="123">
        <v>0</v>
      </c>
      <c r="G177" s="32">
        <v>0</v>
      </c>
      <c r="H177" s="123">
        <v>0</v>
      </c>
      <c r="I177" s="32">
        <v>0</v>
      </c>
      <c r="J177" s="32">
        <v>0</v>
      </c>
    </row>
    <row r="178" spans="1:10" ht="12.75">
      <c r="A178" t="s">
        <v>267</v>
      </c>
      <c r="B178" s="31" t="s">
        <v>320</v>
      </c>
      <c r="C178" s="31" t="s">
        <v>321</v>
      </c>
      <c r="D178" s="57">
        <v>0</v>
      </c>
      <c r="E178" s="140">
        <v>0</v>
      </c>
      <c r="F178" s="123">
        <v>0</v>
      </c>
      <c r="G178" s="32">
        <v>0</v>
      </c>
      <c r="H178" s="123">
        <v>0</v>
      </c>
      <c r="I178" s="32">
        <v>0</v>
      </c>
      <c r="J178" s="32">
        <v>0</v>
      </c>
    </row>
    <row r="179" spans="1:10" ht="12.75">
      <c r="A179" t="s">
        <v>267</v>
      </c>
      <c r="B179" s="31" t="s">
        <v>322</v>
      </c>
      <c r="C179" s="31" t="s">
        <v>323</v>
      </c>
      <c r="D179" s="141">
        <v>41.464</v>
      </c>
      <c r="E179" s="124">
        <v>41.464</v>
      </c>
      <c r="F179" s="113">
        <v>34.97</v>
      </c>
      <c r="G179" s="135">
        <v>52.79542039265</v>
      </c>
      <c r="H179" s="125">
        <v>52.795925</v>
      </c>
      <c r="I179" s="46">
        <v>50.1</v>
      </c>
      <c r="J179" s="46">
        <v>51.72</v>
      </c>
    </row>
    <row r="180" spans="1:13" ht="12.75">
      <c r="A180" t="s">
        <v>267</v>
      </c>
      <c r="B180" s="31" t="s">
        <v>324</v>
      </c>
      <c r="C180" s="31" t="s">
        <v>325</v>
      </c>
      <c r="D180" s="57">
        <v>0</v>
      </c>
      <c r="E180" s="140">
        <v>0</v>
      </c>
      <c r="F180" s="123" t="s">
        <v>43</v>
      </c>
      <c r="G180" s="32" t="s">
        <v>43</v>
      </c>
      <c r="H180" s="123" t="s">
        <v>43</v>
      </c>
      <c r="I180" s="32">
        <v>0</v>
      </c>
      <c r="J180" s="46" t="s">
        <v>43</v>
      </c>
      <c r="L180"/>
      <c r="M180"/>
    </row>
    <row r="181" spans="1:10" ht="12.75">
      <c r="A181" t="s">
        <v>267</v>
      </c>
      <c r="B181" s="31" t="s">
        <v>326</v>
      </c>
      <c r="C181" s="31" t="s">
        <v>327</v>
      </c>
      <c r="D181" s="57">
        <v>0</v>
      </c>
      <c r="E181" s="140">
        <v>0</v>
      </c>
      <c r="F181" s="123">
        <v>0</v>
      </c>
      <c r="G181" s="32">
        <v>0</v>
      </c>
      <c r="H181" s="123">
        <v>0</v>
      </c>
      <c r="I181" s="32">
        <v>0</v>
      </c>
      <c r="J181" s="32">
        <v>0</v>
      </c>
    </row>
    <row r="182" spans="1:10" ht="12.75">
      <c r="A182" t="s">
        <v>267</v>
      </c>
      <c r="B182" s="31" t="s">
        <v>328</v>
      </c>
      <c r="C182" s="31" t="s">
        <v>329</v>
      </c>
      <c r="D182" s="57">
        <v>0</v>
      </c>
      <c r="E182" s="140">
        <v>0</v>
      </c>
      <c r="F182" s="123">
        <v>0</v>
      </c>
      <c r="G182" s="32">
        <v>0</v>
      </c>
      <c r="H182" s="123">
        <v>0</v>
      </c>
      <c r="I182" s="32">
        <v>0</v>
      </c>
      <c r="J182" s="32">
        <v>0</v>
      </c>
    </row>
    <row r="183" spans="1:10" ht="12.75">
      <c r="A183" t="s">
        <v>267</v>
      </c>
      <c r="B183" s="31" t="s">
        <v>330</v>
      </c>
      <c r="C183" s="31" t="s">
        <v>331</v>
      </c>
      <c r="D183" s="57">
        <v>0</v>
      </c>
      <c r="E183" s="124">
        <v>0.1</v>
      </c>
      <c r="F183" s="123">
        <v>0</v>
      </c>
      <c r="G183" s="32">
        <v>0</v>
      </c>
      <c r="H183" s="123">
        <v>0</v>
      </c>
      <c r="I183" s="46">
        <v>1</v>
      </c>
      <c r="J183" s="32">
        <v>0</v>
      </c>
    </row>
    <row r="184" spans="1:10" ht="12.75">
      <c r="A184" t="s">
        <v>267</v>
      </c>
      <c r="B184" s="31" t="s">
        <v>332</v>
      </c>
      <c r="C184" s="31" t="s">
        <v>333</v>
      </c>
      <c r="D184" s="57">
        <v>0</v>
      </c>
      <c r="E184" s="140">
        <v>0</v>
      </c>
      <c r="F184" s="123">
        <v>0</v>
      </c>
      <c r="G184" s="32">
        <v>0</v>
      </c>
      <c r="H184" s="123">
        <v>0</v>
      </c>
      <c r="I184" s="32">
        <v>0</v>
      </c>
      <c r="J184" s="32">
        <v>0</v>
      </c>
    </row>
    <row r="185" spans="1:10" ht="12.75">
      <c r="A185" t="s">
        <v>267</v>
      </c>
      <c r="B185" s="31" t="s">
        <v>334</v>
      </c>
      <c r="C185" s="31" t="s">
        <v>335</v>
      </c>
      <c r="D185" s="46" t="s">
        <v>43</v>
      </c>
      <c r="E185" s="124">
        <v>0.000836</v>
      </c>
      <c r="F185" s="113" t="s">
        <v>43</v>
      </c>
      <c r="G185" s="46" t="s">
        <v>43</v>
      </c>
      <c r="H185" s="113" t="s">
        <v>43</v>
      </c>
      <c r="I185" s="46">
        <v>0.055</v>
      </c>
      <c r="J185" s="46" t="s">
        <v>43</v>
      </c>
    </row>
    <row r="186" spans="1:10" ht="12.75">
      <c r="A186" t="s">
        <v>267</v>
      </c>
      <c r="B186" s="31" t="s">
        <v>336</v>
      </c>
      <c r="C186" s="31" t="s">
        <v>337</v>
      </c>
      <c r="D186" s="32">
        <v>0</v>
      </c>
      <c r="E186" s="140">
        <v>0</v>
      </c>
      <c r="F186" s="123">
        <v>0</v>
      </c>
      <c r="G186" s="46" t="s">
        <v>43</v>
      </c>
      <c r="H186" s="125">
        <v>2.1189</v>
      </c>
      <c r="I186" s="46">
        <v>4.5</v>
      </c>
      <c r="J186" s="32">
        <v>0</v>
      </c>
    </row>
    <row r="187" spans="1:10" ht="12.75">
      <c r="A187" t="s">
        <v>267</v>
      </c>
      <c r="B187" s="31" t="s">
        <v>338</v>
      </c>
      <c r="C187" s="31" t="s">
        <v>339</v>
      </c>
      <c r="D187" s="32">
        <v>0</v>
      </c>
      <c r="E187" s="140">
        <v>0</v>
      </c>
      <c r="F187" s="123">
        <v>0</v>
      </c>
      <c r="G187" s="46" t="s">
        <v>43</v>
      </c>
      <c r="H187" s="125">
        <v>2.47205</v>
      </c>
      <c r="I187" s="46">
        <v>2.2</v>
      </c>
      <c r="J187" s="32">
        <v>0</v>
      </c>
    </row>
    <row r="188" spans="1:10" ht="12.75">
      <c r="A188" t="s">
        <v>267</v>
      </c>
      <c r="B188" s="31" t="s">
        <v>340</v>
      </c>
      <c r="C188" s="31" t="s">
        <v>341</v>
      </c>
      <c r="D188" s="57">
        <v>0</v>
      </c>
      <c r="E188" s="140">
        <v>0</v>
      </c>
      <c r="F188" s="123">
        <v>0</v>
      </c>
      <c r="G188" s="32">
        <v>0</v>
      </c>
      <c r="H188" s="123">
        <v>0</v>
      </c>
      <c r="I188" s="32">
        <v>0</v>
      </c>
      <c r="J188" s="32">
        <v>0</v>
      </c>
    </row>
    <row r="189" spans="1:10" ht="12.75">
      <c r="A189" t="s">
        <v>267</v>
      </c>
      <c r="B189" s="31" t="s">
        <v>342</v>
      </c>
      <c r="C189" s="31" t="s">
        <v>343</v>
      </c>
      <c r="D189" s="141">
        <v>36.22</v>
      </c>
      <c r="E189" s="124">
        <v>36.22</v>
      </c>
      <c r="F189" s="113">
        <v>37.2</v>
      </c>
      <c r="G189" s="135">
        <v>186.99113777865</v>
      </c>
      <c r="H189" s="125">
        <v>186.88698</v>
      </c>
      <c r="I189" s="46">
        <v>183.99</v>
      </c>
      <c r="J189" s="46">
        <v>184.5</v>
      </c>
    </row>
    <row r="190" spans="1:10" ht="12.75">
      <c r="A190" t="s">
        <v>267</v>
      </c>
      <c r="B190" s="31" t="s">
        <v>344</v>
      </c>
      <c r="C190" s="31" t="s">
        <v>345</v>
      </c>
      <c r="D190" s="57">
        <v>0</v>
      </c>
      <c r="E190" s="140">
        <v>0</v>
      </c>
      <c r="F190" s="138">
        <v>0</v>
      </c>
      <c r="G190" s="32">
        <v>0</v>
      </c>
      <c r="H190" s="123">
        <v>0</v>
      </c>
      <c r="I190" s="32">
        <v>0</v>
      </c>
      <c r="J190" s="57">
        <v>0</v>
      </c>
    </row>
    <row r="191" spans="1:10" ht="12.75">
      <c r="A191" t="s">
        <v>267</v>
      </c>
      <c r="B191" s="31" t="s">
        <v>346</v>
      </c>
      <c r="C191" s="31" t="s">
        <v>347</v>
      </c>
      <c r="D191" s="57">
        <v>0</v>
      </c>
      <c r="E191" s="140">
        <v>0</v>
      </c>
      <c r="F191" s="113" t="s">
        <v>43</v>
      </c>
      <c r="G191" s="46" t="s">
        <v>43</v>
      </c>
      <c r="H191" s="125">
        <v>2.012955</v>
      </c>
      <c r="I191" s="46">
        <v>2</v>
      </c>
      <c r="J191" s="46" t="s">
        <v>43</v>
      </c>
    </row>
    <row r="192" spans="1:10" ht="12.75">
      <c r="A192" t="s">
        <v>267</v>
      </c>
      <c r="B192" s="31" t="s">
        <v>348</v>
      </c>
      <c r="C192" s="31" t="s">
        <v>349</v>
      </c>
      <c r="D192" s="57">
        <v>0</v>
      </c>
      <c r="E192" s="140">
        <v>0</v>
      </c>
      <c r="F192" s="123">
        <v>0</v>
      </c>
      <c r="G192" s="32">
        <v>0</v>
      </c>
      <c r="H192" s="123">
        <v>0</v>
      </c>
      <c r="I192" s="32">
        <v>0</v>
      </c>
      <c r="J192" s="32">
        <v>0</v>
      </c>
    </row>
    <row r="193" spans="1:10" ht="12.75">
      <c r="A193" t="s">
        <v>267</v>
      </c>
      <c r="B193" s="31" t="s">
        <v>350</v>
      </c>
      <c r="C193" s="31" t="s">
        <v>351</v>
      </c>
      <c r="D193" s="57">
        <v>0</v>
      </c>
      <c r="E193" s="140">
        <v>0</v>
      </c>
      <c r="F193" s="123">
        <v>0</v>
      </c>
      <c r="G193" s="32">
        <v>0</v>
      </c>
      <c r="H193" s="123">
        <v>0</v>
      </c>
      <c r="I193" s="32">
        <v>0</v>
      </c>
      <c r="J193" s="32">
        <v>0</v>
      </c>
    </row>
    <row r="194" spans="1:10" ht="12.75">
      <c r="A194" t="s">
        <v>267</v>
      </c>
      <c r="B194" s="31" t="s">
        <v>352</v>
      </c>
      <c r="C194" s="31" t="s">
        <v>353</v>
      </c>
      <c r="D194" s="57">
        <v>0</v>
      </c>
      <c r="E194" s="140">
        <v>0</v>
      </c>
      <c r="F194" s="123">
        <v>0</v>
      </c>
      <c r="G194" s="32">
        <v>0</v>
      </c>
      <c r="H194" s="125">
        <v>0.388465</v>
      </c>
      <c r="I194" s="32">
        <v>0</v>
      </c>
      <c r="J194" s="32">
        <v>0</v>
      </c>
    </row>
    <row r="195" spans="1:10" ht="12.75">
      <c r="A195" t="s">
        <v>267</v>
      </c>
      <c r="B195" s="31" t="s">
        <v>354</v>
      </c>
      <c r="C195" s="31" t="s">
        <v>355</v>
      </c>
      <c r="D195" s="57">
        <v>0</v>
      </c>
      <c r="E195" s="140">
        <v>0</v>
      </c>
      <c r="F195" s="123">
        <v>0</v>
      </c>
      <c r="G195" s="32">
        <v>0</v>
      </c>
      <c r="H195" s="123">
        <v>0</v>
      </c>
      <c r="I195" s="32">
        <v>0</v>
      </c>
      <c r="J195" s="32">
        <v>0</v>
      </c>
    </row>
    <row r="196" spans="1:14" ht="12.75">
      <c r="A196" t="s">
        <v>267</v>
      </c>
      <c r="B196" s="31" t="s">
        <v>356</v>
      </c>
      <c r="C196" s="31" t="s">
        <v>357</v>
      </c>
      <c r="D196" s="57">
        <v>0</v>
      </c>
      <c r="E196" s="140">
        <v>0</v>
      </c>
      <c r="F196" s="123">
        <v>0</v>
      </c>
      <c r="G196" s="32">
        <v>0</v>
      </c>
      <c r="H196" s="123">
        <v>0</v>
      </c>
      <c r="I196" s="32">
        <v>0</v>
      </c>
      <c r="J196" s="32">
        <v>0</v>
      </c>
      <c r="N196" s="37"/>
    </row>
    <row r="197" spans="1:14" ht="12.75">
      <c r="A197" t="s">
        <v>267</v>
      </c>
      <c r="B197" s="31" t="s">
        <v>358</v>
      </c>
      <c r="C197" s="31" t="s">
        <v>359</v>
      </c>
      <c r="D197" s="57">
        <v>0</v>
      </c>
      <c r="E197" s="140">
        <v>0</v>
      </c>
      <c r="F197" s="113" t="s">
        <v>43</v>
      </c>
      <c r="G197" s="46" t="s">
        <v>43</v>
      </c>
      <c r="H197" s="125">
        <v>0.21189</v>
      </c>
      <c r="I197" s="46">
        <v>0.2</v>
      </c>
      <c r="J197" s="46" t="s">
        <v>43</v>
      </c>
      <c r="N197" s="37"/>
    </row>
    <row r="198" spans="1:15" ht="12.75">
      <c r="A198" t="s">
        <v>267</v>
      </c>
      <c r="B198" s="31" t="s">
        <v>360</v>
      </c>
      <c r="C198" s="31" t="s">
        <v>361</v>
      </c>
      <c r="D198" s="46" t="s">
        <v>43</v>
      </c>
      <c r="E198" s="124">
        <v>0.015</v>
      </c>
      <c r="F198" s="113" t="s">
        <v>43</v>
      </c>
      <c r="G198" s="46" t="s">
        <v>43</v>
      </c>
      <c r="H198" s="125">
        <v>0.317835</v>
      </c>
      <c r="I198" s="145" t="s">
        <v>499</v>
      </c>
      <c r="J198" s="46" t="s">
        <v>43</v>
      </c>
      <c r="N198" s="37"/>
      <c r="O198" s="44"/>
    </row>
    <row r="199" spans="1:15" ht="12.75">
      <c r="A199" t="s">
        <v>267</v>
      </c>
      <c r="B199" s="31" t="s">
        <v>362</v>
      </c>
      <c r="C199" s="31" t="s">
        <v>363</v>
      </c>
      <c r="D199" s="141">
        <v>6.6145</v>
      </c>
      <c r="E199" s="124">
        <v>5</v>
      </c>
      <c r="F199" s="113">
        <v>6.6145</v>
      </c>
      <c r="G199" s="46" t="s">
        <v>43</v>
      </c>
      <c r="H199" s="125">
        <v>3.03709</v>
      </c>
      <c r="I199" s="46">
        <v>3</v>
      </c>
      <c r="J199" s="46">
        <v>4</v>
      </c>
      <c r="N199" s="37"/>
      <c r="O199" s="44"/>
    </row>
    <row r="200" spans="1:10" ht="12.75">
      <c r="A200" t="s">
        <v>267</v>
      </c>
      <c r="B200" s="31" t="s">
        <v>364</v>
      </c>
      <c r="C200" s="31" t="s">
        <v>365</v>
      </c>
      <c r="D200" s="57">
        <v>0</v>
      </c>
      <c r="E200" s="140">
        <v>0</v>
      </c>
      <c r="F200" s="123">
        <v>0</v>
      </c>
      <c r="G200" s="32">
        <v>0</v>
      </c>
      <c r="H200" s="123">
        <v>0</v>
      </c>
      <c r="I200" s="32">
        <v>0</v>
      </c>
      <c r="J200" s="32">
        <v>0</v>
      </c>
    </row>
    <row r="201" spans="1:14" ht="12.75">
      <c r="A201" t="s">
        <v>267</v>
      </c>
      <c r="B201" s="31" t="s">
        <v>366</v>
      </c>
      <c r="C201" s="31" t="s">
        <v>367</v>
      </c>
      <c r="D201" s="57">
        <v>0</v>
      </c>
      <c r="E201" s="140">
        <v>0</v>
      </c>
      <c r="F201" s="113" t="s">
        <v>43</v>
      </c>
      <c r="G201" s="46" t="s">
        <v>43</v>
      </c>
      <c r="H201" s="125">
        <v>0.98882</v>
      </c>
      <c r="I201" s="46">
        <v>0.23</v>
      </c>
      <c r="J201" s="46" t="s">
        <v>43</v>
      </c>
      <c r="L201" s="33"/>
      <c r="N201" s="37"/>
    </row>
    <row r="202" spans="1:14" ht="12.75">
      <c r="A202" t="s">
        <v>267</v>
      </c>
      <c r="B202" s="31" t="s">
        <v>368</v>
      </c>
      <c r="C202" s="31" t="s">
        <v>369</v>
      </c>
      <c r="D202" s="57">
        <v>0</v>
      </c>
      <c r="E202" s="140">
        <v>0</v>
      </c>
      <c r="F202" s="123">
        <v>0</v>
      </c>
      <c r="G202" s="32">
        <v>0</v>
      </c>
      <c r="H202" s="123">
        <v>0</v>
      </c>
      <c r="I202" s="32">
        <v>0</v>
      </c>
      <c r="J202" s="32">
        <v>0</v>
      </c>
      <c r="L202" s="33"/>
      <c r="N202" s="37"/>
    </row>
    <row r="203" spans="1:14" ht="12.75">
      <c r="A203" t="s">
        <v>267</v>
      </c>
      <c r="B203" s="31" t="s">
        <v>370</v>
      </c>
      <c r="C203" s="31" t="s">
        <v>371</v>
      </c>
      <c r="D203" s="141">
        <v>0.596</v>
      </c>
      <c r="E203" s="124">
        <v>0.4</v>
      </c>
      <c r="F203" s="113">
        <v>0.596</v>
      </c>
      <c r="G203" s="46" t="s">
        <v>43</v>
      </c>
      <c r="H203" s="125">
        <v>1.236025</v>
      </c>
      <c r="I203" s="46">
        <v>2.3</v>
      </c>
      <c r="J203" s="46">
        <v>3.4255</v>
      </c>
      <c r="L203" s="33"/>
      <c r="N203" s="37"/>
    </row>
    <row r="204" spans="1:14" ht="12.75">
      <c r="A204" t="s">
        <v>267</v>
      </c>
      <c r="B204" s="31" t="s">
        <v>372</v>
      </c>
      <c r="C204" s="31" t="s">
        <v>373</v>
      </c>
      <c r="D204" s="57">
        <v>0</v>
      </c>
      <c r="E204" s="140">
        <v>0</v>
      </c>
      <c r="F204" s="123">
        <v>0</v>
      </c>
      <c r="G204" s="32">
        <v>0</v>
      </c>
      <c r="H204" s="123">
        <v>0</v>
      </c>
      <c r="I204" s="32">
        <v>0</v>
      </c>
      <c r="J204" s="32">
        <v>0</v>
      </c>
      <c r="L204" s="33"/>
      <c r="N204" s="37"/>
    </row>
    <row r="205" spans="1:14" ht="12.75">
      <c r="A205" t="s">
        <v>267</v>
      </c>
      <c r="B205" s="31" t="s">
        <v>374</v>
      </c>
      <c r="C205" s="31" t="s">
        <v>375</v>
      </c>
      <c r="D205" s="57">
        <v>0</v>
      </c>
      <c r="E205" s="140">
        <v>0</v>
      </c>
      <c r="F205" s="123">
        <v>0</v>
      </c>
      <c r="G205" s="32">
        <v>0</v>
      </c>
      <c r="H205" s="123">
        <v>0</v>
      </c>
      <c r="I205" s="32">
        <v>0</v>
      </c>
      <c r="J205" s="32">
        <v>0</v>
      </c>
      <c r="L205" s="33"/>
      <c r="N205" s="37"/>
    </row>
    <row r="206" spans="1:14" ht="12.75">
      <c r="A206" t="s">
        <v>267</v>
      </c>
      <c r="B206" s="31" t="s">
        <v>376</v>
      </c>
      <c r="C206" s="31" t="s">
        <v>377</v>
      </c>
      <c r="D206" s="57">
        <v>0</v>
      </c>
      <c r="E206" s="140">
        <v>0</v>
      </c>
      <c r="F206" s="123">
        <v>0</v>
      </c>
      <c r="G206" s="32">
        <v>0</v>
      </c>
      <c r="H206" s="123">
        <v>0</v>
      </c>
      <c r="I206" s="32">
        <v>0</v>
      </c>
      <c r="J206" s="32">
        <v>0</v>
      </c>
      <c r="L206" s="65"/>
      <c r="M206" s="66"/>
      <c r="N206" s="37"/>
    </row>
    <row r="207" spans="1:14" ht="12.75">
      <c r="A207" t="s">
        <v>267</v>
      </c>
      <c r="B207" s="31" t="s">
        <v>378</v>
      </c>
      <c r="C207" s="31" t="s">
        <v>379</v>
      </c>
      <c r="D207" s="57">
        <v>0</v>
      </c>
      <c r="E207" s="140">
        <v>0</v>
      </c>
      <c r="F207" s="123">
        <v>0</v>
      </c>
      <c r="G207" s="32">
        <v>0</v>
      </c>
      <c r="H207" s="123">
        <v>0</v>
      </c>
      <c r="I207" s="32">
        <v>0</v>
      </c>
      <c r="J207" s="32">
        <v>0</v>
      </c>
      <c r="L207" s="67"/>
      <c r="M207" s="68"/>
      <c r="N207" s="37"/>
    </row>
    <row r="208" spans="1:14" ht="12.75">
      <c r="A208" s="21"/>
      <c r="B208" s="31" t="s">
        <v>121</v>
      </c>
      <c r="C208" s="31"/>
      <c r="D208" s="141">
        <v>0.622274</v>
      </c>
      <c r="E208" s="144" t="s">
        <v>499</v>
      </c>
      <c r="F208" s="113">
        <v>1.7355</v>
      </c>
      <c r="G208" s="135">
        <v>42.83668557611001</v>
      </c>
      <c r="H208" s="125">
        <v>0.17657499999999998</v>
      </c>
      <c r="I208" s="145" t="s">
        <v>499</v>
      </c>
      <c r="J208" s="46">
        <v>15.3106</v>
      </c>
      <c r="K208" s="69"/>
      <c r="N208" s="37"/>
    </row>
    <row r="209" spans="1:14" ht="12.75">
      <c r="A209" s="21"/>
      <c r="B209" s="22" t="s">
        <v>267</v>
      </c>
      <c r="C209" s="22" t="s">
        <v>380</v>
      </c>
      <c r="D209" s="49">
        <f aca="true" t="shared" si="5" ref="D209:J209">SUM(D152:D208)</f>
        <v>117.481774</v>
      </c>
      <c r="E209" s="49">
        <f t="shared" si="5"/>
        <v>114.83826400000001</v>
      </c>
      <c r="F209" s="137">
        <f t="shared" si="5"/>
        <v>111.66140000000001</v>
      </c>
      <c r="G209" s="49">
        <f t="shared" si="5"/>
        <v>514.92309347507</v>
      </c>
      <c r="H209" s="126">
        <f t="shared" si="5"/>
        <v>514.32766</v>
      </c>
      <c r="I209" s="49">
        <f t="shared" si="5"/>
        <v>489.63000000000005</v>
      </c>
      <c r="J209" s="49">
        <f t="shared" si="5"/>
        <v>500.7311</v>
      </c>
      <c r="K209" s="51"/>
      <c r="M209" s="63"/>
      <c r="N209" s="37"/>
    </row>
    <row r="210" spans="2:14" ht="12.75">
      <c r="B210" s="22"/>
      <c r="C210" s="22"/>
      <c r="D210" s="49"/>
      <c r="E210" s="127"/>
      <c r="F210" s="137"/>
      <c r="G210" s="49"/>
      <c r="H210" s="126"/>
      <c r="I210" s="49"/>
      <c r="J210" s="49"/>
      <c r="K210" s="51"/>
      <c r="M210" s="62"/>
      <c r="N210" s="37"/>
    </row>
    <row r="211" spans="1:14" ht="12.75">
      <c r="A211" t="s">
        <v>381</v>
      </c>
      <c r="B211" s="31" t="s">
        <v>382</v>
      </c>
      <c r="C211" s="31" t="s">
        <v>383</v>
      </c>
      <c r="D211" s="57">
        <v>0</v>
      </c>
      <c r="E211" s="140">
        <v>0</v>
      </c>
      <c r="F211" s="113" t="s">
        <v>43</v>
      </c>
      <c r="G211" s="46" t="s">
        <v>43</v>
      </c>
      <c r="H211" s="125">
        <v>3.5315</v>
      </c>
      <c r="I211" s="46">
        <v>1.75</v>
      </c>
      <c r="J211" s="46" t="s">
        <v>43</v>
      </c>
      <c r="M211" s="62"/>
      <c r="N211" s="37"/>
    </row>
    <row r="212" spans="1:13" ht="12.75">
      <c r="A212" t="s">
        <v>381</v>
      </c>
      <c r="B212" s="31" t="s">
        <v>384</v>
      </c>
      <c r="C212" s="31" t="s">
        <v>385</v>
      </c>
      <c r="D212" s="57">
        <v>0</v>
      </c>
      <c r="E212" s="140">
        <v>0</v>
      </c>
      <c r="F212" s="123">
        <v>0</v>
      </c>
      <c r="G212" s="32">
        <v>0</v>
      </c>
      <c r="H212" s="123">
        <v>0</v>
      </c>
      <c r="I212" s="32">
        <v>0</v>
      </c>
      <c r="J212" s="32">
        <v>0</v>
      </c>
      <c r="L212" s="20"/>
      <c r="M212" s="62"/>
    </row>
    <row r="213" spans="1:10" ht="12.75">
      <c r="A213" t="s">
        <v>381</v>
      </c>
      <c r="B213" s="31" t="s">
        <v>386</v>
      </c>
      <c r="C213" s="31" t="s">
        <v>387</v>
      </c>
      <c r="D213" s="141">
        <v>4.15756490168485</v>
      </c>
      <c r="E213" s="124">
        <v>1.5</v>
      </c>
      <c r="F213" s="113">
        <v>4.256</v>
      </c>
      <c r="G213" s="135">
        <v>88.6398027997</v>
      </c>
      <c r="H213" s="125">
        <v>88.64065</v>
      </c>
      <c r="I213" s="46">
        <v>30</v>
      </c>
      <c r="J213" s="46">
        <v>153</v>
      </c>
    </row>
    <row r="214" spans="1:10" ht="12.75">
      <c r="A214" t="s">
        <v>381</v>
      </c>
      <c r="B214" s="31" t="s">
        <v>388</v>
      </c>
      <c r="C214" s="31" t="s">
        <v>389</v>
      </c>
      <c r="D214" s="46" t="s">
        <v>43</v>
      </c>
      <c r="E214" s="124">
        <v>0.028</v>
      </c>
      <c r="F214" s="113" t="s">
        <v>43</v>
      </c>
      <c r="G214" s="135">
        <v>13.7727183633</v>
      </c>
      <c r="H214" s="125">
        <v>13.20781</v>
      </c>
      <c r="I214" s="46">
        <v>5</v>
      </c>
      <c r="J214" s="46" t="s">
        <v>43</v>
      </c>
    </row>
    <row r="215" spans="1:10" ht="12.75">
      <c r="A215" t="s">
        <v>381</v>
      </c>
      <c r="B215" s="31" t="s">
        <v>390</v>
      </c>
      <c r="C215" s="31" t="s">
        <v>391</v>
      </c>
      <c r="D215" s="57">
        <v>0</v>
      </c>
      <c r="E215" s="140">
        <v>0</v>
      </c>
      <c r="F215" s="123">
        <v>0</v>
      </c>
      <c r="G215" s="32">
        <v>0</v>
      </c>
      <c r="H215" s="123">
        <v>0</v>
      </c>
      <c r="I215" s="32">
        <v>0</v>
      </c>
      <c r="J215" s="32">
        <v>0</v>
      </c>
    </row>
    <row r="216" spans="1:10" ht="12.75">
      <c r="A216" t="s">
        <v>381</v>
      </c>
      <c r="B216" s="31" t="s">
        <v>392</v>
      </c>
      <c r="C216" s="31" t="s">
        <v>393</v>
      </c>
      <c r="D216" s="141">
        <v>1.2</v>
      </c>
      <c r="E216" s="124">
        <v>1.1</v>
      </c>
      <c r="F216" s="113">
        <v>1.2</v>
      </c>
      <c r="G216" s="135">
        <v>12.11292922721</v>
      </c>
      <c r="H216" s="125">
        <v>12.113045</v>
      </c>
      <c r="I216" s="46">
        <v>13.8</v>
      </c>
      <c r="J216" s="46">
        <v>11.461</v>
      </c>
    </row>
    <row r="217" spans="1:10" ht="12.75">
      <c r="A217" t="s">
        <v>381</v>
      </c>
      <c r="B217" s="31" t="s">
        <v>490</v>
      </c>
      <c r="C217" s="31" t="s">
        <v>394</v>
      </c>
      <c r="D217" s="46" t="s">
        <v>43</v>
      </c>
      <c r="E217" s="124">
        <v>0.05</v>
      </c>
      <c r="F217" s="113">
        <v>0.1967</v>
      </c>
      <c r="G217" s="135">
        <v>21.188797482</v>
      </c>
      <c r="H217" s="125">
        <v>21.189</v>
      </c>
      <c r="I217" s="46">
        <v>10</v>
      </c>
      <c r="J217" s="46">
        <v>16.0003</v>
      </c>
    </row>
    <row r="218" spans="1:13" ht="12.75">
      <c r="A218" t="s">
        <v>381</v>
      </c>
      <c r="B218" s="31" t="s">
        <v>395</v>
      </c>
      <c r="C218" s="31" t="s">
        <v>396</v>
      </c>
      <c r="D218" s="57">
        <v>0</v>
      </c>
      <c r="E218" s="140">
        <v>0</v>
      </c>
      <c r="F218" s="123">
        <v>0</v>
      </c>
      <c r="G218" s="32">
        <v>0</v>
      </c>
      <c r="H218" s="123">
        <v>0</v>
      </c>
      <c r="I218" s="32">
        <v>0</v>
      </c>
      <c r="J218" s="32">
        <v>0</v>
      </c>
      <c r="L218" s="20"/>
      <c r="M218" s="62"/>
    </row>
    <row r="219" spans="1:12" ht="12.75">
      <c r="A219" t="s">
        <v>381</v>
      </c>
      <c r="B219" s="31" t="s">
        <v>397</v>
      </c>
      <c r="C219" s="31" t="s">
        <v>398</v>
      </c>
      <c r="D219" s="141">
        <v>15.4934</v>
      </c>
      <c r="E219" s="124">
        <v>16</v>
      </c>
      <c r="F219" s="113">
        <v>16.2556</v>
      </c>
      <c r="G219" s="135">
        <v>66.54170926255746</v>
      </c>
      <c r="H219" s="125">
        <v>92.87845</v>
      </c>
      <c r="I219" s="46">
        <v>80</v>
      </c>
      <c r="J219" s="46">
        <v>60.9203</v>
      </c>
      <c r="L219" s="33"/>
    </row>
    <row r="220" spans="1:12" ht="12.75">
      <c r="A220" t="s">
        <v>381</v>
      </c>
      <c r="B220" s="31" t="s">
        <v>399</v>
      </c>
      <c r="C220" s="31" t="s">
        <v>400</v>
      </c>
      <c r="D220" s="57">
        <v>0</v>
      </c>
      <c r="E220" s="140">
        <v>0</v>
      </c>
      <c r="F220" s="123">
        <v>0</v>
      </c>
      <c r="G220" s="32">
        <v>0</v>
      </c>
      <c r="H220" s="123">
        <v>0</v>
      </c>
      <c r="I220" s="32">
        <v>0</v>
      </c>
      <c r="J220" s="32">
        <v>0</v>
      </c>
      <c r="L220" s="33"/>
    </row>
    <row r="221" spans="1:12" ht="12.75">
      <c r="A221" t="s">
        <v>381</v>
      </c>
      <c r="B221" s="31" t="s">
        <v>402</v>
      </c>
      <c r="C221" s="31" t="s">
        <v>403</v>
      </c>
      <c r="D221" s="57">
        <v>0</v>
      </c>
      <c r="E221" s="140">
        <v>0</v>
      </c>
      <c r="F221" s="123">
        <v>0</v>
      </c>
      <c r="G221" s="32">
        <v>0</v>
      </c>
      <c r="H221" s="123">
        <v>0</v>
      </c>
      <c r="I221" s="32">
        <v>0</v>
      </c>
      <c r="J221" s="32">
        <v>0</v>
      </c>
      <c r="L221" s="33"/>
    </row>
    <row r="222" spans="1:12" ht="12.75">
      <c r="A222" t="s">
        <v>381</v>
      </c>
      <c r="B222" s="31" t="s">
        <v>404</v>
      </c>
      <c r="C222" s="31" t="s">
        <v>405</v>
      </c>
      <c r="D222" s="57">
        <v>0</v>
      </c>
      <c r="E222" s="140">
        <v>0</v>
      </c>
      <c r="F222" s="123">
        <v>0</v>
      </c>
      <c r="G222" s="32">
        <v>0</v>
      </c>
      <c r="H222" s="123">
        <v>0</v>
      </c>
      <c r="I222" s="32">
        <v>0</v>
      </c>
      <c r="J222" s="32">
        <v>0</v>
      </c>
      <c r="L222" s="33"/>
    </row>
    <row r="223" spans="1:12" ht="12.75">
      <c r="A223" t="s">
        <v>381</v>
      </c>
      <c r="B223" s="31" t="s">
        <v>406</v>
      </c>
      <c r="C223" s="31" t="s">
        <v>407</v>
      </c>
      <c r="D223" s="57">
        <v>0</v>
      </c>
      <c r="E223" s="140">
        <v>0</v>
      </c>
      <c r="F223" s="123">
        <v>0</v>
      </c>
      <c r="G223" s="32">
        <v>0</v>
      </c>
      <c r="H223" s="123">
        <v>0</v>
      </c>
      <c r="I223" s="32">
        <v>0</v>
      </c>
      <c r="J223" s="32">
        <v>0</v>
      </c>
      <c r="L223" s="33"/>
    </row>
    <row r="224" spans="1:12" ht="12.75">
      <c r="A224" t="s">
        <v>381</v>
      </c>
      <c r="B224" s="31" t="s">
        <v>408</v>
      </c>
      <c r="C224" s="31" t="s">
        <v>409</v>
      </c>
      <c r="D224" s="145" t="s">
        <v>499</v>
      </c>
      <c r="E224" s="144" t="s">
        <v>499</v>
      </c>
      <c r="F224" s="146" t="s">
        <v>499</v>
      </c>
      <c r="G224" s="145" t="s">
        <v>499</v>
      </c>
      <c r="H224" s="146" t="s">
        <v>499</v>
      </c>
      <c r="I224" s="145" t="s">
        <v>499</v>
      </c>
      <c r="J224" s="145" t="s">
        <v>499</v>
      </c>
      <c r="L224" s="33"/>
    </row>
    <row r="225" spans="1:12" ht="12.75">
      <c r="A225" t="s">
        <v>381</v>
      </c>
      <c r="B225" s="31" t="s">
        <v>410</v>
      </c>
      <c r="C225" s="31" t="s">
        <v>411</v>
      </c>
      <c r="D225" s="57">
        <v>0</v>
      </c>
      <c r="E225" s="140">
        <v>0</v>
      </c>
      <c r="F225" s="123">
        <v>0</v>
      </c>
      <c r="G225" s="32">
        <v>0</v>
      </c>
      <c r="H225" s="123">
        <v>0</v>
      </c>
      <c r="I225" s="32">
        <v>0</v>
      </c>
      <c r="J225" s="32">
        <v>0</v>
      </c>
      <c r="L225" s="33"/>
    </row>
    <row r="226" spans="1:12" ht="12.75">
      <c r="A226" t="s">
        <v>381</v>
      </c>
      <c r="B226" s="31" t="s">
        <v>412</v>
      </c>
      <c r="C226" s="31" t="s">
        <v>413</v>
      </c>
      <c r="D226" s="141">
        <v>5.45925</v>
      </c>
      <c r="E226" s="124">
        <v>5.62464</v>
      </c>
      <c r="F226" s="113">
        <v>3.812</v>
      </c>
      <c r="G226" s="135">
        <v>37.25696890585</v>
      </c>
      <c r="H226" s="125">
        <v>37.257325</v>
      </c>
      <c r="I226" s="46">
        <v>37.96</v>
      </c>
      <c r="J226" s="46">
        <v>27.175</v>
      </c>
      <c r="L226" s="33"/>
    </row>
    <row r="227" spans="1:14" ht="12.75">
      <c r="A227" t="s">
        <v>381</v>
      </c>
      <c r="B227" s="31" t="s">
        <v>414</v>
      </c>
      <c r="C227" s="31" t="s">
        <v>415</v>
      </c>
      <c r="D227" s="141">
        <v>4.37</v>
      </c>
      <c r="E227" s="124">
        <v>4.37</v>
      </c>
      <c r="F227" s="113">
        <v>4.84</v>
      </c>
      <c r="G227" s="135">
        <v>105.94398741</v>
      </c>
      <c r="H227" s="125">
        <v>105.945</v>
      </c>
      <c r="I227" s="46">
        <v>93.9</v>
      </c>
      <c r="J227" s="46">
        <v>93.02</v>
      </c>
      <c r="L227" s="33"/>
      <c r="N227" s="37"/>
    </row>
    <row r="228" spans="1:14" ht="12.75">
      <c r="A228" t="s">
        <v>381</v>
      </c>
      <c r="B228" s="31" t="s">
        <v>416</v>
      </c>
      <c r="C228" s="31" t="s">
        <v>417</v>
      </c>
      <c r="D228" s="46" t="s">
        <v>43</v>
      </c>
      <c r="E228" s="124">
        <v>0.044115</v>
      </c>
      <c r="F228" s="113" t="s">
        <v>43</v>
      </c>
      <c r="G228" s="46" t="s">
        <v>43</v>
      </c>
      <c r="H228" s="125">
        <v>1.3419699999999999</v>
      </c>
      <c r="I228" s="46">
        <v>0.738</v>
      </c>
      <c r="J228" s="46" t="s">
        <v>43</v>
      </c>
      <c r="L228" s="33"/>
      <c r="N228" s="37"/>
    </row>
    <row r="229" spans="1:14" ht="12.75">
      <c r="A229" t="s">
        <v>381</v>
      </c>
      <c r="B229" s="31" t="s">
        <v>418</v>
      </c>
      <c r="C229" s="31" t="s">
        <v>419</v>
      </c>
      <c r="D229" s="57">
        <v>0</v>
      </c>
      <c r="E229" s="140">
        <v>0</v>
      </c>
      <c r="F229" s="123">
        <v>0</v>
      </c>
      <c r="G229" s="32">
        <v>0</v>
      </c>
      <c r="H229" s="123">
        <v>0</v>
      </c>
      <c r="I229" s="32">
        <v>0</v>
      </c>
      <c r="J229" s="32">
        <v>0</v>
      </c>
      <c r="L229" s="43"/>
      <c r="N229" s="37"/>
    </row>
    <row r="230" spans="1:14" ht="12.75">
      <c r="A230" t="s">
        <v>381</v>
      </c>
      <c r="B230" s="31" t="s">
        <v>420</v>
      </c>
      <c r="C230" s="31" t="s">
        <v>421</v>
      </c>
      <c r="D230" s="57">
        <v>0</v>
      </c>
      <c r="E230" s="140">
        <v>0</v>
      </c>
      <c r="F230" s="123">
        <v>0</v>
      </c>
      <c r="G230" s="32">
        <v>0</v>
      </c>
      <c r="H230" s="123">
        <v>0</v>
      </c>
      <c r="I230" s="32">
        <v>0</v>
      </c>
      <c r="J230" s="32">
        <v>0</v>
      </c>
      <c r="L230" s="33"/>
      <c r="N230" s="37"/>
    </row>
    <row r="231" spans="1:14" ht="12.75">
      <c r="A231" t="s">
        <v>381</v>
      </c>
      <c r="B231" s="31" t="s">
        <v>422</v>
      </c>
      <c r="C231" s="31" t="s">
        <v>423</v>
      </c>
      <c r="D231" s="57">
        <v>0</v>
      </c>
      <c r="E231" s="140">
        <v>0</v>
      </c>
      <c r="F231" s="123">
        <v>0</v>
      </c>
      <c r="G231" s="32">
        <v>0</v>
      </c>
      <c r="H231" s="125">
        <v>0.105945</v>
      </c>
      <c r="I231" s="32">
        <v>0</v>
      </c>
      <c r="J231" s="32">
        <v>0</v>
      </c>
      <c r="L231" s="43"/>
      <c r="N231" s="37"/>
    </row>
    <row r="232" spans="1:14" ht="12.75">
      <c r="A232" t="s">
        <v>381</v>
      </c>
      <c r="B232" s="31" t="s">
        <v>424</v>
      </c>
      <c r="C232" s="31" t="s">
        <v>425</v>
      </c>
      <c r="D232" s="57">
        <v>0</v>
      </c>
      <c r="E232" s="140">
        <v>0</v>
      </c>
      <c r="F232" s="123">
        <v>0</v>
      </c>
      <c r="G232" s="32">
        <v>0</v>
      </c>
      <c r="H232" s="123">
        <v>0</v>
      </c>
      <c r="I232" s="32">
        <v>0</v>
      </c>
      <c r="J232" s="32">
        <v>0</v>
      </c>
      <c r="L232" s="39"/>
      <c r="M232" s="52"/>
      <c r="N232" s="37"/>
    </row>
    <row r="233" spans="1:14" ht="12.75">
      <c r="A233" t="s">
        <v>381</v>
      </c>
      <c r="B233" s="31" t="s">
        <v>426</v>
      </c>
      <c r="C233" s="31" t="s">
        <v>427</v>
      </c>
      <c r="D233" s="57">
        <v>0</v>
      </c>
      <c r="E233" s="140">
        <v>0</v>
      </c>
      <c r="F233" s="123">
        <v>0</v>
      </c>
      <c r="G233" s="32">
        <v>0</v>
      </c>
      <c r="H233" s="123">
        <v>0</v>
      </c>
      <c r="I233" s="32">
        <v>0</v>
      </c>
      <c r="J233" s="32">
        <v>0</v>
      </c>
      <c r="M233" s="36"/>
      <c r="N233" s="37"/>
    </row>
    <row r="234" spans="1:14" ht="12.75">
      <c r="A234" t="s">
        <v>381</v>
      </c>
      <c r="B234" s="31" t="s">
        <v>428</v>
      </c>
      <c r="C234" s="31" t="s">
        <v>429</v>
      </c>
      <c r="D234" s="141">
        <v>5.357</v>
      </c>
      <c r="E234" s="124">
        <v>4</v>
      </c>
      <c r="F234" s="113">
        <v>2.84</v>
      </c>
      <c r="G234" s="135">
        <v>87.40378961325</v>
      </c>
      <c r="H234" s="125">
        <v>83.519975</v>
      </c>
      <c r="I234" s="46">
        <v>83</v>
      </c>
      <c r="J234" s="46">
        <v>60</v>
      </c>
      <c r="M234" s="36"/>
      <c r="N234" s="37"/>
    </row>
    <row r="235" spans="1:14" ht="12.75">
      <c r="A235" t="s">
        <v>381</v>
      </c>
      <c r="B235" s="31" t="s">
        <v>430</v>
      </c>
      <c r="C235" s="31" t="s">
        <v>431</v>
      </c>
      <c r="D235" s="57">
        <v>0</v>
      </c>
      <c r="E235" s="140">
        <v>0</v>
      </c>
      <c r="F235" s="123">
        <v>0</v>
      </c>
      <c r="G235" s="32">
        <v>0</v>
      </c>
      <c r="H235" s="123">
        <v>0</v>
      </c>
      <c r="I235" s="32">
        <v>0</v>
      </c>
      <c r="J235" s="32">
        <v>0</v>
      </c>
      <c r="M235" s="36"/>
      <c r="N235" s="37"/>
    </row>
    <row r="236" spans="1:14" ht="12.75">
      <c r="A236" t="s">
        <v>381</v>
      </c>
      <c r="B236" s="31" t="s">
        <v>432</v>
      </c>
      <c r="C236" s="31" t="s">
        <v>433</v>
      </c>
      <c r="D236" s="57">
        <v>0</v>
      </c>
      <c r="E236" s="140">
        <v>0</v>
      </c>
      <c r="F236" s="123">
        <v>0</v>
      </c>
      <c r="G236" s="32">
        <v>0</v>
      </c>
      <c r="H236" s="123">
        <v>0</v>
      </c>
      <c r="I236" s="32">
        <v>0</v>
      </c>
      <c r="J236" s="32">
        <v>0</v>
      </c>
      <c r="M236" s="70"/>
      <c r="N236" s="55"/>
    </row>
    <row r="237" spans="1:14" ht="12.75">
      <c r="A237" t="s">
        <v>381</v>
      </c>
      <c r="B237" s="31" t="s">
        <v>434</v>
      </c>
      <c r="C237" s="31" t="s">
        <v>435</v>
      </c>
      <c r="D237" s="57">
        <v>0</v>
      </c>
      <c r="E237" s="140">
        <v>0</v>
      </c>
      <c r="F237" s="123">
        <v>0</v>
      </c>
      <c r="G237" s="32">
        <v>0</v>
      </c>
      <c r="H237" s="123">
        <v>0</v>
      </c>
      <c r="I237" s="32">
        <v>0</v>
      </c>
      <c r="J237" s="32">
        <v>0</v>
      </c>
      <c r="N237" s="37"/>
    </row>
    <row r="238" spans="1:14" ht="12.75">
      <c r="A238" t="s">
        <v>381</v>
      </c>
      <c r="B238" s="31" t="s">
        <v>436</v>
      </c>
      <c r="C238" s="31" t="s">
        <v>437</v>
      </c>
      <c r="D238" s="57">
        <v>0</v>
      </c>
      <c r="E238" s="140">
        <v>0</v>
      </c>
      <c r="F238" s="123">
        <v>0</v>
      </c>
      <c r="G238" s="32">
        <v>0</v>
      </c>
      <c r="H238" s="123">
        <v>0</v>
      </c>
      <c r="I238" s="32">
        <v>0</v>
      </c>
      <c r="J238" s="32">
        <v>0</v>
      </c>
      <c r="M238" s="33"/>
      <c r="N238" s="37"/>
    </row>
    <row r="239" spans="1:14" ht="12.75">
      <c r="A239" t="s">
        <v>381</v>
      </c>
      <c r="B239" s="31" t="s">
        <v>438</v>
      </c>
      <c r="C239" s="31" t="s">
        <v>439</v>
      </c>
      <c r="D239" s="57">
        <v>0</v>
      </c>
      <c r="E239" s="140">
        <v>0</v>
      </c>
      <c r="F239" s="123">
        <v>0</v>
      </c>
      <c r="G239" s="32">
        <v>0</v>
      </c>
      <c r="H239" s="123">
        <v>0</v>
      </c>
      <c r="I239" s="32">
        <v>0</v>
      </c>
      <c r="J239" s="32">
        <v>0</v>
      </c>
      <c r="M239" s="33"/>
      <c r="N239" s="37"/>
    </row>
    <row r="240" spans="1:14" ht="12.75">
      <c r="A240" t="s">
        <v>381</v>
      </c>
      <c r="B240" s="31" t="s">
        <v>440</v>
      </c>
      <c r="C240" s="31" t="s">
        <v>441</v>
      </c>
      <c r="D240" s="46" t="s">
        <v>43</v>
      </c>
      <c r="E240" s="124">
        <v>0.055</v>
      </c>
      <c r="F240" s="113">
        <v>0.0971</v>
      </c>
      <c r="G240" s="46" t="s">
        <v>43</v>
      </c>
      <c r="H240" s="125">
        <v>1.97764</v>
      </c>
      <c r="I240" s="46">
        <v>1.048</v>
      </c>
      <c r="J240" s="46">
        <v>1.8421</v>
      </c>
      <c r="M240" s="33"/>
      <c r="N240" s="37"/>
    </row>
    <row r="241" spans="1:14" ht="12.75">
      <c r="A241" t="s">
        <v>381</v>
      </c>
      <c r="B241" s="31" t="s">
        <v>442</v>
      </c>
      <c r="C241" s="31" t="s">
        <v>443</v>
      </c>
      <c r="D241" s="57">
        <v>0</v>
      </c>
      <c r="E241" s="140">
        <v>0</v>
      </c>
      <c r="F241" s="123">
        <v>0</v>
      </c>
      <c r="G241" s="32">
        <v>0</v>
      </c>
      <c r="H241" s="123">
        <v>0</v>
      </c>
      <c r="I241" s="32">
        <v>0</v>
      </c>
      <c r="J241" s="32">
        <v>0</v>
      </c>
      <c r="M241" s="43"/>
      <c r="N241" s="37"/>
    </row>
    <row r="242" spans="1:14" ht="12.75">
      <c r="A242" t="s">
        <v>381</v>
      </c>
      <c r="B242" s="31" t="s">
        <v>444</v>
      </c>
      <c r="C242" s="31" t="s">
        <v>445</v>
      </c>
      <c r="D242" s="46" t="s">
        <v>43</v>
      </c>
      <c r="E242" s="124">
        <v>0.289202</v>
      </c>
      <c r="F242" s="113">
        <v>0.312</v>
      </c>
      <c r="G242" s="135">
        <v>30.0174630995</v>
      </c>
      <c r="H242" s="125">
        <v>30.01775</v>
      </c>
      <c r="I242" s="46">
        <v>28</v>
      </c>
      <c r="J242" s="46">
        <v>30.5</v>
      </c>
      <c r="M242" s="33"/>
      <c r="N242" s="37"/>
    </row>
    <row r="243" spans="1:14" ht="12.75">
      <c r="A243" t="s">
        <v>381</v>
      </c>
      <c r="B243" s="31" t="s">
        <v>446</v>
      </c>
      <c r="C243" s="31" t="s">
        <v>447</v>
      </c>
      <c r="D243" s="46" t="s">
        <v>43</v>
      </c>
      <c r="E243" s="124">
        <v>0.088</v>
      </c>
      <c r="F243" s="113">
        <v>0.1993</v>
      </c>
      <c r="G243" s="135">
        <v>15.36187817445</v>
      </c>
      <c r="H243" s="125">
        <v>15.362025</v>
      </c>
      <c r="I243" s="46">
        <v>8</v>
      </c>
      <c r="J243" s="46">
        <v>13.7</v>
      </c>
      <c r="M243" s="43"/>
      <c r="N243" s="37"/>
    </row>
    <row r="244" spans="1:15" ht="12.75">
      <c r="A244" t="s">
        <v>381</v>
      </c>
      <c r="B244" s="31" t="s">
        <v>448</v>
      </c>
      <c r="C244" s="31" t="s">
        <v>449</v>
      </c>
      <c r="D244" s="46" t="s">
        <v>43</v>
      </c>
      <c r="E244" s="124">
        <v>0.1385</v>
      </c>
      <c r="F244" s="113">
        <v>0.1136</v>
      </c>
      <c r="G244" s="46" t="s">
        <v>43</v>
      </c>
      <c r="H244" s="125">
        <v>3.2842949999999997</v>
      </c>
      <c r="I244" s="46">
        <v>3.48</v>
      </c>
      <c r="J244" s="46">
        <v>1.7589</v>
      </c>
      <c r="M244" s="39"/>
      <c r="N244" s="37"/>
      <c r="O244" s="44"/>
    </row>
    <row r="245" spans="1:15" ht="12.75">
      <c r="A245" t="s">
        <v>381</v>
      </c>
      <c r="B245" s="31" t="s">
        <v>450</v>
      </c>
      <c r="C245" s="31" t="s">
        <v>451</v>
      </c>
      <c r="D245" s="57">
        <v>0</v>
      </c>
      <c r="E245" s="140">
        <v>0</v>
      </c>
      <c r="F245" s="123">
        <v>0</v>
      </c>
      <c r="G245" s="32">
        <v>0</v>
      </c>
      <c r="H245" s="123">
        <v>0</v>
      </c>
      <c r="I245" s="32">
        <v>0</v>
      </c>
      <c r="J245" s="32">
        <v>0</v>
      </c>
      <c r="M245" s="33"/>
      <c r="N245" s="37"/>
      <c r="O245" s="44"/>
    </row>
    <row r="246" spans="1:14" ht="12.75">
      <c r="A246" t="s">
        <v>381</v>
      </c>
      <c r="B246" s="31" t="s">
        <v>452</v>
      </c>
      <c r="C246" s="31" t="s">
        <v>453</v>
      </c>
      <c r="D246" s="57">
        <v>0</v>
      </c>
      <c r="E246" s="140">
        <v>0</v>
      </c>
      <c r="F246" s="123">
        <v>0</v>
      </c>
      <c r="G246" s="32">
        <v>0</v>
      </c>
      <c r="H246" s="123">
        <v>0</v>
      </c>
      <c r="I246" s="32">
        <v>0</v>
      </c>
      <c r="J246" s="32">
        <v>0</v>
      </c>
      <c r="M246" s="39"/>
      <c r="N246" s="37"/>
    </row>
    <row r="247" spans="1:10" ht="12.75">
      <c r="A247" t="s">
        <v>381</v>
      </c>
      <c r="B247" s="31" t="s">
        <v>454</v>
      </c>
      <c r="C247" s="31" t="s">
        <v>455</v>
      </c>
      <c r="D247" s="57">
        <v>0</v>
      </c>
      <c r="E247" s="140">
        <v>0</v>
      </c>
      <c r="F247" s="123">
        <v>0</v>
      </c>
      <c r="G247" s="32">
        <v>0</v>
      </c>
      <c r="H247" s="123">
        <v>0</v>
      </c>
      <c r="I247" s="32">
        <v>0</v>
      </c>
      <c r="J247" s="32">
        <v>0</v>
      </c>
    </row>
    <row r="248" spans="1:10" ht="12.75">
      <c r="A248" t="s">
        <v>381</v>
      </c>
      <c r="B248" s="31" t="s">
        <v>456</v>
      </c>
      <c r="C248" s="31" t="s">
        <v>457</v>
      </c>
      <c r="D248" s="57">
        <v>0</v>
      </c>
      <c r="E248" s="140">
        <v>0</v>
      </c>
      <c r="F248" s="123">
        <v>0</v>
      </c>
      <c r="G248" s="32">
        <v>0</v>
      </c>
      <c r="H248" s="123">
        <v>0</v>
      </c>
      <c r="I248" s="32">
        <v>0</v>
      </c>
      <c r="J248" s="32">
        <v>0</v>
      </c>
    </row>
    <row r="249" spans="1:10" ht="12.75">
      <c r="A249" t="s">
        <v>381</v>
      </c>
      <c r="B249" s="31" t="s">
        <v>458</v>
      </c>
      <c r="C249" s="31" t="s">
        <v>459</v>
      </c>
      <c r="D249" s="46" t="s">
        <v>43</v>
      </c>
      <c r="E249" s="124">
        <v>0.00238</v>
      </c>
      <c r="F249" s="113" t="s">
        <v>43</v>
      </c>
      <c r="G249" s="46" t="s">
        <v>43</v>
      </c>
      <c r="H249" s="125">
        <v>2.47205</v>
      </c>
      <c r="I249" s="46">
        <v>0.22</v>
      </c>
      <c r="J249" s="46" t="s">
        <v>43</v>
      </c>
    </row>
    <row r="250" spans="1:10" ht="12.75">
      <c r="A250" t="s">
        <v>381</v>
      </c>
      <c r="B250" s="31" t="s">
        <v>460</v>
      </c>
      <c r="C250" s="31" t="s">
        <v>461</v>
      </c>
      <c r="D250" s="141">
        <v>0.461</v>
      </c>
      <c r="E250" s="124">
        <v>0.46</v>
      </c>
      <c r="F250" s="113">
        <v>0.46</v>
      </c>
      <c r="G250" s="135">
        <v>11.6538386151</v>
      </c>
      <c r="H250" s="125">
        <v>11.194855</v>
      </c>
      <c r="I250" s="46">
        <v>11.697</v>
      </c>
      <c r="J250" s="46">
        <v>11.696</v>
      </c>
    </row>
    <row r="251" spans="1:12" ht="12.75">
      <c r="A251" t="s">
        <v>381</v>
      </c>
      <c r="B251" s="31" t="s">
        <v>491</v>
      </c>
      <c r="C251" s="31" t="s">
        <v>401</v>
      </c>
      <c r="D251" s="57">
        <v>0</v>
      </c>
      <c r="E251" s="140">
        <v>0</v>
      </c>
      <c r="F251" s="123">
        <v>0</v>
      </c>
      <c r="G251" s="32">
        <v>0</v>
      </c>
      <c r="H251" s="123">
        <v>0</v>
      </c>
      <c r="I251" s="32">
        <v>0</v>
      </c>
      <c r="J251" s="32">
        <v>0</v>
      </c>
      <c r="L251" s="33"/>
    </row>
    <row r="252" spans="1:10" ht="12.75">
      <c r="A252" t="s">
        <v>381</v>
      </c>
      <c r="B252" s="31" t="s">
        <v>462</v>
      </c>
      <c r="C252" s="31" t="s">
        <v>463</v>
      </c>
      <c r="D252" s="57">
        <v>0</v>
      </c>
      <c r="E252" s="140">
        <v>0</v>
      </c>
      <c r="F252" s="123">
        <v>0</v>
      </c>
      <c r="G252" s="32">
        <v>0</v>
      </c>
      <c r="H252" s="123">
        <v>0</v>
      </c>
      <c r="I252" s="32">
        <v>0</v>
      </c>
      <c r="J252" s="32">
        <v>0</v>
      </c>
    </row>
    <row r="253" spans="1:10" ht="12.75">
      <c r="A253" t="s">
        <v>381</v>
      </c>
      <c r="B253" s="31" t="s">
        <v>464</v>
      </c>
      <c r="C253" s="31" t="s">
        <v>465</v>
      </c>
      <c r="D253" s="57">
        <v>0</v>
      </c>
      <c r="E253" s="140">
        <v>0</v>
      </c>
      <c r="F253" s="123">
        <v>0</v>
      </c>
      <c r="G253" s="32">
        <v>0</v>
      </c>
      <c r="H253" s="123">
        <v>0</v>
      </c>
      <c r="I253" s="32">
        <v>0</v>
      </c>
      <c r="J253" s="32">
        <v>0</v>
      </c>
    </row>
    <row r="254" spans="1:10" ht="12.75">
      <c r="A254" t="s">
        <v>381</v>
      </c>
      <c r="B254" s="31" t="s">
        <v>466</v>
      </c>
      <c r="C254" s="31" t="s">
        <v>467</v>
      </c>
      <c r="D254" s="57">
        <v>0</v>
      </c>
      <c r="E254" s="140">
        <v>0</v>
      </c>
      <c r="F254" s="123">
        <v>0</v>
      </c>
      <c r="G254" s="32">
        <v>0</v>
      </c>
      <c r="H254" s="123">
        <v>0</v>
      </c>
      <c r="I254" s="32">
        <v>0</v>
      </c>
      <c r="J254" s="32">
        <v>0</v>
      </c>
    </row>
    <row r="255" spans="1:10" ht="12.75">
      <c r="A255" t="s">
        <v>381</v>
      </c>
      <c r="B255" s="31" t="s">
        <v>468</v>
      </c>
      <c r="C255" s="31" t="s">
        <v>469</v>
      </c>
      <c r="D255" s="141">
        <v>3.41</v>
      </c>
      <c r="E255" s="124">
        <v>0.6</v>
      </c>
      <c r="F255" s="113">
        <v>1.275</v>
      </c>
      <c r="G255" s="135">
        <v>7.7692257434</v>
      </c>
      <c r="H255" s="125">
        <v>7.769299999999999</v>
      </c>
      <c r="I255" s="46">
        <v>6.8</v>
      </c>
      <c r="J255" s="46">
        <v>8.25</v>
      </c>
    </row>
    <row r="256" spans="1:10" ht="12.75">
      <c r="A256" t="s">
        <v>381</v>
      </c>
      <c r="B256" s="31" t="s">
        <v>470</v>
      </c>
      <c r="C256" s="31" t="s">
        <v>471</v>
      </c>
      <c r="D256" s="57">
        <v>0</v>
      </c>
      <c r="E256" s="140">
        <v>0</v>
      </c>
      <c r="F256" s="123">
        <v>0</v>
      </c>
      <c r="G256" s="32">
        <v>0</v>
      </c>
      <c r="H256" s="123">
        <v>0</v>
      </c>
      <c r="I256" s="32">
        <v>0</v>
      </c>
      <c r="J256" s="32">
        <v>0</v>
      </c>
    </row>
    <row r="257" spans="1:10" ht="12.75">
      <c r="A257" s="21"/>
      <c r="B257" s="31" t="s">
        <v>121</v>
      </c>
      <c r="C257" s="31"/>
      <c r="D257" s="141">
        <v>0.9390277899999998</v>
      </c>
      <c r="E257" s="144" t="s">
        <v>499</v>
      </c>
      <c r="F257" s="113">
        <v>0.1076</v>
      </c>
      <c r="G257" s="135">
        <v>13.023934501774843</v>
      </c>
      <c r="H257" s="123">
        <v>0</v>
      </c>
      <c r="I257" s="145" t="s">
        <v>499</v>
      </c>
      <c r="J257" s="46">
        <v>8.596</v>
      </c>
    </row>
    <row r="258" spans="1:11" ht="12.75">
      <c r="A258" s="21"/>
      <c r="B258" s="22" t="s">
        <v>381</v>
      </c>
      <c r="C258" s="22" t="s">
        <v>472</v>
      </c>
      <c r="D258" s="49">
        <f aca="true" t="shared" si="6" ref="D258:J258">SUM(D211:D257)</f>
        <v>40.847242691684855</v>
      </c>
      <c r="E258" s="49">
        <f t="shared" si="6"/>
        <v>34.349837000000015</v>
      </c>
      <c r="F258" s="49">
        <f t="shared" si="6"/>
        <v>35.96489999999999</v>
      </c>
      <c r="G258" s="49">
        <f t="shared" si="6"/>
        <v>510.6870431980923</v>
      </c>
      <c r="H258" s="126">
        <f t="shared" si="6"/>
        <v>531.808585</v>
      </c>
      <c r="I258" s="49">
        <f t="shared" si="6"/>
        <v>415.3930000000001</v>
      </c>
      <c r="J258" s="49">
        <f t="shared" si="6"/>
        <v>497.9196</v>
      </c>
      <c r="K258" s="51"/>
    </row>
    <row r="259" spans="1:11" ht="12.75">
      <c r="A259" s="21"/>
      <c r="B259" s="22"/>
      <c r="C259" s="22"/>
      <c r="D259" s="49"/>
      <c r="E259" s="127"/>
      <c r="F259" s="49"/>
      <c r="G259" s="46"/>
      <c r="H259" s="113"/>
      <c r="I259" s="49"/>
      <c r="J259" s="49"/>
      <c r="K259" s="51"/>
    </row>
    <row r="260" spans="2:11" ht="12.75">
      <c r="B260" s="22" t="s">
        <v>473</v>
      </c>
      <c r="C260" s="22" t="s">
        <v>474</v>
      </c>
      <c r="D260" s="71">
        <f aca="true" t="shared" si="7" ref="D260:J260">+D24+D72+D115+D134+D150+D209+D258</f>
        <v>1237.8756688598864</v>
      </c>
      <c r="E260" s="71">
        <f t="shared" si="7"/>
        <v>1331.6980769999998</v>
      </c>
      <c r="F260" s="71">
        <f t="shared" si="7"/>
        <v>1143.3553699999998</v>
      </c>
      <c r="G260" s="71">
        <f t="shared" si="7"/>
        <v>6257.779992646674</v>
      </c>
      <c r="H260" s="131">
        <f t="shared" si="7"/>
        <v>6315.770097</v>
      </c>
      <c r="I260" s="71">
        <f t="shared" si="7"/>
        <v>6185.694</v>
      </c>
      <c r="J260" s="71">
        <f t="shared" si="7"/>
        <v>6395.0496</v>
      </c>
      <c r="K260" s="112"/>
    </row>
    <row r="261" spans="2:10" ht="12.75">
      <c r="B261" s="22"/>
      <c r="C261" s="22"/>
      <c r="D261" s="49"/>
      <c r="E261" s="72"/>
      <c r="F261" s="73"/>
      <c r="G261" s="50"/>
      <c r="H261" s="50"/>
      <c r="I261" s="74"/>
      <c r="J261" s="73"/>
    </row>
    <row r="262" spans="2:10" ht="12.75">
      <c r="B262" s="31"/>
      <c r="C262" s="31"/>
      <c r="D262" s="75"/>
      <c r="E262" s="76"/>
      <c r="F262" s="77"/>
      <c r="G262" s="78"/>
      <c r="H262" s="77"/>
      <c r="I262" s="79"/>
      <c r="J262" s="77"/>
    </row>
    <row r="263" spans="2:10" ht="13.5">
      <c r="B263" s="80" t="s">
        <v>475</v>
      </c>
      <c r="C263" s="31"/>
      <c r="D263" s="81"/>
      <c r="E263" s="82"/>
      <c r="F263" s="78"/>
      <c r="G263" s="78"/>
      <c r="H263" s="78"/>
      <c r="I263" s="83"/>
      <c r="J263" s="78"/>
    </row>
    <row r="264" spans="2:10" ht="12.75">
      <c r="B264" s="31" t="s">
        <v>476</v>
      </c>
      <c r="C264" s="31"/>
      <c r="D264" s="81"/>
      <c r="E264" s="82"/>
      <c r="F264" s="78"/>
      <c r="G264" s="78"/>
      <c r="H264" s="78"/>
      <c r="I264" s="82"/>
      <c r="J264" s="78"/>
    </row>
    <row r="265" spans="2:10" ht="13.5">
      <c r="B265" s="80" t="s">
        <v>493</v>
      </c>
      <c r="C265" s="84"/>
      <c r="E265" s="85"/>
      <c r="F265" s="35"/>
      <c r="G265" s="86"/>
      <c r="H265" s="35"/>
      <c r="I265" s="85"/>
      <c r="J265" s="35"/>
    </row>
    <row r="266" spans="2:10" ht="12.75">
      <c r="B266" s="31" t="s">
        <v>477</v>
      </c>
      <c r="C266" s="84"/>
      <c r="E266" s="85"/>
      <c r="F266" s="35"/>
      <c r="G266" s="86"/>
      <c r="H266" s="35"/>
      <c r="I266" s="85"/>
      <c r="J266" s="35"/>
    </row>
    <row r="267" spans="2:10" ht="12.75">
      <c r="B267" s="31" t="s">
        <v>492</v>
      </c>
      <c r="C267" s="84"/>
      <c r="E267" s="85"/>
      <c r="F267" s="35"/>
      <c r="G267" s="86"/>
      <c r="H267" s="35"/>
      <c r="I267" s="85"/>
      <c r="J267" s="35"/>
    </row>
    <row r="268" spans="2:10" ht="13.5" customHeight="1">
      <c r="B268" s="31" t="s">
        <v>508</v>
      </c>
      <c r="C268" s="84"/>
      <c r="E268" s="87"/>
      <c r="F268" s="88"/>
      <c r="G268" s="78"/>
      <c r="H268" s="88"/>
      <c r="I268" s="87"/>
      <c r="J268" s="88"/>
    </row>
    <row r="269" spans="2:10" ht="12.75">
      <c r="B269" s="31" t="s">
        <v>504</v>
      </c>
      <c r="C269" s="84"/>
      <c r="E269" s="87"/>
      <c r="F269" s="88"/>
      <c r="G269" s="78"/>
      <c r="H269" s="88"/>
      <c r="I269" s="87"/>
      <c r="J269" s="88"/>
    </row>
    <row r="270" spans="2:10" ht="12.75">
      <c r="B270" s="31" t="s">
        <v>505</v>
      </c>
      <c r="C270" s="84"/>
      <c r="E270" s="87"/>
      <c r="F270" s="88"/>
      <c r="G270" s="78"/>
      <c r="H270" s="88"/>
      <c r="I270" s="87"/>
      <c r="J270" s="88"/>
    </row>
    <row r="271" spans="2:10" ht="12.75">
      <c r="B271" s="31" t="s">
        <v>507</v>
      </c>
      <c r="C271" s="84"/>
      <c r="E271" s="87"/>
      <c r="F271" s="88"/>
      <c r="G271" s="88"/>
      <c r="H271" s="88"/>
      <c r="I271" s="87"/>
      <c r="J271" s="88"/>
    </row>
    <row r="272" spans="2:10" ht="12.75">
      <c r="B272" s="31" t="s">
        <v>510</v>
      </c>
      <c r="C272" s="84"/>
      <c r="E272" s="87"/>
      <c r="F272" s="88"/>
      <c r="G272" s="88"/>
      <c r="H272" s="88"/>
      <c r="I272" s="87"/>
      <c r="J272" s="88"/>
    </row>
    <row r="273" spans="2:10" ht="12.75">
      <c r="B273" s="31" t="s">
        <v>506</v>
      </c>
      <c r="C273" s="84"/>
      <c r="E273" s="87"/>
      <c r="F273" s="88"/>
      <c r="G273" s="88"/>
      <c r="H273" s="88"/>
      <c r="I273" s="87"/>
      <c r="J273" s="88"/>
    </row>
    <row r="274" spans="2:10" ht="12.75" customHeight="1">
      <c r="B274" s="80" t="s">
        <v>509</v>
      </c>
      <c r="C274" s="84"/>
      <c r="E274" s="87"/>
      <c r="F274" s="88"/>
      <c r="G274" s="88"/>
      <c r="H274" s="88"/>
      <c r="I274" s="87"/>
      <c r="J274" s="88"/>
    </row>
    <row r="275" spans="2:10" ht="12.75" customHeight="1">
      <c r="B275" s="31" t="s">
        <v>478</v>
      </c>
      <c r="C275" s="84"/>
      <c r="E275" s="87"/>
      <c r="F275" s="88"/>
      <c r="G275" s="88"/>
      <c r="H275" s="88"/>
      <c r="I275" s="87"/>
      <c r="J275" s="88"/>
    </row>
    <row r="276" spans="2:10" ht="12.75" customHeight="1">
      <c r="B276" s="89" t="s">
        <v>494</v>
      </c>
      <c r="C276" s="84"/>
      <c r="E276" s="87"/>
      <c r="F276" s="88"/>
      <c r="G276" s="88"/>
      <c r="H276" s="88"/>
      <c r="I276" s="87"/>
      <c r="J276" s="88"/>
    </row>
    <row r="277" spans="2:10" ht="12.75">
      <c r="B277" s="84" t="s">
        <v>501</v>
      </c>
      <c r="C277" s="84"/>
      <c r="E277" s="87"/>
      <c r="F277" s="88"/>
      <c r="G277" s="88"/>
      <c r="H277" s="88"/>
      <c r="I277" s="87"/>
      <c r="J277" s="88"/>
    </row>
    <row r="278" spans="2:10" ht="13.5">
      <c r="B278" s="80" t="s">
        <v>487</v>
      </c>
      <c r="C278" s="31"/>
      <c r="D278" s="45"/>
      <c r="E278" s="82"/>
      <c r="F278" s="78"/>
      <c r="G278" s="88"/>
      <c r="H278" s="88"/>
      <c r="I278" s="87"/>
      <c r="J278" s="88"/>
    </row>
    <row r="279" spans="2:10" ht="12.75">
      <c r="B279" s="31" t="s">
        <v>479</v>
      </c>
      <c r="C279" s="31"/>
      <c r="D279" s="45"/>
      <c r="E279" s="82"/>
      <c r="F279" s="78"/>
      <c r="G279" s="88"/>
      <c r="H279" s="88"/>
      <c r="I279" s="87"/>
      <c r="J279" s="88"/>
    </row>
    <row r="280" spans="2:10" ht="12.75">
      <c r="B280" s="89" t="s">
        <v>495</v>
      </c>
      <c r="C280" s="31"/>
      <c r="D280" s="45"/>
      <c r="E280" s="82"/>
      <c r="F280" s="78"/>
      <c r="G280" s="88"/>
      <c r="H280" s="88"/>
      <c r="I280" s="87"/>
      <c r="J280" s="88"/>
    </row>
    <row r="281" spans="2:10" ht="12.75">
      <c r="B281" s="31" t="s">
        <v>502</v>
      </c>
      <c r="C281" s="31"/>
      <c r="D281" s="45"/>
      <c r="E281" s="82"/>
      <c r="F281" s="78"/>
      <c r="G281" s="88"/>
      <c r="H281" s="88"/>
      <c r="I281" s="87"/>
      <c r="J281" s="88"/>
    </row>
    <row r="282" spans="2:10" ht="12.75">
      <c r="B282" s="31" t="s">
        <v>503</v>
      </c>
      <c r="C282" s="31"/>
      <c r="D282" s="45"/>
      <c r="E282" s="82"/>
      <c r="F282" s="78"/>
      <c r="G282" s="88"/>
      <c r="H282" s="88"/>
      <c r="I282" s="87"/>
      <c r="J282" s="88"/>
    </row>
    <row r="283" spans="2:10" ht="13.5">
      <c r="B283" s="80" t="s">
        <v>496</v>
      </c>
      <c r="C283" s="31"/>
      <c r="D283" s="45"/>
      <c r="E283" s="82"/>
      <c r="F283" s="78"/>
      <c r="G283" s="88"/>
      <c r="H283" s="88"/>
      <c r="I283" s="87"/>
      <c r="J283" s="88"/>
    </row>
    <row r="284" spans="2:10" ht="12.75">
      <c r="B284" s="31" t="s">
        <v>480</v>
      </c>
      <c r="C284" s="31"/>
      <c r="D284" s="45"/>
      <c r="E284" s="82"/>
      <c r="F284" s="78"/>
      <c r="G284" s="88"/>
      <c r="H284" s="88"/>
      <c r="I284" s="87"/>
      <c r="J284" s="88"/>
    </row>
    <row r="285" spans="2:10" ht="12.75">
      <c r="B285" s="31" t="s">
        <v>481</v>
      </c>
      <c r="C285" s="31"/>
      <c r="D285" s="45"/>
      <c r="E285" s="82"/>
      <c r="F285" s="78"/>
      <c r="G285" s="88"/>
      <c r="H285" s="88"/>
      <c r="I285" s="87"/>
      <c r="J285" s="88"/>
    </row>
    <row r="286" spans="2:10" ht="12.75">
      <c r="B286" s="89" t="s">
        <v>497</v>
      </c>
      <c r="C286" s="31"/>
      <c r="D286" s="45"/>
      <c r="E286" s="82"/>
      <c r="F286" s="78"/>
      <c r="G286" s="88"/>
      <c r="H286" s="88"/>
      <c r="I286" s="87"/>
      <c r="J286" s="88"/>
    </row>
    <row r="287" spans="2:13" s="90" customFormat="1" ht="13.5">
      <c r="B287" s="80" t="s">
        <v>482</v>
      </c>
      <c r="C287" s="31"/>
      <c r="D287" s="45"/>
      <c r="E287" s="82"/>
      <c r="F287" s="88"/>
      <c r="G287" s="88"/>
      <c r="H287" s="88"/>
      <c r="I287" s="87"/>
      <c r="J287" s="88"/>
      <c r="L287" s="91"/>
      <c r="M287" s="91"/>
    </row>
    <row r="288" spans="2:13" s="90" customFormat="1" ht="12.75">
      <c r="B288" s="147" t="s">
        <v>500</v>
      </c>
      <c r="C288" s="84"/>
      <c r="D288" s="92"/>
      <c r="E288" s="87"/>
      <c r="F288" s="88"/>
      <c r="G288" s="88"/>
      <c r="H288" s="88"/>
      <c r="I288" s="87"/>
      <c r="J288" s="88"/>
      <c r="L288" s="91"/>
      <c r="M288" s="91"/>
    </row>
    <row r="289" spans="3:13" s="90" customFormat="1" ht="12.75">
      <c r="C289" s="84"/>
      <c r="D289" s="92"/>
      <c r="E289" s="87"/>
      <c r="F289" s="88"/>
      <c r="G289" s="88"/>
      <c r="H289" s="88"/>
      <c r="I289" s="87"/>
      <c r="J289" s="88"/>
      <c r="L289" s="91"/>
      <c r="M289" s="91"/>
    </row>
    <row r="290" spans="3:13" s="90" customFormat="1" ht="12.75">
      <c r="C290" s="84"/>
      <c r="D290" s="92"/>
      <c r="E290" s="87"/>
      <c r="F290" s="88"/>
      <c r="G290" s="88"/>
      <c r="H290" s="88"/>
      <c r="I290" s="87"/>
      <c r="J290" s="88"/>
      <c r="L290" s="91"/>
      <c r="M290" s="91"/>
    </row>
    <row r="291" spans="3:13" s="90" customFormat="1" ht="12.75">
      <c r="C291" s="84"/>
      <c r="D291" s="92"/>
      <c r="E291" s="87"/>
      <c r="F291" s="88"/>
      <c r="G291" s="88"/>
      <c r="H291" s="88"/>
      <c r="I291" s="87"/>
      <c r="J291" s="88"/>
      <c r="L291" s="91"/>
      <c r="M291" s="91"/>
    </row>
    <row r="292" spans="2:10" ht="14.25">
      <c r="B292" s="93"/>
      <c r="C292" s="84"/>
      <c r="D292" s="92"/>
      <c r="E292" s="87"/>
      <c r="F292" s="88"/>
      <c r="G292" s="88"/>
      <c r="H292" s="88"/>
      <c r="I292" s="87"/>
      <c r="J292" s="88"/>
    </row>
    <row r="293" spans="2:10" ht="14.25">
      <c r="B293" s="93"/>
      <c r="C293" s="94"/>
      <c r="D293" s="95"/>
      <c r="E293" s="96"/>
      <c r="F293" s="95"/>
      <c r="G293" s="88"/>
      <c r="H293" s="88"/>
      <c r="I293" s="87"/>
      <c r="J293" s="88"/>
    </row>
    <row r="294" spans="2:10" ht="14.25">
      <c r="B294" s="93"/>
      <c r="C294" s="94"/>
      <c r="D294" s="95"/>
      <c r="E294" s="96"/>
      <c r="F294" s="95"/>
      <c r="G294" s="88"/>
      <c r="H294" s="88"/>
      <c r="I294" s="87"/>
      <c r="J294" s="88"/>
    </row>
    <row r="295" spans="3:10" ht="12.75">
      <c r="C295" s="94"/>
      <c r="D295" s="95"/>
      <c r="E295" s="96"/>
      <c r="F295" s="95"/>
      <c r="G295" s="88"/>
      <c r="H295" s="88"/>
      <c r="I295" s="87"/>
      <c r="J295" s="88"/>
    </row>
    <row r="296" spans="2:10" ht="12.75">
      <c r="B296" s="97"/>
      <c r="C296" s="94"/>
      <c r="D296" s="95"/>
      <c r="E296" s="96"/>
      <c r="F296" s="95"/>
      <c r="G296" s="88"/>
      <c r="H296" s="88"/>
      <c r="I296" s="87"/>
      <c r="J296" s="88"/>
    </row>
    <row r="297" spans="2:10" ht="14.25">
      <c r="B297" s="93"/>
      <c r="C297" s="94"/>
      <c r="D297" s="95"/>
      <c r="E297" s="96"/>
      <c r="F297" s="95"/>
      <c r="G297" s="88"/>
      <c r="H297" s="88"/>
      <c r="I297" s="87"/>
      <c r="J297" s="88"/>
    </row>
    <row r="298" spans="2:10" ht="12.75">
      <c r="B298" s="97"/>
      <c r="C298" s="94"/>
      <c r="D298" s="95"/>
      <c r="E298" s="94"/>
      <c r="F298" s="95"/>
      <c r="G298" s="88"/>
      <c r="H298" s="88"/>
      <c r="I298" s="87"/>
      <c r="J298" s="88"/>
    </row>
    <row r="299" spans="3:10" ht="12.75">
      <c r="C299" s="84"/>
      <c r="D299" s="92"/>
      <c r="E299" s="87"/>
      <c r="F299" s="88"/>
      <c r="G299" s="88"/>
      <c r="H299" s="88"/>
      <c r="I299" s="87"/>
      <c r="J299" s="88"/>
    </row>
    <row r="300" spans="5:13" ht="12.75">
      <c r="E300" s="98"/>
      <c r="F300" s="99"/>
      <c r="G300" s="99"/>
      <c r="H300" s="99"/>
      <c r="I300" s="98"/>
      <c r="J300" s="99"/>
      <c r="L300" s="20"/>
      <c r="M300" s="100"/>
    </row>
    <row r="301" ht="12.75">
      <c r="M301" s="100"/>
    </row>
    <row r="302" ht="12.75">
      <c r="M302" s="100"/>
    </row>
    <row r="303" spans="2:13" ht="12.75">
      <c r="B303" s="101"/>
      <c r="M303" s="102"/>
    </row>
    <row r="304" spans="2:13" ht="12.75">
      <c r="B304" s="103"/>
      <c r="E304" s="104"/>
      <c r="L304" s="20"/>
      <c r="M304" s="62"/>
    </row>
    <row r="305" spans="2:13" ht="12.75">
      <c r="B305" s="103"/>
      <c r="L305" s="20"/>
      <c r="M305" s="100"/>
    </row>
    <row r="306" spans="2:13" ht="12.75">
      <c r="B306" s="103"/>
      <c r="M306" s="62"/>
    </row>
    <row r="307" spans="2:13" ht="12.75">
      <c r="B307" s="103"/>
      <c r="M307" s="100"/>
    </row>
    <row r="308" spans="2:13" ht="12.75">
      <c r="B308" s="105"/>
      <c r="M308" s="100"/>
    </row>
    <row r="309" spans="2:13" ht="12.75">
      <c r="B309" s="105"/>
      <c r="M309" s="62"/>
    </row>
    <row r="310" spans="2:13" ht="12.75">
      <c r="B310" s="105"/>
      <c r="M310" s="62"/>
    </row>
    <row r="311" spans="2:13" ht="12.75">
      <c r="B311" s="105"/>
      <c r="M311" s="62"/>
    </row>
    <row r="312" spans="2:13" ht="12.75">
      <c r="B312" s="105"/>
      <c r="M312" s="62"/>
    </row>
    <row r="313" spans="2:13" ht="12.75">
      <c r="B313" s="103"/>
      <c r="M313" s="62"/>
    </row>
    <row r="314" ht="12.75">
      <c r="M314" s="62"/>
    </row>
    <row r="315" spans="2:13" ht="12.75">
      <c r="B315" s="101"/>
      <c r="M315" s="62"/>
    </row>
    <row r="316" spans="2:13" ht="12.75">
      <c r="B316" s="103"/>
      <c r="M316" s="62"/>
    </row>
    <row r="317" spans="2:13" ht="12.75">
      <c r="B317" s="103"/>
      <c r="L317" s="20"/>
      <c r="M317" s="62"/>
    </row>
    <row r="318" spans="2:13" ht="12.75">
      <c r="B318" s="103"/>
      <c r="M318" s="62"/>
    </row>
    <row r="319" spans="2:13" ht="12.75">
      <c r="B319" s="103"/>
      <c r="M319" s="62"/>
    </row>
    <row r="320" spans="2:13" ht="12.75">
      <c r="B320" s="106"/>
      <c r="M320" s="62"/>
    </row>
    <row r="321" spans="2:13" ht="12.75">
      <c r="B321" s="106"/>
      <c r="M321" s="62"/>
    </row>
    <row r="322" spans="2:13" ht="12.75">
      <c r="B322" s="105"/>
      <c r="M322" s="62"/>
    </row>
    <row r="323" spans="2:13" ht="12.75">
      <c r="B323" s="107"/>
      <c r="M323" s="62"/>
    </row>
    <row r="324" ht="12.75">
      <c r="M324" s="62"/>
    </row>
    <row r="325" spans="2:13" ht="12.75">
      <c r="B325" s="108"/>
      <c r="M325" s="62"/>
    </row>
    <row r="326" ht="12.75">
      <c r="M326" s="62"/>
    </row>
    <row r="327" ht="12.75">
      <c r="M327" s="62"/>
    </row>
    <row r="328" ht="12.75">
      <c r="M328" s="62"/>
    </row>
    <row r="329" spans="2:13" ht="14.25">
      <c r="B329" s="109"/>
      <c r="M329" s="62"/>
    </row>
    <row r="330" spans="2:13" ht="14.25">
      <c r="B330" s="109"/>
      <c r="M330" s="62"/>
    </row>
    <row r="331" spans="2:13" ht="14.25">
      <c r="B331" s="109"/>
      <c r="M331" s="62"/>
    </row>
    <row r="332" ht="12.75">
      <c r="M332" s="62"/>
    </row>
    <row r="333" ht="12.75">
      <c r="M333" s="62"/>
    </row>
    <row r="334" ht="12.75">
      <c r="M334" s="62"/>
    </row>
    <row r="335" spans="12:13" ht="12.75">
      <c r="L335" s="20"/>
      <c r="M335" s="62"/>
    </row>
    <row r="336" ht="12.75">
      <c r="M336" s="62"/>
    </row>
    <row r="337" ht="12.75">
      <c r="M337" s="62"/>
    </row>
    <row r="338" ht="12.75">
      <c r="M338" s="62"/>
    </row>
    <row r="339" ht="12.75">
      <c r="M339" s="62"/>
    </row>
    <row r="340" ht="12.75">
      <c r="M340" s="62"/>
    </row>
    <row r="341" ht="12.75">
      <c r="M341" s="100"/>
    </row>
    <row r="342" spans="12:13" ht="12.75">
      <c r="L342" s="20"/>
      <c r="M342" s="100"/>
    </row>
    <row r="343" ht="12.75">
      <c r="M343" s="100"/>
    </row>
    <row r="344" ht="12.75">
      <c r="M344" s="100"/>
    </row>
    <row r="345" ht="12.75">
      <c r="M345" s="102"/>
    </row>
    <row r="346" ht="12.75">
      <c r="M346" s="100"/>
    </row>
    <row r="347" ht="12.75">
      <c r="M347" s="62"/>
    </row>
    <row r="348" ht="12.75">
      <c r="M348" s="62"/>
    </row>
    <row r="349" ht="12.75">
      <c r="M349" s="62"/>
    </row>
    <row r="350" ht="12.75">
      <c r="M350" s="62"/>
    </row>
    <row r="351" ht="12.75">
      <c r="M351" s="62"/>
    </row>
    <row r="352" spans="12:13" ht="12.75">
      <c r="L352" s="20"/>
      <c r="M352" s="62"/>
    </row>
    <row r="353" ht="12.75">
      <c r="M353" s="62"/>
    </row>
    <row r="354" ht="12.75">
      <c r="M354" s="62"/>
    </row>
    <row r="355" ht="12.75">
      <c r="M355" s="62"/>
    </row>
    <row r="356" ht="12.75">
      <c r="M356" s="62"/>
    </row>
    <row r="357" ht="12.75">
      <c r="M357" s="62"/>
    </row>
    <row r="358" ht="12.75">
      <c r="M358" s="62"/>
    </row>
    <row r="359" ht="12.75">
      <c r="M359" s="62"/>
    </row>
    <row r="360" ht="12.75">
      <c r="M360" s="62"/>
    </row>
    <row r="361" ht="12.75">
      <c r="M361" s="62"/>
    </row>
    <row r="362" ht="12.75">
      <c r="M362" s="62"/>
    </row>
    <row r="363" ht="12.75">
      <c r="M363" s="62"/>
    </row>
    <row r="364" ht="12.75">
      <c r="M364" s="62"/>
    </row>
    <row r="365" ht="12.75">
      <c r="M365" s="62"/>
    </row>
    <row r="366" ht="12.75">
      <c r="M366" s="62"/>
    </row>
    <row r="367" ht="12.75">
      <c r="M367" s="62"/>
    </row>
    <row r="368" ht="12.75">
      <c r="M368" s="62"/>
    </row>
    <row r="369" ht="12.75">
      <c r="M369" s="62"/>
    </row>
    <row r="370" ht="12.75">
      <c r="M370" s="62"/>
    </row>
    <row r="371" ht="12.75">
      <c r="M371" s="100"/>
    </row>
    <row r="372" ht="12.75">
      <c r="M372" s="100"/>
    </row>
    <row r="373" ht="12.75">
      <c r="M373" s="100"/>
    </row>
    <row r="374" ht="12.75">
      <c r="M374" s="100"/>
    </row>
    <row r="375" ht="12.75">
      <c r="M375" s="62"/>
    </row>
    <row r="376" spans="12:13" ht="12.75">
      <c r="L376" s="20"/>
      <c r="M376" s="62"/>
    </row>
    <row r="377" ht="12.75">
      <c r="M377" s="62"/>
    </row>
    <row r="378" ht="12.75">
      <c r="M378" s="62"/>
    </row>
    <row r="379" ht="12.75">
      <c r="M379" s="62"/>
    </row>
    <row r="380" ht="12.75">
      <c r="M380" s="62"/>
    </row>
    <row r="381" ht="12.75">
      <c r="M381" s="62"/>
    </row>
    <row r="382" ht="12.75">
      <c r="M382" s="62"/>
    </row>
    <row r="383" ht="12.75">
      <c r="M383" s="62"/>
    </row>
    <row r="384" ht="12.75">
      <c r="M384" s="62"/>
    </row>
    <row r="385" ht="12.75">
      <c r="M385" s="62"/>
    </row>
    <row r="386" ht="12.75">
      <c r="M386" s="62"/>
    </row>
    <row r="387" ht="12.75">
      <c r="M387" s="62"/>
    </row>
    <row r="388" ht="12.75">
      <c r="M388" s="62"/>
    </row>
    <row r="389" ht="12.75">
      <c r="M389" s="62"/>
    </row>
    <row r="390" spans="12:13" ht="12.75">
      <c r="L390" s="20"/>
      <c r="M390" s="62"/>
    </row>
    <row r="391" ht="12.75">
      <c r="M391" s="62"/>
    </row>
    <row r="392" ht="12.75">
      <c r="M392" s="62"/>
    </row>
    <row r="393" ht="12.75">
      <c r="M393" s="100"/>
    </row>
    <row r="394" ht="12.75">
      <c r="M394" s="100"/>
    </row>
    <row r="395" ht="12.75">
      <c r="M395" s="100"/>
    </row>
    <row r="396" ht="12.75">
      <c r="M396" s="100"/>
    </row>
    <row r="397" ht="12.75">
      <c r="M397" s="100"/>
    </row>
    <row r="398" ht="12.75">
      <c r="M398" s="100"/>
    </row>
    <row r="399" ht="12.75">
      <c r="M399" s="100"/>
    </row>
    <row r="400" ht="12.75">
      <c r="M400" s="100"/>
    </row>
    <row r="401" ht="12.75">
      <c r="M401" s="62"/>
    </row>
    <row r="402" ht="12.75">
      <c r="M402" s="100"/>
    </row>
    <row r="403" ht="12.75">
      <c r="M403" s="102"/>
    </row>
    <row r="404" ht="12.75">
      <c r="M404" s="100"/>
    </row>
    <row r="405" ht="12.75">
      <c r="M405" s="62"/>
    </row>
    <row r="406" ht="12.75">
      <c r="M406" s="62"/>
    </row>
    <row r="407" ht="12.75">
      <c r="M407" s="62"/>
    </row>
    <row r="408" ht="12.75">
      <c r="M408" s="62"/>
    </row>
    <row r="409" ht="12.75">
      <c r="M409" s="62"/>
    </row>
    <row r="410" spans="12:13" ht="12.75">
      <c r="L410" s="20"/>
      <c r="M410" s="62"/>
    </row>
  </sheetData>
  <hyperlinks>
    <hyperlink ref="B6" r:id="rId1" display="Table Notes and Sources"/>
    <hyperlink ref="B8" r:id="rId2" display="(Important Note on Sources of Foreign Reserve Estimates)"/>
  </hyperlinks>
  <printOptions gridLines="1"/>
  <pageMargins left="0.5" right="0.5" top="0.5" bottom="0.5" header="0.24" footer="0.17"/>
  <pageSetup horizontalDpi="600" verticalDpi="600" orientation="landscape" r:id="rId3"/>
  <headerFooter alignWithMargins="0">
    <oddHeader>&amp;C&amp;"Arial,Bold"World Proved Reserves of Oil and Natural Gas, Most Recent Estimates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Smith</dc:creator>
  <cp:keywords/>
  <dc:description/>
  <cp:lastModifiedBy>EIA</cp:lastModifiedBy>
  <cp:lastPrinted>2008-08-27T18:38:40Z</cp:lastPrinted>
  <dcterms:created xsi:type="dcterms:W3CDTF">2008-01-16T22:09:16Z</dcterms:created>
  <dcterms:modified xsi:type="dcterms:W3CDTF">2008-08-27T19:42:52Z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