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strength chart" sheetId="1" r:id="rId1"/>
    <sheet name="nonlinear strength" sheetId="2" r:id="rId2"/>
    <sheet name="transfer function" sheetId="3" r:id="rId3"/>
    <sheet name="harmonics chart" sheetId="4" r:id="rId4"/>
    <sheet name="field shape chart" sheetId="5" r:id="rId5"/>
    <sheet name="excitation" sheetId="6" r:id="rId6"/>
    <sheet name="harmonics" sheetId="7" r:id="rId7"/>
    <sheet name="attributes" sheetId="8" r:id="rId8"/>
  </sheets>
  <externalReferences>
    <externalReference r:id="rId11"/>
  </externalReferences>
  <definedNames>
    <definedName name="i_offset">'excitation'!$P$1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<sst xmlns="http://schemas.openxmlformats.org/spreadsheetml/2006/main" count="291" uniqueCount="68">
  <si>
    <t>IDHKR attributes</t>
  </si>
  <si>
    <t xml:space="preserve">dipole formula: </t>
  </si>
  <si>
    <t>tf = 4*pi()*1e-7*Leff*Nturns/(2*r)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</si>
  <si>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</si>
  <si>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</si>
  <si>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</si>
  <si>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</si>
  <si>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</si>
  <si>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</si>
  <si>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</si>
  <si>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</si>
  <si>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</si>
  <si>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Sep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</si>
  <si>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</si>
  <si>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</si>
  <si>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</si>
  <si>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</si>
  <si>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</si>
  <si>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</si>
  <si>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</si>
  <si>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</si>
  <si>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</si>
  <si>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</si>
  <si>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</si>
  <si>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</si>
  <si>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</si>
  <si>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</si>
  <si>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</si>
  <si>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</si>
  <si>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</si>
  <si>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I_offset</t>
  </si>
  <si>
    <t>i_corrected</t>
  </si>
  <si>
    <t>calc linear part</t>
  </si>
  <si>
    <t>meas-calc</t>
  </si>
  <si>
    <t>TF, T-m/kA</t>
  </si>
  <si>
    <t>raw</t>
  </si>
  <si>
    <t>seq</t>
  </si>
  <si>
    <t>=</t>
  </si>
  <si>
    <t>x</t>
  </si>
  <si>
    <t>y</t>
  </si>
  <si>
    <t>current</t>
  </si>
  <si>
    <t>ampl</t>
  </si>
  <si>
    <t>j</t>
  </si>
  <si>
    <t>norm</t>
  </si>
  <si>
    <t>skew</t>
  </si>
  <si>
    <t>offset</t>
  </si>
  <si>
    <t>B_dir</t>
  </si>
  <si>
    <t>n</t>
  </si>
  <si>
    <t>strength</t>
  </si>
  <si>
    <t>b2</t>
  </si>
  <si>
    <t>b3</t>
  </si>
  <si>
    <t>b4</t>
  </si>
  <si>
    <t>b5</t>
  </si>
  <si>
    <t>b6</t>
  </si>
  <si>
    <t>b7</t>
  </si>
  <si>
    <t>b8</t>
  </si>
  <si>
    <t>b9</t>
  </si>
  <si>
    <t>a2</t>
  </si>
  <si>
    <t>a3</t>
  </si>
  <si>
    <t>a4</t>
  </si>
  <si>
    <t>a5</t>
  </si>
  <si>
    <t>a6</t>
  </si>
  <si>
    <t>a7</t>
  </si>
  <si>
    <t>a8</t>
  </si>
  <si>
    <t>a9</t>
  </si>
  <si>
    <t>field shape</t>
  </si>
  <si>
    <t>shape</t>
  </si>
  <si>
    <t>xctr = (-b2/2b3)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</si>
</sst>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"/>
    <numFmt numFmtId="172" formatCode="0.000"/>
    <numFmt numFmtId="173" formatCode="0.000000E+00"/>
    <numFmt numFmtId="174" formatCode="0.00000E+00"/>
    <numFmt numFmtId="175" formatCode="0.0E+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IDHKR137-0, strength from rotating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-0.017000000000000015</c:v>
                </c:pt>
                <c:pt idx="1">
                  <c:v>5.991</c:v>
                </c:pt>
                <c:pt idx="2">
                  <c:v>7.965999999999999</c:v>
                </c:pt>
                <c:pt idx="3">
                  <c:v>9.934000000000001</c:v>
                </c:pt>
                <c:pt idx="4">
                  <c:v>11.939</c:v>
                </c:pt>
                <c:pt idx="5">
                  <c:v>13.924000000000001</c:v>
                </c:pt>
                <c:pt idx="6">
                  <c:v>15.897</c:v>
                </c:pt>
                <c:pt idx="7">
                  <c:v>17.892999999999997</c:v>
                </c:pt>
                <c:pt idx="8">
                  <c:v>19.863</c:v>
                </c:pt>
                <c:pt idx="9">
                  <c:v>21.846999999999998</c:v>
                </c:pt>
                <c:pt idx="10">
                  <c:v>23.834</c:v>
                </c:pt>
                <c:pt idx="11">
                  <c:v>25.814</c:v>
                </c:pt>
                <c:pt idx="12">
                  <c:v>27.811</c:v>
                </c:pt>
                <c:pt idx="13">
                  <c:v>29.781</c:v>
                </c:pt>
                <c:pt idx="14">
                  <c:v>28.011999999999997</c:v>
                </c:pt>
                <c:pt idx="15">
                  <c:v>26.028</c:v>
                </c:pt>
                <c:pt idx="16">
                  <c:v>24.061</c:v>
                </c:pt>
                <c:pt idx="17">
                  <c:v>22.075999999999997</c:v>
                </c:pt>
                <c:pt idx="18">
                  <c:v>20.081</c:v>
                </c:pt>
                <c:pt idx="19">
                  <c:v>18.116</c:v>
                </c:pt>
                <c:pt idx="20">
                  <c:v>16.136</c:v>
                </c:pt>
                <c:pt idx="21">
                  <c:v>14.148</c:v>
                </c:pt>
                <c:pt idx="22">
                  <c:v>12.168000000000001</c:v>
                </c:pt>
                <c:pt idx="23">
                  <c:v>10.187000000000001</c:v>
                </c:pt>
                <c:pt idx="24">
                  <c:v>8.198</c:v>
                </c:pt>
                <c:pt idx="25">
                  <c:v>6.218999999999999</c:v>
                </c:pt>
                <c:pt idx="26">
                  <c:v>0.017000000000000015</c:v>
                </c:pt>
              </c:numCache>
            </c:numRef>
          </c:xVal>
          <c:yVal>
            <c:numRef>
              <c:f>excitation!$E$4:$E$30</c:f>
              <c:numCache>
                <c:ptCount val="27"/>
                <c:pt idx="0">
                  <c:v>0.0004731381</c:v>
                </c:pt>
                <c:pt idx="1">
                  <c:v>0.04304798</c:v>
                </c:pt>
                <c:pt idx="2">
                  <c:v>0.05704869</c:v>
                </c:pt>
                <c:pt idx="3">
                  <c:v>0.07084763</c:v>
                </c:pt>
                <c:pt idx="4">
                  <c:v>0.08485713</c:v>
                </c:pt>
                <c:pt idx="5">
                  <c:v>0.09859524</c:v>
                </c:pt>
                <c:pt idx="6">
                  <c:v>0.1121481</c:v>
                </c:pt>
                <c:pt idx="7">
                  <c:v>0.1254798</c:v>
                </c:pt>
                <c:pt idx="8">
                  <c:v>0.1382524</c:v>
                </c:pt>
                <c:pt idx="9">
                  <c:v>0.1503288</c:v>
                </c:pt>
                <c:pt idx="10">
                  <c:v>0.1614553</c:v>
                </c:pt>
                <c:pt idx="11">
                  <c:v>0.1715084</c:v>
                </c:pt>
                <c:pt idx="12">
                  <c:v>0.1807605</c:v>
                </c:pt>
                <c:pt idx="13">
                  <c:v>0.1891496</c:v>
                </c:pt>
                <c:pt idx="14">
                  <c:v>0.1819787</c:v>
                </c:pt>
                <c:pt idx="15">
                  <c:v>0.173041</c:v>
                </c:pt>
                <c:pt idx="16">
                  <c:v>0.1631867</c:v>
                </c:pt>
                <c:pt idx="17">
                  <c:v>0.1522323</c:v>
                </c:pt>
                <c:pt idx="18">
                  <c:v>0.1402163</c:v>
                </c:pt>
                <c:pt idx="19">
                  <c:v>0.1274309</c:v>
                </c:pt>
                <c:pt idx="20">
                  <c:v>0.114047</c:v>
                </c:pt>
                <c:pt idx="21">
                  <c:v>0.1004084</c:v>
                </c:pt>
                <c:pt idx="22">
                  <c:v>0.08666535</c:v>
                </c:pt>
                <c:pt idx="23">
                  <c:v>0.07266385</c:v>
                </c:pt>
                <c:pt idx="24">
                  <c:v>0.0587252</c:v>
                </c:pt>
                <c:pt idx="25">
                  <c:v>0.04471053</c:v>
                </c:pt>
                <c:pt idx="26">
                  <c:v>0.0004112492</c:v>
                </c:pt>
              </c:numCache>
            </c:numRef>
          </c:yVal>
          <c:smooth val="1"/>
        </c:ser>
        <c:axId val="64698941"/>
        <c:axId val="45419558"/>
      </c:scatterChart>
      <c:valAx>
        <c:axId val="646989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419558"/>
        <c:crosses val="autoZero"/>
        <c:crossBetween val="midCat"/>
        <c:dispUnits/>
      </c:valAx>
      <c:valAx>
        <c:axId val="4541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(B*dl), Tesla-meters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4698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IDHKR137-0, non-linear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-0.017000000000000015</c:v>
                </c:pt>
                <c:pt idx="1">
                  <c:v>5.991</c:v>
                </c:pt>
                <c:pt idx="2">
                  <c:v>7.965999999999999</c:v>
                </c:pt>
                <c:pt idx="3">
                  <c:v>9.934000000000001</c:v>
                </c:pt>
                <c:pt idx="4">
                  <c:v>11.939</c:v>
                </c:pt>
                <c:pt idx="5">
                  <c:v>13.924000000000001</c:v>
                </c:pt>
                <c:pt idx="6">
                  <c:v>15.897</c:v>
                </c:pt>
                <c:pt idx="7">
                  <c:v>17.892999999999997</c:v>
                </c:pt>
                <c:pt idx="8">
                  <c:v>19.863</c:v>
                </c:pt>
                <c:pt idx="9">
                  <c:v>21.846999999999998</c:v>
                </c:pt>
                <c:pt idx="10">
                  <c:v>23.834</c:v>
                </c:pt>
                <c:pt idx="11">
                  <c:v>25.814</c:v>
                </c:pt>
                <c:pt idx="12">
                  <c:v>27.811</c:v>
                </c:pt>
                <c:pt idx="13">
                  <c:v>29.781</c:v>
                </c:pt>
                <c:pt idx="14">
                  <c:v>28.011999999999997</c:v>
                </c:pt>
                <c:pt idx="15">
                  <c:v>26.028</c:v>
                </c:pt>
                <c:pt idx="16">
                  <c:v>24.061</c:v>
                </c:pt>
                <c:pt idx="17">
                  <c:v>22.075999999999997</c:v>
                </c:pt>
                <c:pt idx="18">
                  <c:v>20.081</c:v>
                </c:pt>
                <c:pt idx="19">
                  <c:v>18.116</c:v>
                </c:pt>
                <c:pt idx="20">
                  <c:v>16.136</c:v>
                </c:pt>
                <c:pt idx="21">
                  <c:v>14.148</c:v>
                </c:pt>
                <c:pt idx="22">
                  <c:v>12.168000000000001</c:v>
                </c:pt>
                <c:pt idx="23">
                  <c:v>10.187000000000001</c:v>
                </c:pt>
                <c:pt idx="24">
                  <c:v>8.198</c:v>
                </c:pt>
                <c:pt idx="25">
                  <c:v>6.218999999999999</c:v>
                </c:pt>
                <c:pt idx="26">
                  <c:v>0.017000000000000015</c:v>
                </c:pt>
              </c:numCache>
            </c:numRef>
          </c:xVal>
          <c:yVal>
            <c:numRef>
              <c:f>excitation!$L$4:$L$30</c:f>
              <c:numCache>
                <c:ptCount val="27"/>
                <c:pt idx="0">
                  <c:v>0.00059456442597243</c:v>
                </c:pt>
                <c:pt idx="1">
                  <c:v>0.0002559141823042857</c:v>
                </c:pt>
                <c:pt idx="2">
                  <c:v>0.00014974219433082359</c:v>
                </c:pt>
                <c:pt idx="3">
                  <c:v>-0.0001082007182422462</c:v>
                </c:pt>
                <c:pt idx="4">
                  <c:v>-0.000419864457931754</c:v>
                </c:pt>
                <c:pt idx="5">
                  <c:v>-0.0008600636964772451</c:v>
                </c:pt>
                <c:pt idx="6">
                  <c:v>-0.001399800234336307</c:v>
                </c:pt>
                <c:pt idx="7">
                  <c:v>-0.002324979448510983</c:v>
                </c:pt>
                <c:pt idx="8">
                  <c:v>-0.0036235478111984742</c:v>
                </c:pt>
                <c:pt idx="9">
                  <c:v>-0.005718314324686724</c:v>
                </c:pt>
                <c:pt idx="10">
                  <c:v>-0.00878440901334665</c:v>
                </c:pt>
                <c:pt idx="11">
                  <c:v>-0.01287390462660612</c:v>
                </c:pt>
                <c:pt idx="12">
                  <c:v>-0.017885826565838037</c:v>
                </c:pt>
                <c:pt idx="13">
                  <c:v>-0.023567894928525457</c:v>
                </c:pt>
                <c:pt idx="14">
                  <c:v>-0.018103314302335555</c:v>
                </c:pt>
                <c:pt idx="15">
                  <c:v>-0.012869847788847283</c:v>
                </c:pt>
                <c:pt idx="16">
                  <c:v>-0.008674407601331452</c:v>
                </c:pt>
                <c:pt idx="17">
                  <c:v>-0.005450498362785938</c:v>
                </c:pt>
                <c:pt idx="18">
                  <c:v>-0.0032167618736684556</c:v>
                </c:pt>
                <c:pt idx="19">
                  <c:v>-0.001966707136266982</c:v>
                </c:pt>
                <c:pt idx="20">
                  <c:v>-0.0012080115230075211</c:v>
                </c:pt>
                <c:pt idx="21">
                  <c:v>-0.0006468741092904434</c:v>
                </c:pt>
                <c:pt idx="22">
                  <c:v>-0.0002473284960309713</c:v>
                </c:pt>
                <c:pt idx="23">
                  <c:v>-9.90901577142822E-05</c:v>
                </c:pt>
                <c:pt idx="24">
                  <c:v>0.00016913998106000278</c:v>
                </c:pt>
                <c:pt idx="25">
                  <c:v>0.00028992286926228517</c:v>
                </c:pt>
                <c:pt idx="26">
                  <c:v>0.00028982287402757006</c:v>
                </c:pt>
              </c:numCache>
            </c:numRef>
          </c:yVal>
          <c:smooth val="1"/>
        </c:ser>
        <c:axId val="6122839"/>
        <c:axId val="55105552"/>
      </c:scatterChart>
      <c:valAx>
        <c:axId val="61228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5552"/>
        <c:crosses val="autoZero"/>
        <c:crossBetween val="midCat"/>
        <c:dispUnits/>
      </c:valAx>
      <c:valAx>
        <c:axId val="55105552"/>
        <c:scaling>
          <c:orientation val="minMax"/>
          <c:max val="0.005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Bdl(meas) - TF(calc)*I, Tesla-m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22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IDHKR137-0,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excitation!$D$5:$D$29</c:f>
              <c:numCache>
                <c:ptCount val="25"/>
                <c:pt idx="0">
                  <c:v>5.991</c:v>
                </c:pt>
                <c:pt idx="1">
                  <c:v>7.965999999999999</c:v>
                </c:pt>
                <c:pt idx="2">
                  <c:v>9.934000000000001</c:v>
                </c:pt>
                <c:pt idx="3">
                  <c:v>11.939</c:v>
                </c:pt>
                <c:pt idx="4">
                  <c:v>13.924000000000001</c:v>
                </c:pt>
                <c:pt idx="5">
                  <c:v>15.897</c:v>
                </c:pt>
                <c:pt idx="6">
                  <c:v>17.892999999999997</c:v>
                </c:pt>
                <c:pt idx="7">
                  <c:v>19.863</c:v>
                </c:pt>
                <c:pt idx="8">
                  <c:v>21.846999999999998</c:v>
                </c:pt>
                <c:pt idx="9">
                  <c:v>23.834</c:v>
                </c:pt>
                <c:pt idx="10">
                  <c:v>25.814</c:v>
                </c:pt>
                <c:pt idx="11">
                  <c:v>27.811</c:v>
                </c:pt>
                <c:pt idx="12">
                  <c:v>29.781</c:v>
                </c:pt>
                <c:pt idx="13">
                  <c:v>28.011999999999997</c:v>
                </c:pt>
                <c:pt idx="14">
                  <c:v>26.028</c:v>
                </c:pt>
                <c:pt idx="15">
                  <c:v>24.061</c:v>
                </c:pt>
                <c:pt idx="16">
                  <c:v>22.075999999999997</c:v>
                </c:pt>
                <c:pt idx="17">
                  <c:v>20.081</c:v>
                </c:pt>
                <c:pt idx="18">
                  <c:v>18.116</c:v>
                </c:pt>
                <c:pt idx="19">
                  <c:v>16.136</c:v>
                </c:pt>
                <c:pt idx="20">
                  <c:v>14.148</c:v>
                </c:pt>
                <c:pt idx="21">
                  <c:v>12.168000000000001</c:v>
                </c:pt>
                <c:pt idx="22">
                  <c:v>10.187000000000001</c:v>
                </c:pt>
                <c:pt idx="23">
                  <c:v>8.198</c:v>
                </c:pt>
                <c:pt idx="24">
                  <c:v>6.218999999999999</c:v>
                </c:pt>
              </c:numCache>
            </c:numRef>
          </c:xVal>
          <c:yVal>
            <c:numRef>
              <c:f>excitation!$M$5:$M$29</c:f>
              <c:numCache>
                <c:ptCount val="25"/>
                <c:pt idx="0">
                  <c:v>7.1854414955767</c:v>
                </c:pt>
                <c:pt idx="1">
                  <c:v>7.161522721566659</c:v>
                </c:pt>
                <c:pt idx="2">
                  <c:v>7.131833098449767</c:v>
                </c:pt>
                <c:pt idx="3">
                  <c:v>7.107557584387302</c:v>
                </c:pt>
                <c:pt idx="4">
                  <c:v>7.080956621660442</c:v>
                </c:pt>
                <c:pt idx="5">
                  <c:v>7.054670692583506</c:v>
                </c:pt>
                <c:pt idx="6">
                  <c:v>7.012787123456101</c:v>
                </c:pt>
                <c:pt idx="7">
                  <c:v>6.960298041584856</c:v>
                </c:pt>
                <c:pt idx="8">
                  <c:v>6.880981370439878</c:v>
                </c:pt>
                <c:pt idx="9">
                  <c:v>6.774158764789796</c:v>
                </c:pt>
                <c:pt idx="10">
                  <c:v>6.644007127915085</c:v>
                </c:pt>
                <c:pt idx="11">
                  <c:v>6.499604473050232</c:v>
                </c:pt>
                <c:pt idx="12">
                  <c:v>6.351351532856519</c:v>
                </c:pt>
                <c:pt idx="13">
                  <c:v>6.4964550906754255</c:v>
                </c:pt>
                <c:pt idx="14">
                  <c:v>6.648263408636852</c:v>
                </c:pt>
                <c:pt idx="15">
                  <c:v>6.782207722039815</c:v>
                </c:pt>
                <c:pt idx="16">
                  <c:v>6.895828048559522</c:v>
                </c:pt>
                <c:pt idx="17">
                  <c:v>6.982535730292316</c:v>
                </c:pt>
                <c:pt idx="18">
                  <c:v>7.0341631706778545</c:v>
                </c:pt>
                <c:pt idx="19">
                  <c:v>7.067860684184432</c:v>
                </c:pt>
                <c:pt idx="20">
                  <c:v>7.09700310998021</c:v>
                </c:pt>
                <c:pt idx="21">
                  <c:v>7.122398915187376</c:v>
                </c:pt>
                <c:pt idx="22">
                  <c:v>7.1329979385491304</c:v>
                </c:pt>
                <c:pt idx="23">
                  <c:v>7.163356916321054</c:v>
                </c:pt>
                <c:pt idx="24">
                  <c:v>7.189343945972022</c:v>
                </c:pt>
              </c:numCache>
            </c:numRef>
          </c:yVal>
          <c:smooth val="1"/>
        </c:ser>
        <c:axId val="26187921"/>
        <c:axId val="34364698"/>
      </c:scatterChart>
      <c:valAx>
        <c:axId val="261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4364698"/>
        <c:crosses val="autoZero"/>
        <c:crossBetween val="midCat"/>
        <c:dispUnits/>
      </c:valAx>
      <c:valAx>
        <c:axId val="34364698"/>
        <c:scaling>
          <c:orientation val="minMax"/>
          <c:max val="8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T-m/kA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187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IDHKR137-0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harmonics!$X$6:$AM$6</c:f>
              <c:numCache>
                <c:ptCount val="16"/>
                <c:pt idx="0">
                  <c:v>-2.82129</c:v>
                </c:pt>
                <c:pt idx="1">
                  <c:v>-27.4854</c:v>
                </c:pt>
                <c:pt idx="2">
                  <c:v>0.837021</c:v>
                </c:pt>
                <c:pt idx="3">
                  <c:v>5.545870000000001</c:v>
                </c:pt>
                <c:pt idx="4">
                  <c:v>0.25961</c:v>
                </c:pt>
                <c:pt idx="5">
                  <c:v>1.33904</c:v>
                </c:pt>
                <c:pt idx="6">
                  <c:v>0.128159</c:v>
                </c:pt>
                <c:pt idx="7">
                  <c:v>0.172046</c:v>
                </c:pt>
                <c:pt idx="8">
                  <c:v>0.871339</c:v>
                </c:pt>
                <c:pt idx="9">
                  <c:v>0.09738179999999999</c:v>
                </c:pt>
                <c:pt idx="10">
                  <c:v>-0.227225</c:v>
                </c:pt>
                <c:pt idx="11">
                  <c:v>0.012873599999999999</c:v>
                </c:pt>
                <c:pt idx="12">
                  <c:v>-0.0537249</c:v>
                </c:pt>
                <c:pt idx="13">
                  <c:v>0.08689659999999999</c:v>
                </c:pt>
                <c:pt idx="14">
                  <c:v>0.210073</c:v>
                </c:pt>
                <c:pt idx="15">
                  <c:v>0.0648325</c:v>
                </c:pt>
              </c:numCache>
            </c:numRef>
          </c:val>
        </c:ser>
        <c:ser>
          <c:idx val="1"/>
          <c:order val="1"/>
          <c:tx>
            <c:v>30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harmonics!$X$10:$AM$10</c:f>
              <c:numCache>
                <c:ptCount val="16"/>
                <c:pt idx="0">
                  <c:v>-3.29856</c:v>
                </c:pt>
                <c:pt idx="1">
                  <c:v>-32.585</c:v>
                </c:pt>
                <c:pt idx="2">
                  <c:v>0.494715</c:v>
                </c:pt>
                <c:pt idx="3">
                  <c:v>3.3603099999999997</c:v>
                </c:pt>
                <c:pt idx="4">
                  <c:v>0.196102</c:v>
                </c:pt>
                <c:pt idx="5">
                  <c:v>0.83197</c:v>
                </c:pt>
                <c:pt idx="6">
                  <c:v>-0.0235263</c:v>
                </c:pt>
                <c:pt idx="7">
                  <c:v>0.0896582</c:v>
                </c:pt>
                <c:pt idx="8">
                  <c:v>2.36423</c:v>
                </c:pt>
                <c:pt idx="9">
                  <c:v>-0.0665399</c:v>
                </c:pt>
                <c:pt idx="10">
                  <c:v>0.0989346</c:v>
                </c:pt>
                <c:pt idx="11">
                  <c:v>-0.075376</c:v>
                </c:pt>
                <c:pt idx="12">
                  <c:v>0.037302</c:v>
                </c:pt>
                <c:pt idx="13">
                  <c:v>0.0886769</c:v>
                </c:pt>
                <c:pt idx="14">
                  <c:v>-0.027346</c:v>
                </c:pt>
                <c:pt idx="15">
                  <c:v>0.0332314</c:v>
                </c:pt>
              </c:numCache>
            </c:numRef>
          </c:val>
        </c:ser>
        <c:axId val="40846827"/>
        <c:axId val="32077124"/>
      </c:barChart>
      <c:catAx>
        <c:axId val="408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77124"/>
        <c:crosses val="autoZero"/>
        <c:auto val="1"/>
        <c:lblOffset val="100"/>
        <c:noMultiLvlLbl val="0"/>
      </c:catAx>
      <c:valAx>
        <c:axId val="3207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846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IDHKR137-0,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harmonics!$W$22:$W$38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harmonics!$AF$22:$AF$38</c:f>
              <c:numCache>
                <c:ptCount val="17"/>
                <c:pt idx="0">
                  <c:v>-13.22265046431744</c:v>
                </c:pt>
                <c:pt idx="1">
                  <c:v>-10.335210086945239</c:v>
                </c:pt>
                <c:pt idx="2">
                  <c:v>-7.62243272699904</c:v>
                </c:pt>
                <c:pt idx="3">
                  <c:v>-5.20623525</c:v>
                </c:pt>
                <c:pt idx="4">
                  <c:v>-3.178013994199041</c:v>
                </c:pt>
                <c:pt idx="5">
                  <c:v>-1.60464845257524</c:v>
                </c:pt>
                <c:pt idx="6">
                  <c:v>-0.532979352637432</c:v>
                </c:pt>
                <c:pt idx="7">
                  <c:v>0.006991297844562366</c:v>
                </c:pt>
                <c:pt idx="8">
                  <c:v>-2.819035005430265E-15</c:v>
                </c:pt>
                <c:pt idx="9">
                  <c:v>-0.5555874423236483</c:v>
                </c:pt>
                <c:pt idx="10">
                  <c:v>-1.6479335853670405</c:v>
                </c:pt>
                <c:pt idx="11">
                  <c:v>-3.25090555722864</c:v>
                </c:pt>
                <c:pt idx="12">
                  <c:v>-5.322170541987842</c:v>
                </c:pt>
                <c:pt idx="13">
                  <c:v>-7.800041890624999</c:v>
                </c:pt>
                <c:pt idx="14">
                  <c:v>-10.598837844234238</c:v>
                </c:pt>
                <c:pt idx="15">
                  <c:v>-13.60244548607784</c:v>
                </c:pt>
                <c:pt idx="16">
                  <c:v>-16.65571317008384</c:v>
                </c:pt>
              </c:numCache>
            </c:numRef>
          </c:yVal>
          <c:smooth val="1"/>
        </c:ser>
        <c:ser>
          <c:idx val="1"/>
          <c:order val="1"/>
          <c:tx>
            <c:v>30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harmonics!$W$44:$W$60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harmonics!$AF$44:$AF$60</c:f>
              <c:numCache>
                <c:ptCount val="17"/>
                <c:pt idx="0">
                  <c:v>-16.91864989109453</c:v>
                </c:pt>
                <c:pt idx="1">
                  <c:v>-12.948507129831725</c:v>
                </c:pt>
                <c:pt idx="2">
                  <c:v>-9.39709426389581</c:v>
                </c:pt>
                <c:pt idx="3">
                  <c:v>-6.3413846296875</c:v>
                </c:pt>
                <c:pt idx="4">
                  <c:v>-3.838316855472129</c:v>
                </c:pt>
                <c:pt idx="5">
                  <c:v>-1.9290797880536878</c:v>
                </c:pt>
                <c:pt idx="6">
                  <c:v>-0.6422781998983585</c:v>
                </c:pt>
                <c:pt idx="7">
                  <c:v>0.003846190199214842</c:v>
                </c:pt>
                <c:pt idx="8">
                  <c:v>-3.295923534096834E-15</c:v>
                </c:pt>
                <c:pt idx="9">
                  <c:v>-0.6548724624660578</c:v>
                </c:pt>
                <c:pt idx="10">
                  <c:v>-1.9536618568916484</c:v>
                </c:pt>
                <c:pt idx="11">
                  <c:v>-3.8805584127373076</c:v>
                </c:pt>
                <c:pt idx="12">
                  <c:v>-6.409902257491969</c:v>
                </c:pt>
                <c:pt idx="13">
                  <c:v>-9.504377103125</c:v>
                </c:pt>
                <c:pt idx="14">
                  <c:v>-13.112468772519168</c:v>
                </c:pt>
                <c:pt idx="15">
                  <c:v>-17.165073897487908</c:v>
                </c:pt>
                <c:pt idx="16">
                  <c:v>-21.57110796979405</c:v>
                </c:pt>
              </c:numCache>
            </c:numRef>
          </c:yVal>
          <c:smooth val="1"/>
        </c:ser>
        <c:axId val="20258661"/>
        <c:axId val="48110222"/>
      </c:scatterChart>
      <c:valAx>
        <c:axId val="2025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0222"/>
        <c:crosses val="autoZero"/>
        <c:crossBetween val="midCat"/>
        <c:dispUnits/>
      </c:valAx>
      <c:valAx>
        <c:axId val="48110222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258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trims\NuMI%20trims\IDHKR\IDHKR132-0\IDHKR132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ear strength"/>
      <sheetName val="transfer function"/>
      <sheetName val="harmonics chart"/>
      <sheetName val="field shape chart"/>
      <sheetName val="excitation"/>
      <sheetName val="harmonics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N4" sqref="N4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0.57421875" style="0" customWidth="1"/>
    <col min="5" max="5" width="12.00390625" style="0" bestFit="1" customWidth="1"/>
    <col min="6" max="6" width="9.8515625" style="0" bestFit="1" customWidth="1"/>
    <col min="7" max="7" width="9.28125" style="0" bestFit="1" customWidth="1"/>
    <col min="8" max="9" width="9.421875" style="0" bestFit="1" customWidth="1"/>
    <col min="10" max="10" width="9.00390625" style="0" bestFit="1" customWidth="1"/>
    <col min="11" max="11" width="13.28125" style="0" bestFit="1" customWidth="1"/>
    <col min="12" max="12" width="9.57421875" style="0" bestFit="1" customWidth="1"/>
    <col min="13" max="13" width="10.28125" style="0" bestFit="1" customWidth="1"/>
  </cols>
  <sheetData>
    <row r="1" spans="1:16" ht="12.75">
      <c r="A1" t="s">
        <v>11</v>
      </c>
      <c r="B1" t="s">
        <v>12</v>
      </c>
      <c r="C1">
        <v>17</v>
      </c>
      <c r="E1">
        <v>2003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>
        <v>4141212</v>
      </c>
      <c r="O1" t="s">
        <v>30</v>
      </c>
      <c r="P1">
        <f>AVERAGE(C4,C30)</f>
        <v>-0.371</v>
      </c>
    </row>
    <row r="2" spans="1:5" ht="12.75">
      <c r="A2" t="s">
        <v>11</v>
      </c>
      <c r="B2" t="s">
        <v>18</v>
      </c>
      <c r="C2" t="s">
        <v>19</v>
      </c>
      <c r="E2" t="s">
        <v>20</v>
      </c>
    </row>
    <row r="3" spans="1:13" ht="12.75">
      <c r="A3" t="s">
        <v>21</v>
      </c>
      <c r="B3" t="s">
        <v>22</v>
      </c>
      <c r="C3" t="s">
        <v>23</v>
      </c>
      <c r="D3" t="s">
        <v>31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32</v>
      </c>
      <c r="L3" t="s">
        <v>33</v>
      </c>
      <c r="M3" t="s">
        <v>34</v>
      </c>
    </row>
    <row r="4" spans="1:12" ht="12.75">
      <c r="A4">
        <v>4141239</v>
      </c>
      <c r="B4">
        <v>0</v>
      </c>
      <c r="C4">
        <v>-0.388</v>
      </c>
      <c r="D4" s="5">
        <f>C4-$P$1</f>
        <v>-0.017000000000000015</v>
      </c>
      <c r="E4" s="4">
        <v>0.0004731381</v>
      </c>
      <c r="F4">
        <v>-90</v>
      </c>
      <c r="G4">
        <v>29.32</v>
      </c>
      <c r="H4" s="3">
        <v>3.894879E-05</v>
      </c>
      <c r="I4" s="3">
        <v>1.704672E-05</v>
      </c>
      <c r="J4" s="3">
        <v>5.994832E-07</v>
      </c>
      <c r="K4" s="6">
        <f>D4*tf</f>
        <v>-0.00012142632597242996</v>
      </c>
      <c r="L4" s="3">
        <f>E4-K4</f>
        <v>0.00059456442597243</v>
      </c>
    </row>
    <row r="5" spans="1:13" ht="12.75">
      <c r="A5">
        <v>4141243</v>
      </c>
      <c r="B5">
        <v>1.88</v>
      </c>
      <c r="C5">
        <v>5.62</v>
      </c>
      <c r="D5" s="5">
        <f aca="true" t="shared" si="0" ref="D5:D30">C5-$P$1</f>
        <v>5.991</v>
      </c>
      <c r="E5" s="4">
        <v>0.04304798</v>
      </c>
      <c r="F5">
        <v>-90</v>
      </c>
      <c r="G5">
        <v>32.466</v>
      </c>
      <c r="H5" s="3">
        <v>3.860698E-05</v>
      </c>
      <c r="I5" s="3">
        <v>0.001581721</v>
      </c>
      <c r="J5" s="3">
        <v>8.910847E-07</v>
      </c>
      <c r="K5" s="6">
        <f aca="true" t="shared" si="1" ref="K5:K30">D5*tf</f>
        <v>0.042792065817695714</v>
      </c>
      <c r="L5" s="3">
        <f>E5-K5</f>
        <v>0.0002559141823042857</v>
      </c>
      <c r="M5" s="7">
        <f>1000*E5/D5</f>
        <v>7.1854414955767</v>
      </c>
    </row>
    <row r="6" spans="1:13" ht="12.75">
      <c r="A6">
        <v>4141247</v>
      </c>
      <c r="B6">
        <v>3.86</v>
      </c>
      <c r="C6">
        <v>7.595</v>
      </c>
      <c r="D6" s="5">
        <f t="shared" si="0"/>
        <v>7.965999999999999</v>
      </c>
      <c r="E6" s="4">
        <v>0.05704869</v>
      </c>
      <c r="F6">
        <v>-90</v>
      </c>
      <c r="G6">
        <v>32.473</v>
      </c>
      <c r="H6" s="3">
        <v>3.889005E-05</v>
      </c>
      <c r="I6" s="3">
        <v>0.002098526</v>
      </c>
      <c r="J6" s="3">
        <v>9.096216E-07</v>
      </c>
      <c r="K6" s="6">
        <f t="shared" si="1"/>
        <v>0.056898947805669176</v>
      </c>
      <c r="L6" s="3">
        <f aca="true" t="shared" si="2" ref="L6:L30">E6-K6</f>
        <v>0.00014974219433082359</v>
      </c>
      <c r="M6" s="7">
        <f aca="true" t="shared" si="3" ref="M6:M29">1000*E6/D6</f>
        <v>7.161522721566659</v>
      </c>
    </row>
    <row r="7" spans="1:13" ht="12.75">
      <c r="A7">
        <v>4141251</v>
      </c>
      <c r="B7">
        <v>5.84</v>
      </c>
      <c r="C7">
        <v>9.563</v>
      </c>
      <c r="D7" s="5">
        <f t="shared" si="0"/>
        <v>9.934000000000001</v>
      </c>
      <c r="E7" s="4">
        <v>0.07084763</v>
      </c>
      <c r="F7">
        <v>-90</v>
      </c>
      <c r="G7">
        <v>32.481</v>
      </c>
      <c r="H7" s="3">
        <v>3.880155E-05</v>
      </c>
      <c r="I7" s="3">
        <v>0.002599576</v>
      </c>
      <c r="J7" s="3">
        <v>2.851566E-06</v>
      </c>
      <c r="K7" s="6">
        <f t="shared" si="1"/>
        <v>0.07095583071824224</v>
      </c>
      <c r="L7" s="3">
        <f t="shared" si="2"/>
        <v>-0.0001082007182422462</v>
      </c>
      <c r="M7" s="7">
        <f t="shared" si="3"/>
        <v>7.131833098449767</v>
      </c>
    </row>
    <row r="8" spans="1:13" ht="12.75">
      <c r="A8">
        <v>4141255</v>
      </c>
      <c r="B8">
        <v>7.82</v>
      </c>
      <c r="C8">
        <v>11.568</v>
      </c>
      <c r="D8" s="5">
        <f t="shared" si="0"/>
        <v>11.939</v>
      </c>
      <c r="E8" s="4">
        <v>0.08485713</v>
      </c>
      <c r="F8">
        <v>-90</v>
      </c>
      <c r="G8">
        <v>32.48</v>
      </c>
      <c r="H8" s="3">
        <v>3.868543E-05</v>
      </c>
      <c r="I8" s="3">
        <v>0.003120447</v>
      </c>
      <c r="J8" s="3">
        <v>2.557962E-06</v>
      </c>
      <c r="K8" s="6">
        <f t="shared" si="1"/>
        <v>0.08527699445793176</v>
      </c>
      <c r="L8" s="3">
        <f t="shared" si="2"/>
        <v>-0.000419864457931754</v>
      </c>
      <c r="M8" s="7">
        <f t="shared" si="3"/>
        <v>7.107557584387302</v>
      </c>
    </row>
    <row r="9" spans="1:13" ht="12.75">
      <c r="A9">
        <v>4141259</v>
      </c>
      <c r="B9">
        <v>9.8</v>
      </c>
      <c r="C9">
        <v>13.553</v>
      </c>
      <c r="D9" s="5">
        <f t="shared" si="0"/>
        <v>13.924000000000001</v>
      </c>
      <c r="E9" s="4">
        <v>0.09859524</v>
      </c>
      <c r="F9">
        <v>-90</v>
      </c>
      <c r="G9">
        <v>32.484</v>
      </c>
      <c r="H9" s="3">
        <v>3.850614E-05</v>
      </c>
      <c r="I9" s="3">
        <v>0.003626911</v>
      </c>
      <c r="J9" s="3">
        <v>1.247352E-06</v>
      </c>
      <c r="K9" s="6">
        <f t="shared" si="1"/>
        <v>0.09945530369647725</v>
      </c>
      <c r="L9" s="3">
        <f t="shared" si="2"/>
        <v>-0.0008600636964772451</v>
      </c>
      <c r="M9" s="7">
        <f t="shared" si="3"/>
        <v>7.080956621660442</v>
      </c>
    </row>
    <row r="10" spans="1:13" ht="12.75">
      <c r="A10">
        <v>4141263</v>
      </c>
      <c r="B10">
        <v>11.78</v>
      </c>
      <c r="C10">
        <v>15.526</v>
      </c>
      <c r="D10" s="5">
        <f t="shared" si="0"/>
        <v>15.897</v>
      </c>
      <c r="E10" s="4">
        <v>0.1121481</v>
      </c>
      <c r="F10">
        <v>-90</v>
      </c>
      <c r="G10">
        <v>32.484</v>
      </c>
      <c r="H10" s="3">
        <v>3.863573E-05</v>
      </c>
      <c r="I10" s="3">
        <v>0.004125845</v>
      </c>
      <c r="J10" s="3">
        <v>1.274485E-06</v>
      </c>
      <c r="K10" s="6">
        <f t="shared" si="1"/>
        <v>0.11354790023433631</v>
      </c>
      <c r="L10" s="3">
        <f t="shared" si="2"/>
        <v>-0.001399800234336307</v>
      </c>
      <c r="M10" s="7">
        <f t="shared" si="3"/>
        <v>7.054670692583506</v>
      </c>
    </row>
    <row r="11" spans="1:13" ht="12.75">
      <c r="A11">
        <v>4141267</v>
      </c>
      <c r="B11">
        <v>13.76</v>
      </c>
      <c r="C11">
        <v>17.522</v>
      </c>
      <c r="D11" s="5">
        <f t="shared" si="0"/>
        <v>17.892999999999997</v>
      </c>
      <c r="E11" s="4">
        <v>0.1254798</v>
      </c>
      <c r="F11">
        <v>-90</v>
      </c>
      <c r="G11">
        <v>32.483</v>
      </c>
      <c r="H11" s="3">
        <v>3.863728E-05</v>
      </c>
      <c r="I11" s="3">
        <v>0.004617254</v>
      </c>
      <c r="J11" s="3">
        <v>3.707087E-06</v>
      </c>
      <c r="K11" s="6">
        <f t="shared" si="1"/>
        <v>0.12780477944851099</v>
      </c>
      <c r="L11" s="3">
        <f t="shared" si="2"/>
        <v>-0.002324979448510983</v>
      </c>
      <c r="M11" s="7">
        <f t="shared" si="3"/>
        <v>7.012787123456101</v>
      </c>
    </row>
    <row r="12" spans="1:13" ht="12.75">
      <c r="A12">
        <v>4141271</v>
      </c>
      <c r="B12">
        <v>15.74</v>
      </c>
      <c r="C12">
        <v>19.492</v>
      </c>
      <c r="D12" s="5">
        <f t="shared" si="0"/>
        <v>19.863</v>
      </c>
      <c r="E12" s="4">
        <v>0.1382524</v>
      </c>
      <c r="F12">
        <v>-90</v>
      </c>
      <c r="G12">
        <v>32.482</v>
      </c>
      <c r="H12" s="3">
        <v>3.835978E-05</v>
      </c>
      <c r="I12" s="3">
        <v>0.005087478</v>
      </c>
      <c r="J12" s="3">
        <v>2.016096E-06</v>
      </c>
      <c r="K12" s="6">
        <f t="shared" si="1"/>
        <v>0.14187594781119847</v>
      </c>
      <c r="L12" s="3">
        <f t="shared" si="2"/>
        <v>-0.0036235478111984742</v>
      </c>
      <c r="M12" s="7">
        <f t="shared" si="3"/>
        <v>6.960298041584856</v>
      </c>
    </row>
    <row r="13" spans="1:13" ht="12.75">
      <c r="A13">
        <v>4141275</v>
      </c>
      <c r="B13">
        <v>17.72</v>
      </c>
      <c r="C13">
        <v>21.476</v>
      </c>
      <c r="D13" s="5">
        <f t="shared" si="0"/>
        <v>21.846999999999998</v>
      </c>
      <c r="E13" s="4">
        <v>0.1503288</v>
      </c>
      <c r="F13">
        <v>-90</v>
      </c>
      <c r="G13">
        <v>32.481</v>
      </c>
      <c r="H13" s="3">
        <v>3.831886E-05</v>
      </c>
      <c r="I13" s="3">
        <v>0.005527343</v>
      </c>
      <c r="J13" s="3">
        <v>3.082211E-06</v>
      </c>
      <c r="K13" s="6">
        <f t="shared" si="1"/>
        <v>0.15604711432468674</v>
      </c>
      <c r="L13" s="3">
        <f t="shared" si="2"/>
        <v>-0.005718314324686724</v>
      </c>
      <c r="M13" s="7">
        <f t="shared" si="3"/>
        <v>6.880981370439878</v>
      </c>
    </row>
    <row r="14" spans="1:13" ht="12.75">
      <c r="A14">
        <v>4141279</v>
      </c>
      <c r="B14">
        <v>19.7</v>
      </c>
      <c r="C14">
        <v>23.463</v>
      </c>
      <c r="D14" s="5">
        <f t="shared" si="0"/>
        <v>23.834</v>
      </c>
      <c r="E14" s="4">
        <v>0.1614553</v>
      </c>
      <c r="F14">
        <v>-90</v>
      </c>
      <c r="G14">
        <v>32.479</v>
      </c>
      <c r="H14" s="3">
        <v>3.810482E-05</v>
      </c>
      <c r="I14" s="3">
        <v>0.005939553</v>
      </c>
      <c r="J14" s="3">
        <v>2.988597E-06</v>
      </c>
      <c r="K14" s="6">
        <f t="shared" si="1"/>
        <v>0.17023970901334665</v>
      </c>
      <c r="L14" s="3">
        <f t="shared" si="2"/>
        <v>-0.00878440901334665</v>
      </c>
      <c r="M14" s="7">
        <f t="shared" si="3"/>
        <v>6.774158764789796</v>
      </c>
    </row>
    <row r="15" spans="1:13" ht="12.75">
      <c r="A15">
        <v>4141283</v>
      </c>
      <c r="B15">
        <v>21.68</v>
      </c>
      <c r="C15">
        <v>25.443</v>
      </c>
      <c r="D15" s="5">
        <f t="shared" si="0"/>
        <v>25.814</v>
      </c>
      <c r="E15" s="4">
        <v>0.1715084</v>
      </c>
      <c r="F15">
        <v>-90</v>
      </c>
      <c r="G15">
        <v>32.477</v>
      </c>
      <c r="H15" s="3">
        <v>3.793313E-05</v>
      </c>
      <c r="I15" s="3">
        <v>0.006305716</v>
      </c>
      <c r="J15" s="3">
        <v>1.579835E-06</v>
      </c>
      <c r="K15" s="6">
        <f t="shared" si="1"/>
        <v>0.18438230462660612</v>
      </c>
      <c r="L15" s="3">
        <f t="shared" si="2"/>
        <v>-0.01287390462660612</v>
      </c>
      <c r="M15" s="7">
        <f t="shared" si="3"/>
        <v>6.644007127915085</v>
      </c>
    </row>
    <row r="16" spans="1:13" ht="12.75">
      <c r="A16">
        <v>4141287</v>
      </c>
      <c r="B16">
        <v>23.66</v>
      </c>
      <c r="C16">
        <v>27.44</v>
      </c>
      <c r="D16" s="5">
        <f t="shared" si="0"/>
        <v>27.811</v>
      </c>
      <c r="E16" s="4">
        <v>0.1807605</v>
      </c>
      <c r="F16">
        <v>-90</v>
      </c>
      <c r="G16">
        <v>32.475</v>
      </c>
      <c r="H16" s="3">
        <v>3.781022E-05</v>
      </c>
      <c r="I16" s="3">
        <v>0.006646529</v>
      </c>
      <c r="J16" s="3">
        <v>8.94821E-07</v>
      </c>
      <c r="K16" s="6">
        <f t="shared" si="1"/>
        <v>0.19864632656583803</v>
      </c>
      <c r="L16" s="3">
        <f t="shared" si="2"/>
        <v>-0.017885826565838037</v>
      </c>
      <c r="M16" s="7">
        <f t="shared" si="3"/>
        <v>6.499604473050232</v>
      </c>
    </row>
    <row r="17" spans="1:13" ht="12.75">
      <c r="A17">
        <v>4141291</v>
      </c>
      <c r="B17">
        <v>25.64</v>
      </c>
      <c r="C17">
        <v>29.41</v>
      </c>
      <c r="D17" s="5">
        <f t="shared" si="0"/>
        <v>29.781</v>
      </c>
      <c r="E17" s="4">
        <v>0.1891496</v>
      </c>
      <c r="F17">
        <v>-90</v>
      </c>
      <c r="G17">
        <v>32.473</v>
      </c>
      <c r="H17" s="3">
        <v>3.718545E-05</v>
      </c>
      <c r="I17" s="3">
        <v>0.006956362</v>
      </c>
      <c r="J17" s="3">
        <v>1.582694E-06</v>
      </c>
      <c r="K17" s="6">
        <f t="shared" si="1"/>
        <v>0.21271749492852546</v>
      </c>
      <c r="L17" s="3">
        <f t="shared" si="2"/>
        <v>-0.023567894928525457</v>
      </c>
      <c r="M17" s="7">
        <f t="shared" si="3"/>
        <v>6.351351532856519</v>
      </c>
    </row>
    <row r="18" spans="1:13" ht="12.75">
      <c r="A18">
        <v>4141297</v>
      </c>
      <c r="B18">
        <v>23.66</v>
      </c>
      <c r="C18">
        <v>27.641</v>
      </c>
      <c r="D18" s="5">
        <f t="shared" si="0"/>
        <v>28.011999999999997</v>
      </c>
      <c r="E18" s="4">
        <v>0.1819787</v>
      </c>
      <c r="F18">
        <v>-90</v>
      </c>
      <c r="G18">
        <v>32.469</v>
      </c>
      <c r="H18" s="3">
        <v>3.783455E-05</v>
      </c>
      <c r="I18" s="3">
        <v>0.006692529</v>
      </c>
      <c r="J18" s="3">
        <v>7.502648E-07</v>
      </c>
      <c r="K18" s="6">
        <f t="shared" si="1"/>
        <v>0.20008201430233555</v>
      </c>
      <c r="L18" s="3">
        <f t="shared" si="2"/>
        <v>-0.018103314302335555</v>
      </c>
      <c r="M18" s="7">
        <f t="shared" si="3"/>
        <v>6.4964550906754255</v>
      </c>
    </row>
    <row r="19" spans="1:13" ht="12.75">
      <c r="A19">
        <v>4141301</v>
      </c>
      <c r="B19">
        <v>21.68</v>
      </c>
      <c r="C19">
        <v>25.657</v>
      </c>
      <c r="D19" s="5">
        <f t="shared" si="0"/>
        <v>26.028</v>
      </c>
      <c r="E19" s="4">
        <v>0.173041</v>
      </c>
      <c r="F19">
        <v>-90</v>
      </c>
      <c r="G19">
        <v>32.466</v>
      </c>
      <c r="H19" s="3">
        <v>3.787046E-05</v>
      </c>
      <c r="I19" s="3">
        <v>0.00636299</v>
      </c>
      <c r="J19" s="3">
        <v>8.305787E-07</v>
      </c>
      <c r="K19" s="6">
        <f t="shared" si="1"/>
        <v>0.18591084778884728</v>
      </c>
      <c r="L19" s="3">
        <f t="shared" si="2"/>
        <v>-0.012869847788847283</v>
      </c>
      <c r="M19" s="7">
        <f t="shared" si="3"/>
        <v>6.648263408636852</v>
      </c>
    </row>
    <row r="20" spans="1:13" ht="12.75">
      <c r="A20">
        <v>4141305</v>
      </c>
      <c r="B20">
        <v>19.7</v>
      </c>
      <c r="C20">
        <v>23.69</v>
      </c>
      <c r="D20" s="5">
        <f t="shared" si="0"/>
        <v>24.061</v>
      </c>
      <c r="E20" s="4">
        <v>0.1631867</v>
      </c>
      <c r="F20">
        <v>-90</v>
      </c>
      <c r="G20">
        <v>32.464</v>
      </c>
      <c r="H20" s="3">
        <v>3.801875E-05</v>
      </c>
      <c r="I20" s="3">
        <v>0.006000821</v>
      </c>
      <c r="J20" s="3">
        <v>8.786656E-07</v>
      </c>
      <c r="K20" s="6">
        <f t="shared" si="1"/>
        <v>0.17186110760133144</v>
      </c>
      <c r="L20" s="3">
        <f t="shared" si="2"/>
        <v>-0.008674407601331452</v>
      </c>
      <c r="M20" s="7">
        <f t="shared" si="3"/>
        <v>6.782207722039815</v>
      </c>
    </row>
    <row r="21" spans="1:13" ht="12.75">
      <c r="A21">
        <v>4141309</v>
      </c>
      <c r="B21">
        <v>17.72</v>
      </c>
      <c r="C21">
        <v>21.705</v>
      </c>
      <c r="D21" s="5">
        <f t="shared" si="0"/>
        <v>22.075999999999997</v>
      </c>
      <c r="E21" s="4">
        <v>0.1522323</v>
      </c>
      <c r="F21">
        <v>-90</v>
      </c>
      <c r="G21">
        <v>32.461</v>
      </c>
      <c r="H21" s="3">
        <v>3.817335E-05</v>
      </c>
      <c r="I21" s="3">
        <v>0.005599405</v>
      </c>
      <c r="J21" s="3">
        <v>8.046604E-07</v>
      </c>
      <c r="K21" s="6">
        <f t="shared" si="1"/>
        <v>0.15768279836278593</v>
      </c>
      <c r="L21" s="3">
        <f t="shared" si="2"/>
        <v>-0.005450498362785938</v>
      </c>
      <c r="M21" s="7">
        <f t="shared" si="3"/>
        <v>6.895828048559522</v>
      </c>
    </row>
    <row r="22" spans="1:13" ht="12.75">
      <c r="A22">
        <v>4141313</v>
      </c>
      <c r="B22">
        <v>15.74</v>
      </c>
      <c r="C22">
        <v>19.71</v>
      </c>
      <c r="D22" s="5">
        <f t="shared" si="0"/>
        <v>20.081</v>
      </c>
      <c r="E22" s="4">
        <v>0.1402163</v>
      </c>
      <c r="F22">
        <v>-90</v>
      </c>
      <c r="G22">
        <v>32.46</v>
      </c>
      <c r="H22" s="3">
        <v>3.827213E-05</v>
      </c>
      <c r="I22" s="3">
        <v>0.005156915</v>
      </c>
      <c r="J22" s="3">
        <v>8.078436E-07</v>
      </c>
      <c r="K22" s="6">
        <f t="shared" si="1"/>
        <v>0.14343306187366844</v>
      </c>
      <c r="L22" s="3">
        <f t="shared" si="2"/>
        <v>-0.0032167618736684556</v>
      </c>
      <c r="M22" s="7">
        <f t="shared" si="3"/>
        <v>6.982535730292316</v>
      </c>
    </row>
    <row r="23" spans="1:13" ht="12.75">
      <c r="A23">
        <v>4141317</v>
      </c>
      <c r="B23">
        <v>13.76</v>
      </c>
      <c r="C23">
        <v>17.745</v>
      </c>
      <c r="D23" s="5">
        <f t="shared" si="0"/>
        <v>18.116</v>
      </c>
      <c r="E23" s="4">
        <v>0.1274309</v>
      </c>
      <c r="F23">
        <v>-90</v>
      </c>
      <c r="G23">
        <v>32.458</v>
      </c>
      <c r="H23" s="3">
        <v>3.803427E-05</v>
      </c>
      <c r="I23" s="3">
        <v>0.004685834</v>
      </c>
      <c r="J23" s="3">
        <v>8.630829E-07</v>
      </c>
      <c r="K23" s="6">
        <f t="shared" si="1"/>
        <v>0.129397607136267</v>
      </c>
      <c r="L23" s="3">
        <f t="shared" si="2"/>
        <v>-0.001966707136266982</v>
      </c>
      <c r="M23" s="7">
        <f t="shared" si="3"/>
        <v>7.0341631706778545</v>
      </c>
    </row>
    <row r="24" spans="1:13" ht="12.75">
      <c r="A24">
        <v>4141321</v>
      </c>
      <c r="B24">
        <v>11.78</v>
      </c>
      <c r="C24">
        <v>15.765</v>
      </c>
      <c r="D24" s="5">
        <f t="shared" si="0"/>
        <v>16.136</v>
      </c>
      <c r="E24" s="4">
        <v>0.114047</v>
      </c>
      <c r="F24">
        <v>-90</v>
      </c>
      <c r="G24">
        <v>32.456</v>
      </c>
      <c r="H24" s="3">
        <v>3.823487E-05</v>
      </c>
      <c r="I24" s="3">
        <v>0.004194289</v>
      </c>
      <c r="J24" s="3">
        <v>7.975566E-07</v>
      </c>
      <c r="K24" s="6">
        <f t="shared" si="1"/>
        <v>0.11525501152300752</v>
      </c>
      <c r="L24" s="3">
        <f t="shared" si="2"/>
        <v>-0.0012080115230075211</v>
      </c>
      <c r="M24" s="7">
        <f t="shared" si="3"/>
        <v>7.067860684184432</v>
      </c>
    </row>
    <row r="25" spans="1:13" ht="12.75">
      <c r="A25">
        <v>4141325</v>
      </c>
      <c r="B25">
        <v>9.8</v>
      </c>
      <c r="C25">
        <v>13.777</v>
      </c>
      <c r="D25" s="5">
        <f t="shared" si="0"/>
        <v>14.148</v>
      </c>
      <c r="E25" s="4">
        <v>0.1004084</v>
      </c>
      <c r="F25">
        <v>-90</v>
      </c>
      <c r="G25">
        <v>32.453</v>
      </c>
      <c r="H25" s="3">
        <v>3.840983E-05</v>
      </c>
      <c r="I25" s="3">
        <v>0.003692649</v>
      </c>
      <c r="J25" s="3">
        <v>1.415844E-06</v>
      </c>
      <c r="K25" s="6">
        <f t="shared" si="1"/>
        <v>0.10105527410929044</v>
      </c>
      <c r="L25" s="3">
        <f t="shared" si="2"/>
        <v>-0.0006468741092904434</v>
      </c>
      <c r="M25" s="7">
        <f t="shared" si="3"/>
        <v>7.09700310998021</v>
      </c>
    </row>
    <row r="26" spans="1:13" ht="12.75">
      <c r="A26">
        <v>4141329</v>
      </c>
      <c r="B26">
        <v>7.82</v>
      </c>
      <c r="C26">
        <v>11.797</v>
      </c>
      <c r="D26" s="5">
        <f t="shared" si="0"/>
        <v>12.168000000000001</v>
      </c>
      <c r="E26" s="4">
        <v>0.08666535</v>
      </c>
      <c r="F26">
        <v>-90</v>
      </c>
      <c r="G26">
        <v>32.45</v>
      </c>
      <c r="H26" s="3">
        <v>3.904415E-05</v>
      </c>
      <c r="I26" s="3">
        <v>0.003189932</v>
      </c>
      <c r="J26" s="3">
        <v>3.231811E-06</v>
      </c>
      <c r="K26" s="6">
        <f t="shared" si="1"/>
        <v>0.08691267849603097</v>
      </c>
      <c r="L26" s="3">
        <f t="shared" si="2"/>
        <v>-0.0002473284960309713</v>
      </c>
      <c r="M26" s="7">
        <f t="shared" si="3"/>
        <v>7.122398915187376</v>
      </c>
    </row>
    <row r="27" spans="1:13" ht="12.75">
      <c r="A27">
        <v>4141333</v>
      </c>
      <c r="B27">
        <v>5.84</v>
      </c>
      <c r="C27">
        <v>9.816</v>
      </c>
      <c r="D27" s="5">
        <f t="shared" si="0"/>
        <v>10.187000000000001</v>
      </c>
      <c r="E27" s="4">
        <v>0.07266385</v>
      </c>
      <c r="F27">
        <v>-90</v>
      </c>
      <c r="G27">
        <v>32.449</v>
      </c>
      <c r="H27" s="3">
        <v>3.903224E-05</v>
      </c>
      <c r="I27" s="3">
        <v>0.00266967</v>
      </c>
      <c r="J27" s="3">
        <v>2.244875E-06</v>
      </c>
      <c r="K27" s="6">
        <f t="shared" si="1"/>
        <v>0.07276294015771428</v>
      </c>
      <c r="L27" s="3">
        <f t="shared" si="2"/>
        <v>-9.90901577142822E-05</v>
      </c>
      <c r="M27" s="7">
        <f t="shared" si="3"/>
        <v>7.1329979385491304</v>
      </c>
    </row>
    <row r="28" spans="1:13" ht="12.75">
      <c r="A28">
        <v>4141337</v>
      </c>
      <c r="B28">
        <v>3.86</v>
      </c>
      <c r="C28">
        <v>7.827</v>
      </c>
      <c r="D28" s="5">
        <f t="shared" si="0"/>
        <v>8.198</v>
      </c>
      <c r="E28" s="4">
        <v>0.0587252</v>
      </c>
      <c r="F28">
        <v>-90</v>
      </c>
      <c r="G28">
        <v>32.444</v>
      </c>
      <c r="H28" s="3">
        <v>3.91626E-05</v>
      </c>
      <c r="I28" s="3">
        <v>0.002158801</v>
      </c>
      <c r="J28" s="3">
        <v>1.491659E-06</v>
      </c>
      <c r="K28" s="6">
        <f t="shared" si="1"/>
        <v>0.058556060018939995</v>
      </c>
      <c r="L28" s="3">
        <f t="shared" si="2"/>
        <v>0.00016913998106000278</v>
      </c>
      <c r="M28" s="7">
        <f t="shared" si="3"/>
        <v>7.163356916321054</v>
      </c>
    </row>
    <row r="29" spans="1:13" ht="12.75">
      <c r="A29">
        <v>4141341</v>
      </c>
      <c r="B29">
        <v>1.88</v>
      </c>
      <c r="C29">
        <v>5.848</v>
      </c>
      <c r="D29" s="5">
        <f t="shared" si="0"/>
        <v>6.218999999999999</v>
      </c>
      <c r="E29" s="4">
        <v>0.04471053</v>
      </c>
      <c r="F29">
        <v>-90</v>
      </c>
      <c r="G29">
        <v>32.438</v>
      </c>
      <c r="H29" s="3">
        <v>3.906104E-05</v>
      </c>
      <c r="I29" s="3">
        <v>0.001643572</v>
      </c>
      <c r="J29" s="3">
        <v>1.066043E-06</v>
      </c>
      <c r="K29" s="6">
        <f t="shared" si="1"/>
        <v>0.04442060713073771</v>
      </c>
      <c r="L29" s="3">
        <f t="shared" si="2"/>
        <v>0.00028992286926228517</v>
      </c>
      <c r="M29" s="7">
        <f t="shared" si="3"/>
        <v>7.189343945972022</v>
      </c>
    </row>
    <row r="30" spans="1:12" ht="12.75">
      <c r="A30">
        <v>4141345</v>
      </c>
      <c r="B30">
        <v>0</v>
      </c>
      <c r="C30">
        <v>-0.354</v>
      </c>
      <c r="D30" s="5">
        <f t="shared" si="0"/>
        <v>0.017000000000000015</v>
      </c>
      <c r="E30" s="4">
        <v>0.0004112492</v>
      </c>
      <c r="F30">
        <v>-90</v>
      </c>
      <c r="G30">
        <v>28.659</v>
      </c>
      <c r="H30" s="3">
        <v>3.90122E-05</v>
      </c>
      <c r="I30" s="3">
        <v>1.533726E-05</v>
      </c>
      <c r="J30" s="3">
        <v>3.831972E-07</v>
      </c>
      <c r="K30" s="6">
        <f t="shared" si="1"/>
        <v>0.00012142632597242996</v>
      </c>
      <c r="L30" s="3">
        <f t="shared" si="2"/>
        <v>0.00028982287402757006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5"/>
  <sheetViews>
    <sheetView workbookViewId="0" topLeftCell="S1">
      <selection activeCell="W2" sqref="W2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6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2" max="22" width="10.140625" style="0" bestFit="1" customWidth="1"/>
  </cols>
  <sheetData>
    <row r="1" spans="1:39" ht="12.75">
      <c r="A1" t="s">
        <v>11</v>
      </c>
      <c r="B1" t="s">
        <v>35</v>
      </c>
      <c r="C1" t="s">
        <v>36</v>
      </c>
      <c r="D1" t="s">
        <v>37</v>
      </c>
      <c r="E1">
        <v>4141349</v>
      </c>
      <c r="F1" t="s">
        <v>38</v>
      </c>
      <c r="G1" t="s">
        <v>37</v>
      </c>
      <c r="H1">
        <v>0</v>
      </c>
      <c r="I1" t="s">
        <v>39</v>
      </c>
      <c r="J1" t="s">
        <v>37</v>
      </c>
      <c r="K1">
        <v>0</v>
      </c>
      <c r="L1" t="s">
        <v>40</v>
      </c>
      <c r="M1" t="s">
        <v>37</v>
      </c>
      <c r="N1">
        <v>-0.35</v>
      </c>
      <c r="O1" t="s">
        <v>41</v>
      </c>
      <c r="P1" t="s">
        <v>37</v>
      </c>
      <c r="Q1" s="3">
        <v>0.000401835</v>
      </c>
      <c r="S1" t="s">
        <v>45</v>
      </c>
      <c r="T1">
        <v>15</v>
      </c>
      <c r="U1" s="8">
        <v>1</v>
      </c>
      <c r="V1" s="8"/>
      <c r="W1" s="8">
        <v>1</v>
      </c>
      <c r="X1" s="8">
        <v>3</v>
      </c>
      <c r="Y1" s="8">
        <f aca="true" t="shared" si="0" ref="Y1:AE1">X1+1</f>
        <v>4</v>
      </c>
      <c r="Z1" s="8">
        <f t="shared" si="0"/>
        <v>5</v>
      </c>
      <c r="AA1" s="8">
        <f t="shared" si="0"/>
        <v>6</v>
      </c>
      <c r="AB1" s="8">
        <f t="shared" si="0"/>
        <v>7</v>
      </c>
      <c r="AC1" s="8">
        <f t="shared" si="0"/>
        <v>8</v>
      </c>
      <c r="AD1" s="8">
        <f t="shared" si="0"/>
        <v>9</v>
      </c>
      <c r="AE1" s="8">
        <f t="shared" si="0"/>
        <v>10</v>
      </c>
      <c r="AF1" s="8">
        <v>3</v>
      </c>
      <c r="AG1" s="8">
        <f aca="true" t="shared" si="1" ref="AG1:AM1">AF1+1</f>
        <v>4</v>
      </c>
      <c r="AH1" s="8">
        <f t="shared" si="1"/>
        <v>5</v>
      </c>
      <c r="AI1" s="8">
        <f t="shared" si="1"/>
        <v>6</v>
      </c>
      <c r="AJ1" s="8">
        <f t="shared" si="1"/>
        <v>7</v>
      </c>
      <c r="AK1" s="8">
        <f t="shared" si="1"/>
        <v>8</v>
      </c>
      <c r="AL1" s="8">
        <f t="shared" si="1"/>
        <v>9</v>
      </c>
      <c r="AM1" s="8">
        <f t="shared" si="1"/>
        <v>10</v>
      </c>
    </row>
    <row r="2" spans="1:20" ht="12.75">
      <c r="A2" t="s">
        <v>11</v>
      </c>
      <c r="B2" t="s">
        <v>42</v>
      </c>
      <c r="C2" t="s">
        <v>43</v>
      </c>
      <c r="D2" t="s">
        <v>44</v>
      </c>
      <c r="S2" t="s">
        <v>46</v>
      </c>
      <c r="T2">
        <v>-1</v>
      </c>
    </row>
    <row r="3" spans="2:39" ht="12.75">
      <c r="B3">
        <v>2</v>
      </c>
      <c r="C3" s="3">
        <v>-0.000576773</v>
      </c>
      <c r="D3" s="3">
        <v>-0.00246179</v>
      </c>
      <c r="S3" t="s">
        <v>47</v>
      </c>
      <c r="U3" t="s">
        <v>40</v>
      </c>
      <c r="V3" t="s">
        <v>31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54</v>
      </c>
      <c r="AD3" t="s">
        <v>55</v>
      </c>
      <c r="AE3" t="s">
        <v>56</v>
      </c>
      <c r="AF3" t="s">
        <v>57</v>
      </c>
      <c r="AG3" t="s">
        <v>58</v>
      </c>
      <c r="AH3" t="s">
        <v>59</v>
      </c>
      <c r="AI3" t="s">
        <v>60</v>
      </c>
      <c r="AJ3" t="s">
        <v>61</v>
      </c>
      <c r="AK3" t="s">
        <v>62</v>
      </c>
      <c r="AL3" t="s">
        <v>63</v>
      </c>
      <c r="AM3" t="s">
        <v>64</v>
      </c>
    </row>
    <row r="4" spans="2:39" ht="12.75">
      <c r="B4">
        <v>3</v>
      </c>
      <c r="C4" s="3">
        <v>0.00585008</v>
      </c>
      <c r="D4" s="3">
        <v>0.0012327</v>
      </c>
      <c r="S4">
        <v>0</v>
      </c>
      <c r="U4" s="5">
        <f aca="true" ca="1" t="shared" si="2" ref="U4:U16">OFFSET($A$1,U$1+$T$1*$S4-1,13)</f>
        <v>-0.35</v>
      </c>
      <c r="V4" s="5">
        <f>U4-i_offset</f>
        <v>0.02100000000000002</v>
      </c>
      <c r="W4" s="6">
        <f aca="true" ca="1" t="shared" si="3" ref="W4:W16">OFFSET($A$1,W$1+$T$1*$S4-1,16)</f>
        <v>0.000401835</v>
      </c>
      <c r="X4" s="5">
        <f aca="true" ca="1" t="shared" si="4" ref="X4:AE16">OFFSET($A$1,X$1+$T$1*$S4-1,2)*10000*$T$2</f>
        <v>5.76773</v>
      </c>
      <c r="Y4" s="5">
        <f ca="1" t="shared" si="4"/>
        <v>-58.5008</v>
      </c>
      <c r="Z4" s="5">
        <f ca="1" t="shared" si="4"/>
        <v>5.183450000000001</v>
      </c>
      <c r="AA4" s="5">
        <f ca="1" t="shared" si="4"/>
        <v>22.735400000000002</v>
      </c>
      <c r="AB4" s="5">
        <f ca="1" t="shared" si="4"/>
        <v>-1.3429300000000002</v>
      </c>
      <c r="AC4" s="5">
        <f ca="1" t="shared" si="4"/>
        <v>0.46649</v>
      </c>
      <c r="AD4" s="5">
        <f ca="1" t="shared" si="4"/>
        <v>-2.05668</v>
      </c>
      <c r="AE4" s="5">
        <f ca="1" t="shared" si="4"/>
        <v>-4.36806</v>
      </c>
      <c r="AF4" s="5">
        <f aca="true" ca="1" t="shared" si="5" ref="AF4:AM16">OFFSET($A$1,AF$1+$T$1*$S4-1,3)*10000*$T$2</f>
        <v>24.617900000000002</v>
      </c>
      <c r="AG4" s="5">
        <f ca="1" t="shared" si="5"/>
        <v>-12.327</v>
      </c>
      <c r="AH4" s="5">
        <f ca="1" t="shared" si="5"/>
        <v>-0.670361</v>
      </c>
      <c r="AI4" s="5">
        <f ca="1" t="shared" si="5"/>
        <v>8.51443</v>
      </c>
      <c r="AJ4" s="5">
        <f ca="1" t="shared" si="5"/>
        <v>3.28731</v>
      </c>
      <c r="AK4" s="5">
        <f ca="1" t="shared" si="5"/>
        <v>-1.32452</v>
      </c>
      <c r="AL4" s="5">
        <f ca="1" t="shared" si="5"/>
        <v>-1.13924</v>
      </c>
      <c r="AM4" s="5">
        <f ca="1" t="shared" si="5"/>
        <v>0.886548</v>
      </c>
    </row>
    <row r="5" spans="2:39" ht="12.75">
      <c r="B5">
        <v>4</v>
      </c>
      <c r="C5" s="3">
        <v>-0.000518345</v>
      </c>
      <c r="D5" s="3">
        <v>6.70361E-05</v>
      </c>
      <c r="S5">
        <v>1</v>
      </c>
      <c r="U5" s="5">
        <f ca="1" t="shared" si="2"/>
        <v>4.67</v>
      </c>
      <c r="V5" s="5">
        <f aca="true" t="shared" si="6" ref="V5:V16">U5-i_offset</f>
        <v>5.041</v>
      </c>
      <c r="W5" s="6">
        <f ca="1" t="shared" si="3"/>
        <v>0.0360784</v>
      </c>
      <c r="X5" s="5">
        <f ca="1" t="shared" si="4"/>
        <v>-2.72946</v>
      </c>
      <c r="Y5" s="5">
        <f ca="1" t="shared" si="4"/>
        <v>-27.7845</v>
      </c>
      <c r="Z5" s="5">
        <f ca="1" t="shared" si="4"/>
        <v>0.8441339999999999</v>
      </c>
      <c r="AA5" s="5">
        <f ca="1" t="shared" si="4"/>
        <v>5.70195</v>
      </c>
      <c r="AB5" s="5">
        <f ca="1" t="shared" si="4"/>
        <v>0.273745</v>
      </c>
      <c r="AC5" s="5">
        <f ca="1" t="shared" si="4"/>
        <v>1.27987</v>
      </c>
      <c r="AD5" s="5">
        <f ca="1" t="shared" si="4"/>
        <v>-0.0044011</v>
      </c>
      <c r="AE5" s="5">
        <f ca="1" t="shared" si="4"/>
        <v>0.32018399999999997</v>
      </c>
      <c r="AF5" s="5">
        <f ca="1" t="shared" si="5"/>
        <v>0.974226</v>
      </c>
      <c r="AG5" s="5">
        <f ca="1" t="shared" si="5"/>
        <v>0.0766192</v>
      </c>
      <c r="AH5" s="5">
        <f ca="1" t="shared" si="5"/>
        <v>-0.193736</v>
      </c>
      <c r="AI5" s="5">
        <f ca="1" t="shared" si="5"/>
        <v>0.045082500000000005</v>
      </c>
      <c r="AJ5" s="5">
        <f ca="1" t="shared" si="5"/>
        <v>-0.0298349</v>
      </c>
      <c r="AK5" s="5">
        <f ca="1" t="shared" si="5"/>
        <v>0.0319945</v>
      </c>
      <c r="AL5" s="5">
        <f ca="1" t="shared" si="5"/>
        <v>0.0175539</v>
      </c>
      <c r="AM5" s="5">
        <f ca="1" t="shared" si="5"/>
        <v>0.040834800000000004</v>
      </c>
    </row>
    <row r="6" spans="2:39" ht="12.75">
      <c r="B6">
        <v>5</v>
      </c>
      <c r="C6" s="3">
        <v>-0.00227354</v>
      </c>
      <c r="D6" s="3">
        <v>-0.000851443</v>
      </c>
      <c r="S6">
        <v>2</v>
      </c>
      <c r="U6" s="5">
        <f ca="1" t="shared" si="2"/>
        <v>9.6</v>
      </c>
      <c r="V6" s="5">
        <f t="shared" si="6"/>
        <v>9.971</v>
      </c>
      <c r="W6" s="6">
        <f ca="1" t="shared" si="3"/>
        <v>0.070941</v>
      </c>
      <c r="X6" s="5">
        <f ca="1" t="shared" si="4"/>
        <v>-2.82129</v>
      </c>
      <c r="Y6" s="5">
        <f ca="1" t="shared" si="4"/>
        <v>-27.4854</v>
      </c>
      <c r="Z6" s="5">
        <f ca="1" t="shared" si="4"/>
        <v>0.837021</v>
      </c>
      <c r="AA6" s="5">
        <f ca="1" t="shared" si="4"/>
        <v>5.545870000000001</v>
      </c>
      <c r="AB6" s="5">
        <f ca="1" t="shared" si="4"/>
        <v>0.25961</v>
      </c>
      <c r="AC6" s="5">
        <f ca="1" t="shared" si="4"/>
        <v>1.33904</v>
      </c>
      <c r="AD6" s="5">
        <f ca="1" t="shared" si="4"/>
        <v>0.128159</v>
      </c>
      <c r="AE6" s="5">
        <f ca="1" t="shared" si="4"/>
        <v>0.172046</v>
      </c>
      <c r="AF6" s="5">
        <f ca="1" t="shared" si="5"/>
        <v>0.871339</v>
      </c>
      <c r="AG6" s="5">
        <f ca="1" t="shared" si="5"/>
        <v>0.09738179999999999</v>
      </c>
      <c r="AH6" s="5">
        <f ca="1" t="shared" si="5"/>
        <v>-0.227225</v>
      </c>
      <c r="AI6" s="5">
        <f ca="1" t="shared" si="5"/>
        <v>0.012873599999999999</v>
      </c>
      <c r="AJ6" s="5">
        <f ca="1" t="shared" si="5"/>
        <v>-0.0537249</v>
      </c>
      <c r="AK6" s="5">
        <f ca="1" t="shared" si="5"/>
        <v>0.08689659999999999</v>
      </c>
      <c r="AL6" s="5">
        <f ca="1" t="shared" si="5"/>
        <v>0.210073</v>
      </c>
      <c r="AM6" s="5">
        <f ca="1" t="shared" si="5"/>
        <v>0.0648325</v>
      </c>
    </row>
    <row r="7" spans="2:39" ht="12.75">
      <c r="B7">
        <v>6</v>
      </c>
      <c r="C7" s="3">
        <v>0.000134293</v>
      </c>
      <c r="D7" s="3">
        <v>-0.000328731</v>
      </c>
      <c r="S7">
        <v>3</v>
      </c>
      <c r="U7" s="5">
        <f ca="1" t="shared" si="2"/>
        <v>14.59</v>
      </c>
      <c r="V7" s="5">
        <f t="shared" si="6"/>
        <v>14.961</v>
      </c>
      <c r="W7" s="6">
        <f ca="1" t="shared" si="3"/>
        <v>0.105484</v>
      </c>
      <c r="X7" s="5">
        <f ca="1" t="shared" si="4"/>
        <v>-2.84033</v>
      </c>
      <c r="Y7" s="5">
        <f ca="1" t="shared" si="4"/>
        <v>-27.840400000000002</v>
      </c>
      <c r="Z7" s="5">
        <f ca="1" t="shared" si="4"/>
        <v>0.7959569999999999</v>
      </c>
      <c r="AA7" s="5">
        <f ca="1" t="shared" si="4"/>
        <v>5.388870000000001</v>
      </c>
      <c r="AB7" s="5">
        <f ca="1" t="shared" si="4"/>
        <v>0.21100100000000002</v>
      </c>
      <c r="AC7" s="5">
        <f ca="1" t="shared" si="4"/>
        <v>1.38322</v>
      </c>
      <c r="AD7" s="5">
        <f ca="1" t="shared" si="4"/>
        <v>-0.0455733</v>
      </c>
      <c r="AE7" s="5">
        <f ca="1" t="shared" si="4"/>
        <v>0.229066</v>
      </c>
      <c r="AF7" s="5">
        <f ca="1" t="shared" si="5"/>
        <v>0.8717929999999999</v>
      </c>
      <c r="AG7" s="5">
        <f ca="1" t="shared" si="5"/>
        <v>0.033527499999999995</v>
      </c>
      <c r="AH7" s="5">
        <f ca="1" t="shared" si="5"/>
        <v>-0.20151200000000002</v>
      </c>
      <c r="AI7" s="5">
        <f ca="1" t="shared" si="5"/>
        <v>-0.0111924</v>
      </c>
      <c r="AJ7" s="5">
        <f ca="1" t="shared" si="5"/>
        <v>-0.0227246</v>
      </c>
      <c r="AK7" s="5">
        <f ca="1" t="shared" si="5"/>
        <v>0.038854299999999994</v>
      </c>
      <c r="AL7" s="5">
        <f ca="1" t="shared" si="5"/>
        <v>-0.040261700000000004</v>
      </c>
      <c r="AM7" s="5">
        <f ca="1" t="shared" si="5"/>
        <v>-0.137996</v>
      </c>
    </row>
    <row r="8" spans="2:39" ht="12.75">
      <c r="B8">
        <v>7</v>
      </c>
      <c r="C8" s="3">
        <v>-4.6649E-05</v>
      </c>
      <c r="D8" s="3">
        <v>0.000132452</v>
      </c>
      <c r="S8">
        <v>4</v>
      </c>
      <c r="U8" s="5">
        <f ca="1" t="shared" si="2"/>
        <v>19.53</v>
      </c>
      <c r="V8" s="5">
        <f t="shared" si="6"/>
        <v>19.901</v>
      </c>
      <c r="W8" s="6">
        <f ca="1" t="shared" si="3"/>
        <v>0.138294</v>
      </c>
      <c r="X8" s="5">
        <f ca="1" t="shared" si="4"/>
        <v>-2.88438</v>
      </c>
      <c r="Y8" s="5">
        <f ca="1" t="shared" si="4"/>
        <v>-28.840200000000003</v>
      </c>
      <c r="Z8" s="5">
        <f ca="1" t="shared" si="4"/>
        <v>0.711453</v>
      </c>
      <c r="AA8" s="5">
        <f ca="1" t="shared" si="4"/>
        <v>5.03062</v>
      </c>
      <c r="AB8" s="5">
        <f ca="1" t="shared" si="4"/>
        <v>0.23694</v>
      </c>
      <c r="AC8" s="5">
        <f ca="1" t="shared" si="4"/>
        <v>1.27114</v>
      </c>
      <c r="AD8" s="5">
        <f ca="1" t="shared" si="4"/>
        <v>-0.0390046</v>
      </c>
      <c r="AE8" s="5">
        <f ca="1" t="shared" si="4"/>
        <v>0.6385540000000001</v>
      </c>
      <c r="AF8" s="5">
        <f ca="1" t="shared" si="5"/>
        <v>0.9315169999999999</v>
      </c>
      <c r="AG8" s="5">
        <f ca="1" t="shared" si="5"/>
        <v>0.00654364</v>
      </c>
      <c r="AH8" s="5">
        <f ca="1" t="shared" si="5"/>
        <v>-0.20813800000000002</v>
      </c>
      <c r="AI8" s="5">
        <f ca="1" t="shared" si="5"/>
        <v>-0.033277</v>
      </c>
      <c r="AJ8" s="5">
        <f ca="1" t="shared" si="5"/>
        <v>-0.0474528</v>
      </c>
      <c r="AK8" s="5">
        <f ca="1" t="shared" si="5"/>
        <v>0.0723365</v>
      </c>
      <c r="AL8" s="5">
        <f ca="1" t="shared" si="5"/>
        <v>0.021504199999999998</v>
      </c>
      <c r="AM8" s="5">
        <f ca="1" t="shared" si="5"/>
        <v>0.235626</v>
      </c>
    </row>
    <row r="9" spans="2:39" ht="12.75">
      <c r="B9">
        <v>8</v>
      </c>
      <c r="C9" s="3">
        <v>0.000205668</v>
      </c>
      <c r="D9" s="3">
        <v>0.000113924</v>
      </c>
      <c r="S9">
        <v>5</v>
      </c>
      <c r="U9" s="5">
        <f ca="1" t="shared" si="2"/>
        <v>24.48</v>
      </c>
      <c r="V9" s="5">
        <f t="shared" si="6"/>
        <v>24.851</v>
      </c>
      <c r="W9" s="6">
        <f ca="1" t="shared" si="3"/>
        <v>0.166761</v>
      </c>
      <c r="X9" s="5">
        <f ca="1" t="shared" si="4"/>
        <v>-3.04559</v>
      </c>
      <c r="Y9" s="5">
        <f ca="1" t="shared" si="4"/>
        <v>-30.447400000000002</v>
      </c>
      <c r="Z9" s="5">
        <f ca="1" t="shared" si="4"/>
        <v>0.674263</v>
      </c>
      <c r="AA9" s="5">
        <f ca="1" t="shared" si="4"/>
        <v>4.2724400000000005</v>
      </c>
      <c r="AB9" s="5">
        <f ca="1" t="shared" si="4"/>
        <v>0.259896</v>
      </c>
      <c r="AC9" s="5">
        <f ca="1" t="shared" si="4"/>
        <v>1.12401</v>
      </c>
      <c r="AD9" s="5">
        <f ca="1" t="shared" si="4"/>
        <v>-0.0697433</v>
      </c>
      <c r="AE9" s="5">
        <f ca="1" t="shared" si="4"/>
        <v>-0.0245896</v>
      </c>
      <c r="AF9" s="5">
        <f ca="1" t="shared" si="5"/>
        <v>1.4932699999999999</v>
      </c>
      <c r="AG9" s="5">
        <f ca="1" t="shared" si="5"/>
        <v>-0.051546499999999995</v>
      </c>
      <c r="AH9" s="5">
        <f ca="1" t="shared" si="5"/>
        <v>-0.052260499999999994</v>
      </c>
      <c r="AI9" s="5">
        <f ca="1" t="shared" si="5"/>
        <v>-0.0380308</v>
      </c>
      <c r="AJ9" s="5">
        <f ca="1" t="shared" si="5"/>
        <v>0.0442194</v>
      </c>
      <c r="AK9" s="5">
        <f ca="1" t="shared" si="5"/>
        <v>-0.03966359999999999</v>
      </c>
      <c r="AL9" s="5">
        <f ca="1" t="shared" si="5"/>
        <v>-0.15106999999999998</v>
      </c>
      <c r="AM9" s="5">
        <f ca="1" t="shared" si="5"/>
        <v>-0.0591512</v>
      </c>
    </row>
    <row r="10" spans="2:39" ht="12.75">
      <c r="B10">
        <v>9</v>
      </c>
      <c r="C10" s="3">
        <v>0.000436806</v>
      </c>
      <c r="D10" s="3">
        <v>-8.86548E-05</v>
      </c>
      <c r="S10">
        <v>6</v>
      </c>
      <c r="U10" s="5">
        <f ca="1" t="shared" si="2"/>
        <v>29.43</v>
      </c>
      <c r="V10" s="5">
        <f t="shared" si="6"/>
        <v>29.801</v>
      </c>
      <c r="W10" s="6">
        <f ca="1" t="shared" si="3"/>
        <v>0.189233</v>
      </c>
      <c r="X10" s="5">
        <f ca="1" t="shared" si="4"/>
        <v>-3.29856</v>
      </c>
      <c r="Y10" s="5">
        <f ca="1" t="shared" si="4"/>
        <v>-32.585</v>
      </c>
      <c r="Z10" s="5">
        <f ca="1" t="shared" si="4"/>
        <v>0.494715</v>
      </c>
      <c r="AA10" s="5">
        <f ca="1" t="shared" si="4"/>
        <v>3.3603099999999997</v>
      </c>
      <c r="AB10" s="5">
        <f ca="1" t="shared" si="4"/>
        <v>0.196102</v>
      </c>
      <c r="AC10" s="5">
        <f ca="1" t="shared" si="4"/>
        <v>0.83197</v>
      </c>
      <c r="AD10" s="5">
        <f ca="1" t="shared" si="4"/>
        <v>-0.0235263</v>
      </c>
      <c r="AE10" s="5">
        <f ca="1" t="shared" si="4"/>
        <v>0.0896582</v>
      </c>
      <c r="AF10" s="5">
        <f ca="1" t="shared" si="5"/>
        <v>2.36423</v>
      </c>
      <c r="AG10" s="5">
        <f ca="1" t="shared" si="5"/>
        <v>-0.0665399</v>
      </c>
      <c r="AH10" s="5">
        <f ca="1" t="shared" si="5"/>
        <v>0.0989346</v>
      </c>
      <c r="AI10" s="5">
        <f ca="1" t="shared" si="5"/>
        <v>-0.075376</v>
      </c>
      <c r="AJ10" s="5">
        <f ca="1" t="shared" si="5"/>
        <v>0.037302</v>
      </c>
      <c r="AK10" s="5">
        <f ca="1" t="shared" si="5"/>
        <v>0.0886769</v>
      </c>
      <c r="AL10" s="5">
        <f ca="1" t="shared" si="5"/>
        <v>-0.027346</v>
      </c>
      <c r="AM10" s="5">
        <f ca="1" t="shared" si="5"/>
        <v>0.0332314</v>
      </c>
    </row>
    <row r="11" spans="2:39" ht="12.75">
      <c r="B11">
        <v>10</v>
      </c>
      <c r="C11" s="3">
        <v>0.000145946</v>
      </c>
      <c r="D11" s="3">
        <v>6.33898E-06</v>
      </c>
      <c r="S11">
        <v>7</v>
      </c>
      <c r="U11" s="5">
        <f ca="1" t="shared" si="2"/>
        <v>24.71</v>
      </c>
      <c r="V11" s="5">
        <f t="shared" si="6"/>
        <v>25.081</v>
      </c>
      <c r="W11" s="6">
        <f ca="1" t="shared" si="3"/>
        <v>0.168314</v>
      </c>
      <c r="X11" s="5">
        <f ca="1" t="shared" si="4"/>
        <v>-2.98598</v>
      </c>
      <c r="Y11" s="5">
        <f ca="1" t="shared" si="4"/>
        <v>-30.3077</v>
      </c>
      <c r="Z11" s="5">
        <f ca="1" t="shared" si="4"/>
        <v>0.615601</v>
      </c>
      <c r="AA11" s="5">
        <f ca="1" t="shared" si="4"/>
        <v>4.31145</v>
      </c>
      <c r="AB11" s="5">
        <f ca="1" t="shared" si="4"/>
        <v>0.21430600000000002</v>
      </c>
      <c r="AC11" s="5">
        <f ca="1" t="shared" si="4"/>
        <v>1.09419</v>
      </c>
      <c r="AD11" s="5">
        <f ca="1" t="shared" si="4"/>
        <v>-0.0294794</v>
      </c>
      <c r="AE11" s="5">
        <f ca="1" t="shared" si="4"/>
        <v>0.265252</v>
      </c>
      <c r="AF11" s="5">
        <f ca="1" t="shared" si="5"/>
        <v>1.65454</v>
      </c>
      <c r="AG11" s="5">
        <f ca="1" t="shared" si="5"/>
        <v>-0.09785959999999999</v>
      </c>
      <c r="AH11" s="5">
        <f ca="1" t="shared" si="5"/>
        <v>-0.07928629999999999</v>
      </c>
      <c r="AI11" s="5">
        <f ca="1" t="shared" si="5"/>
        <v>-0.0533543</v>
      </c>
      <c r="AJ11" s="5">
        <f ca="1" t="shared" si="5"/>
        <v>-0.0009014289999999999</v>
      </c>
      <c r="AK11" s="5">
        <f ca="1" t="shared" si="5"/>
        <v>0.04054289999999999</v>
      </c>
      <c r="AL11" s="5">
        <f ca="1" t="shared" si="5"/>
        <v>0.039613100000000005</v>
      </c>
      <c r="AM11" s="5">
        <f ca="1" t="shared" si="5"/>
        <v>-0.0464943</v>
      </c>
    </row>
    <row r="12" spans="2:39" ht="12.75">
      <c r="B12">
        <v>11</v>
      </c>
      <c r="C12" s="3">
        <v>-0.000206754</v>
      </c>
      <c r="D12" s="3">
        <v>5.98462E-06</v>
      </c>
      <c r="S12">
        <v>8</v>
      </c>
      <c r="U12" s="5">
        <f ca="1" t="shared" si="2"/>
        <v>19.74</v>
      </c>
      <c r="V12" s="5">
        <f t="shared" si="6"/>
        <v>20.110999999999997</v>
      </c>
      <c r="W12" s="6">
        <f ca="1" t="shared" si="3"/>
        <v>0.140232</v>
      </c>
      <c r="X12" s="5">
        <f ca="1" t="shared" si="4"/>
        <v>-2.75389</v>
      </c>
      <c r="Y12" s="5">
        <f ca="1" t="shared" si="4"/>
        <v>-28.6702</v>
      </c>
      <c r="Z12" s="5">
        <f ca="1" t="shared" si="4"/>
        <v>0.720761</v>
      </c>
      <c r="AA12" s="5">
        <f ca="1" t="shared" si="4"/>
        <v>5.01625</v>
      </c>
      <c r="AB12" s="5">
        <f ca="1" t="shared" si="4"/>
        <v>0.19506900000000002</v>
      </c>
      <c r="AC12" s="5">
        <f ca="1" t="shared" si="4"/>
        <v>1.24547</v>
      </c>
      <c r="AD12" s="5">
        <f ca="1" t="shared" si="4"/>
        <v>0.029685</v>
      </c>
      <c r="AE12" s="5">
        <f ca="1" t="shared" si="4"/>
        <v>0.367955</v>
      </c>
      <c r="AF12" s="5">
        <f ca="1" t="shared" si="5"/>
        <v>1.03315</v>
      </c>
      <c r="AG12" s="5">
        <f ca="1" t="shared" si="5"/>
        <v>-0.0095074</v>
      </c>
      <c r="AH12" s="5">
        <f ca="1" t="shared" si="5"/>
        <v>-0.209387</v>
      </c>
      <c r="AI12" s="5">
        <f ca="1" t="shared" si="5"/>
        <v>-0.0675927</v>
      </c>
      <c r="AJ12" s="5">
        <f ca="1" t="shared" si="5"/>
        <v>-0.0634873</v>
      </c>
      <c r="AK12" s="5">
        <f ca="1" t="shared" si="5"/>
        <v>0.09769240000000001</v>
      </c>
      <c r="AL12" s="5">
        <f ca="1" t="shared" si="5"/>
        <v>0.09778469999999999</v>
      </c>
      <c r="AM12" s="5">
        <f ca="1" t="shared" si="5"/>
        <v>-0.154161</v>
      </c>
    </row>
    <row r="13" spans="2:39" ht="12.75">
      <c r="B13">
        <v>12</v>
      </c>
      <c r="C13" s="3">
        <v>-0.000489549</v>
      </c>
      <c r="D13" s="3">
        <v>-0.00022308</v>
      </c>
      <c r="S13">
        <v>9</v>
      </c>
      <c r="U13" s="5">
        <f ca="1" t="shared" si="2"/>
        <v>14.79</v>
      </c>
      <c r="V13" s="5">
        <f t="shared" si="6"/>
        <v>15.161</v>
      </c>
      <c r="W13" s="6">
        <f ca="1" t="shared" si="3"/>
        <v>0.107256</v>
      </c>
      <c r="X13" s="5">
        <f ca="1" t="shared" si="4"/>
        <v>-2.72413</v>
      </c>
      <c r="Y13" s="5">
        <f ca="1" t="shared" si="4"/>
        <v>-27.686</v>
      </c>
      <c r="Z13" s="5">
        <f ca="1" t="shared" si="4"/>
        <v>0.751098</v>
      </c>
      <c r="AA13" s="5">
        <f ca="1" t="shared" si="4"/>
        <v>5.523350000000001</v>
      </c>
      <c r="AB13" s="5">
        <f ca="1" t="shared" si="4"/>
        <v>0.14914</v>
      </c>
      <c r="AC13" s="5">
        <f ca="1" t="shared" si="4"/>
        <v>1.21923</v>
      </c>
      <c r="AD13" s="5">
        <f ca="1" t="shared" si="4"/>
        <v>0.110751</v>
      </c>
      <c r="AE13" s="5">
        <f ca="1" t="shared" si="4"/>
        <v>0.511749</v>
      </c>
      <c r="AF13" s="5">
        <f ca="1" t="shared" si="5"/>
        <v>0.9808</v>
      </c>
      <c r="AG13" s="5">
        <f ca="1" t="shared" si="5"/>
        <v>0.0164292</v>
      </c>
      <c r="AH13" s="5">
        <f ca="1" t="shared" si="5"/>
        <v>-0.258023</v>
      </c>
      <c r="AI13" s="5">
        <f ca="1" t="shared" si="5"/>
        <v>-0.06198820000000001</v>
      </c>
      <c r="AJ13" s="5">
        <f ca="1" t="shared" si="5"/>
        <v>-0.0346647</v>
      </c>
      <c r="AK13" s="5">
        <f ca="1" t="shared" si="5"/>
        <v>0.0109593</v>
      </c>
      <c r="AL13" s="5">
        <f ca="1" t="shared" si="5"/>
        <v>0.150422</v>
      </c>
      <c r="AM13" s="5">
        <f ca="1" t="shared" si="5"/>
        <v>-0.0677456</v>
      </c>
    </row>
    <row r="14" spans="2:39" ht="12.75">
      <c r="B14">
        <v>13</v>
      </c>
      <c r="C14" s="3">
        <v>0.00141498</v>
      </c>
      <c r="D14" s="3">
        <v>0.00165206</v>
      </c>
      <c r="S14">
        <v>10</v>
      </c>
      <c r="U14" s="5">
        <f ca="1" t="shared" si="2"/>
        <v>9.82</v>
      </c>
      <c r="V14" s="5">
        <f t="shared" si="6"/>
        <v>10.191</v>
      </c>
      <c r="W14" s="6">
        <f ca="1" t="shared" si="3"/>
        <v>0.0726898</v>
      </c>
      <c r="X14" s="5">
        <f ca="1" t="shared" si="4"/>
        <v>-2.63985</v>
      </c>
      <c r="Y14" s="5">
        <f ca="1" t="shared" si="4"/>
        <v>-27.4282</v>
      </c>
      <c r="Z14" s="5">
        <f ca="1" t="shared" si="4"/>
        <v>0.7706439999999999</v>
      </c>
      <c r="AA14" s="5">
        <f ca="1" t="shared" si="4"/>
        <v>5.585240000000001</v>
      </c>
      <c r="AB14" s="5">
        <f ca="1" t="shared" si="4"/>
        <v>0.137228</v>
      </c>
      <c r="AC14" s="5">
        <f ca="1" t="shared" si="4"/>
        <v>1.3717499999999998</v>
      </c>
      <c r="AD14" s="5">
        <f ca="1" t="shared" si="4"/>
        <v>0.0898881</v>
      </c>
      <c r="AE14" s="5">
        <f ca="1" t="shared" si="4"/>
        <v>0.28909799999999997</v>
      </c>
      <c r="AF14" s="5">
        <f ca="1" t="shared" si="5"/>
        <v>1.0139799999999999</v>
      </c>
      <c r="AG14" s="5">
        <f ca="1" t="shared" si="5"/>
        <v>0.0923918</v>
      </c>
      <c r="AH14" s="5">
        <f ca="1" t="shared" si="5"/>
        <v>-0.24943099999999999</v>
      </c>
      <c r="AI14" s="5">
        <f ca="1" t="shared" si="5"/>
        <v>-0.0356785</v>
      </c>
      <c r="AJ14" s="5">
        <f ca="1" t="shared" si="5"/>
        <v>-0.0273685</v>
      </c>
      <c r="AK14" s="5">
        <f ca="1" t="shared" si="5"/>
        <v>0.0815693</v>
      </c>
      <c r="AL14" s="5">
        <f ca="1" t="shared" si="5"/>
        <v>-0.148669</v>
      </c>
      <c r="AM14" s="5">
        <f ca="1" t="shared" si="5"/>
        <v>-0.38302</v>
      </c>
    </row>
    <row r="15" spans="2:39" ht="12.75">
      <c r="B15">
        <v>14</v>
      </c>
      <c r="C15" s="3">
        <v>0.00216777</v>
      </c>
      <c r="D15" s="3">
        <v>0.000174072</v>
      </c>
      <c r="S15">
        <v>11</v>
      </c>
      <c r="U15" s="5">
        <f ca="1" t="shared" si="2"/>
        <v>4.88</v>
      </c>
      <c r="V15" s="5">
        <f t="shared" si="6"/>
        <v>5.2509999999999994</v>
      </c>
      <c r="W15" s="6">
        <f ca="1" t="shared" si="3"/>
        <v>0.0377453</v>
      </c>
      <c r="X15" s="5">
        <f ca="1" t="shared" si="4"/>
        <v>-2.5629899999999997</v>
      </c>
      <c r="Y15" s="5">
        <f ca="1" t="shared" si="4"/>
        <v>-27.5508</v>
      </c>
      <c r="Z15" s="5">
        <f ca="1" t="shared" si="4"/>
        <v>0.794263</v>
      </c>
      <c r="AA15" s="5">
        <f ca="1" t="shared" si="4"/>
        <v>5.77779</v>
      </c>
      <c r="AB15" s="5">
        <f ca="1" t="shared" si="4"/>
        <v>0.255593</v>
      </c>
      <c r="AC15" s="5">
        <f ca="1" t="shared" si="4"/>
        <v>1.3365799999999999</v>
      </c>
      <c r="AD15" s="5">
        <f ca="1" t="shared" si="4"/>
        <v>0.047209900000000006</v>
      </c>
      <c r="AE15" s="5">
        <f ca="1" t="shared" si="4"/>
        <v>0.249175</v>
      </c>
      <c r="AF15" s="5">
        <f ca="1" t="shared" si="5"/>
        <v>1.09056</v>
      </c>
      <c r="AG15" s="5">
        <f ca="1" t="shared" si="5"/>
        <v>0.085111</v>
      </c>
      <c r="AH15" s="5">
        <f ca="1" t="shared" si="5"/>
        <v>-0.28535699999999997</v>
      </c>
      <c r="AI15" s="5">
        <f ca="1" t="shared" si="5"/>
        <v>0.023294500000000003</v>
      </c>
      <c r="AJ15" s="5">
        <f ca="1" t="shared" si="5"/>
        <v>-0.00164165</v>
      </c>
      <c r="AK15" s="5">
        <f ca="1" t="shared" si="5"/>
        <v>0.08699509999999999</v>
      </c>
      <c r="AL15" s="5">
        <f ca="1" t="shared" si="5"/>
        <v>0.100613</v>
      </c>
      <c r="AM15" s="5">
        <f ca="1" t="shared" si="5"/>
        <v>-0.0867477</v>
      </c>
    </row>
    <row r="16" spans="1:39" ht="12.75">
      <c r="A16" t="s">
        <v>11</v>
      </c>
      <c r="B16" t="s">
        <v>35</v>
      </c>
      <c r="C16" t="s">
        <v>36</v>
      </c>
      <c r="D16" t="s">
        <v>37</v>
      </c>
      <c r="E16">
        <v>4141349</v>
      </c>
      <c r="F16" t="s">
        <v>38</v>
      </c>
      <c r="G16" t="s">
        <v>37</v>
      </c>
      <c r="H16">
        <v>0</v>
      </c>
      <c r="I16" t="s">
        <v>39</v>
      </c>
      <c r="J16" t="s">
        <v>37</v>
      </c>
      <c r="K16">
        <v>0</v>
      </c>
      <c r="L16" t="s">
        <v>40</v>
      </c>
      <c r="M16" t="s">
        <v>37</v>
      </c>
      <c r="N16">
        <v>4.67</v>
      </c>
      <c r="O16" t="s">
        <v>41</v>
      </c>
      <c r="P16" t="s">
        <v>37</v>
      </c>
      <c r="Q16" s="3">
        <v>0.0360784</v>
      </c>
      <c r="S16">
        <v>12</v>
      </c>
      <c r="U16" s="5">
        <f ca="1" t="shared" si="2"/>
        <v>-0.36</v>
      </c>
      <c r="V16" s="5">
        <f t="shared" si="6"/>
        <v>0.01100000000000001</v>
      </c>
      <c r="W16" s="6">
        <f ca="1" t="shared" si="3"/>
        <v>0.000250784</v>
      </c>
      <c r="X16" s="5">
        <f ca="1" t="shared" si="4"/>
        <v>1.34944</v>
      </c>
      <c r="Y16" s="5">
        <f ca="1" t="shared" si="4"/>
        <v>-80.9725</v>
      </c>
      <c r="Z16" s="5">
        <f ca="1" t="shared" si="4"/>
        <v>5.47697</v>
      </c>
      <c r="AA16" s="5">
        <f ca="1" t="shared" si="4"/>
        <v>29.0517</v>
      </c>
      <c r="AB16" s="5">
        <f ca="1" t="shared" si="4"/>
        <v>-2.9279399999999995</v>
      </c>
      <c r="AC16" s="5">
        <f ca="1" t="shared" si="4"/>
        <v>-0.689946</v>
      </c>
      <c r="AD16" s="5">
        <f ca="1" t="shared" si="4"/>
        <v>4.5865599999999995</v>
      </c>
      <c r="AE16" s="5">
        <f ca="1" t="shared" si="4"/>
        <v>-9.21328</v>
      </c>
      <c r="AF16" s="5">
        <f ca="1" t="shared" si="5"/>
        <v>35.7947</v>
      </c>
      <c r="AG16" s="5">
        <f ca="1" t="shared" si="5"/>
        <v>-32.313</v>
      </c>
      <c r="AH16" s="5">
        <f ca="1" t="shared" si="5"/>
        <v>0.567246</v>
      </c>
      <c r="AI16" s="5">
        <f ca="1" t="shared" si="5"/>
        <v>25.967</v>
      </c>
      <c r="AJ16" s="5">
        <f ca="1" t="shared" si="5"/>
        <v>1.99095</v>
      </c>
      <c r="AK16" s="5">
        <f ca="1" t="shared" si="5"/>
        <v>0.139092</v>
      </c>
      <c r="AL16" s="5">
        <f ca="1" t="shared" si="5"/>
        <v>-1.48151</v>
      </c>
      <c r="AM16" s="5">
        <f ca="1" t="shared" si="5"/>
        <v>-2.134</v>
      </c>
    </row>
    <row r="17" spans="1:4" ht="12.75">
      <c r="A17" t="s">
        <v>11</v>
      </c>
      <c r="B17" t="s">
        <v>42</v>
      </c>
      <c r="C17" t="s">
        <v>43</v>
      </c>
      <c r="D17" t="s">
        <v>44</v>
      </c>
    </row>
    <row r="18" spans="2:4" ht="12.75">
      <c r="B18">
        <v>2</v>
      </c>
      <c r="C18" s="3">
        <v>0.000272946</v>
      </c>
      <c r="D18" s="3">
        <v>-9.74226E-05</v>
      </c>
    </row>
    <row r="19" spans="2:31" ht="13.5" thickBot="1">
      <c r="B19">
        <v>3</v>
      </c>
      <c r="C19" s="3">
        <v>0.00277845</v>
      </c>
      <c r="D19" s="3">
        <v>-7.66192E-06</v>
      </c>
      <c r="X19">
        <v>1</v>
      </c>
      <c r="Y19">
        <v>2</v>
      </c>
      <c r="Z19">
        <v>3</v>
      </c>
      <c r="AA19">
        <v>4</v>
      </c>
      <c r="AB19">
        <v>5</v>
      </c>
      <c r="AC19">
        <v>6</v>
      </c>
      <c r="AD19">
        <v>7</v>
      </c>
      <c r="AE19">
        <v>8</v>
      </c>
    </row>
    <row r="20" spans="2:35" ht="12.75">
      <c r="B20">
        <v>4</v>
      </c>
      <c r="C20" s="3">
        <v>-8.44134E-05</v>
      </c>
      <c r="D20" s="3">
        <v>1.93736E-05</v>
      </c>
      <c r="V20" t="s">
        <v>65</v>
      </c>
      <c r="X20" s="9" t="s">
        <v>49</v>
      </c>
      <c r="Y20" s="9" t="s">
        <v>50</v>
      </c>
      <c r="Z20" s="9" t="s">
        <v>51</v>
      </c>
      <c r="AA20" s="9" t="s">
        <v>52</v>
      </c>
      <c r="AB20" s="9" t="s">
        <v>53</v>
      </c>
      <c r="AC20" s="9" t="s">
        <v>54</v>
      </c>
      <c r="AD20" s="9" t="s">
        <v>55</v>
      </c>
      <c r="AE20" s="9" t="s">
        <v>56</v>
      </c>
      <c r="AF20" s="9" t="s">
        <v>66</v>
      </c>
      <c r="AH20" s="10"/>
      <c r="AI20" s="11" t="s">
        <v>67</v>
      </c>
    </row>
    <row r="21" spans="2:35" ht="13.5" thickBot="1">
      <c r="B21">
        <v>5</v>
      </c>
      <c r="C21" s="3">
        <v>-0.000570195</v>
      </c>
      <c r="D21" s="3">
        <v>-4.50825E-06</v>
      </c>
      <c r="U21" t="s">
        <v>40</v>
      </c>
      <c r="W21" s="9" t="s">
        <v>38</v>
      </c>
      <c r="X21" s="5">
        <f>X6</f>
        <v>-2.82129</v>
      </c>
      <c r="Y21" s="5">
        <f aca="true" t="shared" si="7" ref="Y21:AE21">Y6</f>
        <v>-27.4854</v>
      </c>
      <c r="Z21" s="5">
        <f t="shared" si="7"/>
        <v>0.837021</v>
      </c>
      <c r="AA21" s="5">
        <f t="shared" si="7"/>
        <v>5.545870000000001</v>
      </c>
      <c r="AB21" s="5">
        <f t="shared" si="7"/>
        <v>0.25961</v>
      </c>
      <c r="AC21" s="5">
        <f t="shared" si="7"/>
        <v>1.33904</v>
      </c>
      <c r="AD21" s="5">
        <f t="shared" si="7"/>
        <v>0.128159</v>
      </c>
      <c r="AE21" s="5">
        <f t="shared" si="7"/>
        <v>0.172046</v>
      </c>
      <c r="AH21" s="12"/>
      <c r="AI21" s="13">
        <f>-X21/(2*Y21)</f>
        <v>-0.051323429893689015</v>
      </c>
    </row>
    <row r="22" spans="2:32" ht="12.75">
      <c r="B22">
        <v>6</v>
      </c>
      <c r="C22" s="3">
        <v>-2.73745E-05</v>
      </c>
      <c r="D22" s="3">
        <v>2.98349E-06</v>
      </c>
      <c r="U22" s="5">
        <f>V6</f>
        <v>9.971</v>
      </c>
      <c r="W22" s="14">
        <v>-0.8</v>
      </c>
      <c r="X22" s="15">
        <f>X$21*$W22^X$19</f>
        <v>2.257032</v>
      </c>
      <c r="Y22" s="15">
        <f aca="true" t="shared" si="8" ref="Y22:AE22">Y$21*$W22^Y$19</f>
        <v>-17.590656000000003</v>
      </c>
      <c r="Z22" s="15">
        <f t="shared" si="8"/>
        <v>-0.4285547520000001</v>
      </c>
      <c r="AA22" s="15">
        <f t="shared" si="8"/>
        <v>2.2715883520000015</v>
      </c>
      <c r="AB22" s="15">
        <f t="shared" si="8"/>
        <v>-0.08506900480000006</v>
      </c>
      <c r="AC22" s="15">
        <f t="shared" si="8"/>
        <v>0.3510213017600002</v>
      </c>
      <c r="AD22" s="15">
        <f t="shared" si="8"/>
        <v>-0.02687689031680002</v>
      </c>
      <c r="AE22" s="15">
        <f t="shared" si="8"/>
        <v>0.028864529039360026</v>
      </c>
      <c r="AF22" s="15">
        <f>SUM(X22:AE22)</f>
        <v>-13.22265046431744</v>
      </c>
    </row>
    <row r="23" spans="2:32" ht="12.75">
      <c r="B23">
        <v>7</v>
      </c>
      <c r="C23" s="3">
        <v>-0.000127987</v>
      </c>
      <c r="D23" s="3">
        <v>-3.19945E-06</v>
      </c>
      <c r="W23" s="14">
        <v>-0.7</v>
      </c>
      <c r="X23" s="15">
        <f aca="true" t="shared" si="9" ref="X23:AE38">X$21*$W23^X$19</f>
        <v>1.9749029999999999</v>
      </c>
      <c r="Y23" s="15">
        <f t="shared" si="9"/>
        <v>-13.467845999999998</v>
      </c>
      <c r="Z23" s="15">
        <f t="shared" si="9"/>
        <v>-0.28709820299999994</v>
      </c>
      <c r="AA23" s="15">
        <f t="shared" si="9"/>
        <v>1.3315633869999997</v>
      </c>
      <c r="AB23" s="15">
        <f t="shared" si="9"/>
        <v>-0.04363265269999999</v>
      </c>
      <c r="AC23" s="15">
        <f t="shared" si="9"/>
        <v>0.15753671695999993</v>
      </c>
      <c r="AD23" s="15">
        <f t="shared" si="9"/>
        <v>-0.010554444733699993</v>
      </c>
      <c r="AE23" s="15">
        <f t="shared" si="9"/>
        <v>0.009918109528459994</v>
      </c>
      <c r="AF23" s="15">
        <f aca="true" t="shared" si="10" ref="AF23:AF38">SUM(X23:AE23)</f>
        <v>-10.335210086945239</v>
      </c>
    </row>
    <row r="24" spans="2:32" ht="12.75">
      <c r="B24">
        <v>8</v>
      </c>
      <c r="C24" s="3">
        <v>4.4011E-07</v>
      </c>
      <c r="D24" s="3">
        <v>-1.75539E-06</v>
      </c>
      <c r="W24" s="14">
        <v>-0.6</v>
      </c>
      <c r="X24" s="15">
        <f t="shared" si="9"/>
        <v>1.6927739999999998</v>
      </c>
      <c r="Y24" s="15">
        <f t="shared" si="9"/>
        <v>-9.894744</v>
      </c>
      <c r="Z24" s="15">
        <f t="shared" si="9"/>
        <v>-0.180796536</v>
      </c>
      <c r="AA24" s="15">
        <f t="shared" si="9"/>
        <v>0.7187447520000001</v>
      </c>
      <c r="AB24" s="15">
        <f t="shared" si="9"/>
        <v>-0.0201872736</v>
      </c>
      <c r="AC24" s="15">
        <f t="shared" si="9"/>
        <v>0.062474250239999994</v>
      </c>
      <c r="AD24" s="15">
        <f t="shared" si="9"/>
        <v>-0.0035876317823999994</v>
      </c>
      <c r="AE24" s="15">
        <f t="shared" si="9"/>
        <v>0.0028897121433599997</v>
      </c>
      <c r="AF24" s="15">
        <f t="shared" si="10"/>
        <v>-7.62243272699904</v>
      </c>
    </row>
    <row r="25" spans="2:32" ht="12.75">
      <c r="B25">
        <v>9</v>
      </c>
      <c r="C25" s="3">
        <v>-3.20184E-05</v>
      </c>
      <c r="D25" s="3">
        <v>-4.08348E-06</v>
      </c>
      <c r="W25" s="14">
        <v>-0.5</v>
      </c>
      <c r="X25" s="15">
        <f t="shared" si="9"/>
        <v>1.410645</v>
      </c>
      <c r="Y25" s="15">
        <f t="shared" si="9"/>
        <v>-6.87135</v>
      </c>
      <c r="Z25" s="15">
        <f t="shared" si="9"/>
        <v>-0.104627625</v>
      </c>
      <c r="AA25" s="15">
        <f t="shared" si="9"/>
        <v>0.34661687500000005</v>
      </c>
      <c r="AB25" s="15">
        <f t="shared" si="9"/>
        <v>-0.0081128125</v>
      </c>
      <c r="AC25" s="15">
        <f t="shared" si="9"/>
        <v>0.0209225</v>
      </c>
      <c r="AD25" s="15">
        <f t="shared" si="9"/>
        <v>-0.0010012421875</v>
      </c>
      <c r="AE25" s="15">
        <f t="shared" si="9"/>
        <v>0.0006720546875</v>
      </c>
      <c r="AF25" s="15">
        <f t="shared" si="10"/>
        <v>-5.20623525</v>
      </c>
    </row>
    <row r="26" spans="2:32" ht="12.75">
      <c r="B26">
        <v>10</v>
      </c>
      <c r="C26" s="3">
        <v>1.18848E-05</v>
      </c>
      <c r="D26" s="3">
        <v>3.24908E-05</v>
      </c>
      <c r="W26" s="14">
        <v>-0.4</v>
      </c>
      <c r="X26" s="15">
        <f t="shared" si="9"/>
        <v>1.128516</v>
      </c>
      <c r="Y26" s="15">
        <f t="shared" si="9"/>
        <v>-4.397664000000001</v>
      </c>
      <c r="Z26" s="15">
        <f t="shared" si="9"/>
        <v>-0.05356934400000001</v>
      </c>
      <c r="AA26" s="15">
        <f t="shared" si="9"/>
        <v>0.1419742720000001</v>
      </c>
      <c r="AB26" s="15">
        <f t="shared" si="9"/>
        <v>-0.0026584064000000017</v>
      </c>
      <c r="AC26" s="15">
        <f t="shared" si="9"/>
        <v>0.005484707840000003</v>
      </c>
      <c r="AD26" s="15">
        <f t="shared" si="9"/>
        <v>-0.00020997570560000016</v>
      </c>
      <c r="AE26" s="15">
        <f t="shared" si="9"/>
        <v>0.0001127520665600001</v>
      </c>
      <c r="AF26" s="15">
        <f t="shared" si="10"/>
        <v>-3.178013994199041</v>
      </c>
    </row>
    <row r="27" spans="2:32" ht="12.75">
      <c r="B27">
        <v>11</v>
      </c>
      <c r="C27" s="3">
        <v>7.10631E-05</v>
      </c>
      <c r="D27" s="3">
        <v>1.7083E-05</v>
      </c>
      <c r="W27" s="14">
        <v>-0.3</v>
      </c>
      <c r="X27" s="15">
        <f t="shared" si="9"/>
        <v>0.8463869999999999</v>
      </c>
      <c r="Y27" s="15">
        <f t="shared" si="9"/>
        <v>-2.473686</v>
      </c>
      <c r="Z27" s="15">
        <f t="shared" si="9"/>
        <v>-0.022599567</v>
      </c>
      <c r="AA27" s="15">
        <f t="shared" si="9"/>
        <v>0.044921547000000006</v>
      </c>
      <c r="AB27" s="15">
        <f t="shared" si="9"/>
        <v>-0.0006308523</v>
      </c>
      <c r="AC27" s="15">
        <f t="shared" si="9"/>
        <v>0.0009761601599999999</v>
      </c>
      <c r="AD27" s="15">
        <f t="shared" si="9"/>
        <v>-2.8028373299999995E-05</v>
      </c>
      <c r="AE27" s="15">
        <f t="shared" si="9"/>
        <v>1.1287938059999999E-05</v>
      </c>
      <c r="AF27" s="15">
        <f t="shared" si="10"/>
        <v>-1.60464845257524</v>
      </c>
    </row>
    <row r="28" spans="2:32" ht="12.75">
      <c r="B28">
        <v>12</v>
      </c>
      <c r="C28" s="3">
        <v>-2.7912E-05</v>
      </c>
      <c r="D28" s="3">
        <v>-5.15125E-05</v>
      </c>
      <c r="W28" s="14">
        <v>-0.199999999999999</v>
      </c>
      <c r="X28" s="15">
        <f t="shared" si="9"/>
        <v>0.5642579999999972</v>
      </c>
      <c r="Y28" s="15">
        <f t="shared" si="9"/>
        <v>-1.099415999999989</v>
      </c>
      <c r="Z28" s="15">
        <f t="shared" si="9"/>
        <v>-0.006696167999999902</v>
      </c>
      <c r="AA28" s="15">
        <f t="shared" si="9"/>
        <v>0.008873391999999826</v>
      </c>
      <c r="AB28" s="15">
        <f t="shared" si="9"/>
        <v>-8.307519999999795E-05</v>
      </c>
      <c r="AC28" s="15">
        <f t="shared" si="9"/>
        <v>8.569855999999746E-05</v>
      </c>
      <c r="AD28" s="15">
        <f t="shared" si="9"/>
        <v>-1.6404351999999435E-06</v>
      </c>
      <c r="AE28" s="15">
        <f t="shared" si="9"/>
        <v>4.404377599999826E-07</v>
      </c>
      <c r="AF28" s="15">
        <f t="shared" si="10"/>
        <v>-0.532979352637432</v>
      </c>
    </row>
    <row r="29" spans="2:32" ht="12.75">
      <c r="B29">
        <v>13</v>
      </c>
      <c r="C29" s="3">
        <v>-1.05065E-05</v>
      </c>
      <c r="D29" s="3">
        <v>5.78535E-05</v>
      </c>
      <c r="W29" s="14">
        <v>-0.0999999999999991</v>
      </c>
      <c r="X29" s="15">
        <f t="shared" si="9"/>
        <v>0.28212899999999747</v>
      </c>
      <c r="Y29" s="15">
        <f t="shared" si="9"/>
        <v>-0.2748539999999951</v>
      </c>
      <c r="Z29" s="15">
        <f t="shared" si="9"/>
        <v>-0.0008370209999999775</v>
      </c>
      <c r="AA29" s="15">
        <f t="shared" si="9"/>
        <v>0.0005545869999999802</v>
      </c>
      <c r="AB29" s="15">
        <f t="shared" si="9"/>
        <v>-2.596099999999884E-06</v>
      </c>
      <c r="AC29" s="15">
        <f t="shared" si="9"/>
        <v>1.3390399999999283E-06</v>
      </c>
      <c r="AD29" s="15">
        <f t="shared" si="9"/>
        <v>-1.2815899999999196E-08</v>
      </c>
      <c r="AE29" s="15">
        <f t="shared" si="9"/>
        <v>1.720459999999877E-09</v>
      </c>
      <c r="AF29" s="15">
        <f t="shared" si="10"/>
        <v>0.006991297844562366</v>
      </c>
    </row>
    <row r="30" spans="2:32" ht="12.75">
      <c r="B30">
        <v>14</v>
      </c>
      <c r="C30" s="3">
        <v>-0.000117358</v>
      </c>
      <c r="D30" s="3">
        <v>-1.82413E-05</v>
      </c>
      <c r="W30" s="14">
        <v>9.99200722162641E-16</v>
      </c>
      <c r="X30" s="15">
        <f t="shared" si="9"/>
        <v>-2.8190350054302375E-15</v>
      </c>
      <c r="Y30" s="15">
        <f t="shared" si="9"/>
        <v>-2.744148061677016E-29</v>
      </c>
      <c r="Z30" s="15">
        <f t="shared" si="9"/>
        <v>8.350155667486889E-46</v>
      </c>
      <c r="AA30" s="15">
        <f t="shared" si="9"/>
        <v>5.528160482465519E-60</v>
      </c>
      <c r="AB30" s="15">
        <f t="shared" si="9"/>
        <v>2.585741545838027E-76</v>
      </c>
      <c r="AC30" s="15">
        <f t="shared" si="9"/>
        <v>1.332631227947865E-90</v>
      </c>
      <c r="AD30" s="15">
        <f t="shared" si="9"/>
        <v>1.2744367452155621E-106</v>
      </c>
      <c r="AE30" s="15">
        <f t="shared" si="9"/>
        <v>1.7094897214755343E-121</v>
      </c>
      <c r="AF30" s="15">
        <f t="shared" si="10"/>
        <v>-2.819035005430265E-15</v>
      </c>
    </row>
    <row r="31" spans="1:32" ht="12.75">
      <c r="A31" t="s">
        <v>11</v>
      </c>
      <c r="B31" t="s">
        <v>35</v>
      </c>
      <c r="C31" t="s">
        <v>36</v>
      </c>
      <c r="D31" t="s">
        <v>37</v>
      </c>
      <c r="E31">
        <v>4141349</v>
      </c>
      <c r="F31" t="s">
        <v>38</v>
      </c>
      <c r="G31" t="s">
        <v>37</v>
      </c>
      <c r="H31">
        <v>0</v>
      </c>
      <c r="I31" t="s">
        <v>39</v>
      </c>
      <c r="J31" t="s">
        <v>37</v>
      </c>
      <c r="K31">
        <v>0</v>
      </c>
      <c r="L31" t="s">
        <v>40</v>
      </c>
      <c r="M31" t="s">
        <v>37</v>
      </c>
      <c r="N31">
        <v>9.6</v>
      </c>
      <c r="O31" t="s">
        <v>41</v>
      </c>
      <c r="P31" t="s">
        <v>37</v>
      </c>
      <c r="Q31" s="3">
        <v>0.070941</v>
      </c>
      <c r="W31" s="14">
        <v>0.100000000000001</v>
      </c>
      <c r="X31" s="15">
        <f t="shared" si="9"/>
        <v>-0.2821290000000028</v>
      </c>
      <c r="Y31" s="15">
        <f t="shared" si="9"/>
        <v>-0.27485400000000554</v>
      </c>
      <c r="Z31" s="15">
        <f t="shared" si="9"/>
        <v>0.0008370210000000252</v>
      </c>
      <c r="AA31" s="15">
        <f t="shared" si="9"/>
        <v>0.0005545870000000224</v>
      </c>
      <c r="AB31" s="15">
        <f t="shared" si="9"/>
        <v>2.596100000000131E-06</v>
      </c>
      <c r="AC31" s="15">
        <f t="shared" si="9"/>
        <v>1.339040000000081E-06</v>
      </c>
      <c r="AD31" s="15">
        <f t="shared" si="9"/>
        <v>1.2815900000000903E-08</v>
      </c>
      <c r="AE31" s="15">
        <f t="shared" si="9"/>
        <v>1.7204600000001386E-09</v>
      </c>
      <c r="AF31" s="15">
        <f t="shared" si="10"/>
        <v>-0.5555874423236483</v>
      </c>
    </row>
    <row r="32" spans="1:32" ht="12.75">
      <c r="A32" t="s">
        <v>11</v>
      </c>
      <c r="B32" t="s">
        <v>42</v>
      </c>
      <c r="C32" t="s">
        <v>43</v>
      </c>
      <c r="D32" t="s">
        <v>44</v>
      </c>
      <c r="W32" s="14">
        <v>0.2</v>
      </c>
      <c r="X32" s="15">
        <f t="shared" si="9"/>
        <v>-0.564258</v>
      </c>
      <c r="Y32" s="15">
        <f t="shared" si="9"/>
        <v>-1.0994160000000002</v>
      </c>
      <c r="Z32" s="15">
        <f t="shared" si="9"/>
        <v>0.0066961680000000015</v>
      </c>
      <c r="AA32" s="15">
        <f t="shared" si="9"/>
        <v>0.008873392000000006</v>
      </c>
      <c r="AB32" s="15">
        <f t="shared" si="9"/>
        <v>8.307520000000005E-05</v>
      </c>
      <c r="AC32" s="15">
        <f t="shared" si="9"/>
        <v>8.569856000000004E-05</v>
      </c>
      <c r="AD32" s="15">
        <f t="shared" si="9"/>
        <v>1.6404352000000013E-06</v>
      </c>
      <c r="AE32" s="15">
        <f t="shared" si="9"/>
        <v>4.404377600000004E-07</v>
      </c>
      <c r="AF32" s="15">
        <f t="shared" si="10"/>
        <v>-1.6479335853670405</v>
      </c>
    </row>
    <row r="33" spans="2:32" ht="12.75">
      <c r="B33">
        <v>2</v>
      </c>
      <c r="C33" s="3">
        <v>0.000282129</v>
      </c>
      <c r="D33" s="3">
        <v>-8.71339E-05</v>
      </c>
      <c r="W33" s="14">
        <v>0.3</v>
      </c>
      <c r="X33" s="15">
        <f t="shared" si="9"/>
        <v>-0.8463869999999999</v>
      </c>
      <c r="Y33" s="15">
        <f t="shared" si="9"/>
        <v>-2.473686</v>
      </c>
      <c r="Z33" s="15">
        <f t="shared" si="9"/>
        <v>0.022599567</v>
      </c>
      <c r="AA33" s="15">
        <f t="shared" si="9"/>
        <v>0.044921547000000006</v>
      </c>
      <c r="AB33" s="15">
        <f t="shared" si="9"/>
        <v>0.0006308523</v>
      </c>
      <c r="AC33" s="15">
        <f t="shared" si="9"/>
        <v>0.0009761601599999999</v>
      </c>
      <c r="AD33" s="15">
        <f t="shared" si="9"/>
        <v>2.8028373299999995E-05</v>
      </c>
      <c r="AE33" s="15">
        <f t="shared" si="9"/>
        <v>1.1287938059999999E-05</v>
      </c>
      <c r="AF33" s="15">
        <f t="shared" si="10"/>
        <v>-3.25090555722864</v>
      </c>
    </row>
    <row r="34" spans="2:32" ht="12.75">
      <c r="B34">
        <v>3</v>
      </c>
      <c r="C34" s="3">
        <v>0.00274854</v>
      </c>
      <c r="D34" s="3">
        <v>-9.73818E-06</v>
      </c>
      <c r="W34" s="14">
        <v>0.4</v>
      </c>
      <c r="X34" s="15">
        <f t="shared" si="9"/>
        <v>-1.128516</v>
      </c>
      <c r="Y34" s="15">
        <f t="shared" si="9"/>
        <v>-4.397664000000001</v>
      </c>
      <c r="Z34" s="15">
        <f t="shared" si="9"/>
        <v>0.05356934400000001</v>
      </c>
      <c r="AA34" s="15">
        <f t="shared" si="9"/>
        <v>0.1419742720000001</v>
      </c>
      <c r="AB34" s="15">
        <f t="shared" si="9"/>
        <v>0.0026584064000000017</v>
      </c>
      <c r="AC34" s="15">
        <f t="shared" si="9"/>
        <v>0.005484707840000003</v>
      </c>
      <c r="AD34" s="15">
        <f t="shared" si="9"/>
        <v>0.00020997570560000016</v>
      </c>
      <c r="AE34" s="15">
        <f t="shared" si="9"/>
        <v>0.0001127520665600001</v>
      </c>
      <c r="AF34" s="15">
        <f t="shared" si="10"/>
        <v>-5.322170541987842</v>
      </c>
    </row>
    <row r="35" spans="2:32" ht="12.75">
      <c r="B35">
        <v>4</v>
      </c>
      <c r="C35" s="3">
        <v>-8.37021E-05</v>
      </c>
      <c r="D35" s="3">
        <v>2.27225E-05</v>
      </c>
      <c r="W35" s="14">
        <v>0.5</v>
      </c>
      <c r="X35" s="15">
        <f t="shared" si="9"/>
        <v>-1.410645</v>
      </c>
      <c r="Y35" s="15">
        <f t="shared" si="9"/>
        <v>-6.87135</v>
      </c>
      <c r="Z35" s="15">
        <f t="shared" si="9"/>
        <v>0.104627625</v>
      </c>
      <c r="AA35" s="15">
        <f t="shared" si="9"/>
        <v>0.34661687500000005</v>
      </c>
      <c r="AB35" s="15">
        <f t="shared" si="9"/>
        <v>0.0081128125</v>
      </c>
      <c r="AC35" s="15">
        <f t="shared" si="9"/>
        <v>0.0209225</v>
      </c>
      <c r="AD35" s="15">
        <f t="shared" si="9"/>
        <v>0.0010012421875</v>
      </c>
      <c r="AE35" s="15">
        <f t="shared" si="9"/>
        <v>0.0006720546875</v>
      </c>
      <c r="AF35" s="15">
        <f t="shared" si="10"/>
        <v>-7.800041890624999</v>
      </c>
    </row>
    <row r="36" spans="2:32" ht="12.75">
      <c r="B36">
        <v>5</v>
      </c>
      <c r="C36" s="3">
        <v>-0.000554587</v>
      </c>
      <c r="D36" s="3">
        <v>-1.28736E-06</v>
      </c>
      <c r="W36" s="14">
        <v>0.6</v>
      </c>
      <c r="X36" s="15">
        <f t="shared" si="9"/>
        <v>-1.6927739999999998</v>
      </c>
      <c r="Y36" s="15">
        <f t="shared" si="9"/>
        <v>-9.894744</v>
      </c>
      <c r="Z36" s="15">
        <f t="shared" si="9"/>
        <v>0.180796536</v>
      </c>
      <c r="AA36" s="15">
        <f t="shared" si="9"/>
        <v>0.7187447520000001</v>
      </c>
      <c r="AB36" s="15">
        <f t="shared" si="9"/>
        <v>0.0201872736</v>
      </c>
      <c r="AC36" s="15">
        <f t="shared" si="9"/>
        <v>0.062474250239999994</v>
      </c>
      <c r="AD36" s="15">
        <f t="shared" si="9"/>
        <v>0.0035876317823999994</v>
      </c>
      <c r="AE36" s="15">
        <f t="shared" si="9"/>
        <v>0.0028897121433599997</v>
      </c>
      <c r="AF36" s="15">
        <f t="shared" si="10"/>
        <v>-10.598837844234238</v>
      </c>
    </row>
    <row r="37" spans="2:32" ht="12.75">
      <c r="B37">
        <v>6</v>
      </c>
      <c r="C37" s="3">
        <v>-2.5961E-05</v>
      </c>
      <c r="D37" s="3">
        <v>5.37249E-06</v>
      </c>
      <c r="W37" s="14">
        <v>0.7</v>
      </c>
      <c r="X37" s="15">
        <f t="shared" si="9"/>
        <v>-1.9749029999999999</v>
      </c>
      <c r="Y37" s="15">
        <f t="shared" si="9"/>
        <v>-13.467845999999998</v>
      </c>
      <c r="Z37" s="15">
        <f t="shared" si="9"/>
        <v>0.28709820299999994</v>
      </c>
      <c r="AA37" s="15">
        <f t="shared" si="9"/>
        <v>1.3315633869999997</v>
      </c>
      <c r="AB37" s="15">
        <f t="shared" si="9"/>
        <v>0.04363265269999999</v>
      </c>
      <c r="AC37" s="15">
        <f t="shared" si="9"/>
        <v>0.15753671695999993</v>
      </c>
      <c r="AD37" s="15">
        <f t="shared" si="9"/>
        <v>0.010554444733699993</v>
      </c>
      <c r="AE37" s="15">
        <f t="shared" si="9"/>
        <v>0.009918109528459994</v>
      </c>
      <c r="AF37" s="15">
        <f t="shared" si="10"/>
        <v>-13.60244548607784</v>
      </c>
    </row>
    <row r="38" spans="2:32" ht="12.75">
      <c r="B38">
        <v>7</v>
      </c>
      <c r="C38" s="3">
        <v>-0.000133904</v>
      </c>
      <c r="D38" s="3">
        <v>-8.68966E-06</v>
      </c>
      <c r="W38" s="14">
        <v>0.8</v>
      </c>
      <c r="X38" s="15">
        <f t="shared" si="9"/>
        <v>-2.257032</v>
      </c>
      <c r="Y38" s="15">
        <f t="shared" si="9"/>
        <v>-17.590656000000003</v>
      </c>
      <c r="Z38" s="15">
        <f t="shared" si="9"/>
        <v>0.4285547520000001</v>
      </c>
      <c r="AA38" s="15">
        <f t="shared" si="9"/>
        <v>2.2715883520000015</v>
      </c>
      <c r="AB38" s="15">
        <f t="shared" si="9"/>
        <v>0.08506900480000006</v>
      </c>
      <c r="AC38" s="15">
        <f t="shared" si="9"/>
        <v>0.3510213017600002</v>
      </c>
      <c r="AD38" s="15">
        <f t="shared" si="9"/>
        <v>0.02687689031680002</v>
      </c>
      <c r="AE38" s="15">
        <f t="shared" si="9"/>
        <v>0.028864529039360026</v>
      </c>
      <c r="AF38" s="15">
        <f t="shared" si="10"/>
        <v>-16.65571317008384</v>
      </c>
    </row>
    <row r="39" spans="2:4" ht="12.75">
      <c r="B39">
        <v>8</v>
      </c>
      <c r="C39" s="3">
        <v>-1.28159E-05</v>
      </c>
      <c r="D39" s="3">
        <v>-2.10073E-05</v>
      </c>
    </row>
    <row r="40" spans="2:4" ht="12.75">
      <c r="B40">
        <v>9</v>
      </c>
      <c r="C40" s="3">
        <v>-1.72046E-05</v>
      </c>
      <c r="D40" s="3">
        <v>-6.48325E-06</v>
      </c>
    </row>
    <row r="41" spans="2:31" ht="12.75">
      <c r="B41">
        <v>10</v>
      </c>
      <c r="C41" s="3">
        <v>2.91696E-05</v>
      </c>
      <c r="D41" s="3">
        <v>5.89911E-06</v>
      </c>
      <c r="X41">
        <v>1</v>
      </c>
      <c r="Y41">
        <v>2</v>
      </c>
      <c r="Z41">
        <v>3</v>
      </c>
      <c r="AA41">
        <v>4</v>
      </c>
      <c r="AB41">
        <v>5</v>
      </c>
      <c r="AC41">
        <v>6</v>
      </c>
      <c r="AD41">
        <v>7</v>
      </c>
      <c r="AE41">
        <v>8</v>
      </c>
    </row>
    <row r="42" spans="2:32" ht="12.75">
      <c r="B42">
        <v>11</v>
      </c>
      <c r="C42" s="3">
        <v>6.23459E-05</v>
      </c>
      <c r="D42" s="3">
        <v>3.85417E-05</v>
      </c>
      <c r="V42" t="s">
        <v>65</v>
      </c>
      <c r="X42" s="9" t="s">
        <v>49</v>
      </c>
      <c r="Y42" s="9" t="s">
        <v>50</v>
      </c>
      <c r="Z42" s="9" t="s">
        <v>51</v>
      </c>
      <c r="AA42" s="9" t="s">
        <v>52</v>
      </c>
      <c r="AB42" s="9" t="s">
        <v>53</v>
      </c>
      <c r="AC42" s="9" t="s">
        <v>54</v>
      </c>
      <c r="AD42" s="9" t="s">
        <v>55</v>
      </c>
      <c r="AE42" s="9" t="s">
        <v>56</v>
      </c>
      <c r="AF42" s="9" t="s">
        <v>66</v>
      </c>
    </row>
    <row r="43" spans="2:31" ht="12.75">
      <c r="B43">
        <v>12</v>
      </c>
      <c r="C43" s="3">
        <v>-4.94959E-06</v>
      </c>
      <c r="D43" s="3">
        <v>7.23612E-05</v>
      </c>
      <c r="U43" t="s">
        <v>40</v>
      </c>
      <c r="W43" s="9" t="s">
        <v>38</v>
      </c>
      <c r="X43" s="5">
        <f>X10</f>
        <v>-3.29856</v>
      </c>
      <c r="Y43" s="5">
        <f aca="true" t="shared" si="11" ref="Y43:AE43">Y10</f>
        <v>-32.585</v>
      </c>
      <c r="Z43" s="5">
        <f t="shared" si="11"/>
        <v>0.494715</v>
      </c>
      <c r="AA43" s="5">
        <f t="shared" si="11"/>
        <v>3.3603099999999997</v>
      </c>
      <c r="AB43" s="5">
        <f t="shared" si="11"/>
        <v>0.196102</v>
      </c>
      <c r="AC43" s="5">
        <f t="shared" si="11"/>
        <v>0.83197</v>
      </c>
      <c r="AD43" s="5">
        <f t="shared" si="11"/>
        <v>-0.0235263</v>
      </c>
      <c r="AE43" s="5">
        <f t="shared" si="11"/>
        <v>0.0896582</v>
      </c>
    </row>
    <row r="44" spans="2:32" ht="12.75">
      <c r="B44">
        <v>13</v>
      </c>
      <c r="C44" s="3">
        <v>-1.88676E-05</v>
      </c>
      <c r="D44" s="3">
        <v>-5.38053E-05</v>
      </c>
      <c r="U44" s="5">
        <f>V10</f>
        <v>29.801</v>
      </c>
      <c r="W44" s="14">
        <v>-0.8</v>
      </c>
      <c r="X44" s="15">
        <f>X$43*$W44^X$41</f>
        <v>2.6388480000000003</v>
      </c>
      <c r="Y44" s="15">
        <f aca="true" t="shared" si="12" ref="Y44:AE44">Y$43*$W44^Y$41</f>
        <v>-20.854400000000005</v>
      </c>
      <c r="Z44" s="15">
        <f t="shared" si="12"/>
        <v>-0.2532940800000001</v>
      </c>
      <c r="AA44" s="15">
        <f t="shared" si="12"/>
        <v>1.3763829760000006</v>
      </c>
      <c r="AB44" s="15">
        <f t="shared" si="12"/>
        <v>-0.06425870336000004</v>
      </c>
      <c r="AC44" s="15">
        <f t="shared" si="12"/>
        <v>0.21809594368000013</v>
      </c>
      <c r="AD44" s="15">
        <f t="shared" si="12"/>
        <v>0.004933822709760003</v>
      </c>
      <c r="AE44" s="15">
        <f t="shared" si="12"/>
        <v>0.015042149875712011</v>
      </c>
      <c r="AF44" s="15">
        <f>SUM(X44:AE44)</f>
        <v>-16.91864989109453</v>
      </c>
    </row>
    <row r="45" spans="2:32" ht="12.75">
      <c r="B45">
        <v>14</v>
      </c>
      <c r="C45" s="3">
        <v>-6.42293E-06</v>
      </c>
      <c r="D45" s="3">
        <v>-3.51929E-05</v>
      </c>
      <c r="W45" s="14">
        <v>-0.7</v>
      </c>
      <c r="X45" s="15">
        <f aca="true" t="shared" si="13" ref="X45:AE60">X$43*$W45^X$41</f>
        <v>2.308992</v>
      </c>
      <c r="Y45" s="15">
        <f t="shared" si="13"/>
        <v>-15.966649999999998</v>
      </c>
      <c r="Z45" s="15">
        <f t="shared" si="13"/>
        <v>-0.16968724499999996</v>
      </c>
      <c r="AA45" s="15">
        <f t="shared" si="13"/>
        <v>0.8068104309999997</v>
      </c>
      <c r="AB45" s="15">
        <f t="shared" si="13"/>
        <v>-0.03295886313999999</v>
      </c>
      <c r="AC45" s="15">
        <f t="shared" si="13"/>
        <v>0.09788043852999996</v>
      </c>
      <c r="AD45" s="15">
        <f t="shared" si="13"/>
        <v>0.0019374919680899987</v>
      </c>
      <c r="AE45" s="15">
        <f t="shared" si="13"/>
        <v>0.005168616810181996</v>
      </c>
      <c r="AF45" s="15">
        <f aca="true" t="shared" si="14" ref="AF45:AF60">SUM(X45:AE45)</f>
        <v>-12.948507129831725</v>
      </c>
    </row>
    <row r="46" spans="1:32" ht="12.75">
      <c r="A46" t="s">
        <v>11</v>
      </c>
      <c r="B46" t="s">
        <v>35</v>
      </c>
      <c r="C46" t="s">
        <v>36</v>
      </c>
      <c r="D46" t="s">
        <v>37</v>
      </c>
      <c r="E46">
        <v>4141349</v>
      </c>
      <c r="F46" t="s">
        <v>38</v>
      </c>
      <c r="G46" t="s">
        <v>37</v>
      </c>
      <c r="H46">
        <v>0</v>
      </c>
      <c r="I46" t="s">
        <v>39</v>
      </c>
      <c r="J46" t="s">
        <v>37</v>
      </c>
      <c r="K46">
        <v>0</v>
      </c>
      <c r="L46" t="s">
        <v>40</v>
      </c>
      <c r="M46" t="s">
        <v>37</v>
      </c>
      <c r="N46">
        <v>14.59</v>
      </c>
      <c r="O46" t="s">
        <v>41</v>
      </c>
      <c r="P46" t="s">
        <v>37</v>
      </c>
      <c r="Q46" s="3">
        <v>0.105484</v>
      </c>
      <c r="W46" s="14">
        <v>-0.6</v>
      </c>
      <c r="X46" s="15">
        <f t="shared" si="13"/>
        <v>1.979136</v>
      </c>
      <c r="Y46" s="15">
        <f t="shared" si="13"/>
        <v>-11.730599999999999</v>
      </c>
      <c r="Z46" s="15">
        <f t="shared" si="13"/>
        <v>-0.10685844</v>
      </c>
      <c r="AA46" s="15">
        <f t="shared" si="13"/>
        <v>0.43549617599999996</v>
      </c>
      <c r="AB46" s="15">
        <f t="shared" si="13"/>
        <v>-0.015248891519999998</v>
      </c>
      <c r="AC46" s="15">
        <f t="shared" si="13"/>
        <v>0.03881639232</v>
      </c>
      <c r="AD46" s="15">
        <f t="shared" si="13"/>
        <v>0.0006585858316799999</v>
      </c>
      <c r="AE46" s="15">
        <f t="shared" si="13"/>
        <v>0.0015059134725119996</v>
      </c>
      <c r="AF46" s="15">
        <f t="shared" si="14"/>
        <v>-9.39709426389581</v>
      </c>
    </row>
    <row r="47" spans="1:32" ht="12.75">
      <c r="A47" t="s">
        <v>11</v>
      </c>
      <c r="B47" t="s">
        <v>42</v>
      </c>
      <c r="C47" t="s">
        <v>43</v>
      </c>
      <c r="D47" t="s">
        <v>44</v>
      </c>
      <c r="W47" s="14">
        <v>-0.5</v>
      </c>
      <c r="X47" s="15">
        <f t="shared" si="13"/>
        <v>1.64928</v>
      </c>
      <c r="Y47" s="15">
        <f t="shared" si="13"/>
        <v>-8.14625</v>
      </c>
      <c r="Z47" s="15">
        <f t="shared" si="13"/>
        <v>-0.061839375</v>
      </c>
      <c r="AA47" s="15">
        <f t="shared" si="13"/>
        <v>0.21001937499999998</v>
      </c>
      <c r="AB47" s="15">
        <f t="shared" si="13"/>
        <v>-0.0061281875</v>
      </c>
      <c r="AC47" s="15">
        <f t="shared" si="13"/>
        <v>0.01299953125</v>
      </c>
      <c r="AD47" s="15">
        <f t="shared" si="13"/>
        <v>0.00018379921875</v>
      </c>
      <c r="AE47" s="15">
        <f t="shared" si="13"/>
        <v>0.00035022734375</v>
      </c>
      <c r="AF47" s="15">
        <f t="shared" si="14"/>
        <v>-6.3413846296875</v>
      </c>
    </row>
    <row r="48" spans="2:32" ht="12.75">
      <c r="B48">
        <v>2</v>
      </c>
      <c r="C48" s="3">
        <v>0.000284033</v>
      </c>
      <c r="D48" s="3">
        <v>-8.71793E-05</v>
      </c>
      <c r="W48" s="14">
        <v>-0.4</v>
      </c>
      <c r="X48" s="15">
        <f t="shared" si="13"/>
        <v>1.3194240000000002</v>
      </c>
      <c r="Y48" s="15">
        <f t="shared" si="13"/>
        <v>-5.213600000000001</v>
      </c>
      <c r="Z48" s="15">
        <f t="shared" si="13"/>
        <v>-0.03166176000000001</v>
      </c>
      <c r="AA48" s="15">
        <f t="shared" si="13"/>
        <v>0.08602393600000004</v>
      </c>
      <c r="AB48" s="15">
        <f t="shared" si="13"/>
        <v>-0.0020080844800000014</v>
      </c>
      <c r="AC48" s="15">
        <f t="shared" si="13"/>
        <v>0.003407749120000002</v>
      </c>
      <c r="AD48" s="15">
        <f t="shared" si="13"/>
        <v>3.854548992000003E-05</v>
      </c>
      <c r="AE48" s="15">
        <f t="shared" si="13"/>
        <v>5.875839795200004E-05</v>
      </c>
      <c r="AF48" s="15">
        <f t="shared" si="14"/>
        <v>-3.838316855472129</v>
      </c>
    </row>
    <row r="49" spans="2:32" ht="12.75">
      <c r="B49">
        <v>3</v>
      </c>
      <c r="C49" s="3">
        <v>0.00278404</v>
      </c>
      <c r="D49" s="3">
        <v>-3.35275E-06</v>
      </c>
      <c r="W49" s="14">
        <v>-0.3</v>
      </c>
      <c r="X49" s="15">
        <f t="shared" si="13"/>
        <v>0.989568</v>
      </c>
      <c r="Y49" s="15">
        <f t="shared" si="13"/>
        <v>-2.9326499999999998</v>
      </c>
      <c r="Z49" s="15">
        <f t="shared" si="13"/>
        <v>-0.013357305</v>
      </c>
      <c r="AA49" s="15">
        <f t="shared" si="13"/>
        <v>0.027218510999999997</v>
      </c>
      <c r="AB49" s="15">
        <f t="shared" si="13"/>
        <v>-0.00047652785999999995</v>
      </c>
      <c r="AC49" s="15">
        <f t="shared" si="13"/>
        <v>0.00060650613</v>
      </c>
      <c r="AD49" s="15">
        <f t="shared" si="13"/>
        <v>5.145201809999999E-06</v>
      </c>
      <c r="AE49" s="15">
        <f t="shared" si="13"/>
        <v>5.882474501999998E-06</v>
      </c>
      <c r="AF49" s="15">
        <f t="shared" si="14"/>
        <v>-1.9290797880536878</v>
      </c>
    </row>
    <row r="50" spans="2:32" ht="12.75">
      <c r="B50">
        <v>4</v>
      </c>
      <c r="C50" s="3">
        <v>-7.95957E-05</v>
      </c>
      <c r="D50" s="3">
        <v>2.01512E-05</v>
      </c>
      <c r="W50" s="14">
        <v>-0.199999999999999</v>
      </c>
      <c r="X50" s="15">
        <f t="shared" si="13"/>
        <v>0.6597119999999967</v>
      </c>
      <c r="Y50" s="15">
        <f t="shared" si="13"/>
        <v>-1.3033999999999872</v>
      </c>
      <c r="Z50" s="15">
        <f t="shared" si="13"/>
        <v>-0.0039577199999999415</v>
      </c>
      <c r="AA50" s="15">
        <f t="shared" si="13"/>
        <v>0.005376495999999893</v>
      </c>
      <c r="AB50" s="15">
        <f t="shared" si="13"/>
        <v>-6.275263999999846E-05</v>
      </c>
      <c r="AC50" s="15">
        <f t="shared" si="13"/>
        <v>5.324607999999842E-05</v>
      </c>
      <c r="AD50" s="15">
        <f t="shared" si="13"/>
        <v>3.011366399999896E-07</v>
      </c>
      <c r="AE50" s="15">
        <f t="shared" si="13"/>
        <v>2.295249919999909E-07</v>
      </c>
      <c r="AF50" s="15">
        <f t="shared" si="14"/>
        <v>-0.6422781998983585</v>
      </c>
    </row>
    <row r="51" spans="2:32" ht="12.75">
      <c r="B51">
        <v>5</v>
      </c>
      <c r="C51" s="3">
        <v>-0.000538887</v>
      </c>
      <c r="D51" s="3">
        <v>1.11924E-06</v>
      </c>
      <c r="W51" s="14">
        <v>-0.0999999999999991</v>
      </c>
      <c r="X51" s="15">
        <f t="shared" si="13"/>
        <v>0.32985599999999704</v>
      </c>
      <c r="Y51" s="15">
        <f t="shared" si="13"/>
        <v>-0.3258499999999942</v>
      </c>
      <c r="Z51" s="15">
        <f t="shared" si="13"/>
        <v>-0.0004947149999999867</v>
      </c>
      <c r="AA51" s="15">
        <f t="shared" si="13"/>
        <v>0.00033603099999998795</v>
      </c>
      <c r="AB51" s="15">
        <f t="shared" si="13"/>
        <v>-1.9610199999999124E-06</v>
      </c>
      <c r="AC51" s="15">
        <f t="shared" si="13"/>
        <v>8.319699999999554E-07</v>
      </c>
      <c r="AD51" s="15">
        <f t="shared" si="13"/>
        <v>2.3526299999998527E-09</v>
      </c>
      <c r="AE51" s="15">
        <f t="shared" si="13"/>
        <v>8.965819999999358E-10</v>
      </c>
      <c r="AF51" s="15">
        <f t="shared" si="14"/>
        <v>0.003846190199214842</v>
      </c>
    </row>
    <row r="52" spans="2:32" ht="12.75">
      <c r="B52">
        <v>6</v>
      </c>
      <c r="C52" s="3">
        <v>-2.11001E-05</v>
      </c>
      <c r="D52" s="3">
        <v>2.27246E-06</v>
      </c>
      <c r="W52" s="14">
        <v>9.99200722162641E-16</v>
      </c>
      <c r="X52" s="15">
        <f t="shared" si="13"/>
        <v>-3.2959235340968015E-15</v>
      </c>
      <c r="Y52" s="15">
        <f t="shared" si="13"/>
        <v>-3.253293188010564E-29</v>
      </c>
      <c r="Z52" s="15">
        <f t="shared" si="13"/>
        <v>4.9352970368016774E-46</v>
      </c>
      <c r="AA52" s="15">
        <f t="shared" si="13"/>
        <v>3.349579588204141E-60</v>
      </c>
      <c r="AB52" s="15">
        <f t="shared" si="13"/>
        <v>1.9531955187470776E-76</v>
      </c>
      <c r="AC52" s="15">
        <f t="shared" si="13"/>
        <v>8.27988112913569E-91</v>
      </c>
      <c r="AD52" s="15">
        <f t="shared" si="13"/>
        <v>-2.339498685146176E-107</v>
      </c>
      <c r="AE52" s="15">
        <f t="shared" si="13"/>
        <v>8.908650671680698E-122</v>
      </c>
      <c r="AF52" s="15">
        <f t="shared" si="14"/>
        <v>-3.295923534096834E-15</v>
      </c>
    </row>
    <row r="53" spans="2:32" ht="12.75">
      <c r="B53">
        <v>7</v>
      </c>
      <c r="C53" s="3">
        <v>-0.000138322</v>
      </c>
      <c r="D53" s="3">
        <v>-3.88543E-06</v>
      </c>
      <c r="W53" s="14">
        <v>0.100000000000001</v>
      </c>
      <c r="X53" s="15">
        <f t="shared" si="13"/>
        <v>-0.3298560000000033</v>
      </c>
      <c r="Y53" s="15">
        <f t="shared" si="13"/>
        <v>-0.3258500000000066</v>
      </c>
      <c r="Z53" s="15">
        <f t="shared" si="13"/>
        <v>0.0004947150000000149</v>
      </c>
      <c r="AA53" s="15">
        <f t="shared" si="13"/>
        <v>0.00033603100000001353</v>
      </c>
      <c r="AB53" s="15">
        <f t="shared" si="13"/>
        <v>1.9610200000000988E-06</v>
      </c>
      <c r="AC53" s="15">
        <f t="shared" si="13"/>
        <v>8.319700000000504E-07</v>
      </c>
      <c r="AD53" s="15">
        <f t="shared" si="13"/>
        <v>-2.352630000000166E-09</v>
      </c>
      <c r="AE53" s="15">
        <f t="shared" si="13"/>
        <v>8.965820000000722E-10</v>
      </c>
      <c r="AF53" s="15">
        <f t="shared" si="14"/>
        <v>-0.6548724624660578</v>
      </c>
    </row>
    <row r="54" spans="2:32" ht="12.75">
      <c r="B54">
        <v>8</v>
      </c>
      <c r="C54" s="3">
        <v>4.55733E-06</v>
      </c>
      <c r="D54" s="3">
        <v>4.02617E-06</v>
      </c>
      <c r="W54" s="14">
        <v>0.2</v>
      </c>
      <c r="X54" s="15">
        <f t="shared" si="13"/>
        <v>-0.6597120000000001</v>
      </c>
      <c r="Y54" s="15">
        <f t="shared" si="13"/>
        <v>-1.3034000000000003</v>
      </c>
      <c r="Z54" s="15">
        <f t="shared" si="13"/>
        <v>0.003957720000000001</v>
      </c>
      <c r="AA54" s="15">
        <f t="shared" si="13"/>
        <v>0.005376496000000002</v>
      </c>
      <c r="AB54" s="15">
        <f t="shared" si="13"/>
        <v>6.275264000000004E-05</v>
      </c>
      <c r="AC54" s="15">
        <f t="shared" si="13"/>
        <v>5.324608000000003E-05</v>
      </c>
      <c r="AD54" s="15">
        <f t="shared" si="13"/>
        <v>-3.011366400000002E-07</v>
      </c>
      <c r="AE54" s="15">
        <f t="shared" si="13"/>
        <v>2.2952499200000017E-07</v>
      </c>
      <c r="AF54" s="15">
        <f t="shared" si="14"/>
        <v>-1.9536618568916484</v>
      </c>
    </row>
    <row r="55" spans="2:32" ht="12.75">
      <c r="B55">
        <v>9</v>
      </c>
      <c r="C55" s="3">
        <v>-2.29066E-05</v>
      </c>
      <c r="D55" s="3">
        <v>1.37996E-05</v>
      </c>
      <c r="W55" s="14">
        <v>0.3</v>
      </c>
      <c r="X55" s="15">
        <f t="shared" si="13"/>
        <v>-0.989568</v>
      </c>
      <c r="Y55" s="15">
        <f t="shared" si="13"/>
        <v>-2.9326499999999998</v>
      </c>
      <c r="Z55" s="15">
        <f t="shared" si="13"/>
        <v>0.013357305</v>
      </c>
      <c r="AA55" s="15">
        <f t="shared" si="13"/>
        <v>0.027218510999999997</v>
      </c>
      <c r="AB55" s="15">
        <f t="shared" si="13"/>
        <v>0.00047652785999999995</v>
      </c>
      <c r="AC55" s="15">
        <f t="shared" si="13"/>
        <v>0.00060650613</v>
      </c>
      <c r="AD55" s="15">
        <f t="shared" si="13"/>
        <v>-5.145201809999999E-06</v>
      </c>
      <c r="AE55" s="15">
        <f t="shared" si="13"/>
        <v>5.882474501999998E-06</v>
      </c>
      <c r="AF55" s="15">
        <f t="shared" si="14"/>
        <v>-3.8805584127373076</v>
      </c>
    </row>
    <row r="56" spans="2:32" ht="12.75">
      <c r="B56">
        <v>10</v>
      </c>
      <c r="C56" s="3">
        <v>2.35685E-05</v>
      </c>
      <c r="D56" s="3">
        <v>1.99148E-05</v>
      </c>
      <c r="W56" s="14">
        <v>0.4</v>
      </c>
      <c r="X56" s="15">
        <f t="shared" si="13"/>
        <v>-1.3194240000000002</v>
      </c>
      <c r="Y56" s="15">
        <f t="shared" si="13"/>
        <v>-5.213600000000001</v>
      </c>
      <c r="Z56" s="15">
        <f t="shared" si="13"/>
        <v>0.03166176000000001</v>
      </c>
      <c r="AA56" s="15">
        <f t="shared" si="13"/>
        <v>0.08602393600000004</v>
      </c>
      <c r="AB56" s="15">
        <f t="shared" si="13"/>
        <v>0.0020080844800000014</v>
      </c>
      <c r="AC56" s="15">
        <f t="shared" si="13"/>
        <v>0.003407749120000002</v>
      </c>
      <c r="AD56" s="15">
        <f t="shared" si="13"/>
        <v>-3.854548992000003E-05</v>
      </c>
      <c r="AE56" s="15">
        <f t="shared" si="13"/>
        <v>5.875839795200004E-05</v>
      </c>
      <c r="AF56" s="15">
        <f t="shared" si="14"/>
        <v>-6.409902257491969</v>
      </c>
    </row>
    <row r="57" spans="2:32" ht="12.75">
      <c r="B57">
        <v>11</v>
      </c>
      <c r="C57" s="3">
        <v>-0.000103756</v>
      </c>
      <c r="D57" s="3">
        <v>-2.11133E-05</v>
      </c>
      <c r="W57" s="14">
        <v>0.5</v>
      </c>
      <c r="X57" s="15">
        <f t="shared" si="13"/>
        <v>-1.64928</v>
      </c>
      <c r="Y57" s="15">
        <f t="shared" si="13"/>
        <v>-8.14625</v>
      </c>
      <c r="Z57" s="15">
        <f t="shared" si="13"/>
        <v>0.061839375</v>
      </c>
      <c r="AA57" s="15">
        <f t="shared" si="13"/>
        <v>0.21001937499999998</v>
      </c>
      <c r="AB57" s="15">
        <f t="shared" si="13"/>
        <v>0.0061281875</v>
      </c>
      <c r="AC57" s="15">
        <f t="shared" si="13"/>
        <v>0.01299953125</v>
      </c>
      <c r="AD57" s="15">
        <f t="shared" si="13"/>
        <v>-0.00018379921875</v>
      </c>
      <c r="AE57" s="15">
        <f t="shared" si="13"/>
        <v>0.00035022734375</v>
      </c>
      <c r="AF57" s="15">
        <f t="shared" si="14"/>
        <v>-9.504377103125</v>
      </c>
    </row>
    <row r="58" spans="2:32" ht="12.75">
      <c r="B58">
        <v>12</v>
      </c>
      <c r="C58" s="3">
        <v>-0.000110335</v>
      </c>
      <c r="D58" s="3">
        <v>2.8985E-05</v>
      </c>
      <c r="W58" s="14">
        <v>0.6</v>
      </c>
      <c r="X58" s="15">
        <f t="shared" si="13"/>
        <v>-1.979136</v>
      </c>
      <c r="Y58" s="15">
        <f t="shared" si="13"/>
        <v>-11.730599999999999</v>
      </c>
      <c r="Z58" s="15">
        <f t="shared" si="13"/>
        <v>0.10685844</v>
      </c>
      <c r="AA58" s="15">
        <f t="shared" si="13"/>
        <v>0.43549617599999996</v>
      </c>
      <c r="AB58" s="15">
        <f t="shared" si="13"/>
        <v>0.015248891519999998</v>
      </c>
      <c r="AC58" s="15">
        <f t="shared" si="13"/>
        <v>0.03881639232</v>
      </c>
      <c r="AD58" s="15">
        <f t="shared" si="13"/>
        <v>-0.0006585858316799999</v>
      </c>
      <c r="AE58" s="15">
        <f t="shared" si="13"/>
        <v>0.0015059134725119996</v>
      </c>
      <c r="AF58" s="15">
        <f t="shared" si="14"/>
        <v>-13.112468772519168</v>
      </c>
    </row>
    <row r="59" spans="2:32" ht="12.75">
      <c r="B59">
        <v>13</v>
      </c>
      <c r="C59" s="3">
        <v>0.000245676</v>
      </c>
      <c r="D59" s="3">
        <v>0.000109634</v>
      </c>
      <c r="W59" s="14">
        <v>0.7</v>
      </c>
      <c r="X59" s="15">
        <f t="shared" si="13"/>
        <v>-2.308992</v>
      </c>
      <c r="Y59" s="15">
        <f t="shared" si="13"/>
        <v>-15.966649999999998</v>
      </c>
      <c r="Z59" s="15">
        <f t="shared" si="13"/>
        <v>0.16968724499999996</v>
      </c>
      <c r="AA59" s="15">
        <f t="shared" si="13"/>
        <v>0.8068104309999997</v>
      </c>
      <c r="AB59" s="15">
        <f t="shared" si="13"/>
        <v>0.03295886313999999</v>
      </c>
      <c r="AC59" s="15">
        <f t="shared" si="13"/>
        <v>0.09788043852999996</v>
      </c>
      <c r="AD59" s="15">
        <f t="shared" si="13"/>
        <v>-0.0019374919680899987</v>
      </c>
      <c r="AE59" s="15">
        <f t="shared" si="13"/>
        <v>0.005168616810181996</v>
      </c>
      <c r="AF59" s="15">
        <f t="shared" si="14"/>
        <v>-17.165073897487908</v>
      </c>
    </row>
    <row r="60" spans="2:32" ht="12.75">
      <c r="B60">
        <v>14</v>
      </c>
      <c r="C60" s="3">
        <v>4.75076E-05</v>
      </c>
      <c r="D60" s="3">
        <v>8.03982E-05</v>
      </c>
      <c r="W60" s="14">
        <v>0.8</v>
      </c>
      <c r="X60" s="15">
        <f t="shared" si="13"/>
        <v>-2.6388480000000003</v>
      </c>
      <c r="Y60" s="15">
        <f t="shared" si="13"/>
        <v>-20.854400000000005</v>
      </c>
      <c r="Z60" s="15">
        <f t="shared" si="13"/>
        <v>0.2532940800000001</v>
      </c>
      <c r="AA60" s="15">
        <f t="shared" si="13"/>
        <v>1.3763829760000006</v>
      </c>
      <c r="AB60" s="15">
        <f t="shared" si="13"/>
        <v>0.06425870336000004</v>
      </c>
      <c r="AC60" s="15">
        <f t="shared" si="13"/>
        <v>0.21809594368000013</v>
      </c>
      <c r="AD60" s="15">
        <f t="shared" si="13"/>
        <v>-0.004933822709760003</v>
      </c>
      <c r="AE60" s="15">
        <f t="shared" si="13"/>
        <v>0.015042149875712011</v>
      </c>
      <c r="AF60" s="15">
        <f t="shared" si="14"/>
        <v>-21.57110796979405</v>
      </c>
    </row>
    <row r="61" spans="1:17" ht="12.75">
      <c r="A61" t="s">
        <v>11</v>
      </c>
      <c r="B61" t="s">
        <v>35</v>
      </c>
      <c r="C61" t="s">
        <v>36</v>
      </c>
      <c r="D61" t="s">
        <v>37</v>
      </c>
      <c r="E61">
        <v>4141349</v>
      </c>
      <c r="F61" t="s">
        <v>38</v>
      </c>
      <c r="G61" t="s">
        <v>37</v>
      </c>
      <c r="H61">
        <v>0</v>
      </c>
      <c r="I61" t="s">
        <v>39</v>
      </c>
      <c r="J61" t="s">
        <v>37</v>
      </c>
      <c r="K61">
        <v>0</v>
      </c>
      <c r="L61" t="s">
        <v>40</v>
      </c>
      <c r="M61" t="s">
        <v>37</v>
      </c>
      <c r="N61">
        <v>19.53</v>
      </c>
      <c r="O61" t="s">
        <v>41</v>
      </c>
      <c r="P61" t="s">
        <v>37</v>
      </c>
      <c r="Q61" s="3">
        <v>0.138294</v>
      </c>
    </row>
    <row r="62" spans="1:4" ht="12.75">
      <c r="A62" t="s">
        <v>11</v>
      </c>
      <c r="B62" t="s">
        <v>42</v>
      </c>
      <c r="C62" t="s">
        <v>43</v>
      </c>
      <c r="D62" t="s">
        <v>44</v>
      </c>
    </row>
    <row r="63" spans="2:4" ht="12.75">
      <c r="B63">
        <v>2</v>
      </c>
      <c r="C63" s="3">
        <v>0.000288438</v>
      </c>
      <c r="D63" s="3">
        <v>-9.31517E-05</v>
      </c>
    </row>
    <row r="64" spans="2:4" ht="12.75">
      <c r="B64">
        <v>3</v>
      </c>
      <c r="C64" s="3">
        <v>0.00288402</v>
      </c>
      <c r="D64" s="3">
        <v>-6.54364E-07</v>
      </c>
    </row>
    <row r="65" spans="2:4" ht="12.75">
      <c r="B65">
        <v>4</v>
      </c>
      <c r="C65" s="3">
        <v>-7.11453E-05</v>
      </c>
      <c r="D65" s="3">
        <v>2.08138E-05</v>
      </c>
    </row>
    <row r="66" spans="2:4" ht="12.75">
      <c r="B66">
        <v>5</v>
      </c>
      <c r="C66" s="3">
        <v>-0.000503062</v>
      </c>
      <c r="D66" s="3">
        <v>3.3277E-06</v>
      </c>
    </row>
    <row r="67" spans="2:4" ht="12.75">
      <c r="B67">
        <v>6</v>
      </c>
      <c r="C67" s="3">
        <v>-2.3694E-05</v>
      </c>
      <c r="D67" s="3">
        <v>4.74528E-06</v>
      </c>
    </row>
    <row r="68" spans="2:4" ht="12.75">
      <c r="B68">
        <v>7</v>
      </c>
      <c r="C68" s="3">
        <v>-0.000127114</v>
      </c>
      <c r="D68" s="3">
        <v>-7.23365E-06</v>
      </c>
    </row>
    <row r="69" spans="2:4" ht="12.75">
      <c r="B69">
        <v>8</v>
      </c>
      <c r="C69" s="3">
        <v>3.90046E-06</v>
      </c>
      <c r="D69" s="3">
        <v>-2.15042E-06</v>
      </c>
    </row>
    <row r="70" spans="2:4" ht="12.75">
      <c r="B70">
        <v>9</v>
      </c>
      <c r="C70" s="3">
        <v>-6.38554E-05</v>
      </c>
      <c r="D70" s="3">
        <v>-2.35626E-05</v>
      </c>
    </row>
    <row r="71" spans="2:4" ht="12.75">
      <c r="B71">
        <v>10</v>
      </c>
      <c r="C71" s="3">
        <v>1.48293E-05</v>
      </c>
      <c r="D71" s="3">
        <v>2.64471E-05</v>
      </c>
    </row>
    <row r="72" spans="2:4" ht="12.75">
      <c r="B72">
        <v>11</v>
      </c>
      <c r="C72" s="3">
        <v>9.49348E-05</v>
      </c>
      <c r="D72" s="3">
        <v>-0.00010735</v>
      </c>
    </row>
    <row r="73" spans="2:4" ht="12.75">
      <c r="B73">
        <v>12</v>
      </c>
      <c r="C73" s="3">
        <v>-1.75248E-06</v>
      </c>
      <c r="D73" s="3">
        <v>-0.000123043</v>
      </c>
    </row>
    <row r="74" spans="2:4" ht="12.75">
      <c r="B74">
        <v>13</v>
      </c>
      <c r="C74" s="3">
        <v>-4.13422E-05</v>
      </c>
      <c r="D74" s="3">
        <v>0.000163311</v>
      </c>
    </row>
    <row r="75" spans="2:4" ht="12.75">
      <c r="B75">
        <v>14</v>
      </c>
      <c r="C75" s="3">
        <v>-1.71397E-05</v>
      </c>
      <c r="D75" s="3">
        <v>6.06981E-06</v>
      </c>
    </row>
    <row r="76" spans="1:17" ht="12.75">
      <c r="A76" t="s">
        <v>11</v>
      </c>
      <c r="B76" t="s">
        <v>35</v>
      </c>
      <c r="C76" t="s">
        <v>36</v>
      </c>
      <c r="D76" t="s">
        <v>37</v>
      </c>
      <c r="E76">
        <v>4141349</v>
      </c>
      <c r="F76" t="s">
        <v>38</v>
      </c>
      <c r="G76" t="s">
        <v>37</v>
      </c>
      <c r="H76">
        <v>0</v>
      </c>
      <c r="I76" t="s">
        <v>39</v>
      </c>
      <c r="J76" t="s">
        <v>37</v>
      </c>
      <c r="K76">
        <v>0</v>
      </c>
      <c r="L76" t="s">
        <v>40</v>
      </c>
      <c r="M76" t="s">
        <v>37</v>
      </c>
      <c r="N76">
        <v>24.48</v>
      </c>
      <c r="O76" t="s">
        <v>41</v>
      </c>
      <c r="P76" t="s">
        <v>37</v>
      </c>
      <c r="Q76" s="3">
        <v>0.166761</v>
      </c>
    </row>
    <row r="77" spans="1:4" ht="12.75">
      <c r="A77" t="s">
        <v>11</v>
      </c>
      <c r="B77" t="s">
        <v>42</v>
      </c>
      <c r="C77" t="s">
        <v>43</v>
      </c>
      <c r="D77" t="s">
        <v>44</v>
      </c>
    </row>
    <row r="78" spans="2:4" ht="12.75">
      <c r="B78">
        <v>2</v>
      </c>
      <c r="C78" s="3">
        <v>0.000304559</v>
      </c>
      <c r="D78" s="3">
        <v>-0.000149327</v>
      </c>
    </row>
    <row r="79" spans="2:4" ht="12.75">
      <c r="B79">
        <v>3</v>
      </c>
      <c r="C79" s="3">
        <v>0.00304474</v>
      </c>
      <c r="D79" s="3">
        <v>5.15465E-06</v>
      </c>
    </row>
    <row r="80" spans="2:4" ht="12.75">
      <c r="B80">
        <v>4</v>
      </c>
      <c r="C80" s="3">
        <v>-6.74263E-05</v>
      </c>
      <c r="D80" s="3">
        <v>5.22605E-06</v>
      </c>
    </row>
    <row r="81" spans="2:4" ht="12.75">
      <c r="B81">
        <v>5</v>
      </c>
      <c r="C81" s="3">
        <v>-0.000427244</v>
      </c>
      <c r="D81" s="3">
        <v>3.80308E-06</v>
      </c>
    </row>
    <row r="82" spans="2:4" ht="12.75">
      <c r="B82">
        <v>6</v>
      </c>
      <c r="C82" s="3">
        <v>-2.59896E-05</v>
      </c>
      <c r="D82" s="3">
        <v>-4.42194E-06</v>
      </c>
    </row>
    <row r="83" spans="2:4" ht="12.75">
      <c r="B83">
        <v>7</v>
      </c>
      <c r="C83" s="3">
        <v>-0.000112401</v>
      </c>
      <c r="D83" s="3">
        <v>3.96636E-06</v>
      </c>
    </row>
    <row r="84" spans="2:4" ht="12.75">
      <c r="B84">
        <v>8</v>
      </c>
      <c r="C84" s="3">
        <v>6.97433E-06</v>
      </c>
      <c r="D84" s="3">
        <v>1.5107E-05</v>
      </c>
    </row>
    <row r="85" spans="2:4" ht="12.75">
      <c r="B85">
        <v>9</v>
      </c>
      <c r="C85" s="3">
        <v>2.45896E-06</v>
      </c>
      <c r="D85" s="3">
        <v>5.91512E-06</v>
      </c>
    </row>
    <row r="86" spans="2:4" ht="12.75">
      <c r="B86">
        <v>10</v>
      </c>
      <c r="C86" s="3">
        <v>-1.07051E-05</v>
      </c>
      <c r="D86" s="3">
        <v>1.31935E-06</v>
      </c>
    </row>
    <row r="87" spans="2:4" ht="12.75">
      <c r="B87">
        <v>11</v>
      </c>
      <c r="C87" s="3">
        <v>-2.78833E-05</v>
      </c>
      <c r="D87" s="3">
        <v>-7.44427E-05</v>
      </c>
    </row>
    <row r="88" spans="2:4" ht="12.75">
      <c r="B88">
        <v>12</v>
      </c>
      <c r="C88" s="3">
        <v>-1.97741E-05</v>
      </c>
      <c r="D88" s="3">
        <v>3.65241E-05</v>
      </c>
    </row>
    <row r="89" spans="2:4" ht="12.75">
      <c r="B89">
        <v>13</v>
      </c>
      <c r="C89" s="3">
        <v>-5.43227E-06</v>
      </c>
      <c r="D89" s="3">
        <v>0.000118171</v>
      </c>
    </row>
    <row r="90" spans="2:4" ht="12.75">
      <c r="B90">
        <v>14</v>
      </c>
      <c r="C90" s="3">
        <v>0.000207994</v>
      </c>
      <c r="D90" s="3">
        <v>8.05838E-05</v>
      </c>
    </row>
    <row r="91" spans="1:17" ht="12.75">
      <c r="A91" t="s">
        <v>11</v>
      </c>
      <c r="B91" t="s">
        <v>35</v>
      </c>
      <c r="C91" t="s">
        <v>36</v>
      </c>
      <c r="D91" t="s">
        <v>37</v>
      </c>
      <c r="E91">
        <v>4141349</v>
      </c>
      <c r="F91" t="s">
        <v>38</v>
      </c>
      <c r="G91" t="s">
        <v>37</v>
      </c>
      <c r="H91">
        <v>0</v>
      </c>
      <c r="I91" t="s">
        <v>39</v>
      </c>
      <c r="J91" t="s">
        <v>37</v>
      </c>
      <c r="K91">
        <v>0</v>
      </c>
      <c r="L91" t="s">
        <v>40</v>
      </c>
      <c r="M91" t="s">
        <v>37</v>
      </c>
      <c r="N91">
        <v>29.43</v>
      </c>
      <c r="O91" t="s">
        <v>41</v>
      </c>
      <c r="P91" t="s">
        <v>37</v>
      </c>
      <c r="Q91" s="3">
        <v>0.189233</v>
      </c>
    </row>
    <row r="92" spans="1:4" ht="12.75">
      <c r="A92" t="s">
        <v>11</v>
      </c>
      <c r="B92" t="s">
        <v>42</v>
      </c>
      <c r="C92" t="s">
        <v>43</v>
      </c>
      <c r="D92" t="s">
        <v>44</v>
      </c>
    </row>
    <row r="93" spans="2:4" ht="12.75">
      <c r="B93">
        <v>2</v>
      </c>
      <c r="C93" s="3">
        <v>0.000329856</v>
      </c>
      <c r="D93" s="3">
        <v>-0.000236423</v>
      </c>
    </row>
    <row r="94" spans="2:4" ht="12.75">
      <c r="B94">
        <v>3</v>
      </c>
      <c r="C94" s="3">
        <v>0.0032585</v>
      </c>
      <c r="D94" s="3">
        <v>6.65399E-06</v>
      </c>
    </row>
    <row r="95" spans="2:4" ht="12.75">
      <c r="B95">
        <v>4</v>
      </c>
      <c r="C95" s="3">
        <v>-4.94715E-05</v>
      </c>
      <c r="D95" s="3">
        <v>-9.89346E-06</v>
      </c>
    </row>
    <row r="96" spans="2:4" ht="12.75">
      <c r="B96">
        <v>5</v>
      </c>
      <c r="C96" s="3">
        <v>-0.000336031</v>
      </c>
      <c r="D96" s="3">
        <v>7.5376E-06</v>
      </c>
    </row>
    <row r="97" spans="2:4" ht="12.75">
      <c r="B97">
        <v>6</v>
      </c>
      <c r="C97" s="3">
        <v>-1.96102E-05</v>
      </c>
      <c r="D97" s="3">
        <v>-3.7302E-06</v>
      </c>
    </row>
    <row r="98" spans="2:4" ht="12.75">
      <c r="B98">
        <v>7</v>
      </c>
      <c r="C98" s="3">
        <v>-8.3197E-05</v>
      </c>
      <c r="D98" s="3">
        <v>-8.86769E-06</v>
      </c>
    </row>
    <row r="99" spans="2:4" ht="12.75">
      <c r="B99">
        <v>8</v>
      </c>
      <c r="C99" s="3">
        <v>2.35263E-06</v>
      </c>
      <c r="D99" s="3">
        <v>2.7346E-06</v>
      </c>
    </row>
    <row r="100" spans="2:4" ht="12.75">
      <c r="B100">
        <v>9</v>
      </c>
      <c r="C100" s="3">
        <v>-8.96582E-06</v>
      </c>
      <c r="D100" s="3">
        <v>-3.32314E-06</v>
      </c>
    </row>
    <row r="101" spans="2:4" ht="12.75">
      <c r="B101">
        <v>10</v>
      </c>
      <c r="C101" s="3">
        <v>9.38981E-07</v>
      </c>
      <c r="D101" s="3">
        <v>2.14976E-05</v>
      </c>
    </row>
    <row r="102" spans="2:4" ht="12.75">
      <c r="B102">
        <v>11</v>
      </c>
      <c r="C102" s="3">
        <v>8.66537E-05</v>
      </c>
      <c r="D102" s="3">
        <v>4.59021E-05</v>
      </c>
    </row>
    <row r="103" spans="2:4" ht="12.75">
      <c r="B103">
        <v>12</v>
      </c>
      <c r="C103" s="3">
        <v>-2.10279E-05</v>
      </c>
      <c r="D103" s="3">
        <v>-1.87545E-07</v>
      </c>
    </row>
    <row r="104" spans="2:4" ht="12.75">
      <c r="B104">
        <v>13</v>
      </c>
      <c r="C104" s="3">
        <v>-7.63572E-06</v>
      </c>
      <c r="D104" s="3">
        <v>-2.99474E-05</v>
      </c>
    </row>
    <row r="105" spans="2:4" ht="12.75">
      <c r="B105">
        <v>14</v>
      </c>
      <c r="C105" s="3">
        <v>0.00020844</v>
      </c>
      <c r="D105" s="3">
        <v>-5.12324E-05</v>
      </c>
    </row>
    <row r="106" spans="1:17" ht="12.75">
      <c r="A106" t="s">
        <v>11</v>
      </c>
      <c r="B106" t="s">
        <v>35</v>
      </c>
      <c r="C106" t="s">
        <v>36</v>
      </c>
      <c r="D106" t="s">
        <v>37</v>
      </c>
      <c r="E106">
        <v>4141349</v>
      </c>
      <c r="F106" t="s">
        <v>38</v>
      </c>
      <c r="G106" t="s">
        <v>37</v>
      </c>
      <c r="H106">
        <v>0</v>
      </c>
      <c r="I106" t="s">
        <v>39</v>
      </c>
      <c r="J106" t="s">
        <v>37</v>
      </c>
      <c r="K106">
        <v>0</v>
      </c>
      <c r="L106" t="s">
        <v>40</v>
      </c>
      <c r="M106" t="s">
        <v>37</v>
      </c>
      <c r="N106">
        <v>24.71</v>
      </c>
      <c r="O106" t="s">
        <v>41</v>
      </c>
      <c r="P106" t="s">
        <v>37</v>
      </c>
      <c r="Q106" s="3">
        <v>0.168314</v>
      </c>
    </row>
    <row r="107" spans="1:4" ht="12.75">
      <c r="A107" t="s">
        <v>11</v>
      </c>
      <c r="B107" t="s">
        <v>42</v>
      </c>
      <c r="C107" t="s">
        <v>43</v>
      </c>
      <c r="D107" t="s">
        <v>44</v>
      </c>
    </row>
    <row r="108" spans="2:4" ht="12.75">
      <c r="B108">
        <v>2</v>
      </c>
      <c r="C108" s="3">
        <v>0.000298598</v>
      </c>
      <c r="D108" s="3">
        <v>-0.000165454</v>
      </c>
    </row>
    <row r="109" spans="2:4" ht="12.75">
      <c r="B109">
        <v>3</v>
      </c>
      <c r="C109" s="3">
        <v>0.00303077</v>
      </c>
      <c r="D109" s="3">
        <v>9.78596E-06</v>
      </c>
    </row>
    <row r="110" spans="2:4" ht="12.75">
      <c r="B110">
        <v>4</v>
      </c>
      <c r="C110" s="3">
        <v>-6.15601E-05</v>
      </c>
      <c r="D110" s="3">
        <v>7.92863E-06</v>
      </c>
    </row>
    <row r="111" spans="2:4" ht="12.75">
      <c r="B111">
        <v>5</v>
      </c>
      <c r="C111" s="3">
        <v>-0.000431145</v>
      </c>
      <c r="D111" s="3">
        <v>5.33543E-06</v>
      </c>
    </row>
    <row r="112" spans="2:4" ht="12.75">
      <c r="B112">
        <v>6</v>
      </c>
      <c r="C112" s="3">
        <v>-2.14306E-05</v>
      </c>
      <c r="D112" s="3">
        <v>9.01429E-08</v>
      </c>
    </row>
    <row r="113" spans="2:4" ht="12.75">
      <c r="B113">
        <v>7</v>
      </c>
      <c r="C113" s="3">
        <v>-0.000109419</v>
      </c>
      <c r="D113" s="3">
        <v>-4.05429E-06</v>
      </c>
    </row>
    <row r="114" spans="2:4" ht="12.75">
      <c r="B114">
        <v>8</v>
      </c>
      <c r="C114" s="3">
        <v>2.94794E-06</v>
      </c>
      <c r="D114" s="3">
        <v>-3.96131E-06</v>
      </c>
    </row>
    <row r="115" spans="2:4" ht="12.75">
      <c r="B115">
        <v>9</v>
      </c>
      <c r="C115" s="3">
        <v>-2.65252E-05</v>
      </c>
      <c r="D115" s="3">
        <v>4.64943E-06</v>
      </c>
    </row>
    <row r="116" spans="2:4" ht="12.75">
      <c r="B116">
        <v>10</v>
      </c>
      <c r="C116" s="3">
        <v>4.1507E-06</v>
      </c>
      <c r="D116" s="3">
        <v>4.60836E-06</v>
      </c>
    </row>
    <row r="117" spans="2:4" ht="12.75">
      <c r="B117">
        <v>11</v>
      </c>
      <c r="C117" s="3">
        <v>5.03595E-05</v>
      </c>
      <c r="D117" s="3">
        <v>-3.15905E-05</v>
      </c>
    </row>
    <row r="118" spans="2:4" ht="12.75">
      <c r="B118">
        <v>12</v>
      </c>
      <c r="C118" s="3">
        <v>-7.00335E-06</v>
      </c>
      <c r="D118" s="3">
        <v>-1.17594E-05</v>
      </c>
    </row>
    <row r="119" spans="2:4" ht="12.75">
      <c r="B119">
        <v>13</v>
      </c>
      <c r="C119" s="3">
        <v>9.07034E-05</v>
      </c>
      <c r="D119" s="3">
        <v>2.70899E-05</v>
      </c>
    </row>
    <row r="120" spans="2:4" ht="12.75">
      <c r="B120">
        <v>14</v>
      </c>
      <c r="C120" s="3">
        <v>4.2234E-05</v>
      </c>
      <c r="D120" s="3">
        <v>6.82121E-05</v>
      </c>
    </row>
    <row r="121" spans="1:17" ht="12.75">
      <c r="A121" t="s">
        <v>11</v>
      </c>
      <c r="B121" t="s">
        <v>35</v>
      </c>
      <c r="C121" t="s">
        <v>36</v>
      </c>
      <c r="D121" t="s">
        <v>37</v>
      </c>
      <c r="E121">
        <v>4141349</v>
      </c>
      <c r="F121" t="s">
        <v>38</v>
      </c>
      <c r="G121" t="s">
        <v>37</v>
      </c>
      <c r="H121">
        <v>0</v>
      </c>
      <c r="I121" t="s">
        <v>39</v>
      </c>
      <c r="J121" t="s">
        <v>37</v>
      </c>
      <c r="K121">
        <v>0</v>
      </c>
      <c r="L121" t="s">
        <v>40</v>
      </c>
      <c r="M121" t="s">
        <v>37</v>
      </c>
      <c r="N121">
        <v>19.74</v>
      </c>
      <c r="O121" t="s">
        <v>41</v>
      </c>
      <c r="P121" t="s">
        <v>37</v>
      </c>
      <c r="Q121" s="3">
        <v>0.140232</v>
      </c>
    </row>
    <row r="122" spans="1:4" ht="12.75">
      <c r="A122" t="s">
        <v>11</v>
      </c>
      <c r="B122" t="s">
        <v>42</v>
      </c>
      <c r="C122" t="s">
        <v>43</v>
      </c>
      <c r="D122" t="s">
        <v>44</v>
      </c>
    </row>
    <row r="123" spans="2:4" ht="12.75">
      <c r="B123">
        <v>2</v>
      </c>
      <c r="C123" s="3">
        <v>0.000275389</v>
      </c>
      <c r="D123" s="3">
        <v>-0.000103315</v>
      </c>
    </row>
    <row r="124" spans="2:4" ht="12.75">
      <c r="B124">
        <v>3</v>
      </c>
      <c r="C124" s="3">
        <v>0.00286702</v>
      </c>
      <c r="D124" s="3">
        <v>9.5074E-07</v>
      </c>
    </row>
    <row r="125" spans="2:4" ht="12.75">
      <c r="B125">
        <v>4</v>
      </c>
      <c r="C125" s="3">
        <v>-7.20761E-05</v>
      </c>
      <c r="D125" s="3">
        <v>2.09387E-05</v>
      </c>
    </row>
    <row r="126" spans="2:4" ht="12.75">
      <c r="B126">
        <v>5</v>
      </c>
      <c r="C126" s="3">
        <v>-0.000501625</v>
      </c>
      <c r="D126" s="3">
        <v>6.75927E-06</v>
      </c>
    </row>
    <row r="127" spans="2:4" ht="12.75">
      <c r="B127">
        <v>6</v>
      </c>
      <c r="C127" s="3">
        <v>-1.95069E-05</v>
      </c>
      <c r="D127" s="3">
        <v>6.34873E-06</v>
      </c>
    </row>
    <row r="128" spans="2:4" ht="12.75">
      <c r="B128">
        <v>7</v>
      </c>
      <c r="C128" s="3">
        <v>-0.000124547</v>
      </c>
      <c r="D128" s="3">
        <v>-9.76924E-06</v>
      </c>
    </row>
    <row r="129" spans="2:4" ht="12.75">
      <c r="B129">
        <v>8</v>
      </c>
      <c r="C129" s="3">
        <v>-2.9685E-06</v>
      </c>
      <c r="D129" s="3">
        <v>-9.77847E-06</v>
      </c>
    </row>
    <row r="130" spans="2:4" ht="12.75">
      <c r="B130">
        <v>9</v>
      </c>
      <c r="C130" s="3">
        <v>-3.67955E-05</v>
      </c>
      <c r="D130" s="3">
        <v>1.54161E-05</v>
      </c>
    </row>
    <row r="131" spans="2:4" ht="12.75">
      <c r="B131">
        <v>10</v>
      </c>
      <c r="C131" s="3">
        <v>-5.44556E-06</v>
      </c>
      <c r="D131" s="3">
        <v>-1.0018E-06</v>
      </c>
    </row>
    <row r="132" spans="2:4" ht="12.75">
      <c r="B132">
        <v>11</v>
      </c>
      <c r="C132" s="3">
        <v>5.88982E-05</v>
      </c>
      <c r="D132" s="3">
        <v>-1.35165E-05</v>
      </c>
    </row>
    <row r="133" spans="2:4" ht="12.75">
      <c r="B133">
        <v>12</v>
      </c>
      <c r="C133" s="3">
        <v>4.69908E-06</v>
      </c>
      <c r="D133" s="3">
        <v>4.78032E-06</v>
      </c>
    </row>
    <row r="134" spans="2:4" ht="12.75">
      <c r="B134">
        <v>13</v>
      </c>
      <c r="C134" s="3">
        <v>8.03064E-05</v>
      </c>
      <c r="D134" s="3">
        <v>1.19145E-05</v>
      </c>
    </row>
    <row r="135" spans="2:4" ht="12.75">
      <c r="B135">
        <v>14</v>
      </c>
      <c r="C135" s="3">
        <v>0.000147664</v>
      </c>
      <c r="D135" s="3">
        <v>5.64789E-05</v>
      </c>
    </row>
    <row r="136" spans="1:17" ht="12.75">
      <c r="A136" t="s">
        <v>11</v>
      </c>
      <c r="B136" t="s">
        <v>35</v>
      </c>
      <c r="C136" t="s">
        <v>36</v>
      </c>
      <c r="D136" t="s">
        <v>37</v>
      </c>
      <c r="E136">
        <v>4141349</v>
      </c>
      <c r="F136" t="s">
        <v>38</v>
      </c>
      <c r="G136" t="s">
        <v>37</v>
      </c>
      <c r="H136">
        <v>0</v>
      </c>
      <c r="I136" t="s">
        <v>39</v>
      </c>
      <c r="J136" t="s">
        <v>37</v>
      </c>
      <c r="K136">
        <v>0</v>
      </c>
      <c r="L136" t="s">
        <v>40</v>
      </c>
      <c r="M136" t="s">
        <v>37</v>
      </c>
      <c r="N136">
        <v>14.79</v>
      </c>
      <c r="O136" t="s">
        <v>41</v>
      </c>
      <c r="P136" t="s">
        <v>37</v>
      </c>
      <c r="Q136" s="3">
        <v>0.107256</v>
      </c>
    </row>
    <row r="137" spans="1:4" ht="12.75">
      <c r="A137" t="s">
        <v>11</v>
      </c>
      <c r="B137" t="s">
        <v>42</v>
      </c>
      <c r="C137" t="s">
        <v>43</v>
      </c>
      <c r="D137" t="s">
        <v>44</v>
      </c>
    </row>
    <row r="138" spans="2:4" ht="12.75">
      <c r="B138">
        <v>2</v>
      </c>
      <c r="C138" s="3">
        <v>0.000272413</v>
      </c>
      <c r="D138" s="3">
        <v>-9.808E-05</v>
      </c>
    </row>
    <row r="139" spans="2:4" ht="12.75">
      <c r="B139">
        <v>3</v>
      </c>
      <c r="C139" s="3">
        <v>0.0027686</v>
      </c>
      <c r="D139" s="3">
        <v>-1.64292E-06</v>
      </c>
    </row>
    <row r="140" spans="2:4" ht="12.75">
      <c r="B140">
        <v>4</v>
      </c>
      <c r="C140" s="3">
        <v>-7.51098E-05</v>
      </c>
      <c r="D140" s="3">
        <v>2.58023E-05</v>
      </c>
    </row>
    <row r="141" spans="2:4" ht="12.75">
      <c r="B141">
        <v>5</v>
      </c>
      <c r="C141" s="3">
        <v>-0.000552335</v>
      </c>
      <c r="D141" s="3">
        <v>6.19882E-06</v>
      </c>
    </row>
    <row r="142" spans="2:4" ht="12.75">
      <c r="B142">
        <v>6</v>
      </c>
      <c r="C142" s="3">
        <v>-1.4914E-05</v>
      </c>
      <c r="D142" s="3">
        <v>3.46647E-06</v>
      </c>
    </row>
    <row r="143" spans="2:4" ht="12.75">
      <c r="B143">
        <v>7</v>
      </c>
      <c r="C143" s="3">
        <v>-0.000121923</v>
      </c>
      <c r="D143" s="3">
        <v>-1.09593E-06</v>
      </c>
    </row>
    <row r="144" spans="2:4" ht="12.75">
      <c r="B144">
        <v>8</v>
      </c>
      <c r="C144" s="3">
        <v>-1.10751E-05</v>
      </c>
      <c r="D144" s="3">
        <v>-1.50422E-05</v>
      </c>
    </row>
    <row r="145" spans="2:4" ht="12.75">
      <c r="B145">
        <v>9</v>
      </c>
      <c r="C145" s="3">
        <v>-5.11749E-05</v>
      </c>
      <c r="D145" s="3">
        <v>6.77456E-06</v>
      </c>
    </row>
    <row r="146" spans="2:4" ht="12.75">
      <c r="B146">
        <v>10</v>
      </c>
      <c r="C146" s="3">
        <v>2.27032E-05</v>
      </c>
      <c r="D146" s="3">
        <v>8.06505E-06</v>
      </c>
    </row>
    <row r="147" spans="2:4" ht="12.75">
      <c r="B147">
        <v>11</v>
      </c>
      <c r="C147" s="3">
        <v>9.22381E-05</v>
      </c>
      <c r="D147" s="3">
        <v>1.76821E-05</v>
      </c>
    </row>
    <row r="148" spans="2:4" ht="12.75">
      <c r="B148">
        <v>12</v>
      </c>
      <c r="C148" s="3">
        <v>-4.34889E-05</v>
      </c>
      <c r="D148" s="3">
        <v>6.77519E-06</v>
      </c>
    </row>
    <row r="149" spans="2:4" ht="12.75">
      <c r="B149">
        <v>13</v>
      </c>
      <c r="C149" s="3">
        <v>1.40001E-05</v>
      </c>
      <c r="D149" s="3">
        <v>0.000117478</v>
      </c>
    </row>
    <row r="150" spans="2:4" ht="12.75">
      <c r="B150">
        <v>14</v>
      </c>
      <c r="C150" s="3">
        <v>0.000163795</v>
      </c>
      <c r="D150" s="3">
        <v>-1.8582E-07</v>
      </c>
    </row>
    <row r="151" spans="1:17" ht="12.75">
      <c r="A151" t="s">
        <v>11</v>
      </c>
      <c r="B151" t="s">
        <v>35</v>
      </c>
      <c r="C151" t="s">
        <v>36</v>
      </c>
      <c r="D151" t="s">
        <v>37</v>
      </c>
      <c r="E151">
        <v>4141349</v>
      </c>
      <c r="F151" t="s">
        <v>38</v>
      </c>
      <c r="G151" t="s">
        <v>37</v>
      </c>
      <c r="H151">
        <v>0</v>
      </c>
      <c r="I151" t="s">
        <v>39</v>
      </c>
      <c r="J151" t="s">
        <v>37</v>
      </c>
      <c r="K151">
        <v>0</v>
      </c>
      <c r="L151" t="s">
        <v>40</v>
      </c>
      <c r="M151" t="s">
        <v>37</v>
      </c>
      <c r="N151">
        <v>9.82</v>
      </c>
      <c r="O151" t="s">
        <v>41</v>
      </c>
      <c r="P151" t="s">
        <v>37</v>
      </c>
      <c r="Q151" s="3">
        <v>0.0726898</v>
      </c>
    </row>
    <row r="152" spans="1:4" ht="12.75">
      <c r="A152" t="s">
        <v>11</v>
      </c>
      <c r="B152" t="s">
        <v>42</v>
      </c>
      <c r="C152" t="s">
        <v>43</v>
      </c>
      <c r="D152" t="s">
        <v>44</v>
      </c>
    </row>
    <row r="153" spans="2:4" ht="12.75">
      <c r="B153">
        <v>2</v>
      </c>
      <c r="C153" s="3">
        <v>0.000263985</v>
      </c>
      <c r="D153" s="3">
        <v>-0.000101398</v>
      </c>
    </row>
    <row r="154" spans="2:4" ht="12.75">
      <c r="B154">
        <v>3</v>
      </c>
      <c r="C154" s="3">
        <v>0.00274282</v>
      </c>
      <c r="D154" s="3">
        <v>-9.23918E-06</v>
      </c>
    </row>
    <row r="155" spans="2:4" ht="12.75">
      <c r="B155">
        <v>4</v>
      </c>
      <c r="C155" s="3">
        <v>-7.70644E-05</v>
      </c>
      <c r="D155" s="3">
        <v>2.49431E-05</v>
      </c>
    </row>
    <row r="156" spans="2:4" ht="12.75">
      <c r="B156">
        <v>5</v>
      </c>
      <c r="C156" s="3">
        <v>-0.000558524</v>
      </c>
      <c r="D156" s="3">
        <v>3.56785E-06</v>
      </c>
    </row>
    <row r="157" spans="2:4" ht="12.75">
      <c r="B157">
        <v>6</v>
      </c>
      <c r="C157" s="3">
        <v>-1.37228E-05</v>
      </c>
      <c r="D157" s="3">
        <v>2.73685E-06</v>
      </c>
    </row>
    <row r="158" spans="2:4" ht="12.75">
      <c r="B158">
        <v>7</v>
      </c>
      <c r="C158" s="3">
        <v>-0.000137175</v>
      </c>
      <c r="D158" s="3">
        <v>-8.15693E-06</v>
      </c>
    </row>
    <row r="159" spans="2:4" ht="12.75">
      <c r="B159">
        <v>8</v>
      </c>
      <c r="C159" s="3">
        <v>-8.98881E-06</v>
      </c>
      <c r="D159" s="3">
        <v>1.48669E-05</v>
      </c>
    </row>
    <row r="160" spans="2:4" ht="12.75">
      <c r="B160">
        <v>9</v>
      </c>
      <c r="C160" s="3">
        <v>-2.89098E-05</v>
      </c>
      <c r="D160" s="3">
        <v>3.8302E-05</v>
      </c>
    </row>
    <row r="161" spans="2:4" ht="12.75">
      <c r="B161">
        <v>10</v>
      </c>
      <c r="C161" s="3">
        <v>-8.10692E-07</v>
      </c>
      <c r="D161" s="3">
        <v>-6.23176E-06</v>
      </c>
    </row>
    <row r="162" spans="2:4" ht="12.75">
      <c r="B162">
        <v>11</v>
      </c>
      <c r="C162" s="3">
        <v>6.47171E-05</v>
      </c>
      <c r="D162" s="3">
        <v>-4.03738E-05</v>
      </c>
    </row>
    <row r="163" spans="2:4" ht="12.75">
      <c r="B163">
        <v>12</v>
      </c>
      <c r="C163" s="3">
        <v>-1.86343E-05</v>
      </c>
      <c r="D163" s="3">
        <v>0.000107023</v>
      </c>
    </row>
    <row r="164" spans="2:4" ht="12.75">
      <c r="B164">
        <v>13</v>
      </c>
      <c r="C164" s="3">
        <v>6.55877E-05</v>
      </c>
      <c r="D164" s="3">
        <v>0.000196374</v>
      </c>
    </row>
    <row r="165" spans="2:4" ht="12.75">
      <c r="B165">
        <v>14</v>
      </c>
      <c r="C165" s="3">
        <v>2.11302E-05</v>
      </c>
      <c r="D165" s="3">
        <v>-0.000479925</v>
      </c>
    </row>
    <row r="166" spans="1:17" ht="12.75">
      <c r="A166" t="s">
        <v>11</v>
      </c>
      <c r="B166" t="s">
        <v>35</v>
      </c>
      <c r="C166" t="s">
        <v>36</v>
      </c>
      <c r="D166" t="s">
        <v>37</v>
      </c>
      <c r="E166">
        <v>4141349</v>
      </c>
      <c r="F166" t="s">
        <v>38</v>
      </c>
      <c r="G166" t="s">
        <v>37</v>
      </c>
      <c r="H166">
        <v>0</v>
      </c>
      <c r="I166" t="s">
        <v>39</v>
      </c>
      <c r="J166" t="s">
        <v>37</v>
      </c>
      <c r="K166">
        <v>0</v>
      </c>
      <c r="L166" t="s">
        <v>40</v>
      </c>
      <c r="M166" t="s">
        <v>37</v>
      </c>
      <c r="N166">
        <v>4.88</v>
      </c>
      <c r="O166" t="s">
        <v>41</v>
      </c>
      <c r="P166" t="s">
        <v>37</v>
      </c>
      <c r="Q166" s="3">
        <v>0.0377453</v>
      </c>
    </row>
    <row r="167" spans="1:4" ht="12.75">
      <c r="A167" t="s">
        <v>11</v>
      </c>
      <c r="B167" t="s">
        <v>42</v>
      </c>
      <c r="C167" t="s">
        <v>43</v>
      </c>
      <c r="D167" t="s">
        <v>44</v>
      </c>
    </row>
    <row r="168" spans="2:4" ht="12.75">
      <c r="B168">
        <v>2</v>
      </c>
      <c r="C168" s="3">
        <v>0.000256299</v>
      </c>
      <c r="D168" s="3">
        <v>-0.000109056</v>
      </c>
    </row>
    <row r="169" spans="2:4" ht="12.75">
      <c r="B169">
        <v>3</v>
      </c>
      <c r="C169" s="3">
        <v>0.00275508</v>
      </c>
      <c r="D169" s="3">
        <v>-8.5111E-06</v>
      </c>
    </row>
    <row r="170" spans="2:4" ht="12.75">
      <c r="B170">
        <v>4</v>
      </c>
      <c r="C170" s="3">
        <v>-7.94263E-05</v>
      </c>
      <c r="D170" s="3">
        <v>2.85357E-05</v>
      </c>
    </row>
    <row r="171" spans="2:4" ht="12.75">
      <c r="B171">
        <v>5</v>
      </c>
      <c r="C171" s="3">
        <v>-0.000577779</v>
      </c>
      <c r="D171" s="3">
        <v>-2.32945E-06</v>
      </c>
    </row>
    <row r="172" spans="2:4" ht="12.75">
      <c r="B172">
        <v>6</v>
      </c>
      <c r="C172" s="3">
        <v>-2.55593E-05</v>
      </c>
      <c r="D172" s="3">
        <v>1.64165E-07</v>
      </c>
    </row>
    <row r="173" spans="2:4" ht="12.75">
      <c r="B173">
        <v>7</v>
      </c>
      <c r="C173" s="3">
        <v>-0.000133658</v>
      </c>
      <c r="D173" s="3">
        <v>-8.69951E-06</v>
      </c>
    </row>
    <row r="174" spans="2:4" ht="12.75">
      <c r="B174">
        <v>8</v>
      </c>
      <c r="C174" s="3">
        <v>-4.72099E-06</v>
      </c>
      <c r="D174" s="3">
        <v>-1.00613E-05</v>
      </c>
    </row>
    <row r="175" spans="2:4" ht="12.75">
      <c r="B175">
        <v>9</v>
      </c>
      <c r="C175" s="3">
        <v>-2.49175E-05</v>
      </c>
      <c r="D175" s="3">
        <v>8.67477E-06</v>
      </c>
    </row>
    <row r="176" spans="2:4" ht="12.75">
      <c r="B176">
        <v>10</v>
      </c>
      <c r="C176" s="3">
        <v>2.0534E-05</v>
      </c>
      <c r="D176" s="3">
        <v>-1.1829E-05</v>
      </c>
    </row>
    <row r="177" spans="2:4" ht="12.75">
      <c r="B177">
        <v>11</v>
      </c>
      <c r="C177" s="3">
        <v>3.20734E-05</v>
      </c>
      <c r="D177" s="3">
        <v>4.89182E-05</v>
      </c>
    </row>
    <row r="178" spans="2:4" ht="12.75">
      <c r="B178">
        <v>12</v>
      </c>
      <c r="C178" s="3">
        <v>-4.69462E-06</v>
      </c>
      <c r="D178" s="3">
        <v>2.56092E-05</v>
      </c>
    </row>
    <row r="179" spans="2:4" ht="12.75">
      <c r="B179">
        <v>13</v>
      </c>
      <c r="C179" s="3">
        <v>2.69153E-05</v>
      </c>
      <c r="D179" s="3">
        <v>-2.32975E-05</v>
      </c>
    </row>
    <row r="180" spans="2:4" ht="12.75">
      <c r="B180">
        <v>14</v>
      </c>
      <c r="C180" s="3">
        <v>-2.91941E-05</v>
      </c>
      <c r="D180" s="3">
        <v>0.000209826</v>
      </c>
    </row>
    <row r="181" spans="1:17" ht="12.75">
      <c r="A181" t="s">
        <v>11</v>
      </c>
      <c r="B181" t="s">
        <v>35</v>
      </c>
      <c r="C181" t="s">
        <v>36</v>
      </c>
      <c r="D181" t="s">
        <v>37</v>
      </c>
      <c r="E181">
        <v>4141349</v>
      </c>
      <c r="F181" t="s">
        <v>38</v>
      </c>
      <c r="G181" t="s">
        <v>37</v>
      </c>
      <c r="H181">
        <v>0</v>
      </c>
      <c r="I181" t="s">
        <v>39</v>
      </c>
      <c r="J181" t="s">
        <v>37</v>
      </c>
      <c r="K181">
        <v>0</v>
      </c>
      <c r="L181" t="s">
        <v>40</v>
      </c>
      <c r="M181" t="s">
        <v>37</v>
      </c>
      <c r="N181">
        <v>-0.36</v>
      </c>
      <c r="O181" t="s">
        <v>41</v>
      </c>
      <c r="P181" t="s">
        <v>37</v>
      </c>
      <c r="Q181" s="3">
        <v>0.000250784</v>
      </c>
    </row>
    <row r="182" spans="1:4" ht="12.75">
      <c r="A182" t="s">
        <v>11</v>
      </c>
      <c r="B182" t="s">
        <v>42</v>
      </c>
      <c r="C182" t="s">
        <v>43</v>
      </c>
      <c r="D182" t="s">
        <v>44</v>
      </c>
    </row>
    <row r="183" spans="2:4" ht="12.75">
      <c r="B183">
        <v>2</v>
      </c>
      <c r="C183" s="3">
        <v>-0.000134944</v>
      </c>
      <c r="D183" s="3">
        <v>-0.00357947</v>
      </c>
    </row>
    <row r="184" spans="2:4" ht="12.75">
      <c r="B184">
        <v>3</v>
      </c>
      <c r="C184" s="3">
        <v>0.00809725</v>
      </c>
      <c r="D184" s="3">
        <v>0.0032313</v>
      </c>
    </row>
    <row r="185" spans="2:4" ht="12.75">
      <c r="B185">
        <v>4</v>
      </c>
      <c r="C185" s="3">
        <v>-0.000547697</v>
      </c>
      <c r="D185" s="3">
        <v>-5.67246E-05</v>
      </c>
    </row>
    <row r="186" spans="2:4" ht="12.75">
      <c r="B186">
        <v>5</v>
      </c>
      <c r="C186" s="3">
        <v>-0.00290517</v>
      </c>
      <c r="D186" s="3">
        <v>-0.0025967</v>
      </c>
    </row>
    <row r="187" spans="2:4" ht="12.75">
      <c r="B187">
        <v>6</v>
      </c>
      <c r="C187" s="3">
        <v>0.000292794</v>
      </c>
      <c r="D187" s="3">
        <v>-0.000199095</v>
      </c>
    </row>
    <row r="188" spans="2:4" ht="12.75">
      <c r="B188">
        <v>7</v>
      </c>
      <c r="C188" s="3">
        <v>6.89946E-05</v>
      </c>
      <c r="D188" s="3">
        <v>-1.39092E-05</v>
      </c>
    </row>
    <row r="189" spans="2:4" ht="12.75">
      <c r="B189">
        <v>8</v>
      </c>
      <c r="C189" s="3">
        <v>-0.000458656</v>
      </c>
      <c r="D189" s="3">
        <v>0.000148151</v>
      </c>
    </row>
    <row r="190" spans="2:4" ht="12.75">
      <c r="B190">
        <v>9</v>
      </c>
      <c r="C190" s="3">
        <v>0.000921328</v>
      </c>
      <c r="D190" s="3">
        <v>0.0002134</v>
      </c>
    </row>
    <row r="191" spans="2:4" ht="12.75">
      <c r="B191">
        <v>10</v>
      </c>
      <c r="C191" s="3">
        <v>0.000225759</v>
      </c>
      <c r="D191" s="3">
        <v>-0.000209554</v>
      </c>
    </row>
    <row r="192" spans="2:4" ht="12.75">
      <c r="B192">
        <v>11</v>
      </c>
      <c r="C192" s="3">
        <v>-0.000255914</v>
      </c>
      <c r="D192" s="3">
        <v>0.000402433</v>
      </c>
    </row>
    <row r="193" spans="2:4" ht="12.75">
      <c r="B193">
        <v>12</v>
      </c>
      <c r="C193" s="3">
        <v>-0.000276295</v>
      </c>
      <c r="D193" s="3">
        <v>-0.000397329</v>
      </c>
    </row>
    <row r="194" spans="2:4" ht="12.75">
      <c r="B194">
        <v>13</v>
      </c>
      <c r="C194" s="3">
        <v>0.00147905</v>
      </c>
      <c r="D194" s="3">
        <v>0.00295668</v>
      </c>
    </row>
    <row r="195" spans="2:4" ht="12.75">
      <c r="B195">
        <v>14</v>
      </c>
      <c r="C195" s="3">
        <v>0.000730962</v>
      </c>
      <c r="D195" s="3">
        <v>-0.0046408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6" ht="12.75">
      <c r="A1" s="1" t="s">
        <v>0</v>
      </c>
      <c r="D1" t="s">
        <v>1</v>
      </c>
      <c r="F1" t="s">
        <v>2</v>
      </c>
    </row>
    <row r="2" spans="1:2" ht="12.75">
      <c r="A2" t="s">
        <v>3</v>
      </c>
      <c r="B2" t="s">
        <v>4</v>
      </c>
    </row>
    <row r="3" spans="1:2" ht="12.75">
      <c r="A3" t="s">
        <v>5</v>
      </c>
      <c r="B3" t="s">
        <v>6</v>
      </c>
    </row>
    <row r="4" spans="1:2" ht="12.75">
      <c r="A4" t="s">
        <v>7</v>
      </c>
      <c r="B4">
        <v>0.0254</v>
      </c>
    </row>
    <row r="5" spans="1:2" ht="12.75">
      <c r="A5" t="s">
        <v>8</v>
      </c>
      <c r="B5">
        <v>0.3556</v>
      </c>
    </row>
    <row r="6" spans="1:2" ht="12.75">
      <c r="A6" t="s">
        <v>9</v>
      </c>
      <c r="B6">
        <v>812</v>
      </c>
    </row>
    <row r="8" spans="1:2" ht="12.75">
      <c r="A8" t="s">
        <v>10</v>
      </c>
      <c r="B8" s="2">
        <f>4*PI()*0.0000001*$B$5*$B$6/(2*$B$4)</f>
        <v>0.007142725057201755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2003-09-17T21:23:06Z</dcterms:created>
  <dcterms:modified xsi:type="dcterms:W3CDTF">2003-09-17T21:36:56Z</dcterms:modified>
  <cp:category/>
  <cp:version/>
  <cp:contentType/>
  <cp:contentStatus/>
</cp:coreProperties>
</file>