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35" windowHeight="6690" activeTab="0"/>
  </bookViews>
  <sheets>
    <sheet name="MOD10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<sst xmlns="http://schemas.openxmlformats.org/spreadsheetml/2006/main" count="39" uniqueCount="32">
  <si>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Text Evaluation of same:</t>
  </si>
  <si>
    <t>Multiplied By</t>
  </si>
  <si>
    <t>Equals</t>
  </si>
  <si>
    <t>Sum of the digits</t>
  </si>
  <si>
    <t>Grand Total (Checksum)</t>
  </si>
  <si>
    <t>Enter 9 digit numeric keyline</t>
  </si>
  <si>
    <t>Ordinal position</t>
  </si>
  <si>
    <t>Value</t>
  </si>
  <si>
    <t>Odd/Even</t>
  </si>
  <si>
    <t>ODD</t>
  </si>
  <si>
    <t>EVEN</t>
  </si>
  <si>
    <t>ACS KEYLINE CHECK DIGIT COMPUTATION FOR A 9 DIGIT NUMERIC KEYLINE</t>
  </si>
  <si>
    <t>MOD 10</t>
  </si>
  <si>
    <t>PRODUCES THE 10TH CHARACTER FOR A CHECK DIGIT TO CREATE A 10 DIGIT NUMERIC KEYLINE</t>
  </si>
  <si>
    <t>EXAMPLE 1</t>
  </si>
  <si>
    <t>TEST 9 DIGIT KEYLINES</t>
  </si>
  <si>
    <t>EXPECTED CKDIGIT</t>
  </si>
  <si>
    <t>EXAMPLE 2</t>
  </si>
  <si>
    <t xml:space="preserve">Enter separate 9 digit numeric keyline values in each of the the rows below </t>
  </si>
  <si>
    <t>FINAL 10 DIGIT NUMERIC KEYLINE</t>
  </si>
  <si>
    <t>CALCULATED CHECK DIGIT</t>
  </si>
  <si>
    <t>CHECK DIGIT</t>
  </si>
  <si>
    <t>987654321</t>
  </si>
  <si>
    <t>546321789</t>
  </si>
  <si>
    <t>010101010</t>
  </si>
  <si>
    <t>232323232</t>
  </si>
  <si>
    <t>753918462</t>
  </si>
  <si>
    <t>159763482</t>
  </si>
  <si>
    <t>357951456</t>
  </si>
  <si>
    <t>852456753</t>
  </si>
  <si>
    <t>321321321</t>
  </si>
  <si>
    <t>526265265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</si>
</sst>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######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i/>
      <sz val="14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0" fontId="0" fillId="0" borderId="2" xfId="0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0" fillId="3" borderId="0" xfId="0" applyFill="1" applyAlignment="1" applyProtection="1">
      <alignment horizontal="centerContinuous" wrapText="1"/>
      <protection/>
    </xf>
    <xf numFmtId="0" fontId="0" fillId="3" borderId="0" xfId="0" applyFill="1" applyAlignment="1" applyProtection="1">
      <alignment wrapText="1"/>
      <protection/>
    </xf>
    <xf numFmtId="0" fontId="0" fillId="3" borderId="0" xfId="0" applyFill="1" applyAlignment="1" applyProtection="1">
      <alignment horizontal="right" wrapText="1"/>
      <protection/>
    </xf>
    <xf numFmtId="0" fontId="0" fillId="3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49" fontId="0" fillId="4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E1">
      <selection activeCell="G8" sqref="G8"/>
    </sheetView>
  </sheetViews>
  <sheetFormatPr defaultColWidth="9.140625" defaultRowHeight="12.75"/>
  <cols>
    <col min="1" max="1" width="9.140625" style="2" customWidth="1"/>
    <col min="2" max="2" width="7.421875" style="4" customWidth="1"/>
    <col min="3" max="3" width="6.28125" style="3" customWidth="1"/>
    <col min="4" max="4" width="8.8515625" style="2" customWidth="1"/>
    <col min="5" max="5" width="6.7109375" style="2" customWidth="1"/>
    <col min="6" max="6" width="8.57421875" style="2" customWidth="1"/>
    <col min="7" max="7" width="31.57421875" style="2" customWidth="1"/>
    <col min="8" max="8" width="20.8515625" style="2" customWidth="1"/>
    <col min="9" max="9" width="14.28125" style="2" customWidth="1"/>
    <col min="10" max="16384" width="9.140625" style="2" customWidth="1"/>
  </cols>
  <sheetData>
    <row r="1" spans="1:12" ht="18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>
      <c r="A2" s="26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8">
      <c r="A5" s="16"/>
      <c r="B5" s="16"/>
      <c r="C5" s="16"/>
      <c r="D5" s="16"/>
      <c r="E5" s="16"/>
      <c r="F5" s="16"/>
      <c r="G5" s="16" t="s">
        <v>14</v>
      </c>
      <c r="H5" s="16"/>
      <c r="I5" s="16"/>
      <c r="J5" s="16"/>
      <c r="K5" s="16"/>
      <c r="L5" s="16"/>
    </row>
    <row r="6" spans="1:12" ht="18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7:9" ht="12.75">
      <c r="G7" s="5" t="s">
        <v>5</v>
      </c>
      <c r="H7" s="2" t="s">
        <v>0</v>
      </c>
      <c r="I7" s="25" t="s">
        <v>21</v>
      </c>
    </row>
    <row r="8" spans="2:10" ht="12.75">
      <c r="B8" s="2"/>
      <c r="C8" s="6"/>
      <c r="D8" s="4"/>
      <c r="G8" s="1">
        <v>456789123</v>
      </c>
      <c r="H8" s="7" t="str">
        <f>TEXT(G8,"000000000")</f>
        <v>456789123</v>
      </c>
      <c r="I8" s="13">
        <f>SUM(10-(MID($F22,2,1)))</f>
        <v>1</v>
      </c>
      <c r="J8" s="13"/>
    </row>
    <row r="9" spans="2:10" ht="12.75">
      <c r="B9" s="2"/>
      <c r="C9" s="6"/>
      <c r="D9" s="4"/>
      <c r="G9" s="27"/>
      <c r="H9" s="7"/>
      <c r="I9" s="13"/>
      <c r="J9" s="13"/>
    </row>
    <row r="10" spans="2:10" ht="12.75">
      <c r="B10" s="2"/>
      <c r="C10" s="6"/>
      <c r="D10" s="4"/>
      <c r="G10" s="27"/>
      <c r="H10" s="7"/>
      <c r="I10" s="13"/>
      <c r="J10" s="13"/>
    </row>
    <row r="11" spans="1:9" s="11" customFormat="1" ht="27">
      <c r="A11" s="11" t="s">
        <v>8</v>
      </c>
      <c r="B11" s="8" t="s">
        <v>6</v>
      </c>
      <c r="C11" s="9" t="s">
        <v>7</v>
      </c>
      <c r="D11" s="8" t="s">
        <v>1</v>
      </c>
      <c r="E11" s="8" t="s">
        <v>2</v>
      </c>
      <c r="F11" s="8" t="s">
        <v>3</v>
      </c>
      <c r="G11" s="10"/>
      <c r="H11" s="21" t="s">
        <v>15</v>
      </c>
      <c r="I11" s="22" t="s">
        <v>16</v>
      </c>
    </row>
    <row r="12" spans="1:9" s="11" customFormat="1" ht="18.75">
      <c r="A12" s="11" t="s">
        <v>9</v>
      </c>
      <c r="B12" s="15">
        <v>1</v>
      </c>
      <c r="C12" s="13" t="str">
        <f>MID($H$8,1,1)</f>
        <v>4</v>
      </c>
      <c r="D12" s="15">
        <v>2</v>
      </c>
      <c r="E12" s="15">
        <f aca="true" t="shared" si="0" ref="E12:E20">C12*D12</f>
        <v>8</v>
      </c>
      <c r="F12" s="12">
        <f aca="true" t="shared" si="1" ref="F12:F20">IF(E12&lt;10,E12,INT(E12/10)+MOD(E12,10))</f>
        <v>8</v>
      </c>
      <c r="G12" s="10"/>
      <c r="H12" s="23">
        <v>123456789</v>
      </c>
      <c r="I12" s="22">
        <v>7</v>
      </c>
    </row>
    <row r="13" spans="1:9" ht="12.75">
      <c r="A13" s="2" t="s">
        <v>10</v>
      </c>
      <c r="B13" s="12">
        <v>2</v>
      </c>
      <c r="C13" s="13" t="str">
        <f>MID($H$8,2,1)</f>
        <v>5</v>
      </c>
      <c r="D13" s="12">
        <v>1</v>
      </c>
      <c r="E13" s="12">
        <f t="shared" si="0"/>
        <v>5</v>
      </c>
      <c r="F13" s="12">
        <f t="shared" si="1"/>
        <v>5</v>
      </c>
      <c r="H13" s="24">
        <v>111111111</v>
      </c>
      <c r="I13" s="24">
        <v>6</v>
      </c>
    </row>
    <row r="14" spans="1:9" ht="12.75">
      <c r="A14" s="2" t="s">
        <v>9</v>
      </c>
      <c r="B14" s="12">
        <v>3</v>
      </c>
      <c r="C14" s="13" t="str">
        <f>MID($H$8,3,1)</f>
        <v>6</v>
      </c>
      <c r="D14" s="12">
        <v>2</v>
      </c>
      <c r="E14" s="12">
        <f t="shared" si="0"/>
        <v>12</v>
      </c>
      <c r="F14" s="12">
        <f t="shared" si="1"/>
        <v>3</v>
      </c>
      <c r="H14" s="24">
        <v>222222222</v>
      </c>
      <c r="I14" s="24">
        <v>2</v>
      </c>
    </row>
    <row r="15" spans="1:9" ht="12.75">
      <c r="A15" s="2" t="s">
        <v>10</v>
      </c>
      <c r="B15" s="12">
        <v>4</v>
      </c>
      <c r="C15" s="13" t="str">
        <f>MID($H$8,4,1)</f>
        <v>7</v>
      </c>
      <c r="D15" s="12">
        <v>1</v>
      </c>
      <c r="E15" s="12">
        <f t="shared" si="0"/>
        <v>7</v>
      </c>
      <c r="F15" s="12">
        <f t="shared" si="1"/>
        <v>7</v>
      </c>
      <c r="H15" s="24">
        <v>333333333</v>
      </c>
      <c r="I15" s="24">
        <v>8</v>
      </c>
    </row>
    <row r="16" spans="1:9" ht="12.75">
      <c r="A16" s="2" t="s">
        <v>9</v>
      </c>
      <c r="B16" s="12">
        <v>5</v>
      </c>
      <c r="C16" s="13" t="str">
        <f>MID($H$8,5,1)</f>
        <v>8</v>
      </c>
      <c r="D16" s="12">
        <v>2</v>
      </c>
      <c r="E16" s="12">
        <f t="shared" si="0"/>
        <v>16</v>
      </c>
      <c r="F16" s="12">
        <f t="shared" si="1"/>
        <v>7</v>
      </c>
      <c r="H16" s="24">
        <v>444444444</v>
      </c>
      <c r="I16" s="24">
        <v>4</v>
      </c>
    </row>
    <row r="17" spans="1:9" ht="12.75">
      <c r="A17" s="2" t="s">
        <v>10</v>
      </c>
      <c r="B17" s="12">
        <v>6</v>
      </c>
      <c r="C17" s="13" t="str">
        <f>MID($H$8,6,1)</f>
        <v>9</v>
      </c>
      <c r="D17" s="12">
        <v>1</v>
      </c>
      <c r="E17" s="12">
        <f t="shared" si="0"/>
        <v>9</v>
      </c>
      <c r="F17" s="12">
        <f t="shared" si="1"/>
        <v>9</v>
      </c>
      <c r="H17" s="24">
        <v>555555555</v>
      </c>
      <c r="I17" s="24">
        <v>5</v>
      </c>
    </row>
    <row r="18" spans="1:9" ht="12.75">
      <c r="A18" s="2" t="s">
        <v>9</v>
      </c>
      <c r="B18" s="12">
        <v>7</v>
      </c>
      <c r="C18" s="13" t="str">
        <f>MID($H$8,7,1)</f>
        <v>1</v>
      </c>
      <c r="D18" s="12">
        <v>2</v>
      </c>
      <c r="E18" s="12">
        <f t="shared" si="0"/>
        <v>2</v>
      </c>
      <c r="F18" s="12">
        <f t="shared" si="1"/>
        <v>2</v>
      </c>
      <c r="H18" s="24">
        <v>666666666</v>
      </c>
      <c r="I18" s="24">
        <v>1</v>
      </c>
    </row>
    <row r="19" spans="1:9" ht="12.75">
      <c r="A19" s="2" t="s">
        <v>10</v>
      </c>
      <c r="B19" s="12">
        <v>8</v>
      </c>
      <c r="C19" s="13" t="str">
        <f>MID($H$8,8,1)</f>
        <v>2</v>
      </c>
      <c r="D19" s="12">
        <v>1</v>
      </c>
      <c r="E19" s="12">
        <f t="shared" si="0"/>
        <v>2</v>
      </c>
      <c r="F19" s="12">
        <f t="shared" si="1"/>
        <v>2</v>
      </c>
      <c r="H19" s="24">
        <v>777777777</v>
      </c>
      <c r="I19" s="24">
        <v>7</v>
      </c>
    </row>
    <row r="20" spans="1:9" ht="12.75">
      <c r="A20" s="2" t="s">
        <v>9</v>
      </c>
      <c r="B20" s="12">
        <v>9</v>
      </c>
      <c r="C20" s="13" t="str">
        <f>MID($H$8,9,1)</f>
        <v>3</v>
      </c>
      <c r="D20" s="12">
        <v>2</v>
      </c>
      <c r="E20" s="12">
        <f t="shared" si="0"/>
        <v>6</v>
      </c>
      <c r="F20" s="12">
        <f t="shared" si="1"/>
        <v>6</v>
      </c>
      <c r="H20" s="24">
        <v>888888888</v>
      </c>
      <c r="I20" s="24">
        <v>3</v>
      </c>
    </row>
    <row r="21" spans="2:9" ht="13.5" thickBot="1">
      <c r="B21" s="12"/>
      <c r="C21" s="13">
        <f>MID($H$8,21-B21,1)</f>
      </c>
      <c r="D21" s="12"/>
      <c r="E21" s="12"/>
      <c r="F21" s="12"/>
      <c r="H21" s="24">
        <v>999999999</v>
      </c>
      <c r="I21" s="24">
        <v>9</v>
      </c>
    </row>
    <row r="22" spans="2:7" ht="12.75">
      <c r="B22" s="12"/>
      <c r="C22" s="13"/>
      <c r="D22" s="12"/>
      <c r="E22" s="12"/>
      <c r="F22" s="14">
        <f>SUM(F12:F21)</f>
        <v>49</v>
      </c>
      <c r="G22" s="2" t="s">
        <v>4</v>
      </c>
    </row>
    <row r="23" spans="2:6" ht="12.75">
      <c r="B23" s="12"/>
      <c r="C23" s="13"/>
      <c r="D23" s="12"/>
      <c r="E23" s="12"/>
      <c r="F23" s="17"/>
    </row>
    <row r="24" spans="2:6" ht="12.75">
      <c r="B24" s="12"/>
      <c r="C24" s="13"/>
      <c r="D24" s="12"/>
      <c r="E24" s="12"/>
      <c r="F24" s="17"/>
    </row>
    <row r="25" spans="1:12" ht="18">
      <c r="A25" s="16"/>
      <c r="B25" s="16"/>
      <c r="C25" s="16"/>
      <c r="D25" s="16"/>
      <c r="E25" s="16"/>
      <c r="F25" s="16"/>
      <c r="G25" s="16" t="s">
        <v>17</v>
      </c>
      <c r="H25" s="16"/>
      <c r="I25" s="16"/>
      <c r="J25" s="16"/>
      <c r="K25" s="16"/>
      <c r="L25" s="16"/>
    </row>
    <row r="26" spans="2:9" ht="38.25">
      <c r="B26" s="12"/>
      <c r="C26" s="13"/>
      <c r="D26" s="12"/>
      <c r="E26" s="12"/>
      <c r="F26" s="17"/>
      <c r="G26" s="18" t="s">
        <v>18</v>
      </c>
      <c r="H26" s="19" t="s">
        <v>19</v>
      </c>
      <c r="I26" s="20" t="s">
        <v>20</v>
      </c>
    </row>
    <row r="27" spans="2:6" ht="12.75">
      <c r="B27" s="12"/>
      <c r="C27" s="13"/>
      <c r="D27" s="12"/>
      <c r="E27" s="12"/>
      <c r="F27" s="17"/>
    </row>
    <row r="29" spans="2:9" ht="12.75">
      <c r="B29" s="12"/>
      <c r="C29" s="13"/>
      <c r="D29" s="12"/>
      <c r="E29" s="12"/>
      <c r="F29" s="12"/>
      <c r="G29" s="28" t="s">
        <v>22</v>
      </c>
      <c r="H29" s="13" t="str">
        <f>MID($G$29,1,9)&amp;MID(I29,1,1)</f>
        <v>9876543217</v>
      </c>
      <c r="I29" s="2">
        <f>MOD(10-(SUM(CEILING(MOD(MID(G29,{1,2,3,4,5,6,7,8,9},1)*{2,1,2,1,2,1,2,1,2},9.5),1))),10)</f>
        <v>7</v>
      </c>
    </row>
    <row r="30" spans="2:9" ht="12.75">
      <c r="B30" s="12"/>
      <c r="C30" s="13"/>
      <c r="D30" s="12"/>
      <c r="E30" s="12"/>
      <c r="F30" s="12"/>
      <c r="G30" s="28" t="s">
        <v>23</v>
      </c>
      <c r="H30" s="13" t="str">
        <f>MID($G$30,1,9)&amp;MID(I30,1,1)</f>
        <v>5463217892</v>
      </c>
      <c r="I30" s="2">
        <f>MOD(10-(SUM(CEILING(MOD(MID(G30,{1,2,3,4,5,6,7,8,9},1)*{2,1,2,1,2,1,2,1,2},9.5),1))),10)</f>
        <v>2</v>
      </c>
    </row>
    <row r="31" spans="2:9" ht="12.75">
      <c r="B31" s="12"/>
      <c r="C31" s="13"/>
      <c r="D31" s="12"/>
      <c r="E31" s="12"/>
      <c r="F31" s="12"/>
      <c r="G31" s="28">
        <v>222222222</v>
      </c>
      <c r="H31" s="13" t="str">
        <f>MID($G$31,1,9)&amp;MID(I31,1,1)</f>
        <v>2222222222</v>
      </c>
      <c r="I31" s="2">
        <f>MOD(10-(SUM(CEILING(MOD(MID(G31,{1,2,3,4,5,6,7,8,9},1)*{2,1,2,1,2,1,2,1,2},9.5),1))),10)</f>
        <v>2</v>
      </c>
    </row>
    <row r="32" spans="2:9" ht="12.75">
      <c r="B32" s="12"/>
      <c r="C32" s="13"/>
      <c r="D32" s="12"/>
      <c r="E32" s="12"/>
      <c r="F32" s="12"/>
      <c r="G32" s="28">
        <v>333333333</v>
      </c>
      <c r="H32" s="13" t="str">
        <f>MID($G$32,1,9)&amp;MID(I32,1,1)</f>
        <v>3333333338</v>
      </c>
      <c r="I32" s="2">
        <f>MOD(10-(SUM(CEILING(MOD(MID(G32,{1,2,3,4,5,6,7,8,9},1)*{2,1,2,1,2,1,2,1,2},9.5),1))),10)</f>
        <v>8</v>
      </c>
    </row>
    <row r="33" spans="2:9" ht="12.75">
      <c r="B33" s="12"/>
      <c r="C33" s="13"/>
      <c r="D33" s="12"/>
      <c r="E33" s="12"/>
      <c r="F33" s="12"/>
      <c r="G33" s="28">
        <v>444444444</v>
      </c>
      <c r="H33" s="13" t="str">
        <f>MID($G$33,1,9)&amp;MID(I33,1,1)</f>
        <v>4444444444</v>
      </c>
      <c r="I33" s="2">
        <f>MOD(10-(SUM(CEILING(MOD(MID(G33,{1,2,3,4,5,6,7,8,9},1)*{2,1,2,1,2,1,2,1,2},9.5),1))),10)</f>
        <v>4</v>
      </c>
    </row>
    <row r="34" spans="2:9" ht="12.75">
      <c r="B34" s="12"/>
      <c r="C34" s="13"/>
      <c r="D34" s="12"/>
      <c r="E34" s="12"/>
      <c r="F34" s="12"/>
      <c r="G34" s="28">
        <v>555555555</v>
      </c>
      <c r="H34" s="13" t="str">
        <f>MID($G$34,1,9)&amp;MID(I34,1,1)</f>
        <v>5555555555</v>
      </c>
      <c r="I34" s="2">
        <f>MOD(10-(SUM(CEILING(MOD(MID(G34,{1,2,3,4,5,6,7,8,9},1)*{2,1,2,1,2,1,2,1,2},9.5),1))),10)</f>
        <v>5</v>
      </c>
    </row>
    <row r="35" spans="2:9" ht="12.75">
      <c r="B35" s="12"/>
      <c r="C35" s="13"/>
      <c r="D35" s="12"/>
      <c r="E35" s="12"/>
      <c r="F35" s="12"/>
      <c r="G35" s="28">
        <v>666666666</v>
      </c>
      <c r="H35" s="13" t="str">
        <f>MID($G$35,1,9)&amp;MID(I35,1,1)</f>
        <v>6666666661</v>
      </c>
      <c r="I35" s="2">
        <f>MOD(10-(SUM(CEILING(MOD(MID(G35,{1,2,3,4,5,6,7,8,9},1)*{2,1,2,1,2,1,2,1,2},9.5),1))),10)</f>
        <v>1</v>
      </c>
    </row>
    <row r="36" spans="2:9" ht="12.75">
      <c r="B36" s="12"/>
      <c r="C36" s="13"/>
      <c r="D36" s="12"/>
      <c r="E36" s="12"/>
      <c r="F36" s="12"/>
      <c r="G36" s="28">
        <v>777777777</v>
      </c>
      <c r="H36" s="13" t="str">
        <f>MID($G$36,1,9)&amp;MID(I36,1,1)</f>
        <v>7777777777</v>
      </c>
      <c r="I36" s="2">
        <f>MOD(10-(SUM(CEILING(MOD(MID(G36,{1,2,3,4,5,6,7,8,9},1)*{2,1,2,1,2,1,2,1,2},9.5),1))),10)</f>
        <v>7</v>
      </c>
    </row>
    <row r="37" spans="2:9" ht="12.75">
      <c r="B37" s="12"/>
      <c r="C37" s="13"/>
      <c r="D37" s="12"/>
      <c r="E37" s="12"/>
      <c r="F37" s="12"/>
      <c r="G37" s="28">
        <v>888888888</v>
      </c>
      <c r="H37" s="13" t="str">
        <f>MID($G$37,1,9)&amp;MID(I37,1,1)</f>
        <v>8888888883</v>
      </c>
      <c r="I37" s="2">
        <f>MOD(10-(SUM(CEILING(MOD(MID(G37,{1,2,3,4,5,6,7,8,9},1)*{2,1,2,1,2,1,2,1,2},9.5),1))),10)</f>
        <v>3</v>
      </c>
    </row>
    <row r="38" spans="2:9" ht="12.75">
      <c r="B38" s="12"/>
      <c r="C38" s="13"/>
      <c r="D38" s="12"/>
      <c r="E38" s="12"/>
      <c r="F38" s="12"/>
      <c r="G38" s="28">
        <v>999999999</v>
      </c>
      <c r="H38" s="13" t="str">
        <f>MID($G$38,1,9)&amp;MID(I38,1,1)</f>
        <v>9999999999</v>
      </c>
      <c r="I38" s="2">
        <f>MOD(10-(SUM(CEILING(MOD(MID(G38,{1,2,3,4,5,6,7,8,9},1)*{2,1,2,1,2,1,2,1,2},9.5),1))),10)</f>
        <v>9</v>
      </c>
    </row>
    <row r="39" spans="7:9" ht="12.75">
      <c r="G39" s="28" t="s">
        <v>24</v>
      </c>
      <c r="H39" s="13" t="str">
        <f>MID($G$39,1,9)&amp;MID(I39,1,1)</f>
        <v>0101010106</v>
      </c>
      <c r="I39" s="2">
        <f>MOD(10-(SUM(CEILING(MOD(MID(G39,{1,2,3,4,5,6,7,8,9},1)*{2,1,2,1,2,1,2,1,2},9.5),1))),10)</f>
        <v>6</v>
      </c>
    </row>
    <row r="40" spans="7:9" ht="12.75">
      <c r="G40" s="28" t="s">
        <v>25</v>
      </c>
      <c r="H40" s="13" t="str">
        <f>MID($G$40,1,9)&amp;MID(I40,1,1)</f>
        <v>2323232328</v>
      </c>
      <c r="I40" s="2">
        <f>MOD(10-(SUM(CEILING(MOD(MID(G40,{1,2,3,4,5,6,7,8,9},1)*{2,1,2,1,2,1,2,1,2},9.5),1))),10)</f>
        <v>8</v>
      </c>
    </row>
    <row r="41" spans="7:9" ht="12.75">
      <c r="G41" s="28" t="s">
        <v>26</v>
      </c>
      <c r="H41" s="13" t="str">
        <f>MID($G$41,1,9)&amp;MID(I41,1,1)</f>
        <v>7539184627</v>
      </c>
      <c r="I41" s="2">
        <f>MOD(10-(SUM(CEILING(MOD(MID(G41,{1,2,3,4,5,6,7,8,9},1)*{2,1,2,1,2,1,2,1,2},9.5),1))),10)</f>
        <v>7</v>
      </c>
    </row>
    <row r="42" spans="7:9" ht="12.75">
      <c r="G42" s="28" t="s">
        <v>27</v>
      </c>
      <c r="H42" s="13" t="str">
        <f>MID($G$42,1,9)&amp;MID(I42,1,1)</f>
        <v>1597634821</v>
      </c>
      <c r="I42" s="2">
        <f>MOD(10-(SUM(CEILING(MOD(MID(G42,{1,2,3,4,5,6,7,8,9},1)*{2,1,2,1,2,1,2,1,2},9.5),1))),10)</f>
        <v>1</v>
      </c>
    </row>
    <row r="43" spans="7:9" ht="12.75">
      <c r="G43" s="28" t="s">
        <v>28</v>
      </c>
      <c r="H43" s="13" t="str">
        <f>MID($G$43,1,9)&amp;MID(I43,1,1)</f>
        <v>3579514567</v>
      </c>
      <c r="I43" s="2">
        <f>MOD(10-(SUM(CEILING(MOD(MID(G43,{1,2,3,4,5,6,7,8,9},1)*{2,1,2,1,2,1,2,1,2},9.5),1))),10)</f>
        <v>7</v>
      </c>
    </row>
    <row r="44" spans="7:9" ht="12.75">
      <c r="G44" s="28" t="s">
        <v>29</v>
      </c>
      <c r="H44" s="13" t="str">
        <f>MID($G$44,1,9)&amp;MID(I44,1,1)</f>
        <v>8524567537</v>
      </c>
      <c r="I44" s="2">
        <f>MOD(10-(SUM(CEILING(MOD(MID(G44,{1,2,3,4,5,6,7,8,9},1)*{2,1,2,1,2,1,2,1,2},9.5),1))),10)</f>
        <v>7</v>
      </c>
    </row>
    <row r="45" spans="7:9" ht="12.75">
      <c r="G45" s="28" t="s">
        <v>30</v>
      </c>
      <c r="H45" s="13" t="str">
        <f>MID($G$45,1,9)&amp;MID(I45,1,1)</f>
        <v>3213213212</v>
      </c>
      <c r="I45" s="2">
        <f>MOD(10-(SUM(CEILING(MOD(MID(G45,{1,2,3,4,5,6,7,8,9},1)*{2,1,2,1,2,1,2,1,2},9.5),1))),10)</f>
        <v>2</v>
      </c>
    </row>
    <row r="46" spans="7:9" ht="12.75">
      <c r="G46" s="28" t="s">
        <v>31</v>
      </c>
      <c r="H46" s="13" t="str">
        <f>MID($G$46,1,9)&amp;MID(I46,1,1)</f>
        <v>5262652653</v>
      </c>
      <c r="I46" s="2">
        <f>MOD(10-(SUM(CEILING(MOD(MID(G46,{1,2,3,4,5,6,7,8,9},1)*{2,1,2,1,2,1,2,1,2},9.5),1))),10)</f>
        <v>3</v>
      </c>
    </row>
  </sheetData>
  <sheetProtection password="F9E5" sheet="1" objects="1" scenarios="1"/>
  <mergeCells count="3">
    <mergeCell ref="A2:L2"/>
    <mergeCell ref="A1:L1"/>
    <mergeCell ref="A3:L3"/>
  </mergeCells>
  <printOptions/>
  <pageMargins left="0.75" right="0.75" top="1" bottom="1" header="0.5" footer="0.5"/>
  <pageSetup horizontalDpi="600" verticalDpi="600" orientation="portrait" r:id="rId1"/>
  <ignoredErrors>
    <ignoredError sqref="I39" evalError="1"/>
    <ignoredError sqref="G29:G30 G31:G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 Stiles</dc:creator>
  <cp:keywords/>
  <dc:description/>
  <cp:lastModifiedBy>Charles Arnett</cp:lastModifiedBy>
  <dcterms:created xsi:type="dcterms:W3CDTF">1996-11-14T00:59:30Z</dcterms:created>
  <dcterms:modified xsi:type="dcterms:W3CDTF">2008-08-01T15:53:58Z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1011324256</vt:i4>
  </property>
  <property fmtid="{D5CDD505-2E9C-101B-9397-08002B2CF9AE}" pid="3" name="_EmailSubject">
    <vt:lpwstr>RIBBS POSTING</vt:lpwstr>
  </property>
  <property fmtid="{D5CDD505-2E9C-101B-9397-08002B2CF9AE}" pid="4" name="_AuthorEmail">
    <vt:lpwstr>charles.arnette@usps.gov</vt:lpwstr>
  </property>
  <property fmtid="{D5CDD505-2E9C-101B-9397-08002B2CF9AE}" pid="5" name="_AuthorEmailDisplayName">
    <vt:lpwstr>Arnette, Charles - Memphis, TN - Contractor</vt:lpwstr>
  </property>
  <property fmtid="{D5CDD505-2E9C-101B-9397-08002B2CF9AE}" pid="6" name="_PreviousAdHocReviewCycleID">
    <vt:i4>1972852071</vt:i4>
  </property>
</Properties>
</file>