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2120" windowHeight="9120" tabRatio="552" activeTab="0"/>
  </bookViews>
  <sheets>
    <sheet name="Cap Lease Determination" sheetId="1" r:id="rId1"/>
    <sheet name="Cap Lease Determination LOCKED" sheetId="2" r:id="rId2"/>
    <sheet name="Cap Lease Example 1" sheetId="3" r:id="rId3"/>
    <sheet name="Cap Lease Example 2" sheetId="4" r:id="rId4"/>
    <sheet name="Cap Lease Example 3" sheetId="5" r:id="rId5"/>
    <sheet name="Example 4" sheetId="6" r:id="rId6"/>
    <sheet name="Example 2" sheetId="7" r:id="rId7"/>
    <sheet name="Why" sheetId="8" r:id="rId8"/>
    <sheet name="What is Present Value" sheetId="9" r:id="rId9"/>
    <sheet name="SFFAS 5" sheetId="10" r:id="rId10"/>
    <sheet name="Accounting Concepts" sheetId="11" r:id="rId11"/>
    <sheet name="Sheet2" sheetId="12" r:id="rId12"/>
  </sheets>
  <definedNames/>
  <calcPr fullCalcOnLoad="1"/>
</workbook>
</file>

<file path=xl/sharedStrings.xml><?xml version="1.0" encoding="utf-8"?>
<sst xmlns="http://schemas.openxmlformats.org/spreadsheetml/2006/main" count="667" uniqueCount="198">
  <si>
    <t>Does the lease transfer ownership of the property to the lessee by the end of the lease term?</t>
  </si>
  <si>
    <t>Does the lease contain an option to purchase the leased property at a bargain price?</t>
  </si>
  <si>
    <t>Estimated useful life (years)</t>
  </si>
  <si>
    <t>times 75%</t>
  </si>
  <si>
    <t>Difference</t>
  </si>
  <si>
    <t>If the difference is negative the lease is a capital lease.</t>
  </si>
  <si>
    <t>Yes / No</t>
  </si>
  <si>
    <t>Interest Rate</t>
  </si>
  <si>
    <t>Annual Lease Payment ($)</t>
  </si>
  <si>
    <t xml:space="preserve">Instructions:  </t>
  </si>
  <si>
    <t xml:space="preserve"> = 75% of estimated economic life</t>
  </si>
  <si>
    <t xml:space="preserve">If the difference is negative the lease is a capital lease. </t>
  </si>
  <si>
    <t xml:space="preserve">If yes, the lease is a capital lease.  </t>
  </si>
  <si>
    <t>"Present Value" of lease</t>
  </si>
  <si>
    <t>times 90%</t>
  </si>
  <si>
    <t>Non-cancellable Lease term (years)</t>
  </si>
  <si>
    <t>Information about the asset:</t>
  </si>
  <si>
    <t>Other information:</t>
  </si>
  <si>
    <t>Cost to purchase asset at end of lease</t>
  </si>
  <si>
    <t>If lease does not contain a purchase arrangement, enter "N/A".  Otherwise enter a $ amount.</t>
  </si>
  <si>
    <t>N/A</t>
  </si>
  <si>
    <t>Estimated asset value at end of lease</t>
  </si>
  <si>
    <t>Information from the lease:</t>
  </si>
  <si>
    <t xml:space="preserve">Note:  Only cells shaded yellow require input.  </t>
  </si>
  <si>
    <t>option to purchase is exercised?  If yes, the lease is a capital lease.</t>
  </si>
  <si>
    <t>Example: if the estimated value of the asset at the end of the lease is $25,000 and the lease contains an</t>
  </si>
  <si>
    <t>The Blue colored text indicates formulas.  Do not change these cells.</t>
  </si>
  <si>
    <t>This spreadsheet applies the criteria in SFFAS 5 to determine if a lease should be classified as a capital lease.</t>
  </si>
  <si>
    <t>Is the lease term greater than or equal to 75% of the estimated economic life of the leased property?</t>
  </si>
  <si>
    <t>Does the present value of rental and other minimum lease payments, excluding that portion of the</t>
  </si>
  <si>
    <t>payments representing executory cost, equal or exceed 90 percent of the fair value of the leased property?</t>
  </si>
  <si>
    <t>Use "Daily Treasury Yield Curve Rate" for time period closest to lease term.  See www.treas.gov/offices/ domestic-finance/debt-management/interest-rate/index.html</t>
  </si>
  <si>
    <t>option to purchase the asset for $22,000, this may or may not turn out to be a bargain and the answer</t>
  </si>
  <si>
    <t>would be "No."  However, if the option price is $250, this will certainly be a bargain and the lease is a</t>
  </si>
  <si>
    <t>capital lease.  This evaluation requires judgement.</t>
  </si>
  <si>
    <t>CAPITAL LEASES</t>
  </si>
  <si>
    <t>ACCOUNTING FOR LIABILITIES OF THE FEDERAL GOVERNMENT</t>
  </si>
  <si>
    <t>Statement of Federal Financial Accounting Standards No. 5</t>
  </si>
  <si>
    <t>Determination of Capital versus Operating Leases</t>
  </si>
  <si>
    <t>Description of Lease / Asset:</t>
  </si>
  <si>
    <t>Date of Lease:</t>
  </si>
  <si>
    <t>Smith &amp; Co Road Grader Ser # 123456 / Lease #ABC-1234</t>
  </si>
  <si>
    <t>"Present Value" of minimum (non-cancellable) lease payments</t>
  </si>
  <si>
    <t>Estimated total useful life of the asset (years)</t>
  </si>
  <si>
    <t>Age of asset at lease inception (years)</t>
  </si>
  <si>
    <t>Total useful life of asset</t>
  </si>
  <si>
    <t>Current age of asset</t>
  </si>
  <si>
    <t>If new, enter 0</t>
  </si>
  <si>
    <t>Percent of useful life remaining</t>
  </si>
  <si>
    <t>Steps 3 and 4 do not apply if asset is in the last 25% of its useful life.</t>
  </si>
  <si>
    <t>43  Capital leases are leases that transfer substantially all the benefits and risks of ownership to the lessee.  If, at its inception, a lease meets one or more of the following four criteria, the lease should be classified as a capital lease by the lessee:</t>
  </si>
  <si>
    <t xml:space="preserve">    -- The lease transfers ownership of the property to the lessee by the end of the lease term.</t>
  </si>
  <si>
    <t xml:space="preserve">    -- The lease contains an option to purchase the leased property at a bargain price.</t>
  </si>
  <si>
    <t xml:space="preserve">    -- The lease term is equal to or greater than 75 percent of the estimated economic life of the leased property.</t>
  </si>
  <si>
    <t xml:space="preserve">    -- The present value of rental and other minimum lease payments, excluding that portion of the payments representing executory cost, equals or exceeds 90 percent of the fair value of the leased property.</t>
  </si>
  <si>
    <t>45  The discount rate to be used in determining the present value of the minimum lease payments ordinarily would be the lessee's incremental borrowing rate unless (1) it is practicable for the lessee to learn the implicit rate computed by the lessor and (2) the implicit rate computed by the lessor is less than the lessee's incremental borrowing rate.  If both these conditions are met, the lessee shall use the implicit rate.  The lessee's incremental borrowing rate shall be the Treasury borrowing rate for securities of similar maturity to the term of the lease.</t>
  </si>
  <si>
    <t>46  During the lease term, each minimum lease payment should be allocated between a reduction of the obligation and interest expense so as to produce a constant periodic rate of interest on the remaining balance of the liability.[FN 29: OMB Circular No. A-11, "Preparation and Submission of Annual Budget Estimates," explains the measurement of budget authority, outlays, and debt for the budget in the case of lease-purchases and other capital leases.   Circular A-94, "Guidelines and Discount Rates for Benefit-Cost Analysis of Federal Programs,"  provides the requirements under which a lease-purchase or other capital lease has to be justified and the analytical methods that need to be followed.]</t>
  </si>
  <si>
    <t xml:space="preserve">The last two criteria are not applicable when the beginning of the lease term falls within the last 25 percent of the total estimated economic life of the leased property.  If a lease does not meet at least one of the above criteria it should be classified as an operating lease.   </t>
  </si>
  <si>
    <t>44  The amount to be recorded by the lessee as a liability under a capital lease is the present value of the rental and other minimum lease payments during the lease term, excluding that portion of the payments representing executory cost to be paid by the lessor.[FN 28: "The cost of general property, plant, and equipment acquired under a capital lease shall be equal to the amount recognized as a liability for the capital lease at its inception." See SFFAS No. 6,  Accounting for Property, Plant, and Equipment.]   However, if the amount so determined exceeds the fair value of the leased property at the inception of the lease, the amount recorded as the liability should be the fair value.  If the portion of the minimum lease payments representing executory cost is not determinable from the lease provisions, the amount should be estimated.</t>
  </si>
  <si>
    <t>Xerox Copier Model 7777 Ser # 5678 / Lease #ABC-1234</t>
  </si>
  <si>
    <t>Step 1</t>
  </si>
  <si>
    <t>Step 2</t>
  </si>
  <si>
    <t>Step 3 &amp; 4</t>
  </si>
  <si>
    <t>Step 3</t>
  </si>
  <si>
    <t>Step 4</t>
  </si>
  <si>
    <t>B.  Circle Yes or No in response to each question.  One or more "Yes" answers indicates a capital lease.</t>
  </si>
  <si>
    <t>A.  Input the following information:</t>
  </si>
  <si>
    <t>C.  Conclusion:</t>
  </si>
  <si>
    <t xml:space="preserve">Will this lease be treated as a Capital Lease? </t>
  </si>
  <si>
    <t>Date:</t>
  </si>
  <si>
    <t>Prepared by:</t>
  </si>
  <si>
    <t>Comments:</t>
  </si>
  <si>
    <t>Would a reasonable person consider the purchase price to be a bargain that would almost ensure that the</t>
  </si>
  <si>
    <t>Remaining Useful Life</t>
  </si>
  <si>
    <r>
      <t>Yes /</t>
    </r>
    <r>
      <rPr>
        <b/>
        <sz val="10"/>
        <rFont val="Arial"/>
        <family val="2"/>
      </rPr>
      <t xml:space="preserve"> No</t>
    </r>
  </si>
  <si>
    <r>
      <t>Yes</t>
    </r>
    <r>
      <rPr>
        <sz val="10"/>
        <rFont val="Arial"/>
        <family val="0"/>
      </rPr>
      <t xml:space="preserve"> / No</t>
    </r>
  </si>
  <si>
    <r>
      <t xml:space="preserve">Yes / </t>
    </r>
    <r>
      <rPr>
        <b/>
        <sz val="10"/>
        <rFont val="Arial"/>
        <family val="2"/>
      </rPr>
      <t>No</t>
    </r>
  </si>
  <si>
    <t>Yes</t>
  </si>
  <si>
    <t>No</t>
  </si>
  <si>
    <t>Accounting Concepts to Consider:</t>
  </si>
  <si>
    <t>Financial accounting concepts may differ from budget guidelines</t>
  </si>
  <si>
    <t>Substance versus Form</t>
  </si>
  <si>
    <t>1.</t>
  </si>
  <si>
    <t>2.</t>
  </si>
  <si>
    <t>3.</t>
  </si>
  <si>
    <t>Going Concern</t>
  </si>
  <si>
    <t xml:space="preserve">This imeans that for accounting recognition, the substance of the agreement matters more than the legal format of the agreement.  For example, if the substance is that we cannot realistically walk away from the agreement, the agreement is non-cancellable regardless of boilerplate escape clauses in the agreement. </t>
  </si>
  <si>
    <t>This means that when making decisions regarding the accounting treatment of a transaction, the preparer should assume that the organization will continue to exist and operate (unless there is clear evidence to the contrary, eg Bureau of Mines).  In other words, arguments to the effect that "we won't have to pay this if Congress eliminates the Department" are not a valid for making accounting decisions.</t>
  </si>
  <si>
    <t>Budgetary rules are designed to control the flow of cash.  Financial accounting standards are designed to present all assets, liabilities, revenues and expenses in the financial statements in a manner consistent with other Federal agencies.  Both Budgetary Concepts and Accounting Standards are important and each accomplishes its objectives very well.  However, the budgetary treatment of a transaction does not dictate the accounting treatment, and vice versa.</t>
  </si>
  <si>
    <t>John Johnson</t>
  </si>
  <si>
    <t>Joan Jones</t>
  </si>
  <si>
    <t>Does the lease transfer ownership of the property to the lessee by the end of the non-cancellable lease term?</t>
  </si>
  <si>
    <r>
      <t xml:space="preserve">Estimated value of asset at end of lease </t>
    </r>
    <r>
      <rPr>
        <i/>
        <sz val="10"/>
        <rFont val="Arial"/>
        <family val="2"/>
      </rPr>
      <t>(when non-cancellable term is up)</t>
    </r>
  </si>
  <si>
    <r>
      <t xml:space="preserve">Value of leased asset </t>
    </r>
    <r>
      <rPr>
        <i/>
        <sz val="10"/>
        <rFont val="Arial"/>
        <family val="2"/>
      </rPr>
      <t>(What is the asset worth today?)</t>
    </r>
  </si>
  <si>
    <r>
      <t xml:space="preserve"> = 90% of value of leased asset</t>
    </r>
    <r>
      <rPr>
        <i/>
        <sz val="10"/>
        <rFont val="Arial"/>
        <family val="2"/>
      </rPr>
      <t xml:space="preserve"> (at lease inception)</t>
    </r>
  </si>
  <si>
    <r>
      <t xml:space="preserve">Note-this Present Value computation assumes equal annual payments.  If this assumption is not correct, preparer is responsible for estimating present value by other means.  </t>
    </r>
    <r>
      <rPr>
        <i/>
        <sz val="10"/>
        <rFont val="Arial"/>
        <family val="2"/>
      </rPr>
      <t>(This is the amount that will be entered into the property system if the lease is determined to be a capital lease. Property will record the asset - work with Finance to ensure that the liabilty is recorded.)</t>
    </r>
  </si>
  <si>
    <r>
      <t>Value of leased asset at lease inception ($)</t>
    </r>
    <r>
      <rPr>
        <i/>
        <sz val="10"/>
        <rFont val="Arial"/>
        <family val="2"/>
      </rPr>
      <t xml:space="preserve"> (What is the asset worth today?)</t>
    </r>
  </si>
  <si>
    <t>The lease contains a standard provision for cancellation if funding is not obtained, however this provision is accompanied by a significant penalty clause, and the exercise of this cancellation "option" is extremely unlikely.  In substance, the lease is non-cancellable for 5 years.</t>
  </si>
  <si>
    <t>Asset value determined by reference to advertised price to purchase the same model in the May 2002 XYZ corp catalog.</t>
  </si>
  <si>
    <t>Note:  If the likelihood that the government will cancel the lease before expiration is remote, then terms related to the "avialability of funds" should not be considered in determining the non-cancellable lease term.</t>
  </si>
  <si>
    <t>Note:  If the likelihood that the government will cancel the lease before expiration is remote, then terms related to the "availability of funds" should not be considered in determining the non-cancellable lease term.</t>
  </si>
  <si>
    <t xml:space="preserve">Use "Daily Treasury Yield Curve Rate" for time period closest to lease term.  See www.treas.gov and click on links to Departmental Offices, Domestic Finance, Office of Debt Management, Interest Rate Statistics, and then Daily Treasury Yield Curve Rates.  </t>
  </si>
  <si>
    <t>At 4/30/04, this link was:  www.treas.gov/offices/domestic-finance/debt-management/interest-rate/yield.html</t>
  </si>
  <si>
    <t xml:space="preserve">Note-this Present Value computation assumes equal annual payments.  If this assumption is not correct, preparer is responsible for estimating present value by other means. </t>
  </si>
  <si>
    <t>The Blue colored text indicates formulas.  DO NOT change these cells.</t>
  </si>
  <si>
    <t xml:space="preserve">This schedule relies on Excel formulas and functions for proper computation.  Manual preparation without </t>
  </si>
  <si>
    <t>Excel is not recommended.</t>
  </si>
  <si>
    <t xml:space="preserve">On the "Locked" tab, all cells, except those shaded yellow, are protected to prevent change to the formulas. </t>
  </si>
  <si>
    <t>Example of Present Value Computation</t>
  </si>
  <si>
    <t>Total Payments</t>
  </si>
  <si>
    <t>A</t>
  </si>
  <si>
    <t>B</t>
  </si>
  <si>
    <t>C</t>
  </si>
  <si>
    <t>A * B</t>
  </si>
  <si>
    <t>Present Value of Lease Payments</t>
  </si>
  <si>
    <t>advanced calc</t>
  </si>
  <si>
    <t>Amount to be capitalized if this is a Capital Lease:</t>
  </si>
  <si>
    <t>The amount that will be entered into the property system for an asset acquired by capital lease is the lesser of the Present Value of future lease payments, or current Fair Market Value of the asset.</t>
  </si>
  <si>
    <t>If the lease meets the capital lease criteria, Property will need to work with Finance to ensure that the asset and liabilty are properly recorded.</t>
  </si>
  <si>
    <t>"Present Value" of future lease payments, or current fair market value, if less:</t>
  </si>
  <si>
    <t>========================================================</t>
  </si>
  <si>
    <t>years.</t>
  </si>
  <si>
    <t>Annual Payment Amount</t>
  </si>
  <si>
    <t>Number of Payments</t>
  </si>
  <si>
    <t>"Present Value" is the amount that would need to be deposited today to in order to receive a</t>
  </si>
  <si>
    <t>stream payments in the future.</t>
  </si>
  <si>
    <t>For example, in the example below, if a person placed $112,082 in the bank today, earning</t>
  </si>
  <si>
    <t>3.75% interest, he/she could withdraw exactly $25,000 on the same date each year for 5</t>
  </si>
  <si>
    <t>This is how car loans and mortgage payments are calculated.</t>
  </si>
  <si>
    <t>For Capital Leases, as payments are made, the payment is allocated between (a) Interest,</t>
  </si>
  <si>
    <t>(b) executory costs and (c) reduction of lease liability. To do this, the amount of interest on</t>
  </si>
  <si>
    <t xml:space="preserve">is the reduction of the lease liability. </t>
  </si>
  <si>
    <t>the outstanding balance is calculated.  The total payment, less interest and executory costs</t>
  </si>
  <si>
    <t>payment 1</t>
  </si>
  <si>
    <t>payment 2</t>
  </si>
  <si>
    <t>payment 3</t>
  </si>
  <si>
    <t>payment 4</t>
  </si>
  <si>
    <t>payment 5</t>
  </si>
  <si>
    <t>Total Payment</t>
  </si>
  <si>
    <t>Mortgage or Car Payment Example:</t>
  </si>
  <si>
    <t>Loan amount:</t>
  </si>
  <si>
    <t>Deposit</t>
  </si>
  <si>
    <t>Account Balance</t>
  </si>
  <si>
    <t>Interest Earned</t>
  </si>
  <si>
    <t>Interest Paid</t>
  </si>
  <si>
    <t>Reduce Loan Balance</t>
  </si>
  <si>
    <t>Current Loan Balance</t>
  </si>
  <si>
    <t>Year 1</t>
  </si>
  <si>
    <t>Withdrawal</t>
  </si>
  <si>
    <t>Year 2</t>
  </si>
  <si>
    <t>Year 3</t>
  </si>
  <si>
    <t>Year 4</t>
  </si>
  <si>
    <t>Year 5</t>
  </si>
  <si>
    <t>Bank Account Example:</t>
  </si>
  <si>
    <t>n/a</t>
  </si>
  <si>
    <t>The "Present Value" is always less than the total payment stream, due to the impact of interest.</t>
  </si>
  <si>
    <t>Note - "Executory Costs" are payments for property taxes, and other expenses not actually</t>
  </si>
  <si>
    <t>part of the rental amount.</t>
  </si>
  <si>
    <t>What is Present Value?</t>
  </si>
  <si>
    <r>
      <t xml:space="preserve">Interest Rate </t>
    </r>
    <r>
      <rPr>
        <i/>
        <sz val="10"/>
        <rFont val="Arial"/>
        <family val="2"/>
      </rPr>
      <t xml:space="preserve">(annual)  </t>
    </r>
  </si>
  <si>
    <t>Note - this is total asset life, and may be different from the lease term.</t>
  </si>
  <si>
    <t>What's the point?</t>
  </si>
  <si>
    <t xml:space="preserve">Why are the Capital Lease rules so difficult?  </t>
  </si>
  <si>
    <t xml:space="preserve">(a) purchasing property (lots of assets and lots of debt - Investors NOT happy) or </t>
  </si>
  <si>
    <t xml:space="preserve">(b) leasing property (no assets and no debt - Investors happy).  </t>
  </si>
  <si>
    <t>These rules are by their very nature confusing and complicated.</t>
  </si>
  <si>
    <t>So, we're stuck with them.</t>
  </si>
  <si>
    <t>Background - Capital Lease rules were originally created to respond to a</t>
  </si>
  <si>
    <t>situation in the private sector. Companies and their investors don't like large</t>
  </si>
  <si>
    <t>liabilities.  But, investors don't care one way or another about large amounts of</t>
  </si>
  <si>
    <t>property.</t>
  </si>
  <si>
    <t>Therefore, when acquiring large amounts of property, companies had a choice</t>
  </si>
  <si>
    <t xml:space="preserve">between:  </t>
  </si>
  <si>
    <t>As a result, corporations began to design very creative lease arrangements,</t>
  </si>
  <si>
    <t>which allowed them to buy property while pretending they were only leasing</t>
  </si>
  <si>
    <t>As a result of creative lease arrangements, the private sector Financial</t>
  </si>
  <si>
    <t>Accounting Standards Board (FASB) designed rules to determine when a</t>
  </si>
  <si>
    <t xml:space="preserve">"lease" is really a purchase. </t>
  </si>
  <si>
    <t>The government Federal Accounting Standards Advisory Board (FASAB)</t>
  </si>
  <si>
    <t>adopted the private sector rules, because creating new and different confusing</t>
  </si>
  <si>
    <t>rules would have been a very bad move.</t>
  </si>
  <si>
    <t>The purpose of Capitalized Lease rules is to ensure that property, which for all</t>
  </si>
  <si>
    <t>intents and purposes we really do own, gets treated like we own it, regardless of</t>
  </si>
  <si>
    <t>games played with leasing arrangements.</t>
  </si>
  <si>
    <t>If you're reading this you deserve to know that the password for the locked worksheet is lease.</t>
  </si>
  <si>
    <t>J Sample</t>
  </si>
  <si>
    <t>4X4 F250 Extended Cab w/ Utility Body, VIN 123451234512345</t>
  </si>
  <si>
    <t>Office Building 1600 Penn Ave, Washington, Va, 1000 sq feet</t>
  </si>
  <si>
    <t xml:space="preserve">J Sample </t>
  </si>
  <si>
    <t>Accounting for Capital Leases</t>
  </si>
  <si>
    <t>Debra Carey</t>
  </si>
  <si>
    <t>Office of Financial Management</t>
  </si>
  <si>
    <t>202-208-5542</t>
  </si>
  <si>
    <t xml:space="preserve">or, </t>
  </si>
  <si>
    <t>If it looks like a duck and quacks like a duck, it's an asset</t>
  </si>
  <si>
    <t>Terri Barry</t>
  </si>
  <si>
    <t>202-208-4328</t>
  </si>
  <si>
    <t>Office of Acquisition and Property Management</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</si>
</sst>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0_);_(* \(#,##0.0\);_(* &quot;-&quot;??_);_(@_)"/>
    <numFmt numFmtId="166" formatCode="_(* #,##0_);_(* \(#,##0\);_(* &quot;-&quot;??_);_(@_)"/>
    <numFmt numFmtId="167" formatCode="_(* #,##0.000_);_(* \(#,##0.000\);_(* &quot;-&quot;??_);_(@_)"/>
    <numFmt numFmtId="168" formatCode="mmmm\ d\,\ yyyy"/>
    <numFmt numFmtId="169" formatCode="_(&quot;$&quot;* #,##0.0_);_(&quot;$&quot;* \(#,##0.0\);_(&quot;$&quot;* &quot;-&quot;??_);_(@_)"/>
    <numFmt numFmtId="170" formatCode="_(&quot;$&quot;* #,##0_);_(&quot;$&quot;* \(#,##0\);_(&quot;$&quot;* &quot;-&quot;??_);_(@_)"/>
    <numFmt numFmtId="171" formatCode="0.000%"/>
    <numFmt numFmtId="172" formatCode="&quot;$&quot;#,##0"/>
  </numFmts>
  <fonts count="16">
    <font>
      <sz val="10"/>
      <name val="Arial"/>
      <family val="0"/>
    </font>
    <font>
      <b/>
      <sz val="10"/>
      <name val="Arial"/>
      <family val="2"/>
    </font>
    <font>
      <i/>
      <sz val="10"/>
      <name val="Arial"/>
      <family val="2"/>
    </font>
    <font>
      <sz val="10"/>
      <color indexed="12"/>
      <name val="Arial"/>
      <family val="2"/>
    </font>
    <font>
      <b/>
      <i/>
      <sz val="10"/>
      <color indexed="16"/>
      <name val="Arial"/>
      <family val="2"/>
    </font>
    <font>
      <b/>
      <sz val="10"/>
      <color indexed="16"/>
      <name val="Arial"/>
      <family val="2"/>
    </font>
    <font>
      <b/>
      <u val="single"/>
      <sz val="10"/>
      <color indexed="16"/>
      <name val="Arial"/>
      <family val="2"/>
    </font>
    <font>
      <b/>
      <sz val="14"/>
      <color indexed="16"/>
      <name val="Arial"/>
      <family val="2"/>
    </font>
    <font>
      <b/>
      <i/>
      <sz val="10"/>
      <name val="Arial"/>
      <family val="2"/>
    </font>
    <font>
      <i/>
      <sz val="10"/>
      <name val="Times New Roman"/>
      <family val="1"/>
    </font>
    <font>
      <sz val="10"/>
      <name val="Times New Roman"/>
      <family val="1"/>
    </font>
    <font>
      <sz val="12"/>
      <name val="Arial"/>
      <family val="0"/>
    </font>
    <font>
      <b/>
      <i/>
      <sz val="14"/>
      <name val="Times New Roman"/>
      <family val="1"/>
    </font>
    <font>
      <sz val="10"/>
      <color indexed="17"/>
      <name val="Arial"/>
      <family val="2"/>
    </font>
    <font>
      <sz val="36"/>
      <name val="Andy"/>
      <family val="4"/>
    </font>
    <font>
      <sz val="14"/>
      <name val="Andy"/>
      <family val="4"/>
    </font>
  </fonts>
  <fills count="3">
    <fill>
      <patternFill/>
    </fill>
    <fill>
      <patternFill patternType="gray125"/>
    </fill>
    <fill>
      <patternFill patternType="solid">
        <fgColor indexed="43"/>
        <bgColor indexed="64"/>
      </patternFill>
    </fill>
  </fills>
  <borders count="7">
    <border>
      <left/>
      <right/>
      <top/>
      <bottom/>
      <diagonal/>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style="thin"/>
      <bottom style="thin"/>
    </border>
    <border>
      <left>
        <color indexed="63"/>
      </left>
      <right>
        <color indexed="63"/>
      </right>
      <top>
        <color indexed="63"/>
      </top>
      <bottom style="double"/>
    </border>
    <border>
      <left style="thin"/>
      <right>
        <color indexed="63"/>
      </right>
      <top>
        <color indexed="63"/>
      </top>
      <bottom style="double"/>
    </border>
    <border>
      <left style="thin"/>
      <right>
        <color indexed="63"/>
      </right>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51">
    <xf numFmtId="0" fontId="0" fillId="0" borderId="0" xfId="0" applyAlignment="1">
      <alignment/>
    </xf>
    <xf numFmtId="0" fontId="0" fillId="0" borderId="0" xfId="0" applyFill="1" applyAlignment="1">
      <alignment/>
    </xf>
    <xf numFmtId="43" fontId="0" fillId="0" borderId="0" xfId="15" applyFont="1" applyFill="1" applyAlignment="1">
      <alignment/>
    </xf>
    <xf numFmtId="0" fontId="0" fillId="0" borderId="0" xfId="0" applyAlignment="1">
      <alignment horizontal="center"/>
    </xf>
    <xf numFmtId="0" fontId="0" fillId="0" borderId="0" xfId="0" applyAlignment="1">
      <alignment wrapText="1"/>
    </xf>
    <xf numFmtId="0" fontId="1" fillId="0" borderId="0" xfId="0" applyFont="1" applyFill="1" applyAlignment="1">
      <alignment/>
    </xf>
    <xf numFmtId="0" fontId="1" fillId="0" borderId="0" xfId="0" applyFont="1" applyAlignment="1">
      <alignment/>
    </xf>
    <xf numFmtId="0" fontId="0" fillId="2" borderId="0" xfId="0" applyFill="1" applyAlignment="1">
      <alignment horizontal="center"/>
    </xf>
    <xf numFmtId="0" fontId="2" fillId="0" borderId="0" xfId="0" applyFont="1" applyAlignment="1">
      <alignment/>
    </xf>
    <xf numFmtId="0" fontId="3" fillId="0" borderId="0" xfId="0" applyFont="1" applyAlignment="1">
      <alignment/>
    </xf>
    <xf numFmtId="43" fontId="3" fillId="0" borderId="0" xfId="0" applyNumberFormat="1" applyFont="1" applyAlignment="1">
      <alignment/>
    </xf>
    <xf numFmtId="9" fontId="3" fillId="0" borderId="1" xfId="19" applyFont="1" applyBorder="1" applyAlignment="1">
      <alignment/>
    </xf>
    <xf numFmtId="43" fontId="3" fillId="0" borderId="0" xfId="15" applyFont="1" applyAlignment="1">
      <alignment/>
    </xf>
    <xf numFmtId="43" fontId="3" fillId="0" borderId="2" xfId="0" applyNumberFormat="1" applyFont="1" applyBorder="1" applyAlignment="1">
      <alignment/>
    </xf>
    <xf numFmtId="0" fontId="3" fillId="0" borderId="0" xfId="0" applyFont="1" applyAlignment="1">
      <alignment horizontal="center"/>
    </xf>
    <xf numFmtId="165" fontId="3" fillId="0" borderId="0" xfId="15" applyNumberFormat="1" applyFont="1" applyAlignment="1">
      <alignment/>
    </xf>
    <xf numFmtId="165" fontId="3" fillId="0" borderId="2" xfId="15" applyNumberFormat="1" applyFont="1" applyBorder="1" applyAlignment="1">
      <alignment/>
    </xf>
    <xf numFmtId="0" fontId="0" fillId="0" borderId="0" xfId="0" applyFont="1" applyAlignment="1">
      <alignment/>
    </xf>
    <xf numFmtId="0" fontId="0" fillId="0" borderId="0" xfId="0" applyFont="1" applyFill="1" applyAlignment="1">
      <alignment/>
    </xf>
    <xf numFmtId="0" fontId="0" fillId="0" borderId="0" xfId="0" applyFont="1" applyAlignment="1" quotePrefix="1">
      <alignment/>
    </xf>
    <xf numFmtId="0" fontId="1" fillId="0" borderId="0" xfId="0" applyFont="1" applyFill="1" applyAlignment="1">
      <alignment horizontal="left"/>
    </xf>
    <xf numFmtId="0" fontId="0" fillId="0" borderId="0" xfId="0" applyFill="1" applyAlignment="1">
      <alignment wrapText="1"/>
    </xf>
    <xf numFmtId="0" fontId="1" fillId="0" borderId="0" xfId="0" applyFont="1" applyFill="1" applyAlignment="1">
      <alignment horizontal="left" wrapText="1"/>
    </xf>
    <xf numFmtId="165" fontId="0" fillId="2" borderId="1" xfId="15" applyNumberFormat="1" applyFont="1" applyFill="1" applyBorder="1" applyAlignment="1">
      <alignment/>
    </xf>
    <xf numFmtId="43" fontId="0" fillId="2" borderId="3" xfId="15" applyFont="1" applyFill="1" applyBorder="1" applyAlignment="1">
      <alignment/>
    </xf>
    <xf numFmtId="43" fontId="0" fillId="2" borderId="3" xfId="15" applyFont="1" applyFill="1" applyBorder="1" applyAlignment="1">
      <alignment horizontal="right"/>
    </xf>
    <xf numFmtId="10" fontId="0" fillId="2" borderId="1" xfId="19" applyNumberFormat="1" applyFont="1" applyFill="1" applyBorder="1" applyAlignment="1">
      <alignment/>
    </xf>
    <xf numFmtId="43" fontId="3" fillId="0" borderId="0" xfId="0" applyNumberFormat="1" applyFont="1" applyFill="1" applyAlignment="1">
      <alignment/>
    </xf>
    <xf numFmtId="43" fontId="3" fillId="0" borderId="0" xfId="0" applyNumberFormat="1" applyFont="1" applyAlignment="1">
      <alignment horizontal="right"/>
    </xf>
    <xf numFmtId="0" fontId="4" fillId="0" borderId="0" xfId="0" applyFont="1" applyAlignment="1">
      <alignment/>
    </xf>
    <xf numFmtId="0" fontId="5" fillId="0" borderId="0" xfId="0" applyFont="1" applyFill="1" applyAlignment="1">
      <alignment/>
    </xf>
    <xf numFmtId="0" fontId="5" fillId="0" borderId="0" xfId="0" applyFont="1" applyAlignment="1">
      <alignment/>
    </xf>
    <xf numFmtId="0" fontId="6" fillId="0" borderId="0" xfId="0" applyFont="1" applyAlignment="1">
      <alignment/>
    </xf>
    <xf numFmtId="0" fontId="7" fillId="0" borderId="0" xfId="0" applyFont="1" applyFill="1" applyAlignment="1">
      <alignment horizontal="left"/>
    </xf>
    <xf numFmtId="0" fontId="0" fillId="2" borderId="1" xfId="0" applyFill="1" applyBorder="1" applyAlignment="1">
      <alignment wrapText="1"/>
    </xf>
    <xf numFmtId="0" fontId="0" fillId="0" borderId="0" xfId="0" applyFill="1" applyBorder="1" applyAlignment="1">
      <alignment/>
    </xf>
    <xf numFmtId="168" fontId="0" fillId="2" borderId="3" xfId="0" applyNumberFormat="1" applyFill="1" applyBorder="1" applyAlignment="1">
      <alignment horizontal="left" wrapText="1"/>
    </xf>
    <xf numFmtId="0" fontId="0" fillId="0" borderId="0" xfId="0" applyFont="1" applyAlignment="1">
      <alignment wrapText="1"/>
    </xf>
    <xf numFmtId="165" fontId="3" fillId="0" borderId="0" xfId="0" applyNumberFormat="1" applyFont="1" applyAlignment="1">
      <alignment/>
    </xf>
    <xf numFmtId="165" fontId="3" fillId="0" borderId="1" xfId="0" applyNumberFormat="1" applyFont="1" applyBorder="1" applyAlignment="1">
      <alignment/>
    </xf>
    <xf numFmtId="0" fontId="1" fillId="0" borderId="0" xfId="0" applyFont="1" applyAlignment="1">
      <alignment wrapText="1"/>
    </xf>
    <xf numFmtId="0" fontId="0" fillId="2" borderId="1" xfId="0" applyFill="1" applyBorder="1" applyAlignment="1">
      <alignment/>
    </xf>
    <xf numFmtId="165" fontId="3" fillId="0" borderId="0" xfId="0" applyNumberFormat="1" applyFont="1" applyBorder="1" applyAlignment="1">
      <alignment/>
    </xf>
    <xf numFmtId="165" fontId="3" fillId="0" borderId="2" xfId="0" applyNumberFormat="1" applyFont="1" applyBorder="1" applyAlignment="1">
      <alignment/>
    </xf>
    <xf numFmtId="164" fontId="3" fillId="0" borderId="4" xfId="19" applyNumberFormat="1" applyFont="1" applyBorder="1" applyAlignment="1">
      <alignment/>
    </xf>
    <xf numFmtId="0" fontId="1" fillId="0" borderId="0" xfId="0" applyFont="1" applyFill="1" applyAlignment="1">
      <alignment horizontal="right"/>
    </xf>
    <xf numFmtId="0" fontId="1" fillId="0" borderId="0" xfId="0" applyFont="1" applyAlignment="1">
      <alignment horizontal="right"/>
    </xf>
    <xf numFmtId="0" fontId="1" fillId="2" borderId="0" xfId="0" applyFont="1" applyFill="1" applyAlignment="1">
      <alignment horizontal="center"/>
    </xf>
    <xf numFmtId="14" fontId="0" fillId="2" borderId="1" xfId="0" applyNumberFormat="1" applyFill="1" applyBorder="1" applyAlignment="1">
      <alignment horizontal="left" wrapText="1"/>
    </xf>
    <xf numFmtId="0" fontId="1" fillId="0" borderId="0" xfId="0" applyFont="1" applyAlignment="1">
      <alignment horizontal="center"/>
    </xf>
    <xf numFmtId="0" fontId="1" fillId="0" borderId="0" xfId="0" applyFont="1" applyAlignment="1" quotePrefix="1">
      <alignment horizontal="center"/>
    </xf>
    <xf numFmtId="0" fontId="0" fillId="0" borderId="0" xfId="0" applyFont="1" applyAlignment="1" quotePrefix="1">
      <alignment wrapText="1"/>
    </xf>
    <xf numFmtId="0" fontId="4" fillId="0" borderId="0" xfId="0" applyFont="1" applyAlignment="1">
      <alignment wrapText="1"/>
    </xf>
    <xf numFmtId="0" fontId="0" fillId="2" borderId="3" xfId="0" applyFill="1" applyBorder="1" applyAlignment="1">
      <alignment wrapText="1"/>
    </xf>
    <xf numFmtId="0" fontId="0" fillId="2" borderId="3" xfId="0" applyFont="1" applyFill="1" applyBorder="1" applyAlignment="1">
      <alignment wrapText="1"/>
    </xf>
    <xf numFmtId="43" fontId="3" fillId="0" borderId="0" xfId="0" applyNumberFormat="1" applyFont="1" applyAlignment="1" applyProtection="1">
      <alignment horizontal="right"/>
      <protection/>
    </xf>
    <xf numFmtId="43" fontId="3" fillId="0" borderId="0" xfId="0" applyNumberFormat="1" applyFont="1" applyFill="1" applyAlignment="1" applyProtection="1">
      <alignment/>
      <protection/>
    </xf>
    <xf numFmtId="0" fontId="0" fillId="0" borderId="0" xfId="0" applyAlignment="1" applyProtection="1">
      <alignment horizontal="center"/>
      <protection locked="0"/>
    </xf>
    <xf numFmtId="0" fontId="0" fillId="0" borderId="0" xfId="0" applyAlignment="1" applyProtection="1">
      <alignment/>
      <protection locked="0"/>
    </xf>
    <xf numFmtId="0" fontId="0" fillId="0" borderId="0" xfId="0" applyFill="1" applyAlignment="1" applyProtection="1">
      <alignment/>
      <protection locked="0"/>
    </xf>
    <xf numFmtId="0" fontId="0" fillId="0" borderId="0" xfId="0" applyFill="1" applyAlignment="1" applyProtection="1">
      <alignment wrapText="1"/>
      <protection locked="0"/>
    </xf>
    <xf numFmtId="0" fontId="0" fillId="0" borderId="0" xfId="0" applyFill="1" applyBorder="1" applyAlignment="1" applyProtection="1">
      <alignment/>
      <protection locked="0"/>
    </xf>
    <xf numFmtId="0" fontId="0" fillId="2" borderId="1" xfId="0" applyFill="1" applyBorder="1" applyAlignment="1" applyProtection="1">
      <alignment wrapText="1"/>
      <protection locked="0"/>
    </xf>
    <xf numFmtId="14" fontId="0" fillId="2" borderId="3" xfId="0" applyNumberFormat="1" applyFill="1" applyBorder="1" applyAlignment="1" applyProtection="1">
      <alignment horizontal="left" wrapText="1"/>
      <protection locked="0"/>
    </xf>
    <xf numFmtId="0" fontId="0" fillId="0" borderId="0" xfId="0" applyAlignment="1" applyProtection="1">
      <alignment wrapText="1"/>
      <protection locked="0"/>
    </xf>
    <xf numFmtId="165" fontId="0" fillId="2" borderId="1" xfId="15" applyNumberFormat="1" applyFont="1" applyFill="1" applyBorder="1" applyAlignment="1" applyProtection="1">
      <alignment/>
      <protection locked="0"/>
    </xf>
    <xf numFmtId="43" fontId="0" fillId="2" borderId="3" xfId="15" applyFont="1" applyFill="1" applyBorder="1" applyAlignment="1" applyProtection="1">
      <alignment/>
      <protection locked="0"/>
    </xf>
    <xf numFmtId="43" fontId="0" fillId="2" borderId="3" xfId="15" applyFont="1" applyFill="1" applyBorder="1" applyAlignment="1" applyProtection="1">
      <alignment horizontal="right"/>
      <protection locked="0"/>
    </xf>
    <xf numFmtId="43" fontId="0" fillId="0" borderId="0" xfId="15" applyFont="1" applyFill="1" applyAlignment="1" applyProtection="1">
      <alignment/>
      <protection locked="0"/>
    </xf>
    <xf numFmtId="10" fontId="0" fillId="2" borderId="1" xfId="19" applyNumberFormat="1" applyFont="1" applyFill="1" applyBorder="1" applyAlignment="1" applyProtection="1">
      <alignment/>
      <protection locked="0"/>
    </xf>
    <xf numFmtId="0" fontId="0" fillId="2" borderId="0" xfId="0" applyFill="1" applyAlignment="1" applyProtection="1">
      <alignment horizontal="center"/>
      <protection locked="0"/>
    </xf>
    <xf numFmtId="0" fontId="0" fillId="2" borderId="1" xfId="0" applyFill="1" applyBorder="1" applyAlignment="1" applyProtection="1">
      <alignment/>
      <protection locked="0"/>
    </xf>
    <xf numFmtId="0" fontId="0" fillId="2" borderId="1" xfId="0" applyFill="1" applyBorder="1" applyAlignment="1" applyProtection="1">
      <alignment horizontal="left" wrapText="1"/>
      <protection locked="0"/>
    </xf>
    <xf numFmtId="165" fontId="3" fillId="0" borderId="0" xfId="0" applyNumberFormat="1" applyFont="1" applyAlignment="1" applyProtection="1">
      <alignment/>
      <protection/>
    </xf>
    <xf numFmtId="165" fontId="3" fillId="0" borderId="1" xfId="0" applyNumberFormat="1" applyFont="1" applyBorder="1" applyAlignment="1" applyProtection="1">
      <alignment/>
      <protection/>
    </xf>
    <xf numFmtId="165" fontId="3" fillId="0" borderId="2" xfId="0" applyNumberFormat="1" applyFont="1" applyBorder="1" applyAlignment="1" applyProtection="1">
      <alignment/>
      <protection/>
    </xf>
    <xf numFmtId="165" fontId="3" fillId="0" borderId="0" xfId="0" applyNumberFormat="1" applyFont="1" applyBorder="1" applyAlignment="1" applyProtection="1">
      <alignment/>
      <protection/>
    </xf>
    <xf numFmtId="164" fontId="3" fillId="0" borderId="4" xfId="19" applyNumberFormat="1" applyFont="1" applyBorder="1" applyAlignment="1" applyProtection="1">
      <alignment/>
      <protection/>
    </xf>
    <xf numFmtId="0" fontId="0" fillId="0" borderId="0" xfId="0" applyAlignment="1" applyProtection="1">
      <alignment/>
      <protection/>
    </xf>
    <xf numFmtId="0" fontId="0" fillId="0" borderId="0" xfId="0" applyAlignment="1" applyProtection="1">
      <alignment wrapText="1"/>
      <protection/>
    </xf>
    <xf numFmtId="0" fontId="3" fillId="0" borderId="0" xfId="0" applyFont="1" applyAlignment="1" applyProtection="1">
      <alignment/>
      <protection/>
    </xf>
    <xf numFmtId="165" fontId="3" fillId="0" borderId="0" xfId="15" applyNumberFormat="1" applyFont="1" applyAlignment="1" applyProtection="1">
      <alignment/>
      <protection/>
    </xf>
    <xf numFmtId="9" fontId="3" fillId="0" borderId="1" xfId="19" applyFont="1" applyBorder="1" applyAlignment="1" applyProtection="1">
      <alignment/>
      <protection/>
    </xf>
    <xf numFmtId="165" fontId="3" fillId="0" borderId="2" xfId="15" applyNumberFormat="1" applyFont="1" applyBorder="1" applyAlignment="1" applyProtection="1">
      <alignment/>
      <protection/>
    </xf>
    <xf numFmtId="0" fontId="3" fillId="0" borderId="0" xfId="0" applyFont="1" applyAlignment="1" applyProtection="1">
      <alignment horizontal="center"/>
      <protection/>
    </xf>
    <xf numFmtId="43" fontId="3" fillId="0" borderId="0" xfId="0" applyNumberFormat="1" applyFont="1" applyAlignment="1" applyProtection="1">
      <alignment/>
      <protection/>
    </xf>
    <xf numFmtId="43" fontId="3" fillId="0" borderId="0" xfId="15" applyFont="1" applyAlignment="1" applyProtection="1">
      <alignment/>
      <protection/>
    </xf>
    <xf numFmtId="43" fontId="3" fillId="0" borderId="2" xfId="0" applyNumberFormat="1" applyFont="1" applyBorder="1" applyAlignment="1" applyProtection="1">
      <alignment/>
      <protection/>
    </xf>
    <xf numFmtId="0" fontId="0" fillId="0" borderId="0" xfId="0" applyAlignment="1" applyProtection="1">
      <alignment horizontal="center"/>
      <protection/>
    </xf>
    <xf numFmtId="0" fontId="7" fillId="0" borderId="0" xfId="0" applyFont="1" applyFill="1" applyAlignment="1" applyProtection="1">
      <alignment horizontal="left"/>
      <protection/>
    </xf>
    <xf numFmtId="0" fontId="1" fillId="0" borderId="0" xfId="0" applyFont="1" applyFill="1" applyAlignment="1" applyProtection="1">
      <alignment horizontal="left"/>
      <protection/>
    </xf>
    <xf numFmtId="0" fontId="1" fillId="0" borderId="0" xfId="0" applyFont="1" applyFill="1" applyAlignment="1" applyProtection="1">
      <alignment horizontal="left" wrapText="1"/>
      <protection/>
    </xf>
    <xf numFmtId="0" fontId="0" fillId="0" borderId="0" xfId="0" applyFill="1" applyAlignment="1" applyProtection="1">
      <alignment/>
      <protection/>
    </xf>
    <xf numFmtId="0" fontId="0" fillId="0" borderId="0" xfId="0" applyFill="1" applyAlignment="1" applyProtection="1">
      <alignment wrapText="1"/>
      <protection/>
    </xf>
    <xf numFmtId="0" fontId="1" fillId="0" borderId="0" xfId="0" applyFont="1" applyFill="1" applyAlignment="1" applyProtection="1">
      <alignment/>
      <protection/>
    </xf>
    <xf numFmtId="0" fontId="5" fillId="0" borderId="0" xfId="0" applyFont="1" applyFill="1" applyAlignment="1" applyProtection="1">
      <alignment/>
      <protection/>
    </xf>
    <xf numFmtId="0" fontId="5" fillId="0" borderId="0" xfId="0" applyFont="1" applyAlignment="1" applyProtection="1">
      <alignment/>
      <protection/>
    </xf>
    <xf numFmtId="0" fontId="4" fillId="0" borderId="0" xfId="0" applyFont="1" applyAlignment="1" applyProtection="1">
      <alignment/>
      <protection/>
    </xf>
    <xf numFmtId="0" fontId="1" fillId="0" borderId="0" xfId="0" applyFont="1" applyAlignment="1" applyProtection="1">
      <alignment/>
      <protection/>
    </xf>
    <xf numFmtId="43" fontId="0" fillId="0" borderId="0" xfId="15" applyFont="1" applyFill="1" applyAlignment="1" applyProtection="1">
      <alignment/>
      <protection/>
    </xf>
    <xf numFmtId="0" fontId="4" fillId="0" borderId="0" xfId="0" applyFont="1" applyAlignment="1" applyProtection="1">
      <alignment wrapText="1"/>
      <protection/>
    </xf>
    <xf numFmtId="0" fontId="0" fillId="0" borderId="0" xfId="0" applyFont="1" applyAlignment="1" applyProtection="1">
      <alignment wrapText="1"/>
      <protection/>
    </xf>
    <xf numFmtId="0" fontId="6" fillId="0" borderId="0" xfId="0" applyFont="1" applyAlignment="1" applyProtection="1">
      <alignment/>
      <protection/>
    </xf>
    <xf numFmtId="0" fontId="2" fillId="0" borderId="0" xfId="0" applyFont="1" applyAlignment="1" applyProtection="1">
      <alignment/>
      <protection/>
    </xf>
    <xf numFmtId="0" fontId="0" fillId="0" borderId="0" xfId="0" applyFont="1" applyAlignment="1" applyProtection="1">
      <alignment/>
      <protection/>
    </xf>
    <xf numFmtId="0" fontId="0" fillId="0" borderId="0" xfId="0" applyFont="1" applyFill="1" applyAlignment="1" applyProtection="1">
      <alignment/>
      <protection/>
    </xf>
    <xf numFmtId="0" fontId="0" fillId="0" borderId="0" xfId="0" applyFont="1" applyAlignment="1" applyProtection="1" quotePrefix="1">
      <alignment/>
      <protection/>
    </xf>
    <xf numFmtId="0" fontId="0" fillId="0" borderId="0" xfId="0" applyFont="1" applyAlignment="1" applyProtection="1" quotePrefix="1">
      <alignment wrapText="1"/>
      <protection/>
    </xf>
    <xf numFmtId="0" fontId="1" fillId="0" borderId="0" xfId="0" applyFont="1" applyFill="1" applyAlignment="1" applyProtection="1">
      <alignment horizontal="right"/>
      <protection/>
    </xf>
    <xf numFmtId="0" fontId="1" fillId="0" borderId="0" xfId="0" applyFont="1" applyAlignment="1" applyProtection="1">
      <alignment horizontal="right"/>
      <protection/>
    </xf>
    <xf numFmtId="166" fontId="0" fillId="0" borderId="0" xfId="15" applyNumberFormat="1" applyAlignment="1">
      <alignment/>
    </xf>
    <xf numFmtId="5" fontId="0" fillId="0" borderId="0" xfId="0" applyNumberFormat="1" applyAlignment="1">
      <alignment/>
    </xf>
    <xf numFmtId="5" fontId="0" fillId="0" borderId="0" xfId="17" applyNumberFormat="1" applyFont="1" applyFill="1" applyAlignment="1">
      <alignment/>
    </xf>
    <xf numFmtId="171" fontId="0" fillId="0" borderId="0" xfId="19" applyNumberFormat="1" applyAlignment="1">
      <alignment/>
    </xf>
    <xf numFmtId="5" fontId="0" fillId="0" borderId="4" xfId="17" applyNumberFormat="1" applyBorder="1" applyAlignment="1">
      <alignment/>
    </xf>
    <xf numFmtId="5" fontId="0" fillId="0" borderId="4" xfId="0" applyNumberFormat="1" applyBorder="1" applyAlignment="1">
      <alignment/>
    </xf>
    <xf numFmtId="5" fontId="0" fillId="0" borderId="0" xfId="0" applyNumberFormat="1" applyBorder="1" applyAlignment="1">
      <alignment/>
    </xf>
    <xf numFmtId="43" fontId="3" fillId="0" borderId="4" xfId="15" applyFont="1" applyBorder="1" applyAlignment="1" applyProtection="1">
      <alignment/>
      <protection/>
    </xf>
    <xf numFmtId="0" fontId="0" fillId="0" borderId="0" xfId="0" applyAlignment="1" applyProtection="1" quotePrefix="1">
      <alignment/>
      <protection/>
    </xf>
    <xf numFmtId="166" fontId="0" fillId="0" borderId="0" xfId="0" applyNumberFormat="1" applyAlignment="1">
      <alignment/>
    </xf>
    <xf numFmtId="0" fontId="0" fillId="0" borderId="4" xfId="0" applyBorder="1" applyAlignment="1">
      <alignment/>
    </xf>
    <xf numFmtId="0" fontId="0" fillId="0" borderId="0" xfId="0" applyBorder="1" applyAlignment="1">
      <alignment/>
    </xf>
    <xf numFmtId="0" fontId="0" fillId="0" borderId="0" xfId="0" applyBorder="1" applyAlignment="1">
      <alignment wrapText="1"/>
    </xf>
    <xf numFmtId="0" fontId="1" fillId="0" borderId="4" xfId="0" applyFont="1" applyBorder="1" applyAlignment="1">
      <alignment horizontal="center" wrapText="1"/>
    </xf>
    <xf numFmtId="170" fontId="8" fillId="0" borderId="4" xfId="17" applyNumberFormat="1" applyFont="1" applyBorder="1" applyAlignment="1">
      <alignment horizontal="center" wrapText="1"/>
    </xf>
    <xf numFmtId="170" fontId="2" fillId="0" borderId="0" xfId="17" applyNumberFormat="1" applyFont="1" applyBorder="1" applyAlignment="1">
      <alignment wrapText="1"/>
    </xf>
    <xf numFmtId="170" fontId="2" fillId="0" borderId="0" xfId="17" applyNumberFormat="1" applyFont="1" applyAlignment="1">
      <alignment/>
    </xf>
    <xf numFmtId="0" fontId="1" fillId="0" borderId="5" xfId="0" applyFont="1" applyBorder="1" applyAlignment="1">
      <alignment horizontal="center" wrapText="1"/>
    </xf>
    <xf numFmtId="0" fontId="0" fillId="0" borderId="6" xfId="0" applyBorder="1" applyAlignment="1">
      <alignment wrapText="1"/>
    </xf>
    <xf numFmtId="0" fontId="0" fillId="0" borderId="6" xfId="0" applyBorder="1" applyAlignment="1">
      <alignment/>
    </xf>
    <xf numFmtId="166" fontId="0" fillId="0" borderId="6" xfId="15" applyNumberFormat="1" applyBorder="1" applyAlignment="1">
      <alignment/>
    </xf>
    <xf numFmtId="170" fontId="1" fillId="0" borderId="4" xfId="17" applyNumberFormat="1" applyFont="1" applyBorder="1" applyAlignment="1">
      <alignment horizontal="center" wrapText="1"/>
    </xf>
    <xf numFmtId="166" fontId="0" fillId="0" borderId="0" xfId="15" applyNumberFormat="1" applyFont="1" applyAlignment="1">
      <alignment/>
    </xf>
    <xf numFmtId="166" fontId="0" fillId="0" borderId="0" xfId="0" applyNumberFormat="1" applyAlignment="1">
      <alignment horizontal="center"/>
    </xf>
    <xf numFmtId="5" fontId="0" fillId="0" borderId="0" xfId="0" applyNumberFormat="1" applyAlignment="1">
      <alignment horizontal="center"/>
    </xf>
    <xf numFmtId="0" fontId="0" fillId="0" borderId="0" xfId="0" applyAlignment="1">
      <alignment horizontal="right"/>
    </xf>
    <xf numFmtId="172" fontId="2" fillId="0" borderId="0" xfId="17" applyNumberFormat="1" applyFont="1" applyAlignment="1">
      <alignment/>
    </xf>
    <xf numFmtId="0" fontId="9" fillId="0" borderId="0" xfId="0" applyFont="1" applyAlignment="1" applyProtection="1">
      <alignment wrapText="1"/>
      <protection/>
    </xf>
    <xf numFmtId="0" fontId="10" fillId="0" borderId="0" xfId="0" applyFont="1" applyAlignment="1" applyProtection="1">
      <alignment wrapText="1"/>
      <protection/>
    </xf>
    <xf numFmtId="0" fontId="11" fillId="0" borderId="0" xfId="0" applyFont="1" applyAlignment="1">
      <alignment/>
    </xf>
    <xf numFmtId="0" fontId="12" fillId="0" borderId="0" xfId="0" applyFont="1" applyAlignment="1">
      <alignment/>
    </xf>
    <xf numFmtId="0" fontId="0" fillId="2" borderId="1" xfId="0" applyFill="1" applyBorder="1" applyAlignment="1" applyProtection="1" quotePrefix="1">
      <alignment wrapText="1"/>
      <protection locked="0"/>
    </xf>
    <xf numFmtId="43" fontId="0" fillId="2" borderId="1" xfId="15" applyNumberFormat="1" applyFont="1" applyFill="1" applyBorder="1" applyAlignment="1" applyProtection="1">
      <alignment/>
      <protection locked="0"/>
    </xf>
    <xf numFmtId="167" fontId="0" fillId="2" borderId="1" xfId="15" applyNumberFormat="1" applyFont="1" applyFill="1" applyBorder="1" applyAlignment="1" applyProtection="1">
      <alignment/>
      <protection locked="0"/>
    </xf>
    <xf numFmtId="0" fontId="1" fillId="0" borderId="0" xfId="0" applyFont="1" applyAlignment="1" applyProtection="1">
      <alignment horizontal="center"/>
      <protection locked="0"/>
    </xf>
    <xf numFmtId="0" fontId="13" fillId="0" borderId="0" xfId="0" applyFont="1" applyAlignment="1" applyProtection="1">
      <alignment wrapText="1"/>
      <protection/>
    </xf>
    <xf numFmtId="14" fontId="0" fillId="2" borderId="1" xfId="0" applyNumberFormat="1" applyFill="1" applyBorder="1" applyAlignment="1" applyProtection="1">
      <alignment horizontal="left" wrapText="1"/>
      <protection locked="0"/>
    </xf>
    <xf numFmtId="0" fontId="0" fillId="0" borderId="0" xfId="0" applyAlignment="1">
      <alignment/>
    </xf>
    <xf numFmtId="0" fontId="14" fillId="0" borderId="0" xfId="0" applyFont="1" applyAlignment="1">
      <alignment horizontal="center"/>
    </xf>
    <xf numFmtId="0" fontId="15" fillId="0" borderId="0" xfId="0" applyFont="1" applyAlignment="1">
      <alignment/>
    </xf>
    <xf numFmtId="0" fontId="14" fillId="0" borderId="0" xfId="0" applyFont="1" applyAlignment="1">
      <alignment horizont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108"/>
  <sheetViews>
    <sheetView tabSelected="1" workbookViewId="0" topLeftCell="A1">
      <selection activeCell="H13" sqref="H13"/>
    </sheetView>
  </sheetViews>
  <sheetFormatPr defaultColWidth="9.140625" defaultRowHeight="12.75"/>
  <cols>
    <col min="1" max="1" width="9.7109375" style="88" customWidth="1"/>
    <col min="2" max="2" width="36.8515625" style="78" customWidth="1"/>
    <col min="3" max="3" width="11.8515625" style="78" bestFit="1" customWidth="1"/>
    <col min="4" max="4" width="9.140625" style="78" customWidth="1"/>
    <col min="5" max="5" width="33.8515625" style="79" customWidth="1"/>
    <col min="6" max="8" width="9.140625" style="78" customWidth="1"/>
    <col min="9" max="9" width="9.57421875" style="78" customWidth="1"/>
    <col min="10" max="16384" width="9.140625" style="78" customWidth="1"/>
  </cols>
  <sheetData>
    <row r="1" spans="2:9" ht="18">
      <c r="B1" s="89" t="s">
        <v>38</v>
      </c>
      <c r="C1" s="90"/>
      <c r="D1" s="90"/>
      <c r="E1" s="91"/>
      <c r="F1" s="90"/>
      <c r="G1" s="90"/>
      <c r="H1" s="90"/>
      <c r="I1" s="90"/>
    </row>
    <row r="2" spans="2:9" ht="12.75">
      <c r="B2" s="92"/>
      <c r="C2" s="92"/>
      <c r="D2" s="92"/>
      <c r="E2" s="93"/>
      <c r="F2" s="92"/>
      <c r="G2" s="92"/>
      <c r="H2" s="92"/>
      <c r="I2" s="92"/>
    </row>
    <row r="3" spans="1:9" ht="12.75">
      <c r="A3" s="92" t="s">
        <v>27</v>
      </c>
      <c r="C3" s="92"/>
      <c r="D3" s="92"/>
      <c r="E3" s="93"/>
      <c r="F3" s="92"/>
      <c r="G3" s="92"/>
      <c r="H3" s="92"/>
      <c r="I3" s="92"/>
    </row>
    <row r="4" spans="2:9" ht="12.75">
      <c r="B4" s="92"/>
      <c r="C4" s="92"/>
      <c r="D4" s="92"/>
      <c r="E4" s="93"/>
      <c r="F4" s="92"/>
      <c r="G4" s="92"/>
      <c r="H4" s="92"/>
      <c r="I4" s="92"/>
    </row>
    <row r="5" spans="1:9" ht="12.75">
      <c r="A5" s="94" t="s">
        <v>23</v>
      </c>
      <c r="C5" s="92"/>
      <c r="D5" s="92"/>
      <c r="E5" s="93"/>
      <c r="F5" s="92"/>
      <c r="G5" s="92"/>
      <c r="H5" s="92"/>
      <c r="I5" s="92"/>
    </row>
    <row r="6" spans="1:9" ht="12.75">
      <c r="A6" s="94" t="s">
        <v>104</v>
      </c>
      <c r="C6" s="92"/>
      <c r="D6" s="92"/>
      <c r="E6" s="93"/>
      <c r="F6" s="92"/>
      <c r="G6" s="92"/>
      <c r="H6" s="92"/>
      <c r="I6" s="92"/>
    </row>
    <row r="7" spans="1:9" ht="12.75">
      <c r="A7" s="94"/>
      <c r="C7" s="92"/>
      <c r="D7" s="92"/>
      <c r="E7" s="93"/>
      <c r="F7" s="92"/>
      <c r="G7" s="92"/>
      <c r="H7" s="92"/>
      <c r="I7" s="92"/>
    </row>
    <row r="8" spans="1:9" ht="12.75">
      <c r="A8" s="94" t="s">
        <v>105</v>
      </c>
      <c r="C8" s="92"/>
      <c r="D8" s="92"/>
      <c r="E8" s="93"/>
      <c r="F8" s="92"/>
      <c r="G8" s="92"/>
      <c r="H8" s="92"/>
      <c r="I8" s="92"/>
    </row>
    <row r="9" spans="1:9" ht="12.75">
      <c r="A9" s="94" t="s">
        <v>106</v>
      </c>
      <c r="C9" s="92"/>
      <c r="D9" s="92"/>
      <c r="E9" s="93"/>
      <c r="F9" s="92"/>
      <c r="G9" s="92"/>
      <c r="H9" s="92"/>
      <c r="I9" s="92"/>
    </row>
    <row r="10" spans="1:9" ht="12.75">
      <c r="A10" s="94"/>
      <c r="C10" s="92"/>
      <c r="D10" s="92"/>
      <c r="E10" s="93"/>
      <c r="F10" s="92"/>
      <c r="G10" s="92"/>
      <c r="H10" s="92"/>
      <c r="I10" s="92"/>
    </row>
    <row r="11" spans="1:9" ht="12.75">
      <c r="A11" s="94" t="s">
        <v>107</v>
      </c>
      <c r="C11" s="92"/>
      <c r="D11" s="92"/>
      <c r="E11" s="93"/>
      <c r="F11" s="92"/>
      <c r="G11" s="92"/>
      <c r="H11" s="92"/>
      <c r="I11" s="92"/>
    </row>
    <row r="12" spans="1:9" ht="12.75">
      <c r="A12" s="94"/>
      <c r="C12" s="92"/>
      <c r="D12" s="92"/>
      <c r="E12" s="93"/>
      <c r="F12" s="92"/>
      <c r="G12" s="92"/>
      <c r="H12" s="92"/>
      <c r="I12" s="92"/>
    </row>
    <row r="13" spans="2:9" ht="12.75">
      <c r="B13" s="94"/>
      <c r="C13" s="92"/>
      <c r="D13" s="92"/>
      <c r="E13" s="93"/>
      <c r="F13" s="92"/>
      <c r="G13" s="92"/>
      <c r="H13" s="92"/>
      <c r="I13" s="92"/>
    </row>
    <row r="14" spans="1:9" ht="12.75">
      <c r="A14" s="95" t="s">
        <v>9</v>
      </c>
      <c r="C14" s="92"/>
      <c r="D14" s="92"/>
      <c r="E14" s="93"/>
      <c r="F14" s="92"/>
      <c r="G14" s="92"/>
      <c r="H14" s="92"/>
      <c r="I14" s="92"/>
    </row>
    <row r="15" spans="1:9" ht="12.75">
      <c r="A15" s="96" t="s">
        <v>66</v>
      </c>
      <c r="C15" s="92"/>
      <c r="D15" s="92"/>
      <c r="E15" s="93"/>
      <c r="F15" s="92"/>
      <c r="G15" s="92"/>
      <c r="H15" s="92"/>
      <c r="I15" s="92"/>
    </row>
    <row r="16" spans="2:9" ht="12.75">
      <c r="B16" s="97" t="s">
        <v>39</v>
      </c>
      <c r="C16" s="61"/>
      <c r="D16" s="61"/>
      <c r="E16" s="62"/>
      <c r="F16" s="92"/>
      <c r="G16" s="92"/>
      <c r="H16" s="92"/>
      <c r="I16" s="92"/>
    </row>
    <row r="17" spans="2:9" ht="12.75">
      <c r="B17" s="97" t="s">
        <v>40</v>
      </c>
      <c r="C17" s="59"/>
      <c r="D17" s="59"/>
      <c r="E17" s="63"/>
      <c r="F17" s="92"/>
      <c r="G17" s="92"/>
      <c r="H17" s="92"/>
      <c r="I17" s="92"/>
    </row>
    <row r="18" spans="2:9" ht="12.75">
      <c r="B18" s="98"/>
      <c r="C18" s="92"/>
      <c r="D18" s="92"/>
      <c r="E18" s="93"/>
      <c r="F18" s="92"/>
      <c r="G18" s="92"/>
      <c r="H18" s="92"/>
      <c r="I18" s="92"/>
    </row>
    <row r="19" spans="2:9" ht="12.75">
      <c r="B19" s="97" t="s">
        <v>22</v>
      </c>
      <c r="C19" s="92"/>
      <c r="D19" s="92"/>
      <c r="E19" s="93"/>
      <c r="F19" s="92"/>
      <c r="G19" s="92"/>
      <c r="H19" s="92"/>
      <c r="I19" s="92"/>
    </row>
    <row r="20" spans="2:5" ht="91.5" customHeight="1">
      <c r="B20" s="79" t="s">
        <v>15</v>
      </c>
      <c r="C20" s="143">
        <v>0</v>
      </c>
      <c r="E20" s="137" t="s">
        <v>100</v>
      </c>
    </row>
    <row r="21" spans="2:5" ht="12.75">
      <c r="B21" s="79" t="s">
        <v>8</v>
      </c>
      <c r="C21" s="66">
        <v>0</v>
      </c>
      <c r="E21" s="138"/>
    </row>
    <row r="22" spans="2:5" ht="38.25">
      <c r="B22" s="79" t="s">
        <v>18</v>
      </c>
      <c r="C22" s="67"/>
      <c r="E22" s="137" t="s">
        <v>19</v>
      </c>
    </row>
    <row r="23" spans="2:5" ht="12.75">
      <c r="B23" s="79"/>
      <c r="C23" s="68"/>
      <c r="E23" s="138"/>
    </row>
    <row r="24" spans="2:5" ht="12.75">
      <c r="B24" s="100" t="s">
        <v>16</v>
      </c>
      <c r="C24" s="68"/>
      <c r="E24" s="138"/>
    </row>
    <row r="25" spans="2:5" ht="25.5">
      <c r="B25" s="79" t="s">
        <v>43</v>
      </c>
      <c r="C25" s="65">
        <v>1</v>
      </c>
      <c r="E25" s="137" t="s">
        <v>160</v>
      </c>
    </row>
    <row r="26" spans="2:5" ht="12.75">
      <c r="B26" s="79" t="s">
        <v>44</v>
      </c>
      <c r="C26" s="65">
        <v>0</v>
      </c>
      <c r="E26" s="137" t="s">
        <v>47</v>
      </c>
    </row>
    <row r="27" spans="2:5" ht="25.5">
      <c r="B27" s="79" t="s">
        <v>96</v>
      </c>
      <c r="C27" s="66">
        <v>0</v>
      </c>
      <c r="E27" s="138"/>
    </row>
    <row r="28" spans="2:5" ht="25.5">
      <c r="B28" s="101" t="s">
        <v>92</v>
      </c>
      <c r="C28" s="66">
        <v>0</v>
      </c>
      <c r="E28" s="138"/>
    </row>
    <row r="29" spans="2:5" ht="12.75">
      <c r="B29" s="79"/>
      <c r="C29" s="68"/>
      <c r="E29" s="138"/>
    </row>
    <row r="30" spans="2:5" ht="12.75">
      <c r="B30" s="100" t="s">
        <v>17</v>
      </c>
      <c r="C30" s="68"/>
      <c r="E30" s="138"/>
    </row>
    <row r="31" spans="2:5" ht="89.25">
      <c r="B31" s="79" t="s">
        <v>159</v>
      </c>
      <c r="C31" s="69">
        <v>0</v>
      </c>
      <c r="E31" s="137" t="s">
        <v>101</v>
      </c>
    </row>
    <row r="32" spans="3:5" ht="51">
      <c r="C32" s="99"/>
      <c r="E32" s="137" t="s">
        <v>102</v>
      </c>
    </row>
    <row r="33" ht="12.75">
      <c r="C33" s="99"/>
    </row>
    <row r="34" spans="1:3" ht="12.75">
      <c r="A34" s="96" t="s">
        <v>65</v>
      </c>
      <c r="C34" s="99"/>
    </row>
    <row r="36" spans="1:2" ht="12.75">
      <c r="A36" s="70" t="s">
        <v>6</v>
      </c>
      <c r="B36" s="102" t="s">
        <v>60</v>
      </c>
    </row>
    <row r="37" spans="1:2" ht="12.75">
      <c r="A37" s="57"/>
      <c r="B37" s="78" t="s">
        <v>91</v>
      </c>
    </row>
    <row r="38" spans="1:2" ht="12.75">
      <c r="A38" s="57"/>
      <c r="B38" s="78" t="s">
        <v>12</v>
      </c>
    </row>
    <row r="39" ht="12.75">
      <c r="A39" s="57"/>
    </row>
    <row r="40" spans="1:2" ht="12.75">
      <c r="A40" s="70" t="s">
        <v>6</v>
      </c>
      <c r="B40" s="102" t="s">
        <v>61</v>
      </c>
    </row>
    <row r="41" spans="1:2" ht="12.75">
      <c r="A41" s="57"/>
      <c r="B41" s="78" t="s">
        <v>1</v>
      </c>
    </row>
    <row r="42" ht="12.75">
      <c r="A42" s="57"/>
    </row>
    <row r="43" spans="1:3" ht="12.75">
      <c r="A43" s="57"/>
      <c r="B43" s="78" t="s">
        <v>18</v>
      </c>
      <c r="C43" s="55">
        <f>+C22</f>
        <v>0</v>
      </c>
    </row>
    <row r="44" spans="1:3" ht="12.75">
      <c r="A44" s="57"/>
      <c r="B44" s="78" t="s">
        <v>21</v>
      </c>
      <c r="C44" s="56">
        <f>+C28</f>
        <v>0</v>
      </c>
    </row>
    <row r="45" spans="1:3" ht="12.75">
      <c r="A45" s="57"/>
      <c r="C45" s="56"/>
    </row>
    <row r="46" spans="1:3" ht="12.75">
      <c r="A46" s="57"/>
      <c r="B46" s="103" t="s">
        <v>72</v>
      </c>
      <c r="C46" s="56"/>
    </row>
    <row r="47" spans="1:3" ht="12.75">
      <c r="A47" s="57"/>
      <c r="B47" s="103" t="s">
        <v>24</v>
      </c>
      <c r="C47" s="92"/>
    </row>
    <row r="48" spans="1:3" ht="12.75">
      <c r="A48" s="57"/>
      <c r="B48" s="103"/>
      <c r="C48" s="92"/>
    </row>
    <row r="49" spans="1:3" ht="12.75">
      <c r="A49" s="57"/>
      <c r="B49" s="78" t="s">
        <v>25</v>
      </c>
      <c r="C49" s="92"/>
    </row>
    <row r="50" spans="1:3" ht="12.75">
      <c r="A50" s="57"/>
      <c r="B50" s="78" t="s">
        <v>32</v>
      </c>
      <c r="C50" s="92"/>
    </row>
    <row r="51" spans="1:2" ht="12.75">
      <c r="A51" s="57"/>
      <c r="B51" s="78" t="s">
        <v>33</v>
      </c>
    </row>
    <row r="52" spans="1:2" ht="12.75">
      <c r="A52" s="57"/>
      <c r="B52" s="78" t="s">
        <v>34</v>
      </c>
    </row>
    <row r="53" ht="12.75">
      <c r="A53" s="57"/>
    </row>
    <row r="54" spans="1:2" ht="12.75">
      <c r="A54" s="57"/>
      <c r="B54" s="102" t="s">
        <v>62</v>
      </c>
    </row>
    <row r="55" spans="1:2" ht="12.75">
      <c r="A55" s="57"/>
      <c r="B55" s="78" t="s">
        <v>49</v>
      </c>
    </row>
    <row r="56" ht="12.75">
      <c r="A56" s="57"/>
    </row>
    <row r="57" spans="1:3" ht="12.75">
      <c r="A57" s="57"/>
      <c r="B57" s="78" t="s">
        <v>45</v>
      </c>
      <c r="C57" s="73">
        <f>+C25</f>
        <v>1</v>
      </c>
    </row>
    <row r="58" spans="1:3" ht="12.75">
      <c r="A58" s="57"/>
      <c r="B58" s="78" t="s">
        <v>46</v>
      </c>
      <c r="C58" s="74">
        <f>+C26</f>
        <v>0</v>
      </c>
    </row>
    <row r="59" spans="1:3" ht="13.5" thickBot="1">
      <c r="A59" s="57"/>
      <c r="B59" s="78" t="s">
        <v>73</v>
      </c>
      <c r="C59" s="75">
        <f>+C57-C58</f>
        <v>1</v>
      </c>
    </row>
    <row r="60" spans="1:3" ht="13.5" thickTop="1">
      <c r="A60" s="57"/>
      <c r="C60" s="76"/>
    </row>
    <row r="61" spans="1:4" ht="13.5" thickBot="1">
      <c r="A61" s="57"/>
      <c r="B61" s="78" t="s">
        <v>48</v>
      </c>
      <c r="C61" s="77">
        <f>+C59/C57</f>
        <v>1</v>
      </c>
      <c r="D61" s="80" t="str">
        <f>IF(C61&gt;0.25,"Continue to Steps 3 and 4","Answer NO to Steps 3 and 4")</f>
        <v>Continue to Steps 3 and 4</v>
      </c>
    </row>
    <row r="62" ht="13.5" thickTop="1">
      <c r="A62" s="57"/>
    </row>
    <row r="63" spans="1:2" ht="12.75">
      <c r="A63" s="70" t="s">
        <v>6</v>
      </c>
      <c r="B63" s="102" t="s">
        <v>63</v>
      </c>
    </row>
    <row r="64" spans="1:2" ht="12.75">
      <c r="A64" s="57"/>
      <c r="B64" s="78" t="s">
        <v>28</v>
      </c>
    </row>
    <row r="65" ht="12.75">
      <c r="A65" s="57"/>
    </row>
    <row r="66" spans="1:4" ht="12.75">
      <c r="A66" s="57"/>
      <c r="B66" s="104" t="s">
        <v>2</v>
      </c>
      <c r="C66" s="81">
        <f>+C25</f>
        <v>1</v>
      </c>
      <c r="D66" s="80"/>
    </row>
    <row r="67" spans="1:4" ht="12.75">
      <c r="A67" s="57"/>
      <c r="B67" s="105" t="s">
        <v>3</v>
      </c>
      <c r="C67" s="82">
        <v>0.75</v>
      </c>
      <c r="D67" s="80"/>
    </row>
    <row r="68" spans="1:4" ht="12.75">
      <c r="A68" s="57"/>
      <c r="B68" s="106" t="s">
        <v>10</v>
      </c>
      <c r="C68" s="81">
        <f>+C66*C67</f>
        <v>0.75</v>
      </c>
      <c r="D68" s="80"/>
    </row>
    <row r="69" spans="1:4" ht="12.75">
      <c r="A69" s="57"/>
      <c r="B69" s="104" t="str">
        <f>+B20</f>
        <v>Non-cancellable Lease term (years)</v>
      </c>
      <c r="C69" s="81">
        <f>+C20</f>
        <v>0</v>
      </c>
      <c r="D69" s="80"/>
    </row>
    <row r="70" spans="1:4" ht="13.5" thickBot="1">
      <c r="A70" s="57"/>
      <c r="B70" s="104" t="s">
        <v>4</v>
      </c>
      <c r="C70" s="83">
        <f>+C68-C69</f>
        <v>0.75</v>
      </c>
      <c r="D70" s="84" t="str">
        <f>IF(C70&lt;0,"   Answer YES","   Answer NO")</f>
        <v>   Answer NO</v>
      </c>
    </row>
    <row r="71" ht="13.5" thickTop="1">
      <c r="A71" s="57"/>
    </row>
    <row r="72" spans="1:2" ht="12.75">
      <c r="A72" s="57"/>
      <c r="B72" s="103" t="s">
        <v>5</v>
      </c>
    </row>
    <row r="73" ht="12.75">
      <c r="A73" s="57"/>
    </row>
    <row r="74" spans="1:2" ht="12.75">
      <c r="A74" s="70" t="s">
        <v>6</v>
      </c>
      <c r="B74" s="102" t="s">
        <v>64</v>
      </c>
    </row>
    <row r="75" spans="1:2" ht="12.75">
      <c r="A75" s="57"/>
      <c r="B75" s="78" t="s">
        <v>29</v>
      </c>
    </row>
    <row r="76" spans="1:2" ht="12.75">
      <c r="A76" s="57"/>
      <c r="B76" s="78" t="s">
        <v>30</v>
      </c>
    </row>
    <row r="77" ht="12.75">
      <c r="A77" s="57"/>
    </row>
    <row r="78" spans="1:5" ht="25.5">
      <c r="A78" s="57"/>
      <c r="B78" s="101" t="s">
        <v>93</v>
      </c>
      <c r="C78" s="85">
        <f>+C27</f>
        <v>0</v>
      </c>
      <c r="D78" s="80"/>
      <c r="E78" s="78"/>
    </row>
    <row r="79" spans="1:4" ht="12.75">
      <c r="A79" s="57"/>
      <c r="B79" s="105" t="s">
        <v>14</v>
      </c>
      <c r="C79" s="82">
        <v>0.9</v>
      </c>
      <c r="D79" s="80"/>
    </row>
    <row r="80" spans="1:4" ht="25.5">
      <c r="A80" s="57"/>
      <c r="B80" s="107" t="s">
        <v>94</v>
      </c>
      <c r="C80" s="86">
        <f>+C78*C79</f>
        <v>0</v>
      </c>
      <c r="D80" s="80"/>
    </row>
    <row r="81" spans="1:5" ht="63.75">
      <c r="A81" s="57"/>
      <c r="B81" s="104" t="s">
        <v>13</v>
      </c>
      <c r="C81" s="86">
        <f>-PV(C31,C20,C21)</f>
        <v>0</v>
      </c>
      <c r="D81" s="80"/>
      <c r="E81" s="137" t="s">
        <v>103</v>
      </c>
    </row>
    <row r="82" spans="1:4" ht="13.5" thickBot="1">
      <c r="A82" s="57"/>
      <c r="B82" s="104" t="s">
        <v>4</v>
      </c>
      <c r="C82" s="87">
        <f>+C80-C81</f>
        <v>0</v>
      </c>
      <c r="D82" s="84" t="str">
        <f>IF(C82&lt;0,"   Answer YES","   Answer NO")</f>
        <v>   Answer NO</v>
      </c>
    </row>
    <row r="83" ht="13.5" thickTop="1">
      <c r="A83" s="57"/>
    </row>
    <row r="84" spans="1:2" ht="12.75">
      <c r="A84" s="57"/>
      <c r="B84" s="103" t="s">
        <v>5</v>
      </c>
    </row>
    <row r="86" ht="12.75">
      <c r="B86" s="118" t="s">
        <v>120</v>
      </c>
    </row>
    <row r="88" spans="2:5" ht="12.75">
      <c r="B88" s="98" t="s">
        <v>116</v>
      </c>
      <c r="E88" s="64"/>
    </row>
    <row r="90" spans="2:5" ht="63.75">
      <c r="B90" s="79" t="s">
        <v>117</v>
      </c>
      <c r="E90" s="78"/>
    </row>
    <row r="91" spans="2:5" ht="51.75" thickBot="1">
      <c r="B91" s="101" t="s">
        <v>119</v>
      </c>
      <c r="C91" s="117">
        <f>IF(C81&lt;C27,C81,C27)</f>
        <v>0</v>
      </c>
      <c r="E91" s="137" t="s">
        <v>118</v>
      </c>
    </row>
    <row r="92" ht="13.5" thickTop="1"/>
    <row r="94" ht="12.75">
      <c r="A94" s="96" t="s">
        <v>67</v>
      </c>
    </row>
    <row r="95" spans="3:5" ht="12.75">
      <c r="C95" s="108" t="s">
        <v>68</v>
      </c>
      <c r="E95" s="71"/>
    </row>
    <row r="96" spans="3:5" ht="12.75">
      <c r="C96" s="98"/>
      <c r="E96" s="64"/>
    </row>
    <row r="97" spans="3:5" ht="12.75">
      <c r="C97" s="109" t="s">
        <v>70</v>
      </c>
      <c r="E97" s="62"/>
    </row>
    <row r="98" spans="3:5" ht="12.75">
      <c r="C98" s="109"/>
      <c r="E98" s="64"/>
    </row>
    <row r="99" spans="3:5" ht="12.75">
      <c r="C99" s="109" t="s">
        <v>69</v>
      </c>
      <c r="E99" s="72"/>
    </row>
    <row r="100" spans="3:5" ht="12.75">
      <c r="C100" s="109"/>
      <c r="E100" s="64"/>
    </row>
    <row r="101" spans="3:5" ht="12.75">
      <c r="C101" s="109" t="s">
        <v>71</v>
      </c>
      <c r="E101" s="62"/>
    </row>
    <row r="102" ht="12.75">
      <c r="E102" s="62"/>
    </row>
    <row r="103" ht="12.75">
      <c r="E103" s="62"/>
    </row>
    <row r="104" ht="12.75">
      <c r="E104" s="62"/>
    </row>
    <row r="105" ht="12.75">
      <c r="E105" s="64"/>
    </row>
    <row r="106" ht="12.75">
      <c r="E106" s="78"/>
    </row>
    <row r="108" ht="12.75">
      <c r="E108" s="78"/>
    </row>
  </sheetData>
  <printOptions/>
  <pageMargins left="0.5" right="0.5" top="1" bottom="1" header="0.5" footer="0.5"/>
  <pageSetup fitToHeight="3" fitToWidth="1" horizontalDpi="300" verticalDpi="300" orientation="portrait" scale="96" r:id="rId1"/>
  <headerFooter alignWithMargins="0">
    <oddFooter>&amp;LFile: &amp;F
Tab: &amp;A&amp;CPage &amp;P of &amp;N&amp;R&amp;D  &amp;T</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A24"/>
  <sheetViews>
    <sheetView workbookViewId="0" topLeftCell="A10">
      <selection activeCell="B22" sqref="B22"/>
    </sheetView>
  </sheetViews>
  <sheetFormatPr defaultColWidth="9.140625" defaultRowHeight="12.75"/>
  <cols>
    <col min="1" max="1" width="85.28125" style="0" customWidth="1"/>
  </cols>
  <sheetData>
    <row r="1" ht="12.75">
      <c r="A1" s="40" t="s">
        <v>37</v>
      </c>
    </row>
    <row r="2" ht="12.75">
      <c r="A2" s="40" t="s">
        <v>36</v>
      </c>
    </row>
    <row r="3" ht="12.75">
      <c r="A3" s="40"/>
    </row>
    <row r="4" ht="12.75">
      <c r="A4" s="4" t="s">
        <v>35</v>
      </c>
    </row>
    <row r="5" ht="12.75">
      <c r="A5" s="4"/>
    </row>
    <row r="6" ht="38.25">
      <c r="A6" s="4" t="s">
        <v>50</v>
      </c>
    </row>
    <row r="7" ht="12.75">
      <c r="A7" s="4"/>
    </row>
    <row r="8" ht="12.75">
      <c r="A8" s="4" t="s">
        <v>51</v>
      </c>
    </row>
    <row r="9" ht="12.75">
      <c r="A9" s="4"/>
    </row>
    <row r="10" ht="12.75">
      <c r="A10" s="4" t="s">
        <v>52</v>
      </c>
    </row>
    <row r="11" ht="12.75">
      <c r="A11" s="4"/>
    </row>
    <row r="12" ht="25.5">
      <c r="A12" s="4" t="s">
        <v>53</v>
      </c>
    </row>
    <row r="13" ht="12.75">
      <c r="A13" s="4"/>
    </row>
    <row r="14" ht="38.25">
      <c r="A14" s="4" t="s">
        <v>54</v>
      </c>
    </row>
    <row r="15" ht="12.75">
      <c r="A15" s="4"/>
    </row>
    <row r="16" ht="38.25">
      <c r="A16" s="4" t="s">
        <v>57</v>
      </c>
    </row>
    <row r="17" ht="12.75">
      <c r="A17" s="4"/>
    </row>
    <row r="18" ht="114.75">
      <c r="A18" s="4" t="s">
        <v>58</v>
      </c>
    </row>
    <row r="19" ht="12.75">
      <c r="A19" s="4"/>
    </row>
    <row r="20" ht="76.5">
      <c r="A20" s="4" t="s">
        <v>55</v>
      </c>
    </row>
    <row r="22" ht="102">
      <c r="A22" s="4" t="s">
        <v>56</v>
      </c>
    </row>
    <row r="23" ht="12.75">
      <c r="A23" s="4"/>
    </row>
    <row r="24" ht="12.75">
      <c r="A24" t="s">
        <v>184</v>
      </c>
    </row>
  </sheetData>
  <printOptions/>
  <pageMargins left="0.75" right="0.75" top="1" bottom="1" header="0.5" footer="0.5"/>
  <pageSetup fitToHeight="1" fitToWidth="1" horizontalDpi="600" verticalDpi="600" orientation="portrait" r:id="rId1"/>
  <headerFooter alignWithMargins="0">
    <oddFooter>&amp;LFile:  &amp;F
Tab:  &amp;A&amp;CPage &amp;P of &amp;N&amp;R&amp;D  &amp;T</oddFooter>
  </headerFooter>
</worksheet>
</file>

<file path=xl/worksheets/sheet11.xml><?xml version="1.0" encoding="utf-8"?>
<worksheet xmlns="http://schemas.openxmlformats.org/spreadsheetml/2006/main" xmlns:r="http://schemas.openxmlformats.org/officeDocument/2006/relationships">
  <dimension ref="A2:B13"/>
  <sheetViews>
    <sheetView workbookViewId="0" topLeftCell="A1">
      <selection activeCell="E9" sqref="E9"/>
    </sheetView>
  </sheetViews>
  <sheetFormatPr defaultColWidth="9.140625" defaultRowHeight="12.75"/>
  <cols>
    <col min="1" max="1" width="5.140625" style="49" customWidth="1"/>
    <col min="2" max="2" width="62.140625" style="4" customWidth="1"/>
  </cols>
  <sheetData>
    <row r="2" ht="12.75">
      <c r="B2" s="40" t="s">
        <v>79</v>
      </c>
    </row>
    <row r="4" spans="1:2" ht="12.75">
      <c r="A4" s="50" t="s">
        <v>82</v>
      </c>
      <c r="B4" s="40" t="s">
        <v>81</v>
      </c>
    </row>
    <row r="5" ht="63.75">
      <c r="B5" s="4" t="s">
        <v>86</v>
      </c>
    </row>
    <row r="8" spans="1:2" ht="12.75">
      <c r="A8" s="50" t="s">
        <v>83</v>
      </c>
      <c r="B8" s="40" t="s">
        <v>85</v>
      </c>
    </row>
    <row r="9" ht="89.25">
      <c r="B9" s="4" t="s">
        <v>87</v>
      </c>
    </row>
    <row r="12" spans="1:2" ht="12.75">
      <c r="A12" s="50" t="s">
        <v>84</v>
      </c>
      <c r="B12" s="40" t="s">
        <v>80</v>
      </c>
    </row>
    <row r="13" ht="89.25">
      <c r="B13" s="4" t="s">
        <v>88</v>
      </c>
    </row>
  </sheetData>
  <printOptions/>
  <pageMargins left="0.75" right="0.75" top="1" bottom="1" header="0.5" footer="0.5"/>
  <pageSetup horizontalDpi="600" verticalDpi="600" orientation="portrait" r:id="rId1"/>
  <headerFooter alignWithMargins="0">
    <oddFooter>&amp;LFile:  &amp;F
Tab:  &amp;A&amp;CPage &amp;P of &amp;N&amp;R&amp;D  &amp;T</oddFooter>
  </headerFooter>
</worksheet>
</file>

<file path=xl/worksheets/sheet12.xml><?xml version="1.0" encoding="utf-8"?>
<worksheet xmlns="http://schemas.openxmlformats.org/spreadsheetml/2006/main" xmlns:r="http://schemas.openxmlformats.org/officeDocument/2006/relationships">
  <dimension ref="B9:G33"/>
  <sheetViews>
    <sheetView workbookViewId="0" topLeftCell="A8">
      <selection activeCell="B20" sqref="B20"/>
    </sheetView>
  </sheetViews>
  <sheetFormatPr defaultColWidth="9.140625" defaultRowHeight="12.75"/>
  <cols>
    <col min="1" max="1" width="1.8515625" style="0" customWidth="1"/>
    <col min="2" max="2" width="80.00390625" style="0" customWidth="1"/>
    <col min="3" max="3" width="1.8515625" style="0" customWidth="1"/>
  </cols>
  <sheetData>
    <row r="9" spans="2:7" ht="44.25">
      <c r="B9" s="148" t="s">
        <v>189</v>
      </c>
      <c r="C9" s="147"/>
      <c r="D9" s="147"/>
      <c r="E9" s="147"/>
      <c r="F9" s="147"/>
      <c r="G9" s="147"/>
    </row>
    <row r="11" ht="44.25">
      <c r="B11" s="148" t="s">
        <v>193</v>
      </c>
    </row>
    <row r="13" ht="132.75">
      <c r="B13" s="150" t="s">
        <v>194</v>
      </c>
    </row>
    <row r="27" ht="18">
      <c r="B27" s="149" t="s">
        <v>190</v>
      </c>
    </row>
    <row r="28" ht="18">
      <c r="B28" s="149" t="s">
        <v>191</v>
      </c>
    </row>
    <row r="29" ht="18">
      <c r="B29" s="149" t="s">
        <v>192</v>
      </c>
    </row>
    <row r="31" ht="18">
      <c r="B31" s="149" t="s">
        <v>195</v>
      </c>
    </row>
    <row r="32" ht="18">
      <c r="B32" s="149" t="s">
        <v>197</v>
      </c>
    </row>
    <row r="33" ht="18">
      <c r="B33" s="149" t="s">
        <v>196</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I112"/>
  <sheetViews>
    <sheetView workbookViewId="0" topLeftCell="A83">
      <selection activeCell="I99" sqref="I99"/>
    </sheetView>
  </sheetViews>
  <sheetFormatPr defaultColWidth="9.140625" defaultRowHeight="12.75"/>
  <cols>
    <col min="1" max="1" width="9.7109375" style="88" customWidth="1"/>
    <col min="2" max="2" width="36.8515625" style="78" customWidth="1"/>
    <col min="3" max="3" width="11.8515625" style="78" bestFit="1" customWidth="1"/>
    <col min="4" max="4" width="9.140625" style="78" customWidth="1"/>
    <col min="5" max="5" width="33.8515625" style="79" customWidth="1"/>
    <col min="6" max="8" width="9.140625" style="78" customWidth="1"/>
    <col min="9" max="9" width="9.57421875" style="78" customWidth="1"/>
    <col min="10" max="16384" width="9.140625" style="78" customWidth="1"/>
  </cols>
  <sheetData>
    <row r="1" spans="2:9" ht="18">
      <c r="B1" s="89" t="s">
        <v>38</v>
      </c>
      <c r="C1" s="90"/>
      <c r="D1" s="90"/>
      <c r="E1" s="91"/>
      <c r="F1" s="90"/>
      <c r="G1" s="90"/>
      <c r="H1" s="90"/>
      <c r="I1" s="90"/>
    </row>
    <row r="2" spans="2:9" ht="12.75">
      <c r="B2" s="92"/>
      <c r="C2" s="92"/>
      <c r="D2" s="92"/>
      <c r="E2" s="93"/>
      <c r="F2" s="92"/>
      <c r="G2" s="92"/>
      <c r="H2" s="92"/>
      <c r="I2" s="92"/>
    </row>
    <row r="3" spans="1:9" ht="12.75">
      <c r="A3" s="92" t="s">
        <v>27</v>
      </c>
      <c r="C3" s="92"/>
      <c r="D3" s="92"/>
      <c r="E3" s="93"/>
      <c r="F3" s="92"/>
      <c r="G3" s="92"/>
      <c r="H3" s="92"/>
      <c r="I3" s="92"/>
    </row>
    <row r="4" spans="2:9" ht="12.75">
      <c r="B4" s="92"/>
      <c r="C4" s="92"/>
      <c r="D4" s="92"/>
      <c r="E4" s="93"/>
      <c r="F4" s="92"/>
      <c r="G4" s="92"/>
      <c r="H4" s="92"/>
      <c r="I4" s="92"/>
    </row>
    <row r="5" spans="1:9" ht="12.75">
      <c r="A5" s="94" t="s">
        <v>23</v>
      </c>
      <c r="C5" s="92"/>
      <c r="D5" s="92"/>
      <c r="E5" s="93"/>
      <c r="F5" s="92"/>
      <c r="G5" s="92"/>
      <c r="H5" s="92"/>
      <c r="I5" s="92"/>
    </row>
    <row r="6" spans="1:9" ht="12.75">
      <c r="A6" s="94" t="s">
        <v>104</v>
      </c>
      <c r="C6" s="92"/>
      <c r="D6" s="92"/>
      <c r="E6" s="93"/>
      <c r="F6" s="92"/>
      <c r="G6" s="92"/>
      <c r="H6" s="92"/>
      <c r="I6" s="92"/>
    </row>
    <row r="7" spans="1:9" ht="12.75">
      <c r="A7" s="94"/>
      <c r="C7" s="92"/>
      <c r="D7" s="92"/>
      <c r="E7" s="93"/>
      <c r="F7" s="92"/>
      <c r="G7" s="92"/>
      <c r="H7" s="92"/>
      <c r="I7" s="92"/>
    </row>
    <row r="8" spans="1:9" ht="12.75">
      <c r="A8" s="94" t="s">
        <v>105</v>
      </c>
      <c r="C8" s="92"/>
      <c r="D8" s="92"/>
      <c r="E8" s="93"/>
      <c r="F8" s="92"/>
      <c r="G8" s="92"/>
      <c r="H8" s="92"/>
      <c r="I8" s="92"/>
    </row>
    <row r="9" spans="1:9" ht="12.75">
      <c r="A9" s="94" t="s">
        <v>106</v>
      </c>
      <c r="C9" s="92"/>
      <c r="D9" s="92"/>
      <c r="E9" s="93"/>
      <c r="F9" s="92"/>
      <c r="G9" s="92"/>
      <c r="H9" s="92"/>
      <c r="I9" s="92"/>
    </row>
    <row r="10" spans="1:9" ht="12.75">
      <c r="A10" s="94"/>
      <c r="C10" s="92"/>
      <c r="D10" s="92"/>
      <c r="E10" s="93"/>
      <c r="F10" s="92"/>
      <c r="G10" s="92"/>
      <c r="H10" s="92"/>
      <c r="I10" s="92"/>
    </row>
    <row r="11" spans="1:9" ht="12.75">
      <c r="A11" s="94" t="s">
        <v>107</v>
      </c>
      <c r="C11" s="92"/>
      <c r="D11" s="92"/>
      <c r="E11" s="93"/>
      <c r="F11" s="92"/>
      <c r="G11" s="92"/>
      <c r="H11" s="92"/>
      <c r="I11" s="92"/>
    </row>
    <row r="12" spans="1:9" ht="12.75">
      <c r="A12" s="94"/>
      <c r="C12" s="92"/>
      <c r="D12" s="92"/>
      <c r="E12" s="93"/>
      <c r="F12" s="92"/>
      <c r="G12" s="92"/>
      <c r="H12" s="92"/>
      <c r="I12" s="92"/>
    </row>
    <row r="13" spans="2:9" ht="12.75">
      <c r="B13" s="94"/>
      <c r="C13" s="92"/>
      <c r="D13" s="92"/>
      <c r="E13" s="93"/>
      <c r="F13" s="92"/>
      <c r="G13" s="92"/>
      <c r="H13" s="92"/>
      <c r="I13" s="92"/>
    </row>
    <row r="14" spans="1:9" ht="12.75">
      <c r="A14" s="95" t="s">
        <v>9</v>
      </c>
      <c r="C14" s="92"/>
      <c r="D14" s="92"/>
      <c r="E14" s="93"/>
      <c r="F14" s="92"/>
      <c r="G14" s="92"/>
      <c r="H14" s="92"/>
      <c r="I14" s="92"/>
    </row>
    <row r="15" spans="1:9" ht="12.75">
      <c r="A15" s="96" t="s">
        <v>66</v>
      </c>
      <c r="C15" s="59"/>
      <c r="D15" s="59"/>
      <c r="E15" s="60"/>
      <c r="F15" s="59"/>
      <c r="G15" s="92"/>
      <c r="H15" s="92"/>
      <c r="I15" s="92"/>
    </row>
    <row r="16" spans="2:9" ht="12.75">
      <c r="B16" s="97" t="s">
        <v>39</v>
      </c>
      <c r="C16" s="61"/>
      <c r="D16" s="61"/>
      <c r="E16" s="62"/>
      <c r="F16" s="59"/>
      <c r="G16" s="92"/>
      <c r="H16" s="92"/>
      <c r="I16" s="92"/>
    </row>
    <row r="17" spans="2:9" ht="12.75">
      <c r="B17" s="97" t="s">
        <v>40</v>
      </c>
      <c r="C17" s="59"/>
      <c r="D17" s="59"/>
      <c r="E17" s="63"/>
      <c r="F17" s="59"/>
      <c r="G17" s="92"/>
      <c r="H17" s="92"/>
      <c r="I17" s="92"/>
    </row>
    <row r="18" spans="2:9" ht="12.75">
      <c r="B18" s="98"/>
      <c r="C18" s="59"/>
      <c r="D18" s="59"/>
      <c r="E18" s="60"/>
      <c r="F18" s="59"/>
      <c r="G18" s="92"/>
      <c r="H18" s="92"/>
      <c r="I18" s="92"/>
    </row>
    <row r="19" spans="2:9" ht="12.75">
      <c r="B19" s="97" t="s">
        <v>22</v>
      </c>
      <c r="C19" s="59"/>
      <c r="D19" s="59"/>
      <c r="E19" s="93"/>
      <c r="F19" s="92"/>
      <c r="G19" s="92"/>
      <c r="H19" s="92"/>
      <c r="I19" s="92"/>
    </row>
    <row r="20" spans="2:5" ht="91.5" customHeight="1">
      <c r="B20" s="79" t="s">
        <v>15</v>
      </c>
      <c r="C20" s="143">
        <v>0</v>
      </c>
      <c r="D20" s="58"/>
      <c r="E20" s="137" t="s">
        <v>100</v>
      </c>
    </row>
    <row r="21" spans="2:5" ht="12.75">
      <c r="B21" s="79" t="s">
        <v>8</v>
      </c>
      <c r="C21" s="66">
        <v>0</v>
      </c>
      <c r="D21" s="58"/>
      <c r="E21" s="138"/>
    </row>
    <row r="22" spans="2:5" ht="38.25">
      <c r="B22" s="79" t="s">
        <v>18</v>
      </c>
      <c r="C22" s="67"/>
      <c r="D22" s="58"/>
      <c r="E22" s="137" t="s">
        <v>19</v>
      </c>
    </row>
    <row r="23" spans="2:5" ht="12.75">
      <c r="B23" s="79"/>
      <c r="C23" s="68"/>
      <c r="D23" s="58"/>
      <c r="E23" s="138"/>
    </row>
    <row r="24" spans="2:5" ht="12.75">
      <c r="B24" s="100" t="s">
        <v>16</v>
      </c>
      <c r="C24" s="68"/>
      <c r="D24" s="58"/>
      <c r="E24" s="138"/>
    </row>
    <row r="25" spans="2:5" ht="25.5">
      <c r="B25" s="79" t="s">
        <v>43</v>
      </c>
      <c r="C25" s="65">
        <v>1</v>
      </c>
      <c r="D25" s="58"/>
      <c r="E25" s="137" t="s">
        <v>160</v>
      </c>
    </row>
    <row r="26" spans="2:5" ht="12.75">
      <c r="B26" s="79" t="s">
        <v>44</v>
      </c>
      <c r="C26" s="65">
        <v>0</v>
      </c>
      <c r="D26" s="58"/>
      <c r="E26" s="137" t="s">
        <v>47</v>
      </c>
    </row>
    <row r="27" spans="2:5" ht="25.5">
      <c r="B27" s="79" t="s">
        <v>96</v>
      </c>
      <c r="C27" s="66">
        <v>0</v>
      </c>
      <c r="D27" s="58"/>
      <c r="E27" s="138"/>
    </row>
    <row r="28" spans="2:5" ht="25.5">
      <c r="B28" s="101" t="s">
        <v>92</v>
      </c>
      <c r="C28" s="66">
        <v>0</v>
      </c>
      <c r="D28" s="58"/>
      <c r="E28" s="138"/>
    </row>
    <row r="29" spans="2:5" ht="12.75">
      <c r="B29" s="79"/>
      <c r="C29" s="68"/>
      <c r="D29" s="58"/>
      <c r="E29" s="138"/>
    </row>
    <row r="30" spans="2:5" ht="12.75">
      <c r="B30" s="100" t="s">
        <v>17</v>
      </c>
      <c r="C30" s="68"/>
      <c r="D30" s="58"/>
      <c r="E30" s="138"/>
    </row>
    <row r="31" spans="2:5" ht="89.25">
      <c r="B31" s="79" t="s">
        <v>159</v>
      </c>
      <c r="C31" s="69">
        <v>0</v>
      </c>
      <c r="D31" s="58"/>
      <c r="E31" s="137" t="s">
        <v>101</v>
      </c>
    </row>
    <row r="32" spans="3:5" ht="51">
      <c r="C32" s="68"/>
      <c r="D32" s="58"/>
      <c r="E32" s="137" t="s">
        <v>102</v>
      </c>
    </row>
    <row r="33" ht="12.75">
      <c r="C33" s="99"/>
    </row>
    <row r="34" spans="1:3" ht="12.75">
      <c r="A34" s="96" t="s">
        <v>65</v>
      </c>
      <c r="C34" s="99"/>
    </row>
    <row r="35" ht="12.75">
      <c r="A35" s="57"/>
    </row>
    <row r="36" spans="1:2" ht="12.75">
      <c r="A36" s="70" t="s">
        <v>6</v>
      </c>
      <c r="B36" s="102" t="s">
        <v>60</v>
      </c>
    </row>
    <row r="37" spans="1:2" ht="12.75">
      <c r="A37" s="57"/>
      <c r="B37" s="78" t="s">
        <v>91</v>
      </c>
    </row>
    <row r="38" spans="1:2" ht="12.75">
      <c r="A38" s="57"/>
      <c r="B38" s="78" t="s">
        <v>12</v>
      </c>
    </row>
    <row r="39" ht="12.75">
      <c r="A39" s="57"/>
    </row>
    <row r="40" spans="1:2" ht="12.75">
      <c r="A40" s="70" t="s">
        <v>6</v>
      </c>
      <c r="B40" s="102" t="s">
        <v>61</v>
      </c>
    </row>
    <row r="41" spans="1:2" ht="12.75">
      <c r="A41" s="57"/>
      <c r="B41" s="78" t="s">
        <v>1</v>
      </c>
    </row>
    <row r="42" ht="12.75">
      <c r="A42" s="57"/>
    </row>
    <row r="43" spans="1:3" ht="12.75">
      <c r="A43" s="57"/>
      <c r="B43" s="78" t="s">
        <v>18</v>
      </c>
      <c r="C43" s="55">
        <f>+C22</f>
        <v>0</v>
      </c>
    </row>
    <row r="44" spans="1:3" ht="12.75">
      <c r="A44" s="57"/>
      <c r="B44" s="78" t="s">
        <v>21</v>
      </c>
      <c r="C44" s="56">
        <f>+C28</f>
        <v>0</v>
      </c>
    </row>
    <row r="45" spans="1:3" ht="12.75">
      <c r="A45" s="57"/>
      <c r="C45" s="56"/>
    </row>
    <row r="46" spans="1:3" ht="12.75">
      <c r="A46" s="57"/>
      <c r="B46" s="103" t="s">
        <v>72</v>
      </c>
      <c r="C46" s="56"/>
    </row>
    <row r="47" spans="1:3" ht="12.75">
      <c r="A47" s="57"/>
      <c r="B47" s="103" t="s">
        <v>24</v>
      </c>
      <c r="C47" s="92"/>
    </row>
    <row r="48" spans="1:3" ht="12.75">
      <c r="A48" s="57"/>
      <c r="B48" s="103"/>
      <c r="C48" s="92"/>
    </row>
    <row r="49" spans="1:3" ht="12.75">
      <c r="A49" s="57"/>
      <c r="B49" s="78" t="s">
        <v>25</v>
      </c>
      <c r="C49" s="92"/>
    </row>
    <row r="50" spans="1:3" ht="12.75">
      <c r="A50" s="57"/>
      <c r="B50" s="78" t="s">
        <v>32</v>
      </c>
      <c r="C50" s="92"/>
    </row>
    <row r="51" spans="1:2" ht="12.75">
      <c r="A51" s="57"/>
      <c r="B51" s="78" t="s">
        <v>33</v>
      </c>
    </row>
    <row r="52" spans="1:2" ht="12.75">
      <c r="A52" s="57"/>
      <c r="B52" s="78" t="s">
        <v>34</v>
      </c>
    </row>
    <row r="53" ht="12.75">
      <c r="A53" s="57"/>
    </row>
    <row r="54" spans="1:2" ht="12.75">
      <c r="A54" s="57"/>
      <c r="B54" s="102" t="s">
        <v>62</v>
      </c>
    </row>
    <row r="55" spans="1:2" ht="12.75">
      <c r="A55" s="57"/>
      <c r="B55" s="78" t="s">
        <v>49</v>
      </c>
    </row>
    <row r="56" ht="12.75">
      <c r="A56" s="57"/>
    </row>
    <row r="57" spans="1:3" ht="12.75">
      <c r="A57" s="57"/>
      <c r="B57" s="78" t="s">
        <v>45</v>
      </c>
      <c r="C57" s="73">
        <f>+C25</f>
        <v>1</v>
      </c>
    </row>
    <row r="58" spans="1:3" ht="12.75">
      <c r="A58" s="57"/>
      <c r="B58" s="78" t="s">
        <v>46</v>
      </c>
      <c r="C58" s="74">
        <f>+C26</f>
        <v>0</v>
      </c>
    </row>
    <row r="59" spans="1:3" ht="13.5" thickBot="1">
      <c r="A59" s="57"/>
      <c r="B59" s="78" t="s">
        <v>73</v>
      </c>
      <c r="C59" s="75">
        <f>+C57-C58</f>
        <v>1</v>
      </c>
    </row>
    <row r="60" spans="1:3" ht="13.5" thickTop="1">
      <c r="A60" s="57"/>
      <c r="C60" s="76"/>
    </row>
    <row r="61" spans="1:4" ht="13.5" thickBot="1">
      <c r="A61" s="57"/>
      <c r="B61" s="78" t="s">
        <v>48</v>
      </c>
      <c r="C61" s="77">
        <f>+C59/C57</f>
        <v>1</v>
      </c>
      <c r="D61" s="80" t="str">
        <f>IF(C61&gt;0.25,"Continue to Steps 3 and 4","Answer NO to Steps 3 and 4")</f>
        <v>Continue to Steps 3 and 4</v>
      </c>
    </row>
    <row r="62" ht="13.5" thickTop="1">
      <c r="A62" s="57"/>
    </row>
    <row r="63" spans="1:2" ht="12.75">
      <c r="A63" s="70" t="s">
        <v>6</v>
      </c>
      <c r="B63" s="102" t="s">
        <v>63</v>
      </c>
    </row>
    <row r="64" spans="1:2" ht="12.75">
      <c r="A64" s="57"/>
      <c r="B64" s="78" t="s">
        <v>28</v>
      </c>
    </row>
    <row r="65" ht="12.75">
      <c r="A65" s="57"/>
    </row>
    <row r="66" spans="1:4" ht="12.75">
      <c r="A66" s="57"/>
      <c r="B66" s="104" t="s">
        <v>2</v>
      </c>
      <c r="C66" s="81">
        <f>+C25</f>
        <v>1</v>
      </c>
      <c r="D66" s="80"/>
    </row>
    <row r="67" spans="1:4" ht="12.75">
      <c r="A67" s="57"/>
      <c r="B67" s="105" t="s">
        <v>3</v>
      </c>
      <c r="C67" s="82">
        <v>0.75</v>
      </c>
      <c r="D67" s="80"/>
    </row>
    <row r="68" spans="1:4" ht="12.75">
      <c r="A68" s="57"/>
      <c r="B68" s="106" t="s">
        <v>10</v>
      </c>
      <c r="C68" s="81">
        <f>+C66*C67</f>
        <v>0.75</v>
      </c>
      <c r="D68" s="80"/>
    </row>
    <row r="69" spans="1:4" ht="12.75">
      <c r="A69" s="57"/>
      <c r="B69" s="104" t="str">
        <f>+B20</f>
        <v>Non-cancellable Lease term (years)</v>
      </c>
      <c r="C69" s="81">
        <f>+C20</f>
        <v>0</v>
      </c>
      <c r="D69" s="80"/>
    </row>
    <row r="70" spans="1:4" ht="13.5" thickBot="1">
      <c r="A70" s="57"/>
      <c r="B70" s="104" t="s">
        <v>4</v>
      </c>
      <c r="C70" s="83">
        <f>+C68-C69</f>
        <v>0.75</v>
      </c>
      <c r="D70" s="84" t="str">
        <f>IF(C70&lt;0,"   Answer YES","   Answer NO")</f>
        <v>   Answer NO</v>
      </c>
    </row>
    <row r="71" ht="13.5" thickTop="1">
      <c r="A71" s="57"/>
    </row>
    <row r="72" spans="1:2" ht="12.75">
      <c r="A72" s="57"/>
      <c r="B72" s="103" t="s">
        <v>5</v>
      </c>
    </row>
    <row r="73" ht="12.75">
      <c r="A73" s="57"/>
    </row>
    <row r="74" spans="1:2" ht="12.75">
      <c r="A74" s="70" t="s">
        <v>6</v>
      </c>
      <c r="B74" s="102" t="s">
        <v>64</v>
      </c>
    </row>
    <row r="75" spans="1:2" ht="12.75">
      <c r="A75" s="57"/>
      <c r="B75" s="78" t="s">
        <v>29</v>
      </c>
    </row>
    <row r="76" spans="1:2" ht="12.75">
      <c r="A76" s="57"/>
      <c r="B76" s="78" t="s">
        <v>30</v>
      </c>
    </row>
    <row r="77" ht="12.75">
      <c r="A77" s="57"/>
    </row>
    <row r="78" spans="1:5" ht="25.5">
      <c r="A78" s="57"/>
      <c r="B78" s="101" t="s">
        <v>93</v>
      </c>
      <c r="C78" s="85">
        <f>+C27</f>
        <v>0</v>
      </c>
      <c r="D78" s="80"/>
      <c r="E78" s="78"/>
    </row>
    <row r="79" spans="1:4" ht="12.75">
      <c r="A79" s="57"/>
      <c r="B79" s="105" t="s">
        <v>14</v>
      </c>
      <c r="C79" s="82">
        <v>0.9</v>
      </c>
      <c r="D79" s="80"/>
    </row>
    <row r="80" spans="1:4" ht="25.5">
      <c r="A80" s="57"/>
      <c r="B80" s="107" t="s">
        <v>94</v>
      </c>
      <c r="C80" s="86">
        <f>+C78*C79</f>
        <v>0</v>
      </c>
      <c r="D80" s="80"/>
    </row>
    <row r="81" spans="1:5" ht="63.75">
      <c r="A81" s="57"/>
      <c r="B81" s="104" t="s">
        <v>13</v>
      </c>
      <c r="C81" s="86">
        <f>-PV(C31,C20,C21)</f>
        <v>0</v>
      </c>
      <c r="D81" s="80"/>
      <c r="E81" s="137" t="s">
        <v>103</v>
      </c>
    </row>
    <row r="82" spans="1:4" ht="13.5" thickBot="1">
      <c r="A82" s="57"/>
      <c r="B82" s="104" t="s">
        <v>4</v>
      </c>
      <c r="C82" s="87">
        <f>+C80-C81</f>
        <v>0</v>
      </c>
      <c r="D82" s="84" t="str">
        <f>IF(C82&lt;0,"   Answer YES","   Answer NO")</f>
        <v>   Answer NO</v>
      </c>
    </row>
    <row r="83" ht="13.5" thickTop="1">
      <c r="A83" s="57"/>
    </row>
    <row r="84" spans="1:2" ht="12.75">
      <c r="A84" s="57"/>
      <c r="B84" s="103" t="s">
        <v>5</v>
      </c>
    </row>
    <row r="85" ht="12.75">
      <c r="A85" s="57"/>
    </row>
    <row r="86" spans="1:2" ht="12.75">
      <c r="A86" s="57"/>
      <c r="B86" s="118" t="s">
        <v>120</v>
      </c>
    </row>
    <row r="87" ht="12.75">
      <c r="A87" s="57"/>
    </row>
    <row r="88" spans="1:2" ht="12.75">
      <c r="A88" s="57"/>
      <c r="B88" s="98" t="s">
        <v>116</v>
      </c>
    </row>
    <row r="89" ht="12.75">
      <c r="A89" s="57"/>
    </row>
    <row r="90" spans="1:5" ht="63.75">
      <c r="A90" s="57"/>
      <c r="B90" s="79" t="s">
        <v>117</v>
      </c>
      <c r="E90" s="78"/>
    </row>
    <row r="91" spans="1:5" ht="51.75" thickBot="1">
      <c r="A91" s="57"/>
      <c r="B91" s="101" t="s">
        <v>119</v>
      </c>
      <c r="C91" s="117">
        <f>IF(C81&lt;C27,C81,C27)</f>
        <v>0</v>
      </c>
      <c r="E91" s="137" t="s">
        <v>118</v>
      </c>
    </row>
    <row r="92" ht="13.5" thickTop="1">
      <c r="A92" s="57"/>
    </row>
    <row r="94" ht="12.75">
      <c r="A94" s="96" t="s">
        <v>67</v>
      </c>
    </row>
    <row r="95" spans="3:6" ht="12.75">
      <c r="C95" s="108" t="s">
        <v>68</v>
      </c>
      <c r="D95" s="58"/>
      <c r="E95" s="71"/>
      <c r="F95" s="58"/>
    </row>
    <row r="96" spans="3:6" ht="12.75">
      <c r="C96" s="98"/>
      <c r="D96" s="58"/>
      <c r="E96" s="64"/>
      <c r="F96" s="58"/>
    </row>
    <row r="97" spans="3:6" ht="12.75">
      <c r="C97" s="109" t="s">
        <v>70</v>
      </c>
      <c r="D97" s="58"/>
      <c r="E97" s="62"/>
      <c r="F97" s="58"/>
    </row>
    <row r="98" spans="3:6" ht="12.75">
      <c r="C98" s="109"/>
      <c r="D98" s="58"/>
      <c r="E98" s="64"/>
      <c r="F98" s="58"/>
    </row>
    <row r="99" spans="3:6" ht="12.75">
      <c r="C99" s="109" t="s">
        <v>69</v>
      </c>
      <c r="D99" s="58"/>
      <c r="E99" s="72"/>
      <c r="F99" s="58"/>
    </row>
    <row r="100" spans="3:6" ht="12.75">
      <c r="C100" s="109"/>
      <c r="D100" s="58"/>
      <c r="E100" s="64"/>
      <c r="F100" s="58"/>
    </row>
    <row r="101" spans="3:6" ht="12.75">
      <c r="C101" s="109" t="s">
        <v>71</v>
      </c>
      <c r="D101" s="58"/>
      <c r="E101" s="62"/>
      <c r="F101" s="58"/>
    </row>
    <row r="102" spans="4:6" ht="12.75">
      <c r="D102" s="58"/>
      <c r="E102" s="62"/>
      <c r="F102" s="58"/>
    </row>
    <row r="103" spans="4:6" ht="12.75">
      <c r="D103" s="58"/>
      <c r="E103" s="62"/>
      <c r="F103" s="58"/>
    </row>
    <row r="104" spans="4:6" ht="12.75">
      <c r="D104" s="58"/>
      <c r="E104" s="62"/>
      <c r="F104" s="58"/>
    </row>
    <row r="105" spans="4:6" ht="12.75">
      <c r="D105" s="58"/>
      <c r="E105" s="64"/>
      <c r="F105" s="58"/>
    </row>
    <row r="106" spans="4:6" ht="12.75">
      <c r="D106" s="58"/>
      <c r="E106" s="58"/>
      <c r="F106" s="58"/>
    </row>
    <row r="107" spans="4:6" ht="12.75">
      <c r="D107" s="58"/>
      <c r="E107" s="64"/>
      <c r="F107" s="58"/>
    </row>
    <row r="108" spans="4:6" ht="12.75">
      <c r="D108" s="58"/>
      <c r="E108" s="58"/>
      <c r="F108" s="58"/>
    </row>
    <row r="109" spans="4:6" ht="12.75">
      <c r="D109" s="58"/>
      <c r="E109" s="64"/>
      <c r="F109" s="58"/>
    </row>
    <row r="110" spans="4:6" ht="12.75">
      <c r="D110" s="58"/>
      <c r="E110" s="64"/>
      <c r="F110" s="58"/>
    </row>
    <row r="111" spans="4:6" ht="12.75">
      <c r="D111" s="58"/>
      <c r="E111" s="64"/>
      <c r="F111" s="58"/>
    </row>
    <row r="112" spans="4:6" ht="12.75">
      <c r="D112" s="58"/>
      <c r="E112" s="64"/>
      <c r="F112" s="58"/>
    </row>
  </sheetData>
  <sheetProtection password="C79A" sheet="1" objects="1" scenarios="1"/>
  <printOptions/>
  <pageMargins left="0.5" right="0.5" top="1" bottom="1" header="0.5" footer="0.5"/>
  <pageSetup fitToHeight="3" fitToWidth="1" horizontalDpi="300" verticalDpi="300" orientation="portrait" scale="96" r:id="rId1"/>
  <headerFooter alignWithMargins="0">
    <oddFooter>&amp;LFile: &amp;F
Tab: &amp;A&amp;CPage &amp;P of &amp;N&amp;R&amp;D  &amp;T</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I108"/>
  <sheetViews>
    <sheetView workbookViewId="0" topLeftCell="A87">
      <selection activeCell="E32" sqref="E32"/>
    </sheetView>
  </sheetViews>
  <sheetFormatPr defaultColWidth="9.140625" defaultRowHeight="12.75"/>
  <cols>
    <col min="1" max="1" width="9.7109375" style="88" customWidth="1"/>
    <col min="2" max="2" width="36.8515625" style="78" customWidth="1"/>
    <col min="3" max="3" width="11.8515625" style="78" bestFit="1" customWidth="1"/>
    <col min="4" max="4" width="9.140625" style="78" customWidth="1"/>
    <col min="5" max="5" width="33.8515625" style="79" customWidth="1"/>
    <col min="6" max="8" width="9.140625" style="78" customWidth="1"/>
    <col min="9" max="9" width="9.57421875" style="78" customWidth="1"/>
    <col min="10" max="16384" width="9.140625" style="78" customWidth="1"/>
  </cols>
  <sheetData>
    <row r="1" spans="2:9" ht="18">
      <c r="B1" s="89" t="s">
        <v>38</v>
      </c>
      <c r="C1" s="90"/>
      <c r="D1" s="90"/>
      <c r="E1" s="91"/>
      <c r="F1" s="90"/>
      <c r="G1" s="90"/>
      <c r="H1" s="90"/>
      <c r="I1" s="90"/>
    </row>
    <row r="2" spans="2:9" ht="12.75">
      <c r="B2" s="92"/>
      <c r="C2" s="92"/>
      <c r="D2" s="92"/>
      <c r="E2" s="93"/>
      <c r="F2" s="92"/>
      <c r="G2" s="92"/>
      <c r="H2" s="92"/>
      <c r="I2" s="92"/>
    </row>
    <row r="3" spans="1:9" ht="12.75">
      <c r="A3" s="92" t="s">
        <v>27</v>
      </c>
      <c r="C3" s="92"/>
      <c r="D3" s="92"/>
      <c r="E3" s="93"/>
      <c r="F3" s="92"/>
      <c r="G3" s="92"/>
      <c r="H3" s="92"/>
      <c r="I3" s="92"/>
    </row>
    <row r="4" spans="2:9" ht="12.75">
      <c r="B4" s="92"/>
      <c r="C4" s="92"/>
      <c r="D4" s="92"/>
      <c r="E4" s="93"/>
      <c r="F4" s="92"/>
      <c r="G4" s="92"/>
      <c r="H4" s="92"/>
      <c r="I4" s="92"/>
    </row>
    <row r="5" spans="1:9" ht="12.75">
      <c r="A5" s="94" t="s">
        <v>23</v>
      </c>
      <c r="C5" s="92"/>
      <c r="D5" s="92"/>
      <c r="E5" s="93"/>
      <c r="F5" s="92"/>
      <c r="G5" s="92"/>
      <c r="H5" s="92"/>
      <c r="I5" s="92"/>
    </row>
    <row r="6" spans="1:9" ht="12.75">
      <c r="A6" s="94" t="s">
        <v>104</v>
      </c>
      <c r="C6" s="92"/>
      <c r="D6" s="92"/>
      <c r="E6" s="93"/>
      <c r="F6" s="92"/>
      <c r="G6" s="92"/>
      <c r="H6" s="92"/>
      <c r="I6" s="92"/>
    </row>
    <row r="7" spans="1:9" ht="12.75">
      <c r="A7" s="94"/>
      <c r="C7" s="92"/>
      <c r="D7" s="92"/>
      <c r="E7" s="93"/>
      <c r="F7" s="92"/>
      <c r="G7" s="92"/>
      <c r="H7" s="92"/>
      <c r="I7" s="92"/>
    </row>
    <row r="8" spans="1:9" ht="12.75">
      <c r="A8" s="94" t="s">
        <v>105</v>
      </c>
      <c r="C8" s="92"/>
      <c r="D8" s="92"/>
      <c r="E8" s="93"/>
      <c r="F8" s="92"/>
      <c r="G8" s="92"/>
      <c r="H8" s="92"/>
      <c r="I8" s="92"/>
    </row>
    <row r="9" spans="1:9" ht="12.75">
      <c r="A9" s="94" t="s">
        <v>106</v>
      </c>
      <c r="C9" s="92"/>
      <c r="D9" s="92"/>
      <c r="E9" s="93"/>
      <c r="F9" s="92"/>
      <c r="G9" s="92"/>
      <c r="H9" s="92"/>
      <c r="I9" s="92"/>
    </row>
    <row r="10" spans="1:9" ht="12.75">
      <c r="A10" s="94"/>
      <c r="C10" s="92"/>
      <c r="D10" s="92"/>
      <c r="E10" s="93"/>
      <c r="F10" s="92"/>
      <c r="G10" s="92"/>
      <c r="H10" s="92"/>
      <c r="I10" s="92"/>
    </row>
    <row r="11" spans="1:9" ht="12.75">
      <c r="A11" s="94" t="s">
        <v>107</v>
      </c>
      <c r="C11" s="92"/>
      <c r="D11" s="92"/>
      <c r="E11" s="93"/>
      <c r="F11" s="92"/>
      <c r="G11" s="92"/>
      <c r="H11" s="92"/>
      <c r="I11" s="92"/>
    </row>
    <row r="12" spans="1:9" ht="12.75">
      <c r="A12" s="94"/>
      <c r="C12" s="92"/>
      <c r="D12" s="92"/>
      <c r="E12" s="93"/>
      <c r="F12" s="92"/>
      <c r="G12" s="92"/>
      <c r="H12" s="92"/>
      <c r="I12" s="92"/>
    </row>
    <row r="13" spans="2:9" ht="12.75">
      <c r="B13" s="94"/>
      <c r="C13" s="92"/>
      <c r="D13" s="92"/>
      <c r="E13" s="93"/>
      <c r="F13" s="92"/>
      <c r="G13" s="92"/>
      <c r="H13" s="92"/>
      <c r="I13" s="92"/>
    </row>
    <row r="14" spans="1:9" ht="12.75">
      <c r="A14" s="95" t="s">
        <v>9</v>
      </c>
      <c r="C14" s="92"/>
      <c r="D14" s="92"/>
      <c r="E14" s="93"/>
      <c r="F14" s="92"/>
      <c r="G14" s="92"/>
      <c r="H14" s="92"/>
      <c r="I14" s="92"/>
    </row>
    <row r="15" spans="1:9" ht="12.75">
      <c r="A15" s="96" t="s">
        <v>66</v>
      </c>
      <c r="C15" s="92"/>
      <c r="D15" s="92"/>
      <c r="E15" s="93"/>
      <c r="F15" s="92"/>
      <c r="G15" s="92"/>
      <c r="H15" s="92"/>
      <c r="I15" s="92"/>
    </row>
    <row r="16" spans="2:9" ht="25.5">
      <c r="B16" s="97" t="s">
        <v>39</v>
      </c>
      <c r="C16" s="61"/>
      <c r="D16" s="61"/>
      <c r="E16" s="141" t="s">
        <v>186</v>
      </c>
      <c r="F16" s="92"/>
      <c r="G16" s="92"/>
      <c r="H16" s="92"/>
      <c r="I16" s="92"/>
    </row>
    <row r="17" spans="2:9" ht="12.75">
      <c r="B17" s="97" t="s">
        <v>40</v>
      </c>
      <c r="C17" s="59"/>
      <c r="D17" s="59"/>
      <c r="E17" s="63">
        <v>37530</v>
      </c>
      <c r="F17" s="92"/>
      <c r="G17" s="92"/>
      <c r="H17" s="92"/>
      <c r="I17" s="92"/>
    </row>
    <row r="18" spans="2:9" ht="12.75">
      <c r="B18" s="98"/>
      <c r="C18" s="92"/>
      <c r="D18" s="92"/>
      <c r="E18" s="93"/>
      <c r="F18" s="92"/>
      <c r="G18" s="92"/>
      <c r="H18" s="92"/>
      <c r="I18" s="92"/>
    </row>
    <row r="19" spans="2:9" ht="12.75">
      <c r="B19" s="97" t="s">
        <v>22</v>
      </c>
      <c r="C19" s="92"/>
      <c r="D19" s="92"/>
      <c r="E19" s="93"/>
      <c r="F19" s="92"/>
      <c r="G19" s="92"/>
      <c r="H19" s="92"/>
      <c r="I19" s="92"/>
    </row>
    <row r="20" spans="2:5" ht="91.5" customHeight="1">
      <c r="B20" s="79" t="s">
        <v>15</v>
      </c>
      <c r="C20" s="142">
        <v>3</v>
      </c>
      <c r="E20" s="137" t="s">
        <v>100</v>
      </c>
    </row>
    <row r="21" spans="2:5" ht="12.75">
      <c r="B21" s="79" t="s">
        <v>8</v>
      </c>
      <c r="C21" s="66">
        <f>488*12</f>
        <v>5856</v>
      </c>
      <c r="E21" s="138"/>
    </row>
    <row r="22" spans="2:5" ht="38.25">
      <c r="B22" s="79" t="s">
        <v>18</v>
      </c>
      <c r="C22" s="67">
        <v>10000</v>
      </c>
      <c r="D22" s="145"/>
      <c r="E22" s="137" t="s">
        <v>19</v>
      </c>
    </row>
    <row r="23" spans="2:5" ht="12.75">
      <c r="B23" s="79"/>
      <c r="C23" s="68"/>
      <c r="E23" s="138"/>
    </row>
    <row r="24" spans="2:5" ht="12.75">
      <c r="B24" s="100" t="s">
        <v>16</v>
      </c>
      <c r="C24" s="68"/>
      <c r="E24" s="138"/>
    </row>
    <row r="25" spans="2:5" ht="25.5">
      <c r="B25" s="79" t="s">
        <v>43</v>
      </c>
      <c r="C25" s="65">
        <v>5</v>
      </c>
      <c r="E25" s="137" t="s">
        <v>160</v>
      </c>
    </row>
    <row r="26" spans="2:5" ht="12.75">
      <c r="B26" s="79" t="s">
        <v>44</v>
      </c>
      <c r="C26" s="142">
        <v>0</v>
      </c>
      <c r="E26" s="137" t="s">
        <v>47</v>
      </c>
    </row>
    <row r="27" spans="2:5" ht="25.5">
      <c r="B27" s="79" t="s">
        <v>96</v>
      </c>
      <c r="C27" s="66">
        <v>31319</v>
      </c>
      <c r="E27" s="138"/>
    </row>
    <row r="28" spans="2:5" ht="25.5">
      <c r="B28" s="101" t="s">
        <v>92</v>
      </c>
      <c r="C28" s="66">
        <v>10000</v>
      </c>
      <c r="D28" s="145"/>
      <c r="E28" s="138"/>
    </row>
    <row r="29" spans="2:5" ht="12.75">
      <c r="B29" s="79"/>
      <c r="C29" s="68"/>
      <c r="E29" s="138"/>
    </row>
    <row r="30" spans="2:5" ht="12.75">
      <c r="B30" s="100" t="s">
        <v>17</v>
      </c>
      <c r="C30" s="68"/>
      <c r="E30" s="138"/>
    </row>
    <row r="31" spans="2:5" ht="89.25">
      <c r="B31" s="79" t="s">
        <v>159</v>
      </c>
      <c r="C31" s="69">
        <v>0.0288</v>
      </c>
      <c r="E31" s="137" t="s">
        <v>101</v>
      </c>
    </row>
    <row r="32" spans="3:5" ht="51">
      <c r="C32" s="99"/>
      <c r="E32" s="137" t="s">
        <v>102</v>
      </c>
    </row>
    <row r="33" ht="12.75">
      <c r="C33" s="99"/>
    </row>
    <row r="34" spans="1:3" ht="12.75">
      <c r="A34" s="96" t="s">
        <v>65</v>
      </c>
      <c r="C34" s="99"/>
    </row>
    <row r="36" spans="1:2" ht="12.75">
      <c r="A36" s="70" t="s">
        <v>6</v>
      </c>
      <c r="B36" s="102" t="s">
        <v>60</v>
      </c>
    </row>
    <row r="37" spans="1:2" ht="12.75">
      <c r="A37" s="144" t="s">
        <v>78</v>
      </c>
      <c r="B37" s="78" t="s">
        <v>91</v>
      </c>
    </row>
    <row r="38" spans="1:2" ht="12.75">
      <c r="A38" s="57"/>
      <c r="B38" s="78" t="s">
        <v>12</v>
      </c>
    </row>
    <row r="39" ht="12.75">
      <c r="A39" s="57"/>
    </row>
    <row r="40" spans="1:2" ht="12.75">
      <c r="A40" s="70" t="s">
        <v>6</v>
      </c>
      <c r="B40" s="102" t="s">
        <v>61</v>
      </c>
    </row>
    <row r="41" spans="1:2" ht="12.75">
      <c r="A41" s="144" t="s">
        <v>78</v>
      </c>
      <c r="B41" s="78" t="s">
        <v>1</v>
      </c>
    </row>
    <row r="42" ht="12.75">
      <c r="A42" s="57"/>
    </row>
    <row r="43" spans="1:3" ht="12.75">
      <c r="A43" s="57"/>
      <c r="B43" s="78" t="s">
        <v>18</v>
      </c>
      <c r="C43" s="55">
        <f>+C22</f>
        <v>10000</v>
      </c>
    </row>
    <row r="44" spans="1:3" ht="12.75">
      <c r="A44" s="57"/>
      <c r="B44" s="78" t="s">
        <v>21</v>
      </c>
      <c r="C44" s="56">
        <f>+C28</f>
        <v>10000</v>
      </c>
    </row>
    <row r="45" spans="1:3" ht="12.75">
      <c r="A45" s="57"/>
      <c r="C45" s="56"/>
    </row>
    <row r="46" spans="1:3" ht="12.75">
      <c r="A46" s="57"/>
      <c r="B46" s="103" t="s">
        <v>72</v>
      </c>
      <c r="C46" s="56"/>
    </row>
    <row r="47" spans="1:3" ht="12.75">
      <c r="A47" s="57"/>
      <c r="B47" s="103" t="s">
        <v>24</v>
      </c>
      <c r="C47" s="92"/>
    </row>
    <row r="48" spans="1:3" ht="12.75">
      <c r="A48" s="57"/>
      <c r="B48" s="103"/>
      <c r="C48" s="92"/>
    </row>
    <row r="49" spans="1:3" ht="12.75">
      <c r="A49" s="57"/>
      <c r="B49" s="78" t="s">
        <v>25</v>
      </c>
      <c r="C49" s="92"/>
    </row>
    <row r="50" spans="1:3" ht="12.75">
      <c r="A50" s="57"/>
      <c r="B50" s="78" t="s">
        <v>32</v>
      </c>
      <c r="C50" s="92"/>
    </row>
    <row r="51" spans="1:2" ht="12.75">
      <c r="A51" s="57"/>
      <c r="B51" s="78" t="s">
        <v>33</v>
      </c>
    </row>
    <row r="52" spans="1:2" ht="12.75">
      <c r="A52" s="57"/>
      <c r="B52" s="78" t="s">
        <v>34</v>
      </c>
    </row>
    <row r="53" ht="12.75">
      <c r="A53" s="57"/>
    </row>
    <row r="54" spans="1:2" ht="12.75">
      <c r="A54" s="57"/>
      <c r="B54" s="102" t="s">
        <v>62</v>
      </c>
    </row>
    <row r="55" spans="1:2" ht="12.75">
      <c r="A55" s="57"/>
      <c r="B55" s="78" t="s">
        <v>49</v>
      </c>
    </row>
    <row r="56" ht="12.75">
      <c r="A56" s="57"/>
    </row>
    <row r="57" spans="1:3" ht="12.75">
      <c r="A57" s="57"/>
      <c r="B57" s="78" t="s">
        <v>45</v>
      </c>
      <c r="C57" s="73">
        <f>+C25</f>
        <v>5</v>
      </c>
    </row>
    <row r="58" spans="1:3" ht="12.75">
      <c r="A58" s="57"/>
      <c r="B58" s="78" t="s">
        <v>46</v>
      </c>
      <c r="C58" s="74">
        <f>+C26</f>
        <v>0</v>
      </c>
    </row>
    <row r="59" spans="1:3" ht="13.5" thickBot="1">
      <c r="A59" s="57"/>
      <c r="B59" s="78" t="s">
        <v>73</v>
      </c>
      <c r="C59" s="75">
        <f>+C57-C58</f>
        <v>5</v>
      </c>
    </row>
    <row r="60" spans="1:3" ht="13.5" thickTop="1">
      <c r="A60" s="57"/>
      <c r="C60" s="76"/>
    </row>
    <row r="61" spans="1:4" ht="13.5" thickBot="1">
      <c r="A61" s="57"/>
      <c r="B61" s="78" t="s">
        <v>48</v>
      </c>
      <c r="C61" s="77">
        <f>+C59/C57</f>
        <v>1</v>
      </c>
      <c r="D61" s="80" t="str">
        <f>IF(C61&gt;0.25,"Continue to Steps 3 and 4","Answer NO to Steps 3 and 4")</f>
        <v>Continue to Steps 3 and 4</v>
      </c>
    </row>
    <row r="62" ht="13.5" thickTop="1">
      <c r="A62" s="57"/>
    </row>
    <row r="63" spans="1:2" ht="12.75">
      <c r="A63" s="70" t="s">
        <v>6</v>
      </c>
      <c r="B63" s="102" t="s">
        <v>63</v>
      </c>
    </row>
    <row r="64" spans="1:2" ht="12.75">
      <c r="A64" s="144" t="s">
        <v>78</v>
      </c>
      <c r="B64" s="78" t="s">
        <v>28</v>
      </c>
    </row>
    <row r="65" ht="12.75">
      <c r="A65" s="57"/>
    </row>
    <row r="66" spans="1:4" ht="12.75">
      <c r="A66" s="57"/>
      <c r="B66" s="104" t="s">
        <v>2</v>
      </c>
      <c r="C66" s="81">
        <f>+C25</f>
        <v>5</v>
      </c>
      <c r="D66" s="80"/>
    </row>
    <row r="67" spans="1:4" ht="12.75">
      <c r="A67" s="57"/>
      <c r="B67" s="105" t="s">
        <v>3</v>
      </c>
      <c r="C67" s="82">
        <v>0.75</v>
      </c>
      <c r="D67" s="80"/>
    </row>
    <row r="68" spans="1:4" ht="12.75">
      <c r="A68" s="57"/>
      <c r="B68" s="106" t="s">
        <v>10</v>
      </c>
      <c r="C68" s="81">
        <f>+C66*C67</f>
        <v>3.75</v>
      </c>
      <c r="D68" s="80"/>
    </row>
    <row r="69" spans="1:4" ht="12.75">
      <c r="A69" s="57"/>
      <c r="B69" s="104" t="str">
        <f>+B20</f>
        <v>Non-cancellable Lease term (years)</v>
      </c>
      <c r="C69" s="81">
        <f>+C20</f>
        <v>3</v>
      </c>
      <c r="D69" s="80"/>
    </row>
    <row r="70" spans="1:4" ht="13.5" thickBot="1">
      <c r="A70" s="57"/>
      <c r="B70" s="104" t="s">
        <v>4</v>
      </c>
      <c r="C70" s="83">
        <f>+C68-C69</f>
        <v>0.75</v>
      </c>
      <c r="D70" s="84" t="str">
        <f>IF(C70&lt;0,"   Answer YES","   Answer NO")</f>
        <v>   Answer NO</v>
      </c>
    </row>
    <row r="71" ht="13.5" thickTop="1">
      <c r="A71" s="57"/>
    </row>
    <row r="72" spans="1:2" ht="12.75">
      <c r="A72" s="57"/>
      <c r="B72" s="103" t="s">
        <v>5</v>
      </c>
    </row>
    <row r="73" ht="12.75">
      <c r="A73" s="57"/>
    </row>
    <row r="74" spans="1:2" ht="12.75">
      <c r="A74" s="70" t="s">
        <v>6</v>
      </c>
      <c r="B74" s="102" t="s">
        <v>64</v>
      </c>
    </row>
    <row r="75" spans="1:2" ht="12.75">
      <c r="A75" s="144" t="s">
        <v>78</v>
      </c>
      <c r="B75" s="78" t="s">
        <v>29</v>
      </c>
    </row>
    <row r="76" spans="1:2" ht="12.75">
      <c r="A76" s="57"/>
      <c r="B76" s="78" t="s">
        <v>30</v>
      </c>
    </row>
    <row r="77" ht="12.75">
      <c r="A77" s="57"/>
    </row>
    <row r="78" spans="1:5" ht="25.5">
      <c r="A78" s="57"/>
      <c r="B78" s="101" t="s">
        <v>93</v>
      </c>
      <c r="C78" s="85">
        <f>+C27</f>
        <v>31319</v>
      </c>
      <c r="D78" s="80"/>
      <c r="E78" s="78"/>
    </row>
    <row r="79" spans="1:4" ht="12.75">
      <c r="A79" s="57"/>
      <c r="B79" s="105" t="s">
        <v>14</v>
      </c>
      <c r="C79" s="82">
        <v>0.9</v>
      </c>
      <c r="D79" s="80"/>
    </row>
    <row r="80" spans="1:4" ht="25.5">
      <c r="A80" s="57"/>
      <c r="B80" s="107" t="s">
        <v>94</v>
      </c>
      <c r="C80" s="86">
        <f>+C78*C79</f>
        <v>28187.100000000002</v>
      </c>
      <c r="D80" s="80"/>
    </row>
    <row r="81" spans="1:5" ht="63.75">
      <c r="A81" s="57"/>
      <c r="B81" s="104" t="s">
        <v>13</v>
      </c>
      <c r="C81" s="86">
        <f>-PV(C31,C20,C21)</f>
        <v>16602.638366935345</v>
      </c>
      <c r="D81" s="80"/>
      <c r="E81" s="137" t="s">
        <v>103</v>
      </c>
    </row>
    <row r="82" spans="1:4" ht="13.5" thickBot="1">
      <c r="A82" s="57"/>
      <c r="B82" s="104" t="s">
        <v>4</v>
      </c>
      <c r="C82" s="87">
        <f>+C80-C81</f>
        <v>11584.461633064657</v>
      </c>
      <c r="D82" s="84" t="str">
        <f>IF(C82&lt;0,"   Answer YES","   Answer NO")</f>
        <v>   Answer NO</v>
      </c>
    </row>
    <row r="83" ht="13.5" thickTop="1">
      <c r="A83" s="57"/>
    </row>
    <row r="84" spans="1:2" ht="12.75">
      <c r="A84" s="57"/>
      <c r="B84" s="103" t="s">
        <v>5</v>
      </c>
    </row>
    <row r="86" ht="12.75">
      <c r="B86" s="118" t="s">
        <v>120</v>
      </c>
    </row>
    <row r="88" spans="2:5" ht="12.75">
      <c r="B88" s="98" t="s">
        <v>116</v>
      </c>
      <c r="E88" s="64"/>
    </row>
    <row r="90" spans="2:5" ht="63.75">
      <c r="B90" s="79" t="s">
        <v>117</v>
      </c>
      <c r="E90" s="78"/>
    </row>
    <row r="91" spans="2:5" ht="51.75" thickBot="1">
      <c r="B91" s="101" t="s">
        <v>119</v>
      </c>
      <c r="C91" s="117">
        <f>IF(C81&lt;C27,C81,C27)</f>
        <v>16602.638366935345</v>
      </c>
      <c r="E91" s="137" t="s">
        <v>118</v>
      </c>
    </row>
    <row r="92" ht="13.5" thickTop="1"/>
    <row r="94" ht="12.75">
      <c r="A94" s="96" t="s">
        <v>67</v>
      </c>
    </row>
    <row r="95" spans="3:5" ht="12.75">
      <c r="C95" s="108" t="s">
        <v>68</v>
      </c>
      <c r="E95" s="71" t="s">
        <v>78</v>
      </c>
    </row>
    <row r="96" spans="3:5" ht="12.75">
      <c r="C96" s="98"/>
      <c r="E96" s="64"/>
    </row>
    <row r="97" spans="3:5" ht="12.75">
      <c r="C97" s="109" t="s">
        <v>70</v>
      </c>
      <c r="E97" s="62" t="s">
        <v>188</v>
      </c>
    </row>
    <row r="98" spans="3:5" ht="12.75">
      <c r="C98" s="109"/>
      <c r="E98" s="64"/>
    </row>
    <row r="99" spans="3:5" ht="12.75">
      <c r="C99" s="109" t="s">
        <v>69</v>
      </c>
      <c r="E99" s="146">
        <v>37904</v>
      </c>
    </row>
    <row r="100" spans="3:5" ht="12.75">
      <c r="C100" s="109"/>
      <c r="E100" s="64"/>
    </row>
    <row r="101" spans="3:5" ht="12.75">
      <c r="C101" s="109" t="s">
        <v>71</v>
      </c>
      <c r="E101" s="62"/>
    </row>
    <row r="102" ht="12.75">
      <c r="E102" s="62"/>
    </row>
    <row r="103" ht="12.75">
      <c r="E103" s="62"/>
    </row>
    <row r="104" ht="12.75">
      <c r="E104" s="62"/>
    </row>
    <row r="105" ht="12.75">
      <c r="E105" s="64"/>
    </row>
    <row r="106" ht="12.75">
      <c r="E106" s="78"/>
    </row>
    <row r="108" ht="12.75">
      <c r="E108" s="78"/>
    </row>
  </sheetData>
  <printOptions/>
  <pageMargins left="0.5" right="0.5" top="1" bottom="1" header="0.5" footer="0.5"/>
  <pageSetup fitToHeight="3" fitToWidth="1" horizontalDpi="300" verticalDpi="300" orientation="portrait" scale="96" r:id="rId1"/>
  <headerFooter alignWithMargins="0">
    <oddFooter>&amp;LFile: &amp;F
Tab: &amp;A&amp;CPage &amp;P of &amp;N&amp;R&amp;D  &amp;T</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108"/>
  <sheetViews>
    <sheetView workbookViewId="0" topLeftCell="A76">
      <selection activeCell="H90" sqref="H90"/>
    </sheetView>
  </sheetViews>
  <sheetFormatPr defaultColWidth="9.140625" defaultRowHeight="12.75"/>
  <cols>
    <col min="1" max="1" width="9.7109375" style="88" customWidth="1"/>
    <col min="2" max="2" width="36.8515625" style="78" customWidth="1"/>
    <col min="3" max="3" width="12.8515625" style="78" bestFit="1" customWidth="1"/>
    <col min="4" max="4" width="9.140625" style="78" customWidth="1"/>
    <col min="5" max="5" width="33.8515625" style="79" customWidth="1"/>
    <col min="6" max="8" width="9.140625" style="78" customWidth="1"/>
    <col min="9" max="9" width="9.57421875" style="78" customWidth="1"/>
    <col min="10" max="16384" width="9.140625" style="78" customWidth="1"/>
  </cols>
  <sheetData>
    <row r="1" spans="2:9" ht="18">
      <c r="B1" s="89" t="s">
        <v>38</v>
      </c>
      <c r="C1" s="90"/>
      <c r="D1" s="90"/>
      <c r="E1" s="91"/>
      <c r="F1" s="90"/>
      <c r="G1" s="90"/>
      <c r="H1" s="90"/>
      <c r="I1" s="90"/>
    </row>
    <row r="2" spans="2:9" ht="12.75">
      <c r="B2" s="92"/>
      <c r="C2" s="92"/>
      <c r="D2" s="92"/>
      <c r="E2" s="93"/>
      <c r="F2" s="92"/>
      <c r="G2" s="92"/>
      <c r="H2" s="92"/>
      <c r="I2" s="92"/>
    </row>
    <row r="3" spans="1:9" ht="12.75">
      <c r="A3" s="92" t="s">
        <v>27</v>
      </c>
      <c r="C3" s="92"/>
      <c r="D3" s="92"/>
      <c r="E3" s="93"/>
      <c r="F3" s="92"/>
      <c r="G3" s="92"/>
      <c r="H3" s="92"/>
      <c r="I3" s="92"/>
    </row>
    <row r="4" spans="2:9" ht="12.75">
      <c r="B4" s="92"/>
      <c r="C4" s="92"/>
      <c r="D4" s="92"/>
      <c r="E4" s="93"/>
      <c r="F4" s="92"/>
      <c r="G4" s="92"/>
      <c r="H4" s="92"/>
      <c r="I4" s="92"/>
    </row>
    <row r="5" spans="1:9" ht="12.75">
      <c r="A5" s="94" t="s">
        <v>23</v>
      </c>
      <c r="C5" s="92"/>
      <c r="D5" s="92"/>
      <c r="E5" s="93"/>
      <c r="F5" s="92"/>
      <c r="G5" s="92"/>
      <c r="H5" s="92"/>
      <c r="I5" s="92"/>
    </row>
    <row r="6" spans="1:9" ht="12.75">
      <c r="A6" s="94" t="s">
        <v>104</v>
      </c>
      <c r="C6" s="92"/>
      <c r="D6" s="92"/>
      <c r="E6" s="93"/>
      <c r="F6" s="92"/>
      <c r="G6" s="92"/>
      <c r="H6" s="92"/>
      <c r="I6" s="92"/>
    </row>
    <row r="7" spans="1:9" ht="12.75">
      <c r="A7" s="94"/>
      <c r="C7" s="92"/>
      <c r="D7" s="92"/>
      <c r="E7" s="93"/>
      <c r="F7" s="92"/>
      <c r="G7" s="92"/>
      <c r="H7" s="92"/>
      <c r="I7" s="92"/>
    </row>
    <row r="8" spans="1:9" ht="12.75">
      <c r="A8" s="94" t="s">
        <v>105</v>
      </c>
      <c r="C8" s="92"/>
      <c r="D8" s="92"/>
      <c r="E8" s="93"/>
      <c r="F8" s="92"/>
      <c r="G8" s="92"/>
      <c r="H8" s="92"/>
      <c r="I8" s="92"/>
    </row>
    <row r="9" spans="1:9" ht="12.75">
      <c r="A9" s="94" t="s">
        <v>106</v>
      </c>
      <c r="C9" s="92"/>
      <c r="D9" s="92"/>
      <c r="E9" s="93"/>
      <c r="F9" s="92"/>
      <c r="G9" s="92"/>
      <c r="H9" s="92"/>
      <c r="I9" s="92"/>
    </row>
    <row r="10" spans="1:9" ht="12.75">
      <c r="A10" s="94"/>
      <c r="C10" s="92"/>
      <c r="D10" s="92"/>
      <c r="E10" s="93"/>
      <c r="F10" s="92"/>
      <c r="G10" s="92"/>
      <c r="H10" s="92"/>
      <c r="I10" s="92"/>
    </row>
    <row r="11" spans="1:9" ht="12.75">
      <c r="A11" s="94" t="s">
        <v>107</v>
      </c>
      <c r="C11" s="92"/>
      <c r="D11" s="92"/>
      <c r="E11" s="93"/>
      <c r="F11" s="92"/>
      <c r="G11" s="92"/>
      <c r="H11" s="92"/>
      <c r="I11" s="92"/>
    </row>
    <row r="12" spans="1:9" ht="12.75">
      <c r="A12" s="94"/>
      <c r="C12" s="92"/>
      <c r="D12" s="92"/>
      <c r="E12" s="93"/>
      <c r="F12" s="92"/>
      <c r="G12" s="92"/>
      <c r="H12" s="92"/>
      <c r="I12" s="92"/>
    </row>
    <row r="13" spans="2:9" ht="12.75">
      <c r="B13" s="94"/>
      <c r="C13" s="92"/>
      <c r="D13" s="92"/>
      <c r="E13" s="93"/>
      <c r="F13" s="92"/>
      <c r="G13" s="92"/>
      <c r="H13" s="92"/>
      <c r="I13" s="92"/>
    </row>
    <row r="14" spans="1:9" ht="12.75">
      <c r="A14" s="95" t="s">
        <v>9</v>
      </c>
      <c r="C14" s="92"/>
      <c r="D14" s="92"/>
      <c r="E14" s="93"/>
      <c r="F14" s="92"/>
      <c r="G14" s="92"/>
      <c r="H14" s="92"/>
      <c r="I14" s="92"/>
    </row>
    <row r="15" spans="1:9" ht="12.75">
      <c r="A15" s="96" t="s">
        <v>66</v>
      </c>
      <c r="C15" s="92"/>
      <c r="D15" s="92"/>
      <c r="E15" s="93"/>
      <c r="F15" s="92"/>
      <c r="G15" s="92"/>
      <c r="H15" s="92"/>
      <c r="I15" s="92"/>
    </row>
    <row r="16" spans="2:9" ht="25.5">
      <c r="B16" s="97" t="s">
        <v>39</v>
      </c>
      <c r="C16" s="61"/>
      <c r="D16" s="61"/>
      <c r="E16" s="62" t="s">
        <v>187</v>
      </c>
      <c r="F16" s="92"/>
      <c r="G16" s="92"/>
      <c r="H16" s="92"/>
      <c r="I16" s="92"/>
    </row>
    <row r="17" spans="2:9" ht="12.75">
      <c r="B17" s="97" t="s">
        <v>40</v>
      </c>
      <c r="C17" s="59"/>
      <c r="D17" s="59"/>
      <c r="E17" s="63">
        <v>37895</v>
      </c>
      <c r="F17" s="92"/>
      <c r="G17" s="92"/>
      <c r="H17" s="92"/>
      <c r="I17" s="92"/>
    </row>
    <row r="18" spans="2:9" ht="12.75">
      <c r="B18" s="98"/>
      <c r="C18" s="92"/>
      <c r="D18" s="92"/>
      <c r="E18" s="93"/>
      <c r="F18" s="92"/>
      <c r="G18" s="92"/>
      <c r="H18" s="92"/>
      <c r="I18" s="92"/>
    </row>
    <row r="19" spans="2:9" ht="12.75">
      <c r="B19" s="97" t="s">
        <v>22</v>
      </c>
      <c r="C19" s="92"/>
      <c r="D19" s="92"/>
      <c r="E19" s="93"/>
      <c r="F19" s="92"/>
      <c r="G19" s="92"/>
      <c r="H19" s="92"/>
      <c r="I19" s="92"/>
    </row>
    <row r="20" spans="2:5" ht="91.5" customHeight="1">
      <c r="B20" s="79" t="s">
        <v>15</v>
      </c>
      <c r="C20" s="65">
        <v>4</v>
      </c>
      <c r="E20" s="137" t="s">
        <v>100</v>
      </c>
    </row>
    <row r="21" spans="2:5" ht="12.75">
      <c r="B21" s="79" t="s">
        <v>8</v>
      </c>
      <c r="C21" s="66">
        <f>6000*12</f>
        <v>72000</v>
      </c>
      <c r="E21" s="138"/>
    </row>
    <row r="22" spans="2:5" ht="38.25">
      <c r="B22" s="79" t="s">
        <v>18</v>
      </c>
      <c r="C22" s="67" t="s">
        <v>154</v>
      </c>
      <c r="E22" s="137" t="s">
        <v>19</v>
      </c>
    </row>
    <row r="23" spans="2:5" ht="12.75">
      <c r="B23" s="79"/>
      <c r="C23" s="68"/>
      <c r="E23" s="138"/>
    </row>
    <row r="24" spans="2:5" ht="12.75">
      <c r="B24" s="100" t="s">
        <v>16</v>
      </c>
      <c r="C24" s="68"/>
      <c r="E24" s="138"/>
    </row>
    <row r="25" spans="2:5" ht="25.5">
      <c r="B25" s="79" t="s">
        <v>43</v>
      </c>
      <c r="C25" s="65">
        <v>40</v>
      </c>
      <c r="E25" s="137" t="s">
        <v>160</v>
      </c>
    </row>
    <row r="26" spans="2:5" ht="12.75">
      <c r="B26" s="79" t="s">
        <v>44</v>
      </c>
      <c r="C26" s="65">
        <v>14</v>
      </c>
      <c r="E26" s="137" t="s">
        <v>47</v>
      </c>
    </row>
    <row r="27" spans="2:5" ht="25.5">
      <c r="B27" s="79" t="s">
        <v>96</v>
      </c>
      <c r="C27" s="66">
        <v>550000</v>
      </c>
      <c r="E27" s="138"/>
    </row>
    <row r="28" spans="2:5" ht="25.5">
      <c r="B28" s="101" t="s">
        <v>92</v>
      </c>
      <c r="C28" s="66">
        <v>580000</v>
      </c>
      <c r="E28" s="138"/>
    </row>
    <row r="29" spans="2:5" ht="12.75">
      <c r="B29" s="79"/>
      <c r="C29" s="68"/>
      <c r="E29" s="138"/>
    </row>
    <row r="30" spans="2:5" ht="12.75">
      <c r="B30" s="100" t="s">
        <v>17</v>
      </c>
      <c r="C30" s="68"/>
      <c r="E30" s="138"/>
    </row>
    <row r="31" spans="2:5" ht="89.25">
      <c r="B31" s="79" t="s">
        <v>159</v>
      </c>
      <c r="C31" s="69">
        <v>0.0414</v>
      </c>
      <c r="E31" s="137" t="s">
        <v>101</v>
      </c>
    </row>
    <row r="32" spans="3:5" ht="51">
      <c r="C32" s="99"/>
      <c r="E32" s="137" t="s">
        <v>102</v>
      </c>
    </row>
    <row r="33" ht="12.75">
      <c r="C33" s="99"/>
    </row>
    <row r="34" spans="1:3" ht="12.75">
      <c r="A34" s="96" t="s">
        <v>65</v>
      </c>
      <c r="C34" s="99"/>
    </row>
    <row r="36" spans="1:2" ht="12.75">
      <c r="A36" s="70" t="s">
        <v>6</v>
      </c>
      <c r="B36" s="102" t="s">
        <v>60</v>
      </c>
    </row>
    <row r="37" spans="1:2" ht="12.75">
      <c r="A37" s="144" t="s">
        <v>78</v>
      </c>
      <c r="B37" s="78" t="s">
        <v>91</v>
      </c>
    </row>
    <row r="38" spans="1:2" ht="12.75">
      <c r="A38" s="57"/>
      <c r="B38" s="78" t="s">
        <v>12</v>
      </c>
    </row>
    <row r="39" ht="12.75">
      <c r="A39" s="57"/>
    </row>
    <row r="40" spans="1:2" ht="12.75">
      <c r="A40" s="70" t="s">
        <v>6</v>
      </c>
      <c r="B40" s="102" t="s">
        <v>61</v>
      </c>
    </row>
    <row r="41" spans="1:2" ht="12.75">
      <c r="A41" s="144" t="s">
        <v>78</v>
      </c>
      <c r="B41" s="78" t="s">
        <v>1</v>
      </c>
    </row>
    <row r="42" ht="12.75">
      <c r="A42" s="57"/>
    </row>
    <row r="43" spans="1:3" ht="12.75">
      <c r="A43" s="57"/>
      <c r="B43" s="78" t="s">
        <v>18</v>
      </c>
      <c r="C43" s="55" t="str">
        <f>+C22</f>
        <v>n/a</v>
      </c>
    </row>
    <row r="44" spans="1:3" ht="12.75">
      <c r="A44" s="57"/>
      <c r="B44" s="78" t="s">
        <v>21</v>
      </c>
      <c r="C44" s="56">
        <f>+C28</f>
        <v>580000</v>
      </c>
    </row>
    <row r="45" spans="1:3" ht="12.75">
      <c r="A45" s="57"/>
      <c r="C45" s="56"/>
    </row>
    <row r="46" spans="1:3" ht="12.75">
      <c r="A46" s="57"/>
      <c r="B46" s="103" t="s">
        <v>72</v>
      </c>
      <c r="C46" s="56"/>
    </row>
    <row r="47" spans="1:3" ht="12.75">
      <c r="A47" s="57"/>
      <c r="B47" s="103" t="s">
        <v>24</v>
      </c>
      <c r="C47" s="92"/>
    </row>
    <row r="48" spans="1:3" ht="12.75">
      <c r="A48" s="57"/>
      <c r="B48" s="103"/>
      <c r="C48" s="92"/>
    </row>
    <row r="49" spans="1:3" ht="12.75">
      <c r="A49" s="57"/>
      <c r="B49" s="78" t="s">
        <v>25</v>
      </c>
      <c r="C49" s="92"/>
    </row>
    <row r="50" spans="1:3" ht="12.75">
      <c r="A50" s="57"/>
      <c r="B50" s="78" t="s">
        <v>32</v>
      </c>
      <c r="C50" s="92"/>
    </row>
    <row r="51" spans="1:2" ht="12.75">
      <c r="A51" s="57"/>
      <c r="B51" s="78" t="s">
        <v>33</v>
      </c>
    </row>
    <row r="52" spans="1:2" ht="12.75">
      <c r="A52" s="57"/>
      <c r="B52" s="78" t="s">
        <v>34</v>
      </c>
    </row>
    <row r="53" ht="12.75">
      <c r="A53" s="57"/>
    </row>
    <row r="54" spans="1:2" ht="12.75">
      <c r="A54" s="57"/>
      <c r="B54" s="102" t="s">
        <v>62</v>
      </c>
    </row>
    <row r="55" spans="1:2" ht="12.75">
      <c r="A55" s="57"/>
      <c r="B55" s="78" t="s">
        <v>49</v>
      </c>
    </row>
    <row r="56" ht="12.75">
      <c r="A56" s="57"/>
    </row>
    <row r="57" spans="1:3" ht="12.75">
      <c r="A57" s="57"/>
      <c r="B57" s="78" t="s">
        <v>45</v>
      </c>
      <c r="C57" s="73">
        <f>+C25</f>
        <v>40</v>
      </c>
    </row>
    <row r="58" spans="1:3" ht="12.75">
      <c r="A58" s="57"/>
      <c r="B58" s="78" t="s">
        <v>46</v>
      </c>
      <c r="C58" s="74">
        <f>+C26</f>
        <v>14</v>
      </c>
    </row>
    <row r="59" spans="1:3" ht="13.5" thickBot="1">
      <c r="A59" s="57"/>
      <c r="B59" s="78" t="s">
        <v>73</v>
      </c>
      <c r="C59" s="75">
        <f>+C57-C58</f>
        <v>26</v>
      </c>
    </row>
    <row r="60" spans="1:3" ht="13.5" thickTop="1">
      <c r="A60" s="57"/>
      <c r="C60" s="76"/>
    </row>
    <row r="61" spans="1:4" ht="13.5" thickBot="1">
      <c r="A61" s="57"/>
      <c r="B61" s="78" t="s">
        <v>48</v>
      </c>
      <c r="C61" s="77">
        <f>+C59/C57</f>
        <v>0.65</v>
      </c>
      <c r="D61" s="80" t="str">
        <f>IF(C61&gt;0.25,"Continue to Steps 3 and 4","Answer NO to Steps 3 and 4")</f>
        <v>Continue to Steps 3 and 4</v>
      </c>
    </row>
    <row r="62" ht="13.5" thickTop="1">
      <c r="A62" s="57"/>
    </row>
    <row r="63" spans="1:2" ht="12.75">
      <c r="A63" s="70" t="s">
        <v>6</v>
      </c>
      <c r="B63" s="102" t="s">
        <v>63</v>
      </c>
    </row>
    <row r="64" spans="1:2" ht="12.75">
      <c r="A64" s="144" t="s">
        <v>78</v>
      </c>
      <c r="B64" s="78" t="s">
        <v>28</v>
      </c>
    </row>
    <row r="65" ht="12.75">
      <c r="A65" s="57"/>
    </row>
    <row r="66" spans="1:4" ht="12.75">
      <c r="A66" s="57"/>
      <c r="B66" s="104" t="s">
        <v>2</v>
      </c>
      <c r="C66" s="81">
        <f>+C25</f>
        <v>40</v>
      </c>
      <c r="D66" s="80"/>
    </row>
    <row r="67" spans="1:4" ht="12.75">
      <c r="A67" s="57"/>
      <c r="B67" s="105" t="s">
        <v>3</v>
      </c>
      <c r="C67" s="82">
        <v>0.75</v>
      </c>
      <c r="D67" s="80"/>
    </row>
    <row r="68" spans="1:4" ht="12.75">
      <c r="A68" s="57"/>
      <c r="B68" s="106" t="s">
        <v>10</v>
      </c>
      <c r="C68" s="81">
        <f>+C66*C67</f>
        <v>30</v>
      </c>
      <c r="D68" s="80"/>
    </row>
    <row r="69" spans="1:4" ht="12.75">
      <c r="A69" s="57"/>
      <c r="B69" s="104" t="str">
        <f>+B20</f>
        <v>Non-cancellable Lease term (years)</v>
      </c>
      <c r="C69" s="81">
        <f>+C20</f>
        <v>4</v>
      </c>
      <c r="D69" s="80"/>
    </row>
    <row r="70" spans="1:4" ht="13.5" thickBot="1">
      <c r="A70" s="57"/>
      <c r="B70" s="104" t="s">
        <v>4</v>
      </c>
      <c r="C70" s="83">
        <f>+C68-C69</f>
        <v>26</v>
      </c>
      <c r="D70" s="84" t="str">
        <f>IF(C70&lt;0,"   Answer YES","   Answer NO")</f>
        <v>   Answer NO</v>
      </c>
    </row>
    <row r="71" ht="13.5" thickTop="1">
      <c r="A71" s="57"/>
    </row>
    <row r="72" spans="1:2" ht="12.75">
      <c r="A72" s="57"/>
      <c r="B72" s="103" t="s">
        <v>5</v>
      </c>
    </row>
    <row r="73" ht="12.75">
      <c r="A73" s="57"/>
    </row>
    <row r="74" spans="1:2" ht="12.75">
      <c r="A74" s="70" t="s">
        <v>6</v>
      </c>
      <c r="B74" s="102" t="s">
        <v>64</v>
      </c>
    </row>
    <row r="75" spans="1:2" ht="12.75">
      <c r="A75" s="144" t="s">
        <v>78</v>
      </c>
      <c r="B75" s="78" t="s">
        <v>29</v>
      </c>
    </row>
    <row r="76" spans="1:2" ht="12.75">
      <c r="A76" s="57"/>
      <c r="B76" s="78" t="s">
        <v>30</v>
      </c>
    </row>
    <row r="77" ht="12.75">
      <c r="A77" s="57"/>
    </row>
    <row r="78" spans="1:5" ht="25.5">
      <c r="A78" s="57"/>
      <c r="B78" s="101" t="s">
        <v>93</v>
      </c>
      <c r="C78" s="85">
        <f>+C27</f>
        <v>550000</v>
      </c>
      <c r="D78" s="80"/>
      <c r="E78" s="78"/>
    </row>
    <row r="79" spans="1:4" ht="12.75">
      <c r="A79" s="57"/>
      <c r="B79" s="105" t="s">
        <v>14</v>
      </c>
      <c r="C79" s="82">
        <v>0.9</v>
      </c>
      <c r="D79" s="80"/>
    </row>
    <row r="80" spans="1:4" ht="25.5">
      <c r="A80" s="57"/>
      <c r="B80" s="107" t="s">
        <v>94</v>
      </c>
      <c r="C80" s="86">
        <f>+C78*C79</f>
        <v>495000</v>
      </c>
      <c r="D80" s="80"/>
    </row>
    <row r="81" spans="1:5" ht="63.75">
      <c r="A81" s="57"/>
      <c r="B81" s="104" t="s">
        <v>13</v>
      </c>
      <c r="C81" s="86">
        <f>-PV(C31,C20,C21)</f>
        <v>260492.43862552638</v>
      </c>
      <c r="D81" s="80"/>
      <c r="E81" s="137" t="s">
        <v>103</v>
      </c>
    </row>
    <row r="82" spans="1:4" ht="13.5" thickBot="1">
      <c r="A82" s="57"/>
      <c r="B82" s="104" t="s">
        <v>4</v>
      </c>
      <c r="C82" s="87">
        <f>+C80-C81</f>
        <v>234507.56137447362</v>
      </c>
      <c r="D82" s="84" t="str">
        <f>IF(C82&lt;0,"   Answer YES","   Answer NO")</f>
        <v>   Answer NO</v>
      </c>
    </row>
    <row r="83" ht="13.5" thickTop="1">
      <c r="A83" s="57"/>
    </row>
    <row r="84" spans="1:2" ht="12.75">
      <c r="A84" s="57"/>
      <c r="B84" s="103" t="s">
        <v>5</v>
      </c>
    </row>
    <row r="86" ht="12.75">
      <c r="B86" s="118" t="s">
        <v>120</v>
      </c>
    </row>
    <row r="88" spans="2:5" ht="12.75">
      <c r="B88" s="98" t="s">
        <v>116</v>
      </c>
      <c r="E88" s="64"/>
    </row>
    <row r="90" spans="2:5" ht="63.75">
      <c r="B90" s="79" t="s">
        <v>117</v>
      </c>
      <c r="E90" s="78"/>
    </row>
    <row r="91" spans="2:5" ht="51.75" thickBot="1">
      <c r="B91" s="101" t="s">
        <v>119</v>
      </c>
      <c r="C91" s="117">
        <f>IF(C81&lt;C27,C81,C27)</f>
        <v>260492.43862552638</v>
      </c>
      <c r="E91" s="137" t="s">
        <v>118</v>
      </c>
    </row>
    <row r="92" ht="13.5" thickTop="1"/>
    <row r="94" ht="12.75">
      <c r="A94" s="96" t="s">
        <v>67</v>
      </c>
    </row>
    <row r="95" spans="3:5" ht="12.75">
      <c r="C95" s="108" t="s">
        <v>68</v>
      </c>
      <c r="E95" s="71" t="s">
        <v>78</v>
      </c>
    </row>
    <row r="96" spans="3:5" ht="12.75">
      <c r="C96" s="98"/>
      <c r="E96" s="64"/>
    </row>
    <row r="97" spans="3:5" ht="12.75">
      <c r="C97" s="109" t="s">
        <v>70</v>
      </c>
      <c r="E97" s="62" t="s">
        <v>185</v>
      </c>
    </row>
    <row r="98" spans="3:5" ht="12.75">
      <c r="C98" s="109"/>
      <c r="E98" s="64"/>
    </row>
    <row r="99" spans="3:5" ht="12.75">
      <c r="C99" s="109" t="s">
        <v>69</v>
      </c>
      <c r="E99" s="146">
        <v>37909</v>
      </c>
    </row>
    <row r="100" spans="3:5" ht="12.75">
      <c r="C100" s="109"/>
      <c r="E100" s="64"/>
    </row>
    <row r="101" spans="3:5" ht="12.75">
      <c r="C101" s="109" t="s">
        <v>71</v>
      </c>
      <c r="E101" s="62"/>
    </row>
    <row r="102" ht="12.75">
      <c r="E102" s="62"/>
    </row>
    <row r="103" ht="12.75">
      <c r="E103" s="62"/>
    </row>
    <row r="104" ht="12.75">
      <c r="E104" s="62"/>
    </row>
    <row r="105" ht="12.75">
      <c r="E105" s="64"/>
    </row>
    <row r="106" ht="12.75">
      <c r="E106" s="78"/>
    </row>
    <row r="108" ht="12.75">
      <c r="E108" s="78"/>
    </row>
  </sheetData>
  <printOptions/>
  <pageMargins left="0.5" right="0.5" top="1" bottom="1" header="0.5" footer="0.5"/>
  <pageSetup fitToHeight="3" fitToWidth="1" horizontalDpi="300" verticalDpi="300" orientation="portrait" scale="95" r:id="rId1"/>
  <headerFooter alignWithMargins="0">
    <oddFooter>&amp;LFile: &amp;F
Tab: &amp;A&amp;CPage &amp;P of &amp;N&amp;R&amp;D  &amp;T</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I108"/>
  <sheetViews>
    <sheetView workbookViewId="0" topLeftCell="A1">
      <selection activeCell="H90" sqref="H90"/>
    </sheetView>
  </sheetViews>
  <sheetFormatPr defaultColWidth="9.140625" defaultRowHeight="12.75"/>
  <cols>
    <col min="1" max="1" width="9.7109375" style="88" customWidth="1"/>
    <col min="2" max="2" width="36.8515625" style="78" customWidth="1"/>
    <col min="3" max="3" width="12.8515625" style="78" bestFit="1" customWidth="1"/>
    <col min="4" max="4" width="9.140625" style="78" customWidth="1"/>
    <col min="5" max="5" width="33.8515625" style="79" customWidth="1"/>
    <col min="6" max="8" width="9.140625" style="78" customWidth="1"/>
    <col min="9" max="9" width="9.57421875" style="78" customWidth="1"/>
    <col min="10" max="16384" width="9.140625" style="78" customWidth="1"/>
  </cols>
  <sheetData>
    <row r="1" spans="2:9" ht="18">
      <c r="B1" s="89" t="s">
        <v>38</v>
      </c>
      <c r="C1" s="90"/>
      <c r="D1" s="90"/>
      <c r="E1" s="91"/>
      <c r="F1" s="90"/>
      <c r="G1" s="90"/>
      <c r="H1" s="90"/>
      <c r="I1" s="90"/>
    </row>
    <row r="2" spans="2:9" ht="12.75">
      <c r="B2" s="92"/>
      <c r="C2" s="92"/>
      <c r="D2" s="92"/>
      <c r="E2" s="93"/>
      <c r="F2" s="92"/>
      <c r="G2" s="92"/>
      <c r="H2" s="92"/>
      <c r="I2" s="92"/>
    </row>
    <row r="3" spans="1:9" ht="12.75">
      <c r="A3" s="92" t="s">
        <v>27</v>
      </c>
      <c r="C3" s="92"/>
      <c r="D3" s="92"/>
      <c r="E3" s="93"/>
      <c r="F3" s="92"/>
      <c r="G3" s="92"/>
      <c r="H3" s="92"/>
      <c r="I3" s="92"/>
    </row>
    <row r="4" spans="2:9" ht="12.75">
      <c r="B4" s="92"/>
      <c r="C4" s="92"/>
      <c r="D4" s="92"/>
      <c r="E4" s="93"/>
      <c r="F4" s="92"/>
      <c r="G4" s="92"/>
      <c r="H4" s="92"/>
      <c r="I4" s="92"/>
    </row>
    <row r="5" spans="1:9" ht="12.75">
      <c r="A5" s="94" t="s">
        <v>23</v>
      </c>
      <c r="C5" s="92"/>
      <c r="D5" s="92"/>
      <c r="E5" s="93"/>
      <c r="F5" s="92"/>
      <c r="G5" s="92"/>
      <c r="H5" s="92"/>
      <c r="I5" s="92"/>
    </row>
    <row r="6" spans="1:9" ht="12.75">
      <c r="A6" s="94" t="s">
        <v>104</v>
      </c>
      <c r="C6" s="92"/>
      <c r="D6" s="92"/>
      <c r="E6" s="93"/>
      <c r="F6" s="92"/>
      <c r="G6" s="92"/>
      <c r="H6" s="92"/>
      <c r="I6" s="92"/>
    </row>
    <row r="7" spans="1:9" ht="12.75">
      <c r="A7" s="94"/>
      <c r="C7" s="92"/>
      <c r="D7" s="92"/>
      <c r="E7" s="93"/>
      <c r="F7" s="92"/>
      <c r="G7" s="92"/>
      <c r="H7" s="92"/>
      <c r="I7" s="92"/>
    </row>
    <row r="8" spans="1:9" ht="12.75">
      <c r="A8" s="94" t="s">
        <v>105</v>
      </c>
      <c r="C8" s="92"/>
      <c r="D8" s="92"/>
      <c r="E8" s="93"/>
      <c r="F8" s="92"/>
      <c r="G8" s="92"/>
      <c r="H8" s="92"/>
      <c r="I8" s="92"/>
    </row>
    <row r="9" spans="1:9" ht="12.75">
      <c r="A9" s="94" t="s">
        <v>106</v>
      </c>
      <c r="C9" s="92"/>
      <c r="D9" s="92"/>
      <c r="E9" s="93"/>
      <c r="F9" s="92"/>
      <c r="G9" s="92"/>
      <c r="H9" s="92"/>
      <c r="I9" s="92"/>
    </row>
    <row r="10" spans="1:9" ht="12.75">
      <c r="A10" s="94"/>
      <c r="C10" s="92"/>
      <c r="D10" s="92"/>
      <c r="E10" s="93"/>
      <c r="F10" s="92"/>
      <c r="G10" s="92"/>
      <c r="H10" s="92"/>
      <c r="I10" s="92"/>
    </row>
    <row r="11" spans="1:9" ht="12.75">
      <c r="A11" s="94" t="s">
        <v>107</v>
      </c>
      <c r="C11" s="92"/>
      <c r="D11" s="92"/>
      <c r="E11" s="93"/>
      <c r="F11" s="92"/>
      <c r="G11" s="92"/>
      <c r="H11" s="92"/>
      <c r="I11" s="92"/>
    </row>
    <row r="12" spans="1:9" ht="12.75">
      <c r="A12" s="94"/>
      <c r="C12" s="92"/>
      <c r="D12" s="92"/>
      <c r="E12" s="93"/>
      <c r="F12" s="92"/>
      <c r="G12" s="92"/>
      <c r="H12" s="92"/>
      <c r="I12" s="92"/>
    </row>
    <row r="13" spans="2:9" ht="12.75">
      <c r="B13" s="94"/>
      <c r="C13" s="92"/>
      <c r="D13" s="92"/>
      <c r="E13" s="93"/>
      <c r="F13" s="92"/>
      <c r="G13" s="92"/>
      <c r="H13" s="92"/>
      <c r="I13" s="92"/>
    </row>
    <row r="14" spans="1:9" ht="12.75">
      <c r="A14" s="95" t="s">
        <v>9</v>
      </c>
      <c r="C14" s="92"/>
      <c r="D14" s="92"/>
      <c r="E14" s="93"/>
      <c r="F14" s="92"/>
      <c r="G14" s="92"/>
      <c r="H14" s="92"/>
      <c r="I14" s="92"/>
    </row>
    <row r="15" spans="1:9" ht="12.75">
      <c r="A15" s="96" t="s">
        <v>66</v>
      </c>
      <c r="C15" s="92"/>
      <c r="D15" s="92"/>
      <c r="E15" s="93"/>
      <c r="F15" s="92"/>
      <c r="G15" s="92"/>
      <c r="H15" s="92"/>
      <c r="I15" s="92"/>
    </row>
    <row r="16" spans="2:9" ht="25.5">
      <c r="B16" s="97" t="s">
        <v>39</v>
      </c>
      <c r="C16" s="61"/>
      <c r="D16" s="61"/>
      <c r="E16" s="62" t="s">
        <v>187</v>
      </c>
      <c r="F16" s="92"/>
      <c r="G16" s="92"/>
      <c r="H16" s="92"/>
      <c r="I16" s="92"/>
    </row>
    <row r="17" spans="2:9" ht="12.75">
      <c r="B17" s="97" t="s">
        <v>40</v>
      </c>
      <c r="C17" s="59"/>
      <c r="D17" s="59"/>
      <c r="E17" s="63">
        <v>37895</v>
      </c>
      <c r="F17" s="92"/>
      <c r="G17" s="92"/>
      <c r="H17" s="92"/>
      <c r="I17" s="92"/>
    </row>
    <row r="18" spans="2:9" ht="12.75">
      <c r="B18" s="98"/>
      <c r="C18" s="92"/>
      <c r="D18" s="92"/>
      <c r="E18" s="93"/>
      <c r="F18" s="92"/>
      <c r="G18" s="92"/>
      <c r="H18" s="92"/>
      <c r="I18" s="92"/>
    </row>
    <row r="19" spans="2:9" ht="12.75">
      <c r="B19" s="97" t="s">
        <v>22</v>
      </c>
      <c r="C19" s="92"/>
      <c r="D19" s="92"/>
      <c r="E19" s="93"/>
      <c r="F19" s="92"/>
      <c r="G19" s="92"/>
      <c r="H19" s="92"/>
      <c r="I19" s="92"/>
    </row>
    <row r="20" spans="2:5" ht="91.5" customHeight="1">
      <c r="B20" s="79" t="s">
        <v>15</v>
      </c>
      <c r="C20" s="65">
        <v>7</v>
      </c>
      <c r="E20" s="137" t="s">
        <v>100</v>
      </c>
    </row>
    <row r="21" spans="2:5" ht="12.75">
      <c r="B21" s="79" t="s">
        <v>8</v>
      </c>
      <c r="C21" s="66">
        <f>6000*12</f>
        <v>72000</v>
      </c>
      <c r="E21" s="138"/>
    </row>
    <row r="22" spans="2:5" ht="38.25">
      <c r="B22" s="79" t="s">
        <v>18</v>
      </c>
      <c r="C22" s="67" t="s">
        <v>154</v>
      </c>
      <c r="E22" s="137" t="s">
        <v>19</v>
      </c>
    </row>
    <row r="23" spans="2:5" ht="12.75">
      <c r="B23" s="79"/>
      <c r="C23" s="68"/>
      <c r="E23" s="138"/>
    </row>
    <row r="24" spans="2:5" ht="12.75">
      <c r="B24" s="100" t="s">
        <v>16</v>
      </c>
      <c r="C24" s="68"/>
      <c r="E24" s="138"/>
    </row>
    <row r="25" spans="2:5" ht="25.5">
      <c r="B25" s="79" t="s">
        <v>43</v>
      </c>
      <c r="C25" s="65">
        <v>30</v>
      </c>
      <c r="E25" s="137" t="s">
        <v>160</v>
      </c>
    </row>
    <row r="26" spans="2:5" ht="12.75">
      <c r="B26" s="79" t="s">
        <v>44</v>
      </c>
      <c r="C26" s="65">
        <v>20</v>
      </c>
      <c r="E26" s="137" t="s">
        <v>47</v>
      </c>
    </row>
    <row r="27" spans="2:5" ht="25.5">
      <c r="B27" s="79" t="s">
        <v>96</v>
      </c>
      <c r="C27" s="66">
        <v>450000</v>
      </c>
      <c r="E27" s="138"/>
    </row>
    <row r="28" spans="2:5" ht="25.5">
      <c r="B28" s="101" t="s">
        <v>92</v>
      </c>
      <c r="C28" s="66">
        <v>425000</v>
      </c>
      <c r="E28" s="138"/>
    </row>
    <row r="29" spans="2:5" ht="12.75">
      <c r="B29" s="79"/>
      <c r="C29" s="68"/>
      <c r="E29" s="138"/>
    </row>
    <row r="30" spans="2:5" ht="12.75">
      <c r="B30" s="100" t="s">
        <v>17</v>
      </c>
      <c r="C30" s="68"/>
      <c r="E30" s="138"/>
    </row>
    <row r="31" spans="2:5" ht="89.25">
      <c r="B31" s="79" t="s">
        <v>159</v>
      </c>
      <c r="C31" s="69">
        <v>0.0414</v>
      </c>
      <c r="E31" s="137" t="s">
        <v>101</v>
      </c>
    </row>
    <row r="32" spans="3:5" ht="51">
      <c r="C32" s="99"/>
      <c r="E32" s="137" t="s">
        <v>102</v>
      </c>
    </row>
    <row r="33" ht="12.75">
      <c r="C33" s="99"/>
    </row>
    <row r="34" spans="1:3" ht="12.75">
      <c r="A34" s="96" t="s">
        <v>65</v>
      </c>
      <c r="C34" s="99"/>
    </row>
    <row r="36" spans="1:2" ht="12.75">
      <c r="A36" s="70" t="s">
        <v>6</v>
      </c>
      <c r="B36" s="102" t="s">
        <v>60</v>
      </c>
    </row>
    <row r="37" spans="1:2" ht="12.75">
      <c r="A37" s="144" t="s">
        <v>78</v>
      </c>
      <c r="B37" s="78" t="s">
        <v>91</v>
      </c>
    </row>
    <row r="38" spans="1:2" ht="12.75">
      <c r="A38" s="57"/>
      <c r="B38" s="78" t="s">
        <v>12</v>
      </c>
    </row>
    <row r="39" ht="12.75">
      <c r="A39" s="57"/>
    </row>
    <row r="40" spans="1:2" ht="12.75">
      <c r="A40" s="70" t="s">
        <v>6</v>
      </c>
      <c r="B40" s="102" t="s">
        <v>61</v>
      </c>
    </row>
    <row r="41" spans="1:2" ht="12.75">
      <c r="A41" s="144" t="s">
        <v>78</v>
      </c>
      <c r="B41" s="78" t="s">
        <v>1</v>
      </c>
    </row>
    <row r="42" ht="12.75">
      <c r="A42" s="57"/>
    </row>
    <row r="43" spans="1:3" ht="12.75">
      <c r="A43" s="57"/>
      <c r="B43" s="78" t="s">
        <v>18</v>
      </c>
      <c r="C43" s="55" t="str">
        <f>+C22</f>
        <v>n/a</v>
      </c>
    </row>
    <row r="44" spans="1:3" ht="12.75">
      <c r="A44" s="57"/>
      <c r="B44" s="78" t="s">
        <v>21</v>
      </c>
      <c r="C44" s="56">
        <f>+C28</f>
        <v>425000</v>
      </c>
    </row>
    <row r="45" spans="1:3" ht="12.75">
      <c r="A45" s="57"/>
      <c r="C45" s="56"/>
    </row>
    <row r="46" spans="1:3" ht="12.75">
      <c r="A46" s="57"/>
      <c r="B46" s="103" t="s">
        <v>72</v>
      </c>
      <c r="C46" s="56"/>
    </row>
    <row r="47" spans="1:3" ht="12.75">
      <c r="A47" s="57"/>
      <c r="B47" s="103" t="s">
        <v>24</v>
      </c>
      <c r="C47" s="92"/>
    </row>
    <row r="48" spans="1:3" ht="12.75">
      <c r="A48" s="57"/>
      <c r="B48" s="103"/>
      <c r="C48" s="92"/>
    </row>
    <row r="49" spans="1:3" ht="12.75">
      <c r="A49" s="57"/>
      <c r="B49" s="78" t="s">
        <v>25</v>
      </c>
      <c r="C49" s="92"/>
    </row>
    <row r="50" spans="1:3" ht="12.75">
      <c r="A50" s="57"/>
      <c r="B50" s="78" t="s">
        <v>32</v>
      </c>
      <c r="C50" s="92"/>
    </row>
    <row r="51" spans="1:2" ht="12.75">
      <c r="A51" s="57"/>
      <c r="B51" s="78" t="s">
        <v>33</v>
      </c>
    </row>
    <row r="52" spans="1:2" ht="12.75">
      <c r="A52" s="57"/>
      <c r="B52" s="78" t="s">
        <v>34</v>
      </c>
    </row>
    <row r="53" ht="12.75">
      <c r="A53" s="57"/>
    </row>
    <row r="54" spans="1:2" ht="12.75">
      <c r="A54" s="57"/>
      <c r="B54" s="102" t="s">
        <v>62</v>
      </c>
    </row>
    <row r="55" spans="1:2" ht="12.75">
      <c r="A55" s="57"/>
      <c r="B55" s="78" t="s">
        <v>49</v>
      </c>
    </row>
    <row r="56" ht="12.75">
      <c r="A56" s="57"/>
    </row>
    <row r="57" spans="1:3" ht="12.75">
      <c r="A57" s="57"/>
      <c r="B57" s="78" t="s">
        <v>45</v>
      </c>
      <c r="C57" s="73">
        <f>+C25</f>
        <v>30</v>
      </c>
    </row>
    <row r="58" spans="1:3" ht="12.75">
      <c r="A58" s="57"/>
      <c r="B58" s="78" t="s">
        <v>46</v>
      </c>
      <c r="C58" s="74">
        <f>+C26</f>
        <v>20</v>
      </c>
    </row>
    <row r="59" spans="1:3" ht="13.5" thickBot="1">
      <c r="A59" s="57"/>
      <c r="B59" s="78" t="s">
        <v>73</v>
      </c>
      <c r="C59" s="75">
        <f>+C57-C58</f>
        <v>10</v>
      </c>
    </row>
    <row r="60" spans="1:3" ht="13.5" thickTop="1">
      <c r="A60" s="57"/>
      <c r="C60" s="76"/>
    </row>
    <row r="61" spans="1:4" ht="13.5" thickBot="1">
      <c r="A61" s="57"/>
      <c r="B61" s="78" t="s">
        <v>48</v>
      </c>
      <c r="C61" s="77">
        <f>+C59/C57</f>
        <v>0.3333333333333333</v>
      </c>
      <c r="D61" s="80" t="str">
        <f>IF(C61&gt;0.25,"Continue to Steps 3 and 4","Answer NO to Steps 3 and 4")</f>
        <v>Continue to Steps 3 and 4</v>
      </c>
    </row>
    <row r="62" ht="13.5" thickTop="1">
      <c r="A62" s="57"/>
    </row>
    <row r="63" spans="1:2" ht="12.75">
      <c r="A63" s="70" t="s">
        <v>6</v>
      </c>
      <c r="B63" s="102" t="s">
        <v>63</v>
      </c>
    </row>
    <row r="64" spans="1:2" ht="12.75">
      <c r="A64" s="144" t="s">
        <v>78</v>
      </c>
      <c r="B64" s="78" t="s">
        <v>28</v>
      </c>
    </row>
    <row r="65" ht="12.75">
      <c r="A65" s="57"/>
    </row>
    <row r="66" spans="1:4" ht="12.75">
      <c r="A66" s="57"/>
      <c r="B66" s="104" t="s">
        <v>2</v>
      </c>
      <c r="C66" s="81">
        <f>+C25</f>
        <v>30</v>
      </c>
      <c r="D66" s="80"/>
    </row>
    <row r="67" spans="1:4" ht="12.75">
      <c r="A67" s="57"/>
      <c r="B67" s="105" t="s">
        <v>3</v>
      </c>
      <c r="C67" s="82">
        <v>0.75</v>
      </c>
      <c r="D67" s="80"/>
    </row>
    <row r="68" spans="1:4" ht="12.75">
      <c r="A68" s="57"/>
      <c r="B68" s="106" t="s">
        <v>10</v>
      </c>
      <c r="C68" s="81">
        <f>+C66*C67</f>
        <v>22.5</v>
      </c>
      <c r="D68" s="80"/>
    </row>
    <row r="69" spans="1:4" ht="12.75">
      <c r="A69" s="57"/>
      <c r="B69" s="104" t="str">
        <f>+B20</f>
        <v>Non-cancellable Lease term (years)</v>
      </c>
      <c r="C69" s="81">
        <f>+C20</f>
        <v>7</v>
      </c>
      <c r="D69" s="80"/>
    </row>
    <row r="70" spans="1:4" ht="13.5" thickBot="1">
      <c r="A70" s="57"/>
      <c r="B70" s="104" t="s">
        <v>4</v>
      </c>
      <c r="C70" s="83">
        <f>+C68-C69</f>
        <v>15.5</v>
      </c>
      <c r="D70" s="84" t="str">
        <f>IF(C70&lt;0,"   Answer YES","   Answer NO")</f>
        <v>   Answer NO</v>
      </c>
    </row>
    <row r="71" ht="13.5" thickTop="1">
      <c r="A71" s="57"/>
    </row>
    <row r="72" spans="1:2" ht="12.75">
      <c r="A72" s="57"/>
      <c r="B72" s="103" t="s">
        <v>5</v>
      </c>
    </row>
    <row r="73" ht="12.75">
      <c r="A73" s="57"/>
    </row>
    <row r="74" spans="1:2" ht="12.75">
      <c r="A74" s="70" t="s">
        <v>6</v>
      </c>
      <c r="B74" s="102" t="s">
        <v>64</v>
      </c>
    </row>
    <row r="75" spans="1:2" ht="12.75">
      <c r="A75" s="144" t="s">
        <v>77</v>
      </c>
      <c r="B75" s="78" t="s">
        <v>29</v>
      </c>
    </row>
    <row r="76" spans="1:2" ht="12.75">
      <c r="A76" s="57"/>
      <c r="B76" s="78" t="s">
        <v>30</v>
      </c>
    </row>
    <row r="77" ht="12.75">
      <c r="A77" s="57"/>
    </row>
    <row r="78" spans="1:5" ht="25.5">
      <c r="A78" s="57"/>
      <c r="B78" s="101" t="s">
        <v>93</v>
      </c>
      <c r="C78" s="85">
        <f>+C27</f>
        <v>450000</v>
      </c>
      <c r="D78" s="80"/>
      <c r="E78" s="78"/>
    </row>
    <row r="79" spans="1:4" ht="12.75">
      <c r="A79" s="57"/>
      <c r="B79" s="105" t="s">
        <v>14</v>
      </c>
      <c r="C79" s="82">
        <v>0.9</v>
      </c>
      <c r="D79" s="80"/>
    </row>
    <row r="80" spans="1:4" ht="25.5">
      <c r="A80" s="57"/>
      <c r="B80" s="107" t="s">
        <v>94</v>
      </c>
      <c r="C80" s="86">
        <f>+C78*C79</f>
        <v>405000</v>
      </c>
      <c r="D80" s="80"/>
    </row>
    <row r="81" spans="1:5" ht="63.75">
      <c r="A81" s="57"/>
      <c r="B81" s="104" t="s">
        <v>13</v>
      </c>
      <c r="C81" s="86">
        <f>-PV(C31,C20,C21)</f>
        <v>429920.9531117463</v>
      </c>
      <c r="D81" s="80"/>
      <c r="E81" s="137" t="s">
        <v>103</v>
      </c>
    </row>
    <row r="82" spans="1:4" ht="13.5" thickBot="1">
      <c r="A82" s="57"/>
      <c r="B82" s="104" t="s">
        <v>4</v>
      </c>
      <c r="C82" s="87">
        <f>+C80-C81</f>
        <v>-24920.95311174629</v>
      </c>
      <c r="D82" s="84" t="str">
        <f>IF(C82&lt;0,"   Answer YES","   Answer NO")</f>
        <v>   Answer YES</v>
      </c>
    </row>
    <row r="83" ht="13.5" thickTop="1">
      <c r="A83" s="57"/>
    </row>
    <row r="84" spans="1:2" ht="12.75">
      <c r="A84" s="57"/>
      <c r="B84" s="103" t="s">
        <v>5</v>
      </c>
    </row>
    <row r="86" ht="12.75">
      <c r="B86" s="118" t="s">
        <v>120</v>
      </c>
    </row>
    <row r="88" spans="2:5" ht="12.75">
      <c r="B88" s="98" t="s">
        <v>116</v>
      </c>
      <c r="E88" s="64"/>
    </row>
    <row r="90" spans="2:5" ht="63.75">
      <c r="B90" s="79" t="s">
        <v>117</v>
      </c>
      <c r="E90" s="78"/>
    </row>
    <row r="91" spans="2:5" ht="51.75" thickBot="1">
      <c r="B91" s="101" t="s">
        <v>119</v>
      </c>
      <c r="C91" s="117">
        <f>IF(C81&lt;C27,C81,C27)</f>
        <v>429920.9531117463</v>
      </c>
      <c r="E91" s="137" t="s">
        <v>118</v>
      </c>
    </row>
    <row r="92" ht="13.5" thickTop="1"/>
    <row r="94" ht="12.75">
      <c r="A94" s="96" t="s">
        <v>67</v>
      </c>
    </row>
    <row r="95" spans="3:5" ht="12.75">
      <c r="C95" s="108" t="s">
        <v>68</v>
      </c>
      <c r="E95" s="71" t="s">
        <v>77</v>
      </c>
    </row>
    <row r="96" spans="3:5" ht="12.75">
      <c r="C96" s="98"/>
      <c r="E96" s="64"/>
    </row>
    <row r="97" spans="3:5" ht="12.75">
      <c r="C97" s="109" t="s">
        <v>70</v>
      </c>
      <c r="E97" s="62" t="s">
        <v>185</v>
      </c>
    </row>
    <row r="98" spans="3:5" ht="12.75">
      <c r="C98" s="109"/>
      <c r="E98" s="64"/>
    </row>
    <row r="99" spans="3:5" ht="12.75">
      <c r="C99" s="109" t="s">
        <v>69</v>
      </c>
      <c r="E99" s="146">
        <v>37909</v>
      </c>
    </row>
    <row r="100" spans="3:5" ht="12.75">
      <c r="C100" s="109"/>
      <c r="E100" s="64"/>
    </row>
    <row r="101" spans="3:5" ht="12.75">
      <c r="C101" s="109" t="s">
        <v>71</v>
      </c>
      <c r="E101" s="62"/>
    </row>
    <row r="102" ht="12.75">
      <c r="E102" s="62"/>
    </row>
    <row r="103" ht="12.75">
      <c r="E103" s="62"/>
    </row>
    <row r="104" ht="12.75">
      <c r="E104" s="62"/>
    </row>
    <row r="105" ht="12.75">
      <c r="E105" s="64"/>
    </row>
    <row r="106" ht="12.75">
      <c r="E106" s="78"/>
    </row>
    <row r="108" ht="12.75">
      <c r="E108" s="78"/>
    </row>
  </sheetData>
  <printOptions/>
  <pageMargins left="0.5" right="0.5" top="1" bottom="1" header="0.5" footer="0.5"/>
  <pageSetup fitToHeight="3" fitToWidth="1" horizontalDpi="300" verticalDpi="300" orientation="portrait" scale="95" r:id="rId1"/>
  <headerFooter alignWithMargins="0">
    <oddFooter>&amp;LFile: &amp;F
Tab: &amp;A&amp;CPage &amp;P of &amp;N&amp;R&amp;D  &amp;T</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I91"/>
  <sheetViews>
    <sheetView workbookViewId="0" topLeftCell="A1">
      <selection activeCell="B97" sqref="B97"/>
    </sheetView>
  </sheetViews>
  <sheetFormatPr defaultColWidth="9.140625" defaultRowHeight="12.75"/>
  <cols>
    <col min="1" max="1" width="9.7109375" style="3" customWidth="1"/>
    <col min="2" max="2" width="36.8515625" style="0" customWidth="1"/>
    <col min="3" max="3" width="11.8515625" style="0" bestFit="1" customWidth="1"/>
    <col min="5" max="5" width="31.28125" style="4" customWidth="1"/>
    <col min="9" max="9" width="9.57421875" style="0" customWidth="1"/>
  </cols>
  <sheetData>
    <row r="1" spans="2:9" ht="18">
      <c r="B1" s="33" t="s">
        <v>38</v>
      </c>
      <c r="C1" s="20"/>
      <c r="D1" s="20"/>
      <c r="E1" s="22"/>
      <c r="F1" s="20"/>
      <c r="G1" s="20"/>
      <c r="H1" s="20"/>
      <c r="I1" s="20"/>
    </row>
    <row r="2" spans="2:9" ht="12.75">
      <c r="B2" s="1"/>
      <c r="C2" s="1"/>
      <c r="D2" s="1"/>
      <c r="E2" s="21"/>
      <c r="F2" s="1"/>
      <c r="G2" s="1"/>
      <c r="H2" s="1"/>
      <c r="I2" s="1"/>
    </row>
    <row r="3" spans="1:9" ht="12.75">
      <c r="A3" s="1" t="s">
        <v>27</v>
      </c>
      <c r="C3" s="1"/>
      <c r="D3" s="1"/>
      <c r="E3" s="21"/>
      <c r="F3" s="1"/>
      <c r="G3" s="1"/>
      <c r="H3" s="1"/>
      <c r="I3" s="1"/>
    </row>
    <row r="4" spans="2:9" ht="12.75">
      <c r="B4" s="1"/>
      <c r="C4" s="1"/>
      <c r="D4" s="1"/>
      <c r="E4" s="21"/>
      <c r="F4" s="1"/>
      <c r="G4" s="1"/>
      <c r="H4" s="1"/>
      <c r="I4" s="1"/>
    </row>
    <row r="5" spans="1:9" ht="12.75">
      <c r="A5" s="5" t="s">
        <v>23</v>
      </c>
      <c r="C5" s="1"/>
      <c r="D5" s="1"/>
      <c r="E5" s="21"/>
      <c r="F5" s="1"/>
      <c r="G5" s="1"/>
      <c r="H5" s="1"/>
      <c r="I5" s="1"/>
    </row>
    <row r="6" spans="1:9" ht="12.75">
      <c r="A6" s="5" t="s">
        <v>26</v>
      </c>
      <c r="C6" s="1"/>
      <c r="D6" s="1"/>
      <c r="E6" s="21"/>
      <c r="F6" s="1"/>
      <c r="G6" s="1"/>
      <c r="H6" s="1"/>
      <c r="I6" s="1"/>
    </row>
    <row r="7" spans="2:9" ht="12.75">
      <c r="B7" s="5"/>
      <c r="C7" s="1"/>
      <c r="D7" s="1"/>
      <c r="E7" s="21"/>
      <c r="F7" s="1"/>
      <c r="G7" s="1"/>
      <c r="H7" s="1"/>
      <c r="I7" s="1"/>
    </row>
    <row r="8" spans="1:9" ht="12.75">
      <c r="A8" s="30" t="s">
        <v>9</v>
      </c>
      <c r="C8" s="1"/>
      <c r="D8" s="1"/>
      <c r="E8" s="21"/>
      <c r="F8" s="1"/>
      <c r="G8" s="1"/>
      <c r="H8" s="1"/>
      <c r="I8" s="1"/>
    </row>
    <row r="9" spans="1:9" ht="12.75">
      <c r="A9" s="31" t="s">
        <v>66</v>
      </c>
      <c r="C9" s="1"/>
      <c r="D9" s="1"/>
      <c r="E9" s="21"/>
      <c r="F9" s="1"/>
      <c r="G9" s="1"/>
      <c r="H9" s="1"/>
      <c r="I9" s="1"/>
    </row>
    <row r="10" spans="2:9" ht="25.5">
      <c r="B10" s="29" t="s">
        <v>39</v>
      </c>
      <c r="C10" s="35"/>
      <c r="D10" s="35"/>
      <c r="E10" s="34" t="s">
        <v>41</v>
      </c>
      <c r="F10" s="1"/>
      <c r="G10" s="1"/>
      <c r="H10" s="1"/>
      <c r="I10" s="1"/>
    </row>
    <row r="11" spans="2:9" ht="12.75">
      <c r="B11" s="29" t="s">
        <v>40</v>
      </c>
      <c r="C11" s="1"/>
      <c r="D11" s="1"/>
      <c r="E11" s="36">
        <v>37401</v>
      </c>
      <c r="F11" s="1"/>
      <c r="G11" s="1"/>
      <c r="H11" s="1"/>
      <c r="I11" s="1"/>
    </row>
    <row r="12" spans="2:9" ht="12.75">
      <c r="B12" s="6"/>
      <c r="C12" s="1"/>
      <c r="D12" s="1"/>
      <c r="E12" s="21"/>
      <c r="F12" s="1"/>
      <c r="G12" s="1"/>
      <c r="H12" s="1"/>
      <c r="I12" s="1"/>
    </row>
    <row r="13" spans="2:9" ht="12.75">
      <c r="B13" s="29" t="s">
        <v>22</v>
      </c>
      <c r="C13" s="1"/>
      <c r="D13" s="1"/>
      <c r="E13" s="21"/>
      <c r="F13" s="1"/>
      <c r="G13" s="1"/>
      <c r="H13" s="1"/>
      <c r="I13" s="1"/>
    </row>
    <row r="14" spans="2:5" ht="89.25">
      <c r="B14" s="4" t="s">
        <v>15</v>
      </c>
      <c r="C14" s="23">
        <v>5</v>
      </c>
      <c r="E14" s="37" t="s">
        <v>99</v>
      </c>
    </row>
    <row r="15" spans="2:3" ht="12.75">
      <c r="B15" s="4" t="s">
        <v>8</v>
      </c>
      <c r="C15" s="24">
        <v>27500</v>
      </c>
    </row>
    <row r="16" spans="2:5" ht="38.25">
      <c r="B16" s="4" t="s">
        <v>18</v>
      </c>
      <c r="C16" s="25">
        <v>1750</v>
      </c>
      <c r="E16" s="4" t="s">
        <v>19</v>
      </c>
    </row>
    <row r="17" spans="2:3" ht="12.75">
      <c r="B17" s="4"/>
      <c r="C17" s="2"/>
    </row>
    <row r="18" spans="2:3" ht="12.75">
      <c r="B18" s="52" t="s">
        <v>16</v>
      </c>
      <c r="C18" s="2"/>
    </row>
    <row r="19" spans="2:3" ht="25.5">
      <c r="B19" s="4" t="s">
        <v>43</v>
      </c>
      <c r="C19" s="23">
        <v>8</v>
      </c>
    </row>
    <row r="20" spans="2:5" ht="12.75">
      <c r="B20" s="4" t="s">
        <v>44</v>
      </c>
      <c r="C20" s="23">
        <v>0</v>
      </c>
      <c r="E20" s="37" t="s">
        <v>47</v>
      </c>
    </row>
    <row r="21" spans="2:3" ht="25.5">
      <c r="B21" s="4" t="s">
        <v>96</v>
      </c>
      <c r="C21" s="24">
        <v>125000</v>
      </c>
    </row>
    <row r="22" spans="2:3" ht="25.5">
      <c r="B22" s="37" t="s">
        <v>92</v>
      </c>
      <c r="C22" s="24">
        <v>25000</v>
      </c>
    </row>
    <row r="23" spans="2:3" ht="12.75">
      <c r="B23" s="4"/>
      <c r="C23" s="2"/>
    </row>
    <row r="24" spans="2:3" ht="12.75">
      <c r="B24" s="52" t="s">
        <v>17</v>
      </c>
      <c r="C24" s="2"/>
    </row>
    <row r="25" spans="2:5" ht="76.5">
      <c r="B25" s="4" t="s">
        <v>7</v>
      </c>
      <c r="C25" s="26">
        <v>0.0401</v>
      </c>
      <c r="E25" s="4" t="s">
        <v>31</v>
      </c>
    </row>
    <row r="26" ht="12.75">
      <c r="C26" s="2"/>
    </row>
    <row r="27" ht="12.75">
      <c r="C27" s="2"/>
    </row>
    <row r="28" spans="1:3" ht="12.75">
      <c r="A28" s="31" t="s">
        <v>65</v>
      </c>
      <c r="C28" s="2"/>
    </row>
    <row r="30" spans="1:2" ht="12.75">
      <c r="A30" s="7" t="s">
        <v>74</v>
      </c>
      <c r="B30" s="32" t="s">
        <v>60</v>
      </c>
    </row>
    <row r="31" ht="12.75">
      <c r="B31" t="s">
        <v>0</v>
      </c>
    </row>
    <row r="32" ht="12.75">
      <c r="B32" t="s">
        <v>12</v>
      </c>
    </row>
    <row r="34" spans="1:2" ht="12.75">
      <c r="A34" s="47" t="s">
        <v>75</v>
      </c>
      <c r="B34" s="32" t="s">
        <v>61</v>
      </c>
    </row>
    <row r="35" ht="12.75">
      <c r="B35" t="s">
        <v>1</v>
      </c>
    </row>
    <row r="37" spans="2:3" ht="12.75">
      <c r="B37" t="s">
        <v>18</v>
      </c>
      <c r="C37" s="28">
        <f>+C16</f>
        <v>1750</v>
      </c>
    </row>
    <row r="38" spans="2:3" ht="12.75">
      <c r="B38" t="s">
        <v>21</v>
      </c>
      <c r="C38" s="27">
        <f>+C22</f>
        <v>25000</v>
      </c>
    </row>
    <row r="39" ht="12.75">
      <c r="C39" s="27"/>
    </row>
    <row r="40" spans="2:3" ht="12.75">
      <c r="B40" s="8" t="s">
        <v>72</v>
      </c>
      <c r="C40" s="27"/>
    </row>
    <row r="41" spans="2:3" ht="12.75">
      <c r="B41" s="8" t="s">
        <v>24</v>
      </c>
      <c r="C41" s="1"/>
    </row>
    <row r="42" spans="2:3" ht="12.75">
      <c r="B42" s="8"/>
      <c r="C42" s="1"/>
    </row>
    <row r="43" spans="2:3" ht="12.75">
      <c r="B43" t="s">
        <v>25</v>
      </c>
      <c r="C43" s="1"/>
    </row>
    <row r="44" spans="2:3" ht="12.75">
      <c r="B44" t="s">
        <v>32</v>
      </c>
      <c r="C44" s="1"/>
    </row>
    <row r="45" ht="12.75">
      <c r="B45" t="s">
        <v>33</v>
      </c>
    </row>
    <row r="46" ht="12.75">
      <c r="B46" t="s">
        <v>34</v>
      </c>
    </row>
    <row r="48" ht="12.75">
      <c r="B48" s="32" t="s">
        <v>62</v>
      </c>
    </row>
    <row r="49" ht="12.75">
      <c r="B49" t="s">
        <v>49</v>
      </c>
    </row>
    <row r="51" spans="2:3" ht="12.75">
      <c r="B51" t="s">
        <v>45</v>
      </c>
      <c r="C51" s="38">
        <f>+C19</f>
        <v>8</v>
      </c>
    </row>
    <row r="52" spans="2:3" ht="12.75">
      <c r="B52" t="s">
        <v>46</v>
      </c>
      <c r="C52" s="39">
        <f>+C20</f>
        <v>0</v>
      </c>
    </row>
    <row r="53" spans="2:3" ht="13.5" thickBot="1">
      <c r="B53" t="s">
        <v>73</v>
      </c>
      <c r="C53" s="43">
        <f>+C51-C52</f>
        <v>8</v>
      </c>
    </row>
    <row r="54" ht="13.5" thickTop="1">
      <c r="C54" s="42"/>
    </row>
    <row r="55" spans="2:4" ht="13.5" thickBot="1">
      <c r="B55" t="s">
        <v>48</v>
      </c>
      <c r="C55" s="44">
        <f>+C53/C51</f>
        <v>1</v>
      </c>
      <c r="D55" s="9" t="str">
        <f>IF(C55&gt;0.25,"Continue to Steps 3 and 4","Answer NO to Steps 3 and 4")</f>
        <v>Continue to Steps 3 and 4</v>
      </c>
    </row>
    <row r="56" ht="13.5" thickTop="1"/>
    <row r="57" spans="1:2" ht="12.75">
      <c r="A57" s="7" t="s">
        <v>76</v>
      </c>
      <c r="B57" s="32" t="s">
        <v>63</v>
      </c>
    </row>
    <row r="58" ht="12.75">
      <c r="B58" t="s">
        <v>28</v>
      </c>
    </row>
    <row r="60" spans="2:4" ht="12.75">
      <c r="B60" s="17" t="s">
        <v>2</v>
      </c>
      <c r="C60" s="15">
        <f>+C19</f>
        <v>8</v>
      </c>
      <c r="D60" s="9"/>
    </row>
    <row r="61" spans="2:4" ht="12.75">
      <c r="B61" s="18" t="s">
        <v>3</v>
      </c>
      <c r="C61" s="11">
        <v>0.75</v>
      </c>
      <c r="D61" s="9"/>
    </row>
    <row r="62" spans="2:4" ht="12.75">
      <c r="B62" s="19" t="s">
        <v>10</v>
      </c>
      <c r="C62" s="15">
        <f>+C60*C61</f>
        <v>6</v>
      </c>
      <c r="D62" s="9"/>
    </row>
    <row r="63" spans="2:4" ht="12.75">
      <c r="B63" s="17" t="str">
        <f>+B14</f>
        <v>Non-cancellable Lease term (years)</v>
      </c>
      <c r="C63" s="15">
        <f>+C14</f>
        <v>5</v>
      </c>
      <c r="D63" s="9"/>
    </row>
    <row r="64" spans="2:4" ht="13.5" thickBot="1">
      <c r="B64" s="17" t="s">
        <v>4</v>
      </c>
      <c r="C64" s="16">
        <f>+C62-C63</f>
        <v>1</v>
      </c>
      <c r="D64" s="14" t="str">
        <f>IF(C64&gt;0,"   Answer NO","   Answer YES")</f>
        <v>   Answer NO</v>
      </c>
    </row>
    <row r="65" ht="13.5" thickTop="1"/>
    <row r="66" ht="12.75">
      <c r="B66" s="8" t="s">
        <v>11</v>
      </c>
    </row>
    <row r="68" spans="1:2" ht="12.75">
      <c r="A68" s="47" t="s">
        <v>75</v>
      </c>
      <c r="B68" s="32" t="s">
        <v>64</v>
      </c>
    </row>
    <row r="69" ht="12.75">
      <c r="B69" t="s">
        <v>29</v>
      </c>
    </row>
    <row r="70" ht="12.75">
      <c r="B70" t="s">
        <v>30</v>
      </c>
    </row>
    <row r="72" spans="2:4" ht="25.5">
      <c r="B72" s="37" t="s">
        <v>93</v>
      </c>
      <c r="C72" s="10">
        <f>+C21</f>
        <v>125000</v>
      </c>
      <c r="D72" s="9"/>
    </row>
    <row r="73" spans="2:4" ht="12.75">
      <c r="B73" s="18" t="s">
        <v>14</v>
      </c>
      <c r="C73" s="11">
        <v>0.9</v>
      </c>
      <c r="D73" s="9"/>
    </row>
    <row r="74" spans="2:4" ht="25.5">
      <c r="B74" s="51" t="s">
        <v>94</v>
      </c>
      <c r="C74" s="12">
        <f>+C72*C73</f>
        <v>112500</v>
      </c>
      <c r="D74" s="9"/>
    </row>
    <row r="75" spans="2:5" ht="153">
      <c r="B75" s="37" t="s">
        <v>42</v>
      </c>
      <c r="C75" s="12">
        <f>-PV(C25,C14,C15)</f>
        <v>122390.7295483489</v>
      </c>
      <c r="D75" s="9"/>
      <c r="E75" s="37" t="s">
        <v>95</v>
      </c>
    </row>
    <row r="76" spans="2:4" ht="13.5" thickBot="1">
      <c r="B76" s="17" t="s">
        <v>4</v>
      </c>
      <c r="C76" s="13">
        <f>+C74-C75</f>
        <v>-9890.7295483489</v>
      </c>
      <c r="D76" s="14" t="str">
        <f>IF(C76&gt;0,"   Answer NO","   Answer YES")</f>
        <v>   Answer YES</v>
      </c>
    </row>
    <row r="77" ht="13.5" thickTop="1"/>
    <row r="78" ht="12.75">
      <c r="B78" s="8" t="s">
        <v>5</v>
      </c>
    </row>
    <row r="81" ht="12.75">
      <c r="A81" s="31" t="s">
        <v>67</v>
      </c>
    </row>
    <row r="82" spans="3:5" ht="12.75">
      <c r="C82" s="45" t="s">
        <v>68</v>
      </c>
      <c r="E82" s="41" t="s">
        <v>77</v>
      </c>
    </row>
    <row r="83" ht="12.75">
      <c r="C83" s="6"/>
    </row>
    <row r="84" spans="3:5" ht="12.75">
      <c r="C84" s="46" t="s">
        <v>70</v>
      </c>
      <c r="E84" s="34" t="s">
        <v>89</v>
      </c>
    </row>
    <row r="85" ht="12.75">
      <c r="C85" s="46"/>
    </row>
    <row r="86" spans="3:5" ht="12.75">
      <c r="C86" s="46" t="s">
        <v>69</v>
      </c>
      <c r="E86" s="48">
        <v>37427</v>
      </c>
    </row>
    <row r="87" ht="12.75">
      <c r="C87" s="46"/>
    </row>
    <row r="88" spans="3:5" ht="114.75">
      <c r="C88" s="46" t="s">
        <v>71</v>
      </c>
      <c r="E88" s="34" t="s">
        <v>97</v>
      </c>
    </row>
    <row r="89" ht="51">
      <c r="E89" s="53" t="s">
        <v>98</v>
      </c>
    </row>
    <row r="90" ht="12.75">
      <c r="E90" s="54"/>
    </row>
    <row r="91" ht="12.75">
      <c r="E91" s="54"/>
    </row>
  </sheetData>
  <printOptions/>
  <pageMargins left="0.5" right="0.5" top="0.75" bottom="1" header="0.5" footer="0.5"/>
  <pageSetup fitToHeight="3" fitToWidth="1" horizontalDpi="300" verticalDpi="300" orientation="portrait" scale="98" r:id="rId1"/>
  <headerFooter alignWithMargins="0">
    <oddFooter>&amp;LFile: &amp;F
Tab: &amp;A&amp;CPage &amp;P of &amp;N&amp;R&amp;D  &amp;T</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I91"/>
  <sheetViews>
    <sheetView workbookViewId="0" topLeftCell="A8">
      <selection activeCell="I14" sqref="I14"/>
    </sheetView>
  </sheetViews>
  <sheetFormatPr defaultColWidth="9.140625" defaultRowHeight="12.75"/>
  <cols>
    <col min="1" max="1" width="9.7109375" style="3" customWidth="1"/>
    <col min="2" max="2" width="36.8515625" style="0" customWidth="1"/>
    <col min="3" max="3" width="11.8515625" style="0" bestFit="1" customWidth="1"/>
    <col min="5" max="5" width="31.28125" style="4" customWidth="1"/>
    <col min="9" max="9" width="9.57421875" style="0" customWidth="1"/>
  </cols>
  <sheetData>
    <row r="1" spans="2:9" ht="18">
      <c r="B1" s="33" t="s">
        <v>38</v>
      </c>
      <c r="C1" s="20"/>
      <c r="D1" s="20"/>
      <c r="E1" s="22"/>
      <c r="F1" s="20"/>
      <c r="G1" s="20"/>
      <c r="H1" s="20"/>
      <c r="I1" s="20"/>
    </row>
    <row r="2" spans="2:9" ht="12.75">
      <c r="B2" s="1"/>
      <c r="C2" s="1"/>
      <c r="D2" s="1"/>
      <c r="E2" s="21"/>
      <c r="F2" s="1"/>
      <c r="G2" s="1"/>
      <c r="H2" s="1"/>
      <c r="I2" s="1"/>
    </row>
    <row r="3" spans="1:9" ht="12.75">
      <c r="A3" s="1" t="s">
        <v>27</v>
      </c>
      <c r="C3" s="1"/>
      <c r="D3" s="1"/>
      <c r="E3" s="21"/>
      <c r="F3" s="1"/>
      <c r="G3" s="1"/>
      <c r="H3" s="1"/>
      <c r="I3" s="1"/>
    </row>
    <row r="4" spans="2:9" ht="12.75">
      <c r="B4" s="1"/>
      <c r="C4" s="1"/>
      <c r="D4" s="1"/>
      <c r="E4" s="21"/>
      <c r="F4" s="1"/>
      <c r="G4" s="1"/>
      <c r="H4" s="1"/>
      <c r="I4" s="1"/>
    </row>
    <row r="5" spans="1:9" ht="12.75">
      <c r="A5" s="5" t="s">
        <v>23</v>
      </c>
      <c r="C5" s="1"/>
      <c r="D5" s="1"/>
      <c r="E5" s="21"/>
      <c r="F5" s="1"/>
      <c r="G5" s="1"/>
      <c r="H5" s="1"/>
      <c r="I5" s="1"/>
    </row>
    <row r="6" spans="1:9" ht="12.75">
      <c r="A6" s="5" t="s">
        <v>26</v>
      </c>
      <c r="C6" s="1"/>
      <c r="D6" s="1"/>
      <c r="E6" s="21"/>
      <c r="F6" s="1"/>
      <c r="G6" s="1"/>
      <c r="H6" s="1"/>
      <c r="I6" s="1"/>
    </row>
    <row r="7" spans="2:9" ht="12.75">
      <c r="B7" s="5"/>
      <c r="C7" s="1"/>
      <c r="D7" s="1"/>
      <c r="E7" s="21"/>
      <c r="F7" s="1"/>
      <c r="G7" s="1"/>
      <c r="H7" s="1"/>
      <c r="I7" s="1"/>
    </row>
    <row r="8" spans="1:9" ht="12.75">
      <c r="A8" s="30" t="s">
        <v>9</v>
      </c>
      <c r="C8" s="1"/>
      <c r="D8" s="1"/>
      <c r="E8" s="21"/>
      <c r="F8" s="1"/>
      <c r="G8" s="1"/>
      <c r="H8" s="1"/>
      <c r="I8" s="1"/>
    </row>
    <row r="9" spans="1:9" ht="12.75">
      <c r="A9" s="31" t="s">
        <v>66</v>
      </c>
      <c r="C9" s="1"/>
      <c r="D9" s="1"/>
      <c r="E9" s="21"/>
      <c r="F9" s="1"/>
      <c r="G9" s="1"/>
      <c r="H9" s="1"/>
      <c r="I9" s="1"/>
    </row>
    <row r="10" spans="2:9" ht="25.5">
      <c r="B10" s="29" t="s">
        <v>39</v>
      </c>
      <c r="C10" s="35"/>
      <c r="D10" s="35"/>
      <c r="E10" s="34" t="s">
        <v>59</v>
      </c>
      <c r="F10" s="1"/>
      <c r="G10" s="1"/>
      <c r="H10" s="1"/>
      <c r="I10" s="1"/>
    </row>
    <row r="11" spans="2:9" ht="12.75">
      <c r="B11" s="29" t="s">
        <v>40</v>
      </c>
      <c r="C11" s="1"/>
      <c r="D11" s="1"/>
      <c r="E11" s="36">
        <v>37401</v>
      </c>
      <c r="F11" s="1"/>
      <c r="G11" s="1"/>
      <c r="H11" s="1"/>
      <c r="I11" s="1"/>
    </row>
    <row r="12" spans="2:9" ht="12.75">
      <c r="B12" s="6"/>
      <c r="C12" s="1"/>
      <c r="D12" s="1"/>
      <c r="E12" s="21"/>
      <c r="F12" s="1"/>
      <c r="G12" s="1"/>
      <c r="H12" s="1"/>
      <c r="I12" s="1"/>
    </row>
    <row r="13" spans="2:9" ht="12.75">
      <c r="B13" s="29" t="s">
        <v>22</v>
      </c>
      <c r="C13" s="1"/>
      <c r="D13" s="1"/>
      <c r="E13" s="21"/>
      <c r="F13" s="1"/>
      <c r="G13" s="1"/>
      <c r="H13" s="1"/>
      <c r="I13" s="1"/>
    </row>
    <row r="14" spans="2:5" ht="89.25">
      <c r="B14" s="4" t="s">
        <v>15</v>
      </c>
      <c r="C14" s="23">
        <v>3</v>
      </c>
      <c r="E14" s="37" t="s">
        <v>99</v>
      </c>
    </row>
    <row r="15" spans="2:3" ht="12.75">
      <c r="B15" s="4" t="s">
        <v>8</v>
      </c>
      <c r="C15" s="24">
        <v>12000</v>
      </c>
    </row>
    <row r="16" spans="2:5" ht="38.25">
      <c r="B16" s="4" t="s">
        <v>18</v>
      </c>
      <c r="C16" s="25" t="s">
        <v>20</v>
      </c>
      <c r="E16" s="4" t="s">
        <v>19</v>
      </c>
    </row>
    <row r="17" spans="2:3" ht="12.75">
      <c r="B17" s="4"/>
      <c r="C17" s="2"/>
    </row>
    <row r="18" spans="2:3" ht="12.75">
      <c r="B18" s="52" t="s">
        <v>16</v>
      </c>
      <c r="C18" s="2"/>
    </row>
    <row r="19" spans="2:3" ht="25.5">
      <c r="B19" s="4" t="s">
        <v>43</v>
      </c>
      <c r="C19" s="23">
        <v>5</v>
      </c>
    </row>
    <row r="20" spans="2:5" ht="12.75">
      <c r="B20" s="4" t="s">
        <v>44</v>
      </c>
      <c r="C20" s="23">
        <v>4.5</v>
      </c>
      <c r="E20" s="37" t="s">
        <v>47</v>
      </c>
    </row>
    <row r="21" spans="2:3" ht="25.5">
      <c r="B21" s="4" t="s">
        <v>96</v>
      </c>
      <c r="C21" s="24">
        <v>25000</v>
      </c>
    </row>
    <row r="22" spans="2:3" ht="25.5">
      <c r="B22" s="37" t="s">
        <v>92</v>
      </c>
      <c r="C22" s="24">
        <v>7500</v>
      </c>
    </row>
    <row r="23" spans="2:3" ht="12.75">
      <c r="B23" s="4"/>
      <c r="C23" s="2"/>
    </row>
    <row r="24" spans="2:3" ht="12.75">
      <c r="B24" s="52" t="s">
        <v>17</v>
      </c>
      <c r="C24" s="2"/>
    </row>
    <row r="25" spans="2:5" ht="76.5">
      <c r="B25" s="4" t="s">
        <v>7</v>
      </c>
      <c r="C25" s="26">
        <v>0.0207</v>
      </c>
      <c r="E25" s="4" t="s">
        <v>31</v>
      </c>
    </row>
    <row r="26" ht="12.75">
      <c r="C26" s="2"/>
    </row>
    <row r="27" ht="12.75">
      <c r="C27" s="2"/>
    </row>
    <row r="28" spans="1:3" ht="12.75">
      <c r="A28" s="31" t="s">
        <v>65</v>
      </c>
      <c r="C28" s="2"/>
    </row>
    <row r="30" spans="1:2" ht="12.75">
      <c r="A30" s="7" t="s">
        <v>76</v>
      </c>
      <c r="B30" s="32" t="s">
        <v>60</v>
      </c>
    </row>
    <row r="31" ht="12.75">
      <c r="B31" t="s">
        <v>0</v>
      </c>
    </row>
    <row r="32" ht="12.75">
      <c r="B32" t="s">
        <v>12</v>
      </c>
    </row>
    <row r="34" spans="1:2" ht="12.75">
      <c r="A34" s="7" t="s">
        <v>76</v>
      </c>
      <c r="B34" s="32" t="s">
        <v>61</v>
      </c>
    </row>
    <row r="35" ht="12.75">
      <c r="B35" t="s">
        <v>1</v>
      </c>
    </row>
    <row r="37" spans="2:3" ht="12.75">
      <c r="B37" t="s">
        <v>18</v>
      </c>
      <c r="C37" s="28" t="str">
        <f>+C16</f>
        <v>N/A</v>
      </c>
    </row>
    <row r="38" spans="2:3" ht="12.75">
      <c r="B38" t="s">
        <v>21</v>
      </c>
      <c r="C38" s="27">
        <f>+C22</f>
        <v>7500</v>
      </c>
    </row>
    <row r="39" ht="12.75">
      <c r="C39" s="27"/>
    </row>
    <row r="40" spans="2:3" ht="12.75">
      <c r="B40" s="8" t="s">
        <v>72</v>
      </c>
      <c r="C40" s="27"/>
    </row>
    <row r="41" spans="2:3" ht="12.75">
      <c r="B41" s="8" t="s">
        <v>24</v>
      </c>
      <c r="C41" s="1"/>
    </row>
    <row r="42" spans="2:3" ht="12.75">
      <c r="B42" s="8"/>
      <c r="C42" s="1"/>
    </row>
    <row r="43" spans="2:3" ht="12.75">
      <c r="B43" t="s">
        <v>25</v>
      </c>
      <c r="C43" s="1"/>
    </row>
    <row r="44" spans="2:3" ht="12.75">
      <c r="B44" t="s">
        <v>32</v>
      </c>
      <c r="C44" s="1"/>
    </row>
    <row r="45" ht="12.75">
      <c r="B45" t="s">
        <v>33</v>
      </c>
    </row>
    <row r="46" ht="12.75">
      <c r="B46" t="s">
        <v>34</v>
      </c>
    </row>
    <row r="48" ht="12.75">
      <c r="B48" s="32" t="s">
        <v>62</v>
      </c>
    </row>
    <row r="49" ht="12.75">
      <c r="B49" t="s">
        <v>49</v>
      </c>
    </row>
    <row r="51" spans="2:3" ht="12.75">
      <c r="B51" t="s">
        <v>45</v>
      </c>
      <c r="C51" s="38">
        <f>+C19</f>
        <v>5</v>
      </c>
    </row>
    <row r="52" spans="2:3" ht="12.75">
      <c r="B52" t="s">
        <v>46</v>
      </c>
      <c r="C52" s="39">
        <f>+C20</f>
        <v>4.5</v>
      </c>
    </row>
    <row r="53" spans="2:3" ht="13.5" thickBot="1">
      <c r="B53" t="s">
        <v>73</v>
      </c>
      <c r="C53" s="43">
        <f>+C51-C52</f>
        <v>0.5</v>
      </c>
    </row>
    <row r="54" ht="13.5" thickTop="1">
      <c r="C54" s="42"/>
    </row>
    <row r="55" spans="2:4" ht="13.5" thickBot="1">
      <c r="B55" t="s">
        <v>48</v>
      </c>
      <c r="C55" s="44">
        <f>+C53/C51</f>
        <v>0.1</v>
      </c>
      <c r="D55" s="9" t="str">
        <f>IF(C55&gt;0.25,"Continue to Steps 3 and 4","Answer NO to Steps 3 and 4")</f>
        <v>Answer NO to Steps 3 and 4</v>
      </c>
    </row>
    <row r="56" ht="13.5" thickTop="1"/>
    <row r="57" spans="1:2" ht="12.75">
      <c r="A57" s="7" t="s">
        <v>74</v>
      </c>
      <c r="B57" s="32" t="s">
        <v>63</v>
      </c>
    </row>
    <row r="58" ht="12.75">
      <c r="B58" t="s">
        <v>28</v>
      </c>
    </row>
    <row r="60" spans="2:4" ht="12.75">
      <c r="B60" s="17" t="s">
        <v>2</v>
      </c>
      <c r="C60" s="15">
        <f>+C19</f>
        <v>5</v>
      </c>
      <c r="D60" s="9"/>
    </row>
    <row r="61" spans="2:4" ht="12.75">
      <c r="B61" s="18" t="s">
        <v>3</v>
      </c>
      <c r="C61" s="11">
        <v>0.75</v>
      </c>
      <c r="D61" s="9"/>
    </row>
    <row r="62" spans="2:4" ht="12.75">
      <c r="B62" s="19" t="s">
        <v>10</v>
      </c>
      <c r="C62" s="15">
        <f>+C60*C61</f>
        <v>3.75</v>
      </c>
      <c r="D62" s="9"/>
    </row>
    <row r="63" spans="2:4" ht="12.75">
      <c r="B63" s="17" t="str">
        <f>+B14</f>
        <v>Non-cancellable Lease term (years)</v>
      </c>
      <c r="C63" s="15">
        <f>+C14</f>
        <v>3</v>
      </c>
      <c r="D63" s="9"/>
    </row>
    <row r="64" spans="2:4" ht="13.5" thickBot="1">
      <c r="B64" s="17" t="s">
        <v>4</v>
      </c>
      <c r="C64" s="16">
        <f>+C62-C63</f>
        <v>0.75</v>
      </c>
      <c r="D64" s="14" t="str">
        <f>IF(C64&gt;0,"   Answer NO","   Answer YES")</f>
        <v>   Answer NO</v>
      </c>
    </row>
    <row r="65" ht="13.5" thickTop="1"/>
    <row r="66" ht="12.75">
      <c r="B66" s="8" t="s">
        <v>11</v>
      </c>
    </row>
    <row r="68" spans="1:2" ht="12.75">
      <c r="A68" s="7" t="s">
        <v>76</v>
      </c>
      <c r="B68" s="32" t="s">
        <v>64</v>
      </c>
    </row>
    <row r="69" ht="12.75">
      <c r="B69" t="s">
        <v>29</v>
      </c>
    </row>
    <row r="70" ht="12.75">
      <c r="B70" t="s">
        <v>30</v>
      </c>
    </row>
    <row r="72" spans="2:4" ht="25.5">
      <c r="B72" s="37" t="s">
        <v>93</v>
      </c>
      <c r="C72" s="10">
        <f>+C21</f>
        <v>25000</v>
      </c>
      <c r="D72" s="9"/>
    </row>
    <row r="73" spans="2:4" ht="12.75">
      <c r="B73" s="18" t="s">
        <v>14</v>
      </c>
      <c r="C73" s="11">
        <v>0.9</v>
      </c>
      <c r="D73" s="9"/>
    </row>
    <row r="74" spans="2:4" ht="25.5">
      <c r="B74" s="51" t="s">
        <v>94</v>
      </c>
      <c r="C74" s="12">
        <f>+C72*C73</f>
        <v>22500</v>
      </c>
      <c r="D74" s="9"/>
    </row>
    <row r="75" spans="2:5" ht="153">
      <c r="B75" s="37" t="s">
        <v>42</v>
      </c>
      <c r="C75" s="12">
        <f>-PV(C25,C14,C15)</f>
        <v>34559.46727051579</v>
      </c>
      <c r="D75" s="9"/>
      <c r="E75" s="37" t="s">
        <v>95</v>
      </c>
    </row>
    <row r="76" spans="2:4" ht="13.5" thickBot="1">
      <c r="B76" s="17" t="s">
        <v>4</v>
      </c>
      <c r="C76" s="13">
        <f>+C74-C75</f>
        <v>-12059.467270515786</v>
      </c>
      <c r="D76" s="14" t="str">
        <f>IF(C76&gt;0,"   Answer NO","   Answer YES")</f>
        <v>   Answer YES</v>
      </c>
    </row>
    <row r="77" ht="13.5" thickTop="1"/>
    <row r="78" ht="12.75">
      <c r="B78" s="8" t="s">
        <v>5</v>
      </c>
    </row>
    <row r="81" ht="12.75">
      <c r="A81" s="31" t="s">
        <v>67</v>
      </c>
    </row>
    <row r="82" spans="3:5" ht="12.75">
      <c r="C82" s="45" t="s">
        <v>68</v>
      </c>
      <c r="E82" s="41" t="s">
        <v>78</v>
      </c>
    </row>
    <row r="83" ht="12.75">
      <c r="C83" s="6"/>
    </row>
    <row r="84" spans="3:5" ht="12.75">
      <c r="C84" s="46" t="s">
        <v>70</v>
      </c>
      <c r="E84" s="34" t="s">
        <v>90</v>
      </c>
    </row>
    <row r="85" ht="12.75">
      <c r="C85" s="46"/>
    </row>
    <row r="86" spans="3:5" ht="12.75">
      <c r="C86" s="46" t="s">
        <v>69</v>
      </c>
      <c r="E86" s="48">
        <v>37427</v>
      </c>
    </row>
    <row r="87" ht="12.75">
      <c r="C87" s="46"/>
    </row>
    <row r="88" spans="3:5" ht="12.75">
      <c r="C88" s="46" t="s">
        <v>71</v>
      </c>
      <c r="E88" s="34"/>
    </row>
    <row r="89" ht="12.75">
      <c r="E89" s="54"/>
    </row>
    <row r="90" ht="12.75">
      <c r="E90" s="54"/>
    </row>
    <row r="91" ht="12.75">
      <c r="E91" s="54"/>
    </row>
  </sheetData>
  <printOptions/>
  <pageMargins left="0.5" right="0.5" top="0.75" bottom="1" header="0.5" footer="0.5"/>
  <pageSetup fitToHeight="3" fitToWidth="1" horizontalDpi="300" verticalDpi="300" orientation="portrait" scale="98" r:id="rId1"/>
  <headerFooter alignWithMargins="0">
    <oddFooter>&amp;LFile: &amp;F
Tab: &amp;A&amp;CPage &amp;P of &amp;N&amp;R&amp;D  &amp;T</oddFooter>
  </headerFooter>
</worksheet>
</file>

<file path=xl/worksheets/sheet8.xml><?xml version="1.0" encoding="utf-8"?>
<worksheet xmlns="http://schemas.openxmlformats.org/spreadsheetml/2006/main" xmlns:r="http://schemas.openxmlformats.org/officeDocument/2006/relationships">
  <dimension ref="B3:B35"/>
  <sheetViews>
    <sheetView workbookViewId="0" topLeftCell="A1">
      <selection activeCell="B30" sqref="B30"/>
    </sheetView>
  </sheetViews>
  <sheetFormatPr defaultColWidth="9.140625" defaultRowHeight="12.75"/>
  <cols>
    <col min="1" max="1" width="3.140625" style="139" customWidth="1"/>
    <col min="2" max="2" width="80.57421875" style="139" customWidth="1"/>
    <col min="3" max="16384" width="9.140625" style="139" customWidth="1"/>
  </cols>
  <sheetData>
    <row r="3" ht="19.5">
      <c r="B3" s="140" t="s">
        <v>162</v>
      </c>
    </row>
    <row r="4" ht="19.5">
      <c r="B4" s="140" t="s">
        <v>161</v>
      </c>
    </row>
    <row r="7" ht="15">
      <c r="B7" s="139" t="s">
        <v>167</v>
      </c>
    </row>
    <row r="8" ht="15">
      <c r="B8" s="139" t="s">
        <v>168</v>
      </c>
    </row>
    <row r="9" ht="15">
      <c r="B9" s="139" t="s">
        <v>169</v>
      </c>
    </row>
    <row r="10" ht="15">
      <c r="B10" s="139" t="s">
        <v>170</v>
      </c>
    </row>
    <row r="12" ht="15">
      <c r="B12" s="139" t="s">
        <v>171</v>
      </c>
    </row>
    <row r="13" ht="15">
      <c r="B13" s="139" t="s">
        <v>172</v>
      </c>
    </row>
    <row r="14" ht="15">
      <c r="B14" s="139" t="s">
        <v>163</v>
      </c>
    </row>
    <row r="15" ht="15">
      <c r="B15" s="139" t="s">
        <v>164</v>
      </c>
    </row>
    <row r="17" ht="15">
      <c r="B17" s="139" t="s">
        <v>173</v>
      </c>
    </row>
    <row r="18" ht="15">
      <c r="B18" s="139" t="s">
        <v>174</v>
      </c>
    </row>
    <row r="19" ht="15">
      <c r="B19" s="139" t="s">
        <v>170</v>
      </c>
    </row>
    <row r="21" ht="15">
      <c r="B21" s="139" t="s">
        <v>175</v>
      </c>
    </row>
    <row r="22" ht="15">
      <c r="B22" s="139" t="s">
        <v>176</v>
      </c>
    </row>
    <row r="23" ht="15">
      <c r="B23" s="139" t="s">
        <v>177</v>
      </c>
    </row>
    <row r="25" ht="15">
      <c r="B25" s="139" t="s">
        <v>165</v>
      </c>
    </row>
    <row r="27" ht="15">
      <c r="B27" s="139" t="s">
        <v>178</v>
      </c>
    </row>
    <row r="28" ht="15">
      <c r="B28" s="139" t="s">
        <v>179</v>
      </c>
    </row>
    <row r="29" ht="15">
      <c r="B29" s="139" t="s">
        <v>180</v>
      </c>
    </row>
    <row r="31" ht="15">
      <c r="B31" s="139" t="s">
        <v>166</v>
      </c>
    </row>
    <row r="33" ht="15">
      <c r="B33" s="139" t="s">
        <v>181</v>
      </c>
    </row>
    <row r="34" ht="15">
      <c r="B34" s="139" t="s">
        <v>182</v>
      </c>
    </row>
    <row r="35" ht="15">
      <c r="B35" s="139" t="s">
        <v>183</v>
      </c>
    </row>
  </sheetData>
  <printOptions/>
  <pageMargins left="0.75" right="0.75" top="1" bottom="1" header="0.5" footer="0.5"/>
  <pageSetup horizontalDpi="600" verticalDpi="600" orientation="portrait" r:id="rId1"/>
  <headerFooter alignWithMargins="0">
    <oddFooter>&amp;LFile:  &amp;F
Tab:  &amp;A&amp;CPage &amp;P of &amp;N&amp;R&amp;D  &amp;T</oddFooter>
  </headerFooter>
</worksheet>
</file>

<file path=xl/worksheets/sheet9.xml><?xml version="1.0" encoding="utf-8"?>
<worksheet xmlns="http://schemas.openxmlformats.org/spreadsheetml/2006/main" xmlns:r="http://schemas.openxmlformats.org/officeDocument/2006/relationships">
  <sheetPr>
    <pageSetUpPr fitToPage="1"/>
  </sheetPr>
  <dimension ref="B2:F55"/>
  <sheetViews>
    <sheetView workbookViewId="0" topLeftCell="A12">
      <selection activeCell="G33" sqref="G33"/>
    </sheetView>
  </sheetViews>
  <sheetFormatPr defaultColWidth="9.140625" defaultRowHeight="12.75"/>
  <cols>
    <col min="1" max="1" width="3.140625" style="0" customWidth="1"/>
    <col min="2" max="4" width="15.140625" style="0" customWidth="1"/>
    <col min="5" max="5" width="15.140625" style="111" customWidth="1"/>
    <col min="6" max="6" width="15.140625" style="3" customWidth="1"/>
    <col min="9" max="9" width="10.00390625" style="0" customWidth="1"/>
    <col min="10" max="11" width="11.28125" style="0" bestFit="1" customWidth="1"/>
    <col min="12" max="12" width="9.28125" style="0" bestFit="1" customWidth="1"/>
  </cols>
  <sheetData>
    <row r="2" ht="12.75">
      <c r="B2" s="6" t="s">
        <v>158</v>
      </c>
    </row>
    <row r="4" ht="12.75">
      <c r="B4" t="s">
        <v>124</v>
      </c>
    </row>
    <row r="5" ht="12.75">
      <c r="B5" t="s">
        <v>125</v>
      </c>
    </row>
    <row r="7" ht="12.75">
      <c r="B7" t="s">
        <v>126</v>
      </c>
    </row>
    <row r="8" ht="12.75">
      <c r="B8" t="s">
        <v>127</v>
      </c>
    </row>
    <row r="9" ht="12.75">
      <c r="B9" t="s">
        <v>121</v>
      </c>
    </row>
    <row r="11" spans="2:4" ht="12.75">
      <c r="B11" s="6" t="s">
        <v>108</v>
      </c>
      <c r="C11" s="6"/>
      <c r="D11" s="6"/>
    </row>
    <row r="13" spans="2:6" ht="12.75">
      <c r="B13" t="s">
        <v>122</v>
      </c>
      <c r="E13" s="112">
        <v>25000</v>
      </c>
      <c r="F13" s="3" t="s">
        <v>110</v>
      </c>
    </row>
    <row r="14" spans="2:6" ht="12.75">
      <c r="B14" t="s">
        <v>123</v>
      </c>
      <c r="E14" s="110">
        <v>5</v>
      </c>
      <c r="F14" s="3" t="s">
        <v>111</v>
      </c>
    </row>
    <row r="15" spans="2:6" ht="12.75">
      <c r="B15" t="s">
        <v>7</v>
      </c>
      <c r="E15" s="113">
        <v>0.0375</v>
      </c>
      <c r="F15" s="3" t="s">
        <v>112</v>
      </c>
    </row>
    <row r="17" spans="2:6" ht="13.5" thickBot="1">
      <c r="B17" t="s">
        <v>109</v>
      </c>
      <c r="E17" s="114">
        <f>+E13*E14</f>
        <v>125000</v>
      </c>
      <c r="F17" s="3" t="s">
        <v>113</v>
      </c>
    </row>
    <row r="18" ht="13.5" thickTop="1"/>
    <row r="19" spans="2:6" ht="13.5" thickBot="1">
      <c r="B19" t="s">
        <v>114</v>
      </c>
      <c r="E19" s="115">
        <f>PV(E15,E14,E13)*-1</f>
        <v>112081.54523223115</v>
      </c>
      <c r="F19" s="3" t="s">
        <v>115</v>
      </c>
    </row>
    <row r="20" ht="13.5" thickTop="1">
      <c r="E20" s="116"/>
    </row>
    <row r="22" ht="12.75">
      <c r="B22" t="s">
        <v>128</v>
      </c>
    </row>
    <row r="24" ht="12.75">
      <c r="B24" t="s">
        <v>155</v>
      </c>
    </row>
    <row r="26" ht="12.75">
      <c r="B26" t="s">
        <v>129</v>
      </c>
    </row>
    <row r="27" ht="12.75">
      <c r="B27" t="s">
        <v>130</v>
      </c>
    </row>
    <row r="28" ht="12.75">
      <c r="B28" t="s">
        <v>132</v>
      </c>
    </row>
    <row r="29" ht="12.75">
      <c r="B29" t="s">
        <v>131</v>
      </c>
    </row>
    <row r="31" ht="12.75">
      <c r="B31" t="s">
        <v>156</v>
      </c>
    </row>
    <row r="32" ht="12.75">
      <c r="B32" t="s">
        <v>157</v>
      </c>
    </row>
    <row r="35" spans="2:5" ht="12.75">
      <c r="B35" s="6" t="s">
        <v>139</v>
      </c>
      <c r="C35" s="3"/>
      <c r="D35" s="3"/>
      <c r="E35" s="134"/>
    </row>
    <row r="36" spans="2:6" ht="26.25" thickBot="1">
      <c r="B36" s="120"/>
      <c r="C36" s="124" t="s">
        <v>138</v>
      </c>
      <c r="D36" s="127" t="s">
        <v>144</v>
      </c>
      <c r="E36" s="123" t="s">
        <v>145</v>
      </c>
      <c r="F36" s="123" t="s">
        <v>146</v>
      </c>
    </row>
    <row r="37" spans="2:6" ht="13.5" thickTop="1">
      <c r="B37" s="121"/>
      <c r="C37" s="125"/>
      <c r="D37" s="128"/>
      <c r="E37" s="122"/>
      <c r="F37" s="122"/>
    </row>
    <row r="38" spans="2:6" ht="12.75">
      <c r="B38" t="s">
        <v>140</v>
      </c>
      <c r="C38" s="126"/>
      <c r="D38" s="129"/>
      <c r="E38"/>
      <c r="F38" s="110">
        <f>+E19</f>
        <v>112081.54523223115</v>
      </c>
    </row>
    <row r="39" spans="2:6" ht="12.75">
      <c r="B39" t="s">
        <v>133</v>
      </c>
      <c r="C39" s="136">
        <v>25000</v>
      </c>
      <c r="D39" s="130">
        <f>+F38*$E$15</f>
        <v>4203.057946208668</v>
      </c>
      <c r="E39" s="119">
        <f>+C39-D39</f>
        <v>20796.942053791332</v>
      </c>
      <c r="F39" s="119">
        <f>+F38-E39</f>
        <v>91284.60317843981</v>
      </c>
    </row>
    <row r="40" spans="2:6" ht="12.75">
      <c r="B40" t="s">
        <v>134</v>
      </c>
      <c r="C40" s="136">
        <v>25000</v>
      </c>
      <c r="D40" s="130">
        <f>+F39*$E$15</f>
        <v>3423.1726191914927</v>
      </c>
      <c r="E40" s="119">
        <f>+C40-D40</f>
        <v>21576.827380808507</v>
      </c>
      <c r="F40" s="119">
        <f>+F39-E40</f>
        <v>69707.7757976313</v>
      </c>
    </row>
    <row r="41" spans="2:6" ht="12.75">
      <c r="B41" t="s">
        <v>135</v>
      </c>
      <c r="C41" s="136">
        <v>25000</v>
      </c>
      <c r="D41" s="130">
        <f>+F40*$E$15</f>
        <v>2614.0415924111735</v>
      </c>
      <c r="E41" s="119">
        <f>+C41-D41</f>
        <v>22385.958407588827</v>
      </c>
      <c r="F41" s="119">
        <f>+F40-E41</f>
        <v>47321.81739004247</v>
      </c>
    </row>
    <row r="42" spans="2:6" ht="12.75">
      <c r="B42" t="s">
        <v>136</v>
      </c>
      <c r="C42" s="136">
        <v>25000</v>
      </c>
      <c r="D42" s="130">
        <f>+F41*$E$15</f>
        <v>1774.5681521265926</v>
      </c>
      <c r="E42" s="119">
        <f>+C42-D42</f>
        <v>23225.431847873406</v>
      </c>
      <c r="F42" s="119">
        <f>+F41-E42</f>
        <v>24096.385542169068</v>
      </c>
    </row>
    <row r="43" spans="2:6" ht="12.75">
      <c r="B43" t="s">
        <v>137</v>
      </c>
      <c r="C43" s="136">
        <v>25000</v>
      </c>
      <c r="D43" s="130">
        <f>+F42*$E$15</f>
        <v>903.61445783134</v>
      </c>
      <c r="E43" s="119">
        <f>+C43-D43</f>
        <v>24096.38554216866</v>
      </c>
      <c r="F43" s="119">
        <f>+F42-E43</f>
        <v>4.0745362639427185E-10</v>
      </c>
    </row>
    <row r="44" ht="12.75">
      <c r="D44" s="129"/>
    </row>
    <row r="47" ht="12.75">
      <c r="B47" s="6" t="s">
        <v>153</v>
      </c>
    </row>
    <row r="48" spans="2:6" ht="26.25" thickBot="1">
      <c r="B48" s="121"/>
      <c r="C48" s="123"/>
      <c r="D48" s="123" t="s">
        <v>143</v>
      </c>
      <c r="E48" s="123" t="s">
        <v>148</v>
      </c>
      <c r="F48" s="131" t="s">
        <v>142</v>
      </c>
    </row>
    <row r="49" spans="2:3" ht="13.5" thickTop="1">
      <c r="B49" s="121"/>
      <c r="C49" s="17"/>
    </row>
    <row r="50" spans="3:6" ht="12.75">
      <c r="C50" s="135" t="s">
        <v>141</v>
      </c>
      <c r="F50" s="132">
        <f>+E19</f>
        <v>112081.54523223115</v>
      </c>
    </row>
    <row r="51" spans="3:6" ht="12.75">
      <c r="C51" s="135" t="s">
        <v>147</v>
      </c>
      <c r="D51" s="110">
        <f>+F50*$E$15</f>
        <v>4203.057946208668</v>
      </c>
      <c r="E51" s="110">
        <v>-25000</v>
      </c>
      <c r="F51" s="133">
        <f>+F50+D51+E51</f>
        <v>91284.60317843981</v>
      </c>
    </row>
    <row r="52" spans="3:6" ht="12.75">
      <c r="C52" s="135" t="s">
        <v>149</v>
      </c>
      <c r="D52" s="110">
        <f>+F51*$E$15</f>
        <v>3423.1726191914927</v>
      </c>
      <c r="E52" s="110">
        <v>-25000</v>
      </c>
      <c r="F52" s="133">
        <f>+F51+D52+E52</f>
        <v>69707.7757976313</v>
      </c>
    </row>
    <row r="53" spans="3:6" ht="12.75">
      <c r="C53" s="135" t="s">
        <v>150</v>
      </c>
      <c r="D53" s="110">
        <f>+F52*$E$15</f>
        <v>2614.0415924111735</v>
      </c>
      <c r="E53" s="110">
        <v>-25000</v>
      </c>
      <c r="F53" s="133">
        <f>+F52+D53+E53</f>
        <v>47321.81739004247</v>
      </c>
    </row>
    <row r="54" spans="3:6" ht="12.75">
      <c r="C54" s="135" t="s">
        <v>151</v>
      </c>
      <c r="D54" s="110">
        <f>+F53*$E$15</f>
        <v>1774.5681521265926</v>
      </c>
      <c r="E54" s="110">
        <v>-25000</v>
      </c>
      <c r="F54" s="133">
        <f>+F53+D54+E54</f>
        <v>24096.385542169068</v>
      </c>
    </row>
    <row r="55" spans="3:6" ht="12.75">
      <c r="C55" s="135" t="s">
        <v>152</v>
      </c>
      <c r="D55" s="110">
        <f>+F54*$E$15</f>
        <v>903.61445783134</v>
      </c>
      <c r="E55" s="110">
        <v>-25000</v>
      </c>
      <c r="F55" s="133">
        <f>+F54+D55+E55</f>
        <v>4.0745362639427185E-10</v>
      </c>
    </row>
  </sheetData>
  <printOptions/>
  <pageMargins left="0.75" right="0.75" top="0.51" bottom="1" header="0.35" footer="0.5"/>
  <pageSetup fitToHeight="1" fitToWidth="1" horizontalDpi="600" verticalDpi="600" orientation="portrait" scale="95" r:id="rId1"/>
  <headerFooter alignWithMargins="0">
    <oddFooter>&amp;Lfile:  &amp;F
tab:  &amp;A&amp;CPage &amp;P of &amp;N&amp;R&amp;D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MMS</dc:creator>
  <cp:keywords/>
  <dc:description/>
  <cp:lastModifiedBy>lluu</cp:lastModifiedBy>
  <cp:lastPrinted>2004-04-30T21:09:59Z</cp:lastPrinted>
  <dcterms:created xsi:type="dcterms:W3CDTF">2002-03-21T00:10:19Z</dcterms:created>
  <dcterms:modified xsi:type="dcterms:W3CDTF">2004-05-19T18:13:46Z</dcterms:modified>
  <cp:category/>
  <cp:version/>
  <cp:contentType/>
  <cp:contentStatus/>
</cp:coreProperties>
</file>