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8280" tabRatio="599" activeTab="0"/>
  </bookViews>
  <sheets>
    <sheet name="JOBSHEET" sheetId="1" r:id="rId1"/>
    <sheet name="SEEDLIST" sheetId="2" r:id="rId2"/>
  </sheets>
  <definedNames>
    <definedName name="_xlnm.Print_Area" localSheetId="0">'JOBSHEET'!$A$1:$J$79</definedName>
    <definedName name="_xlnm.Print_Area" localSheetId="1">'SEEDLIST'!$A$1:$J$53</definedName>
  </definedNames>
  <calcPr fullCalcOnLoad="1"/>
</workbook>
</file>

<file path=xl/sharedStrings.xml><?xml version="1.0" encoding="utf-8"?>
<sst xmlns="http://schemas.openxmlformats.org/spreadsheetml/2006/main" count="260" uniqueCount="124">
  <si>
    <t>Tract:</t>
  </si>
  <si>
    <t>P</t>
  </si>
  <si>
    <t>Specification Sheet</t>
  </si>
  <si>
    <t>Farm No.:</t>
  </si>
  <si>
    <t>Field No.:</t>
  </si>
  <si>
    <t>Location and Layout</t>
  </si>
  <si>
    <t>Strip 1</t>
  </si>
  <si>
    <t>Strip 2</t>
  </si>
  <si>
    <t>Strip 3</t>
  </si>
  <si>
    <t>Strip 4</t>
  </si>
  <si>
    <t>Tt ac</t>
  </si>
  <si>
    <t>Acres in crop strip (ac)</t>
  </si>
  <si>
    <t>Total Field Acres:</t>
  </si>
  <si>
    <t>Seeding Rate</t>
  </si>
  <si>
    <t>(lbs/ac)</t>
  </si>
  <si>
    <t>Seeding Date</t>
  </si>
  <si>
    <t>Percent of mix</t>
  </si>
  <si>
    <t>(%)</t>
  </si>
  <si>
    <t>(date)</t>
  </si>
  <si>
    <t>Average Purity</t>
  </si>
  <si>
    <t>Average Germination</t>
  </si>
  <si>
    <t>Specie</t>
  </si>
  <si>
    <t>Cultivated crop  width (ft)</t>
  </si>
  <si>
    <t>Cultivated crop length (ft)</t>
  </si>
  <si>
    <t>Name</t>
  </si>
  <si>
    <t>Seed/lbs</t>
  </si>
  <si>
    <t>Ave Pure</t>
  </si>
  <si>
    <t>Ave Germ</t>
  </si>
  <si>
    <t>Alfalfa</t>
  </si>
  <si>
    <t>Big Bluestem</t>
  </si>
  <si>
    <t>Big Trefoil</t>
  </si>
  <si>
    <t>Birdsfoot Trefoil</t>
  </si>
  <si>
    <t>Blue Grama</t>
  </si>
  <si>
    <t>Buffalo Grass</t>
  </si>
  <si>
    <r>
      <t>Seeds/ft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/1lbs/ac</t>
    </r>
  </si>
  <si>
    <t>Bush Muhly</t>
  </si>
  <si>
    <t>Cicer Milkvetch</t>
  </si>
  <si>
    <t>Fourwing Saltbush</t>
  </si>
  <si>
    <t>Galleta</t>
  </si>
  <si>
    <t>Indiangrass</t>
  </si>
  <si>
    <t>Intermediate Wheatgrass</t>
  </si>
  <si>
    <t>Lehmann Lovegrass</t>
  </si>
  <si>
    <t>Little Bluestem</t>
  </si>
  <si>
    <t>Meadow Brome</t>
  </si>
  <si>
    <t>Mountain Brome</t>
  </si>
  <si>
    <t>Perennial Ryegrass</t>
  </si>
  <si>
    <t>Plains Bristlegrass</t>
  </si>
  <si>
    <t>Pubescent Wheatgrass</t>
  </si>
  <si>
    <t>Rockey Mountain Penstemon</t>
  </si>
  <si>
    <t>Sand Bluestem</t>
  </si>
  <si>
    <t>Sideoats Grama</t>
  </si>
  <si>
    <t>Sand Lovegrass</t>
  </si>
  <si>
    <t>Slender Wheatgrass</t>
  </si>
  <si>
    <t>Spike Muhly</t>
  </si>
  <si>
    <t>Streambank Wheatgrass</t>
  </si>
  <si>
    <t>Sweetclover</t>
  </si>
  <si>
    <t>Switchgrass</t>
  </si>
  <si>
    <t>Vine Mesquite</t>
  </si>
  <si>
    <t>Weeping Lovegrass</t>
  </si>
  <si>
    <t>Western Wheatgrass</t>
  </si>
  <si>
    <t>White Clover</t>
  </si>
  <si>
    <t>Winterfat</t>
  </si>
  <si>
    <t>Yellow Bluestem</t>
  </si>
  <si>
    <r>
      <t>Prepare a firm weed free seedbed.  (The heal of the boot should not sink in more than 1/2 to 1 inch).  30 lbs/ac N and 60 lbs/ac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 xml:space="preserve">5 </t>
    </r>
    <r>
      <rPr>
        <sz val="10"/>
        <rFont val="Arial"/>
        <family val="2"/>
      </rPr>
      <t>should be worked into the surface with the final tillage operation.</t>
    </r>
    <r>
      <rPr>
        <sz val="10"/>
        <rFont val="Arial"/>
        <family val="0"/>
      </rPr>
      <t xml:space="preserve">   </t>
    </r>
  </si>
  <si>
    <t>Planting Method(s)</t>
  </si>
  <si>
    <t xml:space="preserve">Maintenance </t>
  </si>
  <si>
    <t>Drill grass and legume seed uniformly over the area to a depth of approximately 10 times the average diameter of the seed.  Plant the recommended rate(s) (lbs/ac) on date(s) listed above.</t>
  </si>
  <si>
    <t>Client:</t>
  </si>
  <si>
    <t>Additional Specifications and Notes</t>
  </si>
  <si>
    <t>Job Approval and Completion</t>
  </si>
  <si>
    <t>Conservationist:</t>
  </si>
  <si>
    <t>Date:</t>
  </si>
  <si>
    <t>Completed by:</t>
  </si>
  <si>
    <t>Native (N)</t>
  </si>
  <si>
    <t>Lookup list for Species</t>
  </si>
  <si>
    <t>See attached drawing or photo for the layout and location of the strips.</t>
  </si>
  <si>
    <t>N</t>
  </si>
  <si>
    <r>
      <t>Note:Seed Rate (lbs/ac)=(plants/ft</t>
    </r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>needed)X(Seeds per lbs)X(43560)/(% of mix)/(%germ)/(%purity)</t>
    </r>
  </si>
  <si>
    <r>
      <t>1</t>
    </r>
    <r>
      <rPr>
        <i/>
        <sz val="10"/>
        <rFont val="Arial"/>
        <family val="2"/>
      </rPr>
      <t>All rate calculations have germ. and purity accounted for.</t>
    </r>
  </si>
  <si>
    <t>Site Preparation</t>
  </si>
  <si>
    <t>An annual application of fertilizer or manure according to a soil test can encourage a healthy dense stand (see NRCS practice 590 for proper recommendations).</t>
  </si>
  <si>
    <t xml:space="preserve">   Cross Wind Trap Strips</t>
  </si>
  <si>
    <t>Place a     for the purpose(s)</t>
  </si>
  <si>
    <r>
      <t xml:space="preserve">Purposes                                                                                                          </t>
    </r>
    <r>
      <rPr>
        <b/>
        <sz val="10"/>
        <color indexed="8"/>
        <rFont val="Arial"/>
        <family val="2"/>
      </rPr>
      <t xml:space="preserve"> (check all that apply)</t>
    </r>
  </si>
  <si>
    <t>Definition</t>
  </si>
  <si>
    <t>Herbaceous cover resistant to wind erosion, established in one or more strips perpendular to the erosive wind direction.</t>
  </si>
  <si>
    <t>Species/cultivar                                              Strip #1</t>
  </si>
  <si>
    <t>Total Mix per acre</t>
  </si>
  <si>
    <t xml:space="preserve">                      Strip #2</t>
  </si>
  <si>
    <t xml:space="preserve">                      Strip #3</t>
  </si>
  <si>
    <t xml:space="preserve">                       Strip #4</t>
  </si>
  <si>
    <r>
      <t xml:space="preserve">Plant Materials Information </t>
    </r>
    <r>
      <rPr>
        <i/>
        <sz val="10"/>
        <color indexed="8"/>
        <rFont val="Arial"/>
        <family val="2"/>
      </rPr>
      <t>(all mixes will achieve 20 plants/sq ft grass)</t>
    </r>
    <r>
      <rPr>
        <vertAlign val="superscript"/>
        <sz val="10"/>
        <color indexed="8"/>
        <rFont val="Arial"/>
        <family val="2"/>
      </rPr>
      <t>1</t>
    </r>
  </si>
  <si>
    <t>Total Mix per field</t>
  </si>
  <si>
    <t>(lbs)</t>
  </si>
  <si>
    <t>Acres in trap strip (ac)</t>
  </si>
  <si>
    <t>Trap strip length (ft)</t>
  </si>
  <si>
    <r>
      <t>Trap strip width (ft)</t>
    </r>
    <r>
      <rPr>
        <vertAlign val="superscript"/>
        <sz val="10"/>
        <color indexed="8"/>
        <rFont val="Arial"/>
        <family val="2"/>
      </rPr>
      <t>1</t>
    </r>
  </si>
  <si>
    <r>
      <t>1</t>
    </r>
    <r>
      <rPr>
        <i/>
        <sz val="10"/>
        <rFont val="Arial"/>
        <family val="2"/>
      </rPr>
      <t>Note: min trap strip width is 25 ft for most species.</t>
    </r>
  </si>
  <si>
    <t>Max Ht (ft)</t>
  </si>
  <si>
    <r>
      <t>Porosity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Winter</t>
    </r>
  </si>
  <si>
    <r>
      <t>Porosity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Summer</t>
    </r>
  </si>
  <si>
    <r>
      <t>Shape</t>
    </r>
    <r>
      <rPr>
        <b/>
        <vertAlign val="superscript"/>
        <sz val="10"/>
        <rFont val="Arial"/>
        <family val="2"/>
      </rPr>
      <t>2</t>
    </r>
  </si>
  <si>
    <t>M</t>
  </si>
  <si>
    <t>E</t>
  </si>
  <si>
    <t>D</t>
  </si>
  <si>
    <t>SE</t>
  </si>
  <si>
    <r>
      <t>1</t>
    </r>
    <r>
      <rPr>
        <b/>
        <i/>
        <sz val="10"/>
        <rFont val="Arial Narrow"/>
        <family val="2"/>
      </rPr>
      <t>Note:</t>
    </r>
    <r>
      <rPr>
        <i/>
        <sz val="10"/>
        <rFont val="Arial Narrow"/>
        <family val="2"/>
      </rPr>
      <t xml:space="preserve"> For Porosity - </t>
    </r>
    <r>
      <rPr>
        <b/>
        <i/>
        <sz val="10"/>
        <rFont val="Arial Narrow"/>
        <family val="2"/>
      </rPr>
      <t>D</t>
    </r>
    <r>
      <rPr>
        <i/>
        <sz val="10"/>
        <rFont val="Arial Narrow"/>
        <family val="2"/>
      </rPr>
      <t xml:space="preserve"> = Dense growth, </t>
    </r>
    <r>
      <rPr>
        <b/>
        <i/>
        <sz val="10"/>
        <rFont val="Arial Narrow"/>
        <family val="2"/>
      </rPr>
      <t>M</t>
    </r>
    <r>
      <rPr>
        <i/>
        <sz val="10"/>
        <rFont val="Arial Narrow"/>
        <family val="2"/>
      </rPr>
      <t xml:space="preserve"> = Moderately dense growth, &amp; </t>
    </r>
    <r>
      <rPr>
        <b/>
        <i/>
        <sz val="10"/>
        <rFont val="Arial Narrow"/>
        <family val="2"/>
      </rPr>
      <t>P</t>
    </r>
    <r>
      <rPr>
        <i/>
        <sz val="10"/>
        <rFont val="Arial Narrow"/>
        <family val="2"/>
      </rPr>
      <t xml:space="preserve"> = Porous</t>
    </r>
  </si>
  <si>
    <t>Tall Wheatgrass</t>
  </si>
  <si>
    <t>Plant  Characteristics</t>
  </si>
  <si>
    <t>Crested Wheatgrass</t>
  </si>
  <si>
    <t>Sand Dropseed</t>
  </si>
  <si>
    <t>Green Needlegrass</t>
  </si>
  <si>
    <t>Small Burnet</t>
  </si>
  <si>
    <r>
      <t>2</t>
    </r>
    <r>
      <rPr>
        <b/>
        <i/>
        <sz val="10"/>
        <rFont val="Arial Narrow"/>
        <family val="2"/>
      </rPr>
      <t>Note:</t>
    </r>
    <r>
      <rPr>
        <i/>
        <sz val="10"/>
        <rFont val="Arial Narrow"/>
        <family val="2"/>
      </rPr>
      <t xml:space="preserve"> For Shape - </t>
    </r>
    <r>
      <rPr>
        <b/>
        <i/>
        <sz val="10"/>
        <rFont val="Arial Narrow"/>
        <family val="2"/>
      </rPr>
      <t>D</t>
    </r>
    <r>
      <rPr>
        <i/>
        <sz val="10"/>
        <rFont val="Arial Narrow"/>
        <family val="2"/>
      </rPr>
      <t xml:space="preserve"> = Decumbent (prostrate and turned up on the ends), </t>
    </r>
    <r>
      <rPr>
        <b/>
        <i/>
        <sz val="10"/>
        <rFont val="Arial Narrow"/>
        <family val="2"/>
      </rPr>
      <t>E</t>
    </r>
    <r>
      <rPr>
        <i/>
        <sz val="10"/>
        <rFont val="Arial Narrow"/>
        <family val="2"/>
      </rPr>
      <t xml:space="preserve"> = Erect, </t>
    </r>
    <r>
      <rPr>
        <b/>
        <i/>
        <sz val="10"/>
        <rFont val="Arial Narrow"/>
        <family val="2"/>
      </rPr>
      <t>P</t>
    </r>
    <r>
      <rPr>
        <i/>
        <sz val="10"/>
        <rFont val="Arial Narrow"/>
        <family val="2"/>
      </rPr>
      <t xml:space="preserve"> = Prostrate, &amp; </t>
    </r>
    <r>
      <rPr>
        <b/>
        <i/>
        <sz val="10"/>
        <rFont val="Arial Narrow"/>
        <family val="2"/>
      </rPr>
      <t>SE</t>
    </r>
    <r>
      <rPr>
        <i/>
        <sz val="10"/>
        <rFont val="Arial Narrow"/>
        <family val="2"/>
      </rPr>
      <t xml:space="preserve"> = Semi-Erect.</t>
    </r>
  </si>
  <si>
    <t xml:space="preserve">Sediment from wind erosion should be redistributed to maintain the vigor of the vegetation.  </t>
  </si>
  <si>
    <r>
      <t>The trap strip can be mowed or grazed to control annual weeds</t>
    </r>
    <r>
      <rPr>
        <sz val="10"/>
        <rFont val="Arial"/>
        <family val="0"/>
      </rPr>
      <t>.  Timing of mowing should avoid nesting times of birds (Mar-June).</t>
    </r>
  </si>
  <si>
    <t xml:space="preserve">     Conservation Practice Job Sheet                 589C</t>
  </si>
  <si>
    <t>I agree to install this practice as designed and planned.</t>
  </si>
  <si>
    <t>This practice is designed and planned according to NRCS NM Standards and Specifications:</t>
  </si>
  <si>
    <t>This practice was installed and maintained in accordance with this jobsheet.</t>
  </si>
  <si>
    <t xml:space="preserve">Trap strips must be inspected periodically and protected from damage so proper function is maintained.  Damaged areas should be repaired and revegetated.  Control all weeds.     </t>
  </si>
  <si>
    <t>Natural Resources Conservation Service</t>
  </si>
  <si>
    <t>March 2001</t>
  </si>
  <si>
    <t>NRCS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</si>
</sst>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#,##0.000"/>
    <numFmt numFmtId="174" formatCode="#,##0.0"/>
    <numFmt numFmtId="175" formatCode="0.000%"/>
    <numFmt numFmtId="176" formatCode="0.0%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b/>
      <i/>
      <sz val="14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sz val="8"/>
      <name val="Tahoma"/>
      <family val="2"/>
    </font>
    <font>
      <sz val="11"/>
      <name val="Arial Narrow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i/>
      <vertAlign val="superscript"/>
      <sz val="10"/>
      <name val="Arial Narrow"/>
      <family val="2"/>
    </font>
    <font>
      <b/>
      <sz val="28"/>
      <color indexed="54"/>
      <name val="Arial"/>
      <family val="2"/>
    </font>
    <font>
      <b/>
      <sz val="7"/>
      <color indexed="5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</fills>
  <borders count="5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166" fontId="8" fillId="2" borderId="3" xfId="0" applyNumberFormat="1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3" fillId="3" borderId="3" xfId="0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0" fontId="20" fillId="3" borderId="5" xfId="0" applyFont="1" applyFill="1" applyBorder="1" applyAlignment="1">
      <alignment horizontal="left"/>
    </xf>
    <xf numFmtId="0" fontId="20" fillId="3" borderId="6" xfId="0" applyFont="1" applyFill="1" applyBorder="1" applyAlignment="1">
      <alignment horizontal="left"/>
    </xf>
    <xf numFmtId="0" fontId="20" fillId="3" borderId="7" xfId="0" applyFont="1" applyFill="1" applyBorder="1" applyAlignment="1">
      <alignment horizontal="left"/>
    </xf>
    <xf numFmtId="0" fontId="0" fillId="0" borderId="8" xfId="0" applyBorder="1" applyAlignment="1">
      <alignment/>
    </xf>
    <xf numFmtId="0" fontId="21" fillId="2" borderId="0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1" fillId="2" borderId="0" xfId="0" applyFont="1" applyFill="1" applyBorder="1" applyAlignment="1">
      <alignment horizontal="right" wrapText="1"/>
    </xf>
    <xf numFmtId="0" fontId="0" fillId="2" borderId="0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9" fillId="2" borderId="10" xfId="0" applyFont="1" applyFill="1" applyBorder="1" applyAlignment="1">
      <alignment/>
    </xf>
    <xf numFmtId="0" fontId="7" fillId="2" borderId="2" xfId="0" applyFont="1" applyFill="1" applyBorder="1" applyAlignment="1">
      <alignment horizontal="left"/>
    </xf>
    <xf numFmtId="9" fontId="7" fillId="2" borderId="2" xfId="0" applyNumberFormat="1" applyFont="1" applyFill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6" fontId="8" fillId="2" borderId="14" xfId="0" applyNumberFormat="1" applyFont="1" applyFill="1" applyBorder="1" applyAlignment="1">
      <alignment horizontal="center"/>
    </xf>
    <xf numFmtId="1" fontId="7" fillId="5" borderId="15" xfId="0" applyNumberFormat="1" applyFont="1" applyFill="1" applyBorder="1" applyAlignment="1" applyProtection="1">
      <alignment horizontal="center"/>
      <protection locked="0"/>
    </xf>
    <xf numFmtId="1" fontId="7" fillId="5" borderId="16" xfId="0" applyNumberFormat="1" applyFont="1" applyFill="1" applyBorder="1" applyAlignment="1" applyProtection="1">
      <alignment horizontal="center"/>
      <protection locked="0"/>
    </xf>
    <xf numFmtId="1" fontId="7" fillId="5" borderId="1" xfId="0" applyNumberFormat="1" applyFont="1" applyFill="1" applyBorder="1" applyAlignment="1" applyProtection="1">
      <alignment horizontal="center"/>
      <protection locked="0"/>
    </xf>
    <xf numFmtId="9" fontId="7" fillId="5" borderId="1" xfId="0" applyNumberFormat="1" applyFont="1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vertical="top"/>
      <protection locked="0"/>
    </xf>
    <xf numFmtId="0" fontId="0" fillId="5" borderId="18" xfId="0" applyFill="1" applyBorder="1" applyAlignment="1" applyProtection="1">
      <alignment vertical="top"/>
      <protection locked="0"/>
    </xf>
    <xf numFmtId="0" fontId="0" fillId="5" borderId="19" xfId="0" applyFill="1" applyBorder="1" applyAlignment="1" applyProtection="1">
      <alignment vertical="top"/>
      <protection locked="0"/>
    </xf>
    <xf numFmtId="0" fontId="0" fillId="5" borderId="20" xfId="0" applyFill="1" applyBorder="1" applyAlignment="1" applyProtection="1">
      <alignment vertical="top"/>
      <protection locked="0"/>
    </xf>
    <xf numFmtId="0" fontId="0" fillId="5" borderId="21" xfId="0" applyFill="1" applyBorder="1" applyAlignment="1" applyProtection="1">
      <alignment vertical="top"/>
      <protection locked="0"/>
    </xf>
    <xf numFmtId="0" fontId="0" fillId="5" borderId="22" xfId="0" applyFill="1" applyBorder="1" applyAlignment="1" applyProtection="1">
      <alignment vertical="top"/>
      <protection locked="0"/>
    </xf>
    <xf numFmtId="0" fontId="0" fillId="5" borderId="23" xfId="0" applyFill="1" applyBorder="1" applyAlignment="1" applyProtection="1">
      <alignment vertical="top"/>
      <protection locked="0"/>
    </xf>
    <xf numFmtId="0" fontId="0" fillId="5" borderId="24" xfId="0" applyFill="1" applyBorder="1" applyAlignment="1" applyProtection="1">
      <alignment vertical="top"/>
      <protection locked="0"/>
    </xf>
    <xf numFmtId="0" fontId="0" fillId="5" borderId="25" xfId="0" applyFill="1" applyBorder="1" applyAlignment="1" applyProtection="1">
      <alignment vertical="top"/>
      <protection locked="0"/>
    </xf>
    <xf numFmtId="0" fontId="1" fillId="0" borderId="0" xfId="0" applyFont="1" applyBorder="1" applyAlignment="1">
      <alignment horizontal="right" vertical="center" wrapText="1"/>
    </xf>
    <xf numFmtId="14" fontId="1" fillId="2" borderId="13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/>
    </xf>
    <xf numFmtId="166" fontId="8" fillId="2" borderId="7" xfId="0" applyNumberFormat="1" applyFont="1" applyFill="1" applyBorder="1" applyAlignment="1">
      <alignment horizontal="center"/>
    </xf>
    <xf numFmtId="1" fontId="7" fillId="5" borderId="26" xfId="0" applyNumberFormat="1" applyFont="1" applyFill="1" applyBorder="1" applyAlignment="1" applyProtection="1">
      <alignment horizontal="center"/>
      <protection locked="0"/>
    </xf>
    <xf numFmtId="166" fontId="7" fillId="2" borderId="27" xfId="0" applyNumberFormat="1" applyFont="1" applyFill="1" applyBorder="1" applyAlignment="1">
      <alignment horizontal="center"/>
    </xf>
    <xf numFmtId="166" fontId="7" fillId="2" borderId="28" xfId="0" applyNumberFormat="1" applyFont="1" applyFill="1" applyBorder="1" applyAlignment="1">
      <alignment horizontal="center"/>
    </xf>
    <xf numFmtId="0" fontId="7" fillId="5" borderId="2" xfId="0" applyFont="1" applyFill="1" applyBorder="1" applyAlignment="1" applyProtection="1">
      <alignment/>
      <protection locked="0"/>
    </xf>
    <xf numFmtId="0" fontId="7" fillId="5" borderId="14" xfId="0" applyFont="1" applyFill="1" applyBorder="1" applyAlignment="1" applyProtection="1">
      <alignment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left"/>
    </xf>
    <xf numFmtId="1" fontId="7" fillId="2" borderId="11" xfId="0" applyNumberFormat="1" applyFont="1" applyFill="1" applyBorder="1" applyAlignment="1">
      <alignment horizontal="center"/>
    </xf>
    <xf numFmtId="0" fontId="21" fillId="2" borderId="29" xfId="0" applyFont="1" applyFill="1" applyBorder="1" applyAlignment="1">
      <alignment horizontal="right"/>
    </xf>
    <xf numFmtId="0" fontId="8" fillId="2" borderId="30" xfId="0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 applyAlignment="1" applyProtection="1">
      <alignment horizontal="center"/>
      <protection locked="0"/>
    </xf>
    <xf numFmtId="9" fontId="7" fillId="5" borderId="31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0" fontId="7" fillId="5" borderId="16" xfId="0" applyFont="1" applyFill="1" applyBorder="1" applyAlignment="1" applyProtection="1">
      <alignment horizontal="center"/>
      <protection locked="0"/>
    </xf>
    <xf numFmtId="0" fontId="7" fillId="4" borderId="32" xfId="0" applyFont="1" applyFill="1" applyBorder="1" applyAlignment="1">
      <alignment horizontal="center"/>
    </xf>
    <xf numFmtId="0" fontId="25" fillId="2" borderId="12" xfId="0" applyFont="1" applyFill="1" applyBorder="1" applyAlignment="1">
      <alignment/>
    </xf>
    <xf numFmtId="0" fontId="13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8" xfId="0" applyBorder="1" applyAlignment="1">
      <alignment horizontal="left"/>
    </xf>
    <xf numFmtId="0" fontId="0" fillId="0" borderId="33" xfId="0" applyBorder="1" applyAlignment="1">
      <alignment horizontal="left"/>
    </xf>
    <xf numFmtId="9" fontId="7" fillId="5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horizontal="right" vertical="center" wrapText="1"/>
    </xf>
    <xf numFmtId="166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5" borderId="34" xfId="0" applyFill="1" applyBorder="1" applyAlignment="1" applyProtection="1">
      <alignment vertical="top"/>
      <protection locked="0"/>
    </xf>
    <xf numFmtId="0" fontId="0" fillId="5" borderId="35" xfId="0" applyFill="1" applyBorder="1" applyAlignment="1" applyProtection="1">
      <alignment vertical="top"/>
      <protection locked="0"/>
    </xf>
    <xf numFmtId="0" fontId="0" fillId="5" borderId="36" xfId="0" applyFill="1" applyBorder="1" applyAlignment="1" applyProtection="1">
      <alignment vertical="top"/>
      <protection locked="0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8" xfId="0" applyFill="1" applyBorder="1" applyAlignment="1" applyProtection="1">
      <alignment/>
      <protection/>
    </xf>
    <xf numFmtId="166" fontId="7" fillId="2" borderId="16" xfId="0" applyNumberFormat="1" applyFont="1" applyFill="1" applyBorder="1" applyAlignment="1" applyProtection="1">
      <alignment horizontal="center"/>
      <protection/>
    </xf>
    <xf numFmtId="9" fontId="7" fillId="2" borderId="16" xfId="0" applyNumberFormat="1" applyFont="1" applyFill="1" applyBorder="1" applyAlignment="1" applyProtection="1">
      <alignment horizontal="center"/>
      <protection/>
    </xf>
    <xf numFmtId="0" fontId="7" fillId="6" borderId="1" xfId="0" applyFont="1" applyFill="1" applyBorder="1" applyAlignment="1" applyProtection="1">
      <alignment horizontal="center"/>
      <protection/>
    </xf>
    <xf numFmtId="166" fontId="8" fillId="6" borderId="1" xfId="0" applyNumberFormat="1" applyFont="1" applyFill="1" applyBorder="1" applyAlignment="1" applyProtection="1">
      <alignment horizontal="center"/>
      <protection/>
    </xf>
    <xf numFmtId="166" fontId="8" fillId="6" borderId="27" xfId="0" applyNumberFormat="1" applyFont="1" applyFill="1" applyBorder="1" applyAlignment="1" applyProtection="1">
      <alignment horizontal="center"/>
      <protection/>
    </xf>
    <xf numFmtId="0" fontId="0" fillId="2" borderId="37" xfId="0" applyFill="1" applyBorder="1" applyAlignment="1" applyProtection="1">
      <alignment/>
      <protection/>
    </xf>
    <xf numFmtId="0" fontId="7" fillId="6" borderId="31" xfId="0" applyFont="1" applyFill="1" applyBorder="1" applyAlignment="1" applyProtection="1">
      <alignment horizontal="center"/>
      <protection/>
    </xf>
    <xf numFmtId="166" fontId="8" fillId="2" borderId="31" xfId="0" applyNumberFormat="1" applyFont="1" applyFill="1" applyBorder="1" applyAlignment="1" applyProtection="1">
      <alignment horizontal="center"/>
      <protection/>
    </xf>
    <xf numFmtId="166" fontId="1" fillId="0" borderId="38" xfId="0" applyNumberFormat="1" applyFont="1" applyBorder="1" applyAlignment="1" applyProtection="1">
      <alignment horizontal="center"/>
      <protection/>
    </xf>
    <xf numFmtId="0" fontId="0" fillId="2" borderId="39" xfId="0" applyFill="1" applyBorder="1" applyAlignment="1" applyProtection="1">
      <alignment/>
      <protection/>
    </xf>
    <xf numFmtId="166" fontId="8" fillId="6" borderId="16" xfId="0" applyNumberFormat="1" applyFont="1" applyFill="1" applyBorder="1" applyAlignment="1" applyProtection="1">
      <alignment horizontal="center"/>
      <protection/>
    </xf>
    <xf numFmtId="166" fontId="8" fillId="6" borderId="26" xfId="0" applyNumberFormat="1" applyFont="1" applyFill="1" applyBorder="1" applyAlignment="1" applyProtection="1">
      <alignment horizontal="center"/>
      <protection/>
    </xf>
    <xf numFmtId="0" fontId="0" fillId="2" borderId="33" xfId="0" applyFill="1" applyBorder="1" applyAlignment="1" applyProtection="1">
      <alignment/>
      <protection/>
    </xf>
    <xf numFmtId="166" fontId="7" fillId="2" borderId="40" xfId="0" applyNumberFormat="1" applyFont="1" applyFill="1" applyBorder="1" applyAlignment="1" applyProtection="1">
      <alignment horizontal="center"/>
      <protection/>
    </xf>
    <xf numFmtId="9" fontId="7" fillId="2" borderId="40" xfId="0" applyNumberFormat="1" applyFont="1" applyFill="1" applyBorder="1" applyAlignment="1" applyProtection="1">
      <alignment horizontal="center"/>
      <protection/>
    </xf>
    <xf numFmtId="0" fontId="7" fillId="6" borderId="4" xfId="0" applyFont="1" applyFill="1" applyBorder="1" applyAlignment="1" applyProtection="1">
      <alignment horizontal="center"/>
      <protection/>
    </xf>
    <xf numFmtId="166" fontId="8" fillId="2" borderId="4" xfId="0" applyNumberFormat="1" applyFont="1" applyFill="1" applyBorder="1" applyAlignment="1" applyProtection="1">
      <alignment horizontal="center"/>
      <protection/>
    </xf>
    <xf numFmtId="166" fontId="1" fillId="0" borderId="28" xfId="0" applyNumberFormat="1" applyFont="1" applyBorder="1" applyAlignment="1" applyProtection="1">
      <alignment horizontal="center"/>
      <protection/>
    </xf>
    <xf numFmtId="0" fontId="1" fillId="2" borderId="0" xfId="0" applyFont="1" applyFill="1" applyBorder="1" applyAlignment="1">
      <alignment horizontal="right"/>
    </xf>
    <xf numFmtId="0" fontId="7" fillId="5" borderId="2" xfId="0" applyFont="1" applyFill="1" applyBorder="1" applyAlignment="1" applyProtection="1">
      <alignment horizontal="center"/>
      <protection locked="0"/>
    </xf>
    <xf numFmtId="0" fontId="0" fillId="0" borderId="39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3" fontId="13" fillId="2" borderId="15" xfId="0" applyNumberFormat="1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 applyProtection="1">
      <alignment horizontal="center"/>
      <protection/>
    </xf>
    <xf numFmtId="9" fontId="7" fillId="2" borderId="1" xfId="0" applyNumberFormat="1" applyFont="1" applyFill="1" applyBorder="1" applyAlignment="1" applyProtection="1">
      <alignment horizontal="center"/>
      <protection/>
    </xf>
    <xf numFmtId="14" fontId="7" fillId="5" borderId="1" xfId="0" applyNumberFormat="1" applyFont="1" applyFill="1" applyBorder="1" applyAlignment="1" applyProtection="1">
      <alignment horizontal="center"/>
      <protection locked="0"/>
    </xf>
    <xf numFmtId="0" fontId="0" fillId="2" borderId="30" xfId="0" applyFill="1" applyBorder="1" applyAlignment="1">
      <alignment vertical="top" wrapText="1"/>
    </xf>
    <xf numFmtId="166" fontId="8" fillId="4" borderId="43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  <xf numFmtId="0" fontId="7" fillId="5" borderId="44" xfId="0" applyFont="1" applyFill="1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2" borderId="11" xfId="0" applyFont="1" applyFill="1" applyBorder="1" applyAlignment="1">
      <alignment horizontal="left" wrapText="1"/>
    </xf>
    <xf numFmtId="0" fontId="0" fillId="2" borderId="29" xfId="0" applyFont="1" applyFill="1" applyBorder="1" applyAlignment="1">
      <alignment horizontal="left" wrapText="1"/>
    </xf>
    <xf numFmtId="0" fontId="0" fillId="2" borderId="30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  <xf numFmtId="0" fontId="1" fillId="3" borderId="0" xfId="0" applyFont="1" applyFill="1" applyAlignment="1">
      <alignment horizontal="center"/>
    </xf>
    <xf numFmtId="0" fontId="7" fillId="5" borderId="46" xfId="0" applyFont="1" applyFill="1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2" borderId="12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20" fillId="3" borderId="5" xfId="0" applyFont="1" applyFill="1" applyBorder="1" applyAlignment="1">
      <alignment horizontal="left"/>
    </xf>
    <xf numFmtId="0" fontId="20" fillId="3" borderId="6" xfId="0" applyFont="1" applyFill="1" applyBorder="1" applyAlignment="1">
      <alignment horizontal="left"/>
    </xf>
    <xf numFmtId="0" fontId="20" fillId="3" borderId="7" xfId="0" applyFont="1" applyFill="1" applyBorder="1" applyAlignment="1">
      <alignment horizontal="left"/>
    </xf>
    <xf numFmtId="0" fontId="8" fillId="4" borderId="20" xfId="0" applyFont="1" applyFill="1" applyBorder="1" applyAlignment="1" applyProtection="1">
      <alignment horizontal="left"/>
      <protection/>
    </xf>
    <xf numFmtId="0" fontId="8" fillId="4" borderId="48" xfId="0" applyFont="1" applyFill="1" applyBorder="1" applyAlignment="1" applyProtection="1">
      <alignment horizontal="left"/>
      <protection/>
    </xf>
    <xf numFmtId="0" fontId="8" fillId="4" borderId="21" xfId="0" applyFont="1" applyFill="1" applyBorder="1" applyAlignment="1" applyProtection="1">
      <alignment horizontal="left"/>
      <protection/>
    </xf>
    <xf numFmtId="0" fontId="8" fillId="4" borderId="22" xfId="0" applyFont="1" applyFill="1" applyBorder="1" applyAlignment="1" applyProtection="1">
      <alignment horizontal="left"/>
      <protection/>
    </xf>
    <xf numFmtId="0" fontId="8" fillId="4" borderId="20" xfId="0" applyFont="1" applyFill="1" applyBorder="1" applyAlignment="1" applyProtection="1">
      <alignment horizontal="left" vertical="center"/>
      <protection/>
    </xf>
    <xf numFmtId="0" fontId="8" fillId="4" borderId="21" xfId="0" applyFont="1" applyFill="1" applyBorder="1" applyAlignment="1" applyProtection="1">
      <alignment horizontal="left" vertical="center"/>
      <protection/>
    </xf>
    <xf numFmtId="0" fontId="8" fillId="4" borderId="22" xfId="0" applyFont="1" applyFill="1" applyBorder="1" applyAlignment="1" applyProtection="1">
      <alignment horizontal="left" vertical="center"/>
      <protection/>
    </xf>
    <xf numFmtId="0" fontId="8" fillId="4" borderId="4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top" wrapText="1"/>
    </xf>
    <xf numFmtId="0" fontId="0" fillId="2" borderId="29" xfId="0" applyFill="1" applyBorder="1" applyAlignment="1">
      <alignment vertical="top" wrapText="1"/>
    </xf>
    <xf numFmtId="0" fontId="8" fillId="4" borderId="11" xfId="0" applyFont="1" applyFill="1" applyBorder="1" applyAlignment="1">
      <alignment horizontal="center" wrapText="1"/>
    </xf>
    <xf numFmtId="0" fontId="8" fillId="4" borderId="30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1" fillId="4" borderId="43" xfId="0" applyFont="1" applyFill="1" applyBorder="1" applyAlignment="1">
      <alignment vertical="center" textRotation="90"/>
    </xf>
    <xf numFmtId="0" fontId="1" fillId="4" borderId="32" xfId="0" applyFont="1" applyFill="1" applyBorder="1" applyAlignment="1">
      <alignment vertical="center" textRotation="90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2" borderId="11" xfId="0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10" fillId="3" borderId="10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left"/>
    </xf>
    <xf numFmtId="0" fontId="11" fillId="4" borderId="43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left"/>
    </xf>
    <xf numFmtId="0" fontId="16" fillId="3" borderId="6" xfId="0" applyFont="1" applyFill="1" applyBorder="1" applyAlignment="1">
      <alignment horizontal="left"/>
    </xf>
    <xf numFmtId="0" fontId="16" fillId="3" borderId="29" xfId="0" applyFont="1" applyFill="1" applyBorder="1" applyAlignment="1">
      <alignment horizontal="left"/>
    </xf>
    <xf numFmtId="0" fontId="16" fillId="3" borderId="30" xfId="0" applyFont="1" applyFill="1" applyBorder="1" applyAlignment="1">
      <alignment horizontal="left"/>
    </xf>
    <xf numFmtId="0" fontId="1" fillId="2" borderId="10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5" borderId="2" xfId="0" applyFon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7" fillId="2" borderId="41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8" fillId="4" borderId="9" xfId="0" applyFont="1" applyFill="1" applyBorder="1" applyAlignment="1">
      <alignment horizontal="center" wrapText="1"/>
    </xf>
    <xf numFmtId="0" fontId="0" fillId="4" borderId="9" xfId="0" applyFill="1" applyBorder="1" applyAlignment="1">
      <alignment/>
    </xf>
    <xf numFmtId="0" fontId="16" fillId="3" borderId="7" xfId="0" applyFont="1" applyFill="1" applyBorder="1" applyAlignment="1">
      <alignment horizontal="left"/>
    </xf>
    <xf numFmtId="0" fontId="24" fillId="2" borderId="10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16" fillId="3" borderId="11" xfId="0" applyFont="1" applyFill="1" applyBorder="1" applyAlignment="1">
      <alignment horizontal="left"/>
    </xf>
    <xf numFmtId="0" fontId="17" fillId="3" borderId="29" xfId="0" applyFont="1" applyFill="1" applyBorder="1" applyAlignment="1">
      <alignment/>
    </xf>
    <xf numFmtId="0" fontId="17" fillId="3" borderId="30" xfId="0" applyFont="1" applyFill="1" applyBorder="1" applyAlignment="1">
      <alignment/>
    </xf>
    <xf numFmtId="0" fontId="7" fillId="2" borderId="8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8" fillId="2" borderId="33" xfId="0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7" fillId="2" borderId="39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20" fillId="7" borderId="11" xfId="0" applyNumberFormat="1" applyFont="1" applyFill="1" applyBorder="1" applyAlignment="1">
      <alignment horizontal="center"/>
    </xf>
    <xf numFmtId="3" fontId="20" fillId="7" borderId="29" xfId="0" applyNumberFormat="1" applyFont="1" applyFill="1" applyBorder="1" applyAlignment="1">
      <alignment horizontal="center"/>
    </xf>
    <xf numFmtId="3" fontId="20" fillId="7" borderId="30" xfId="0" applyNumberFormat="1" applyFont="1" applyFill="1" applyBorder="1" applyAlignment="1">
      <alignment horizontal="center"/>
    </xf>
    <xf numFmtId="0" fontId="30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31" fillId="0" borderId="29" xfId="0" applyFont="1" applyBorder="1" applyAlignment="1">
      <alignment horizontal="right"/>
    </xf>
    <xf numFmtId="0" fontId="31" fillId="0" borderId="3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31" fillId="0" borderId="13" xfId="0" applyFont="1" applyBorder="1" applyAlignment="1">
      <alignment horizontal="right"/>
    </xf>
    <xf numFmtId="0" fontId="32" fillId="2" borderId="10" xfId="0" applyFont="1" applyFill="1" applyBorder="1" applyAlignment="1">
      <alignment/>
    </xf>
    <xf numFmtId="0" fontId="32" fillId="0" borderId="2" xfId="0" applyFont="1" applyBorder="1" applyAlignment="1">
      <alignment/>
    </xf>
    <xf numFmtId="0" fontId="32" fillId="0" borderId="14" xfId="0" applyFont="1" applyBorder="1" applyAlignment="1">
      <alignment/>
    </xf>
    <xf numFmtId="49" fontId="6" fillId="8" borderId="49" xfId="0" applyNumberFormat="1" applyFont="1" applyFill="1" applyBorder="1" applyAlignment="1">
      <alignment horizontal="right"/>
    </xf>
    <xf numFmtId="49" fontId="0" fillId="8" borderId="49" xfId="0" applyNumberFormat="1" applyFill="1" applyBorder="1" applyAlignment="1">
      <alignment/>
    </xf>
    <xf numFmtId="49" fontId="0" fillId="8" borderId="50" xfId="0" applyNumberFormat="1" applyFill="1" applyBorder="1" applyAlignment="1">
      <alignment/>
    </xf>
    <xf numFmtId="0" fontId="9" fillId="8" borderId="12" xfId="0" applyFont="1" applyFill="1" applyBorder="1" applyAlignment="1">
      <alignment horizontal="left"/>
    </xf>
    <xf numFmtId="0" fontId="9" fillId="8" borderId="0" xfId="0" applyFont="1" applyFill="1" applyBorder="1" applyAlignment="1">
      <alignment horizontal="left"/>
    </xf>
    <xf numFmtId="0" fontId="9" fillId="8" borderId="1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 vertical="center" wrapText="1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1</xdr:col>
      <xdr:colOff>685800</xdr:colOff>
      <xdr:row>2</xdr:row>
      <xdr:rowOff>28575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30"/>
  <sheetViews>
    <sheetView tabSelected="1" workbookViewId="0" topLeftCell="A1">
      <selection activeCell="C7" sqref="C7:D7"/>
    </sheetView>
  </sheetViews>
  <sheetFormatPr defaultColWidth="9.140625" defaultRowHeight="12.75"/>
  <cols>
    <col min="1" max="1" width="3.140625" style="0" customWidth="1"/>
    <col min="2" max="2" width="14.140625" style="0" customWidth="1"/>
    <col min="3" max="3" width="13.28125" style="0" customWidth="1"/>
    <col min="4" max="4" width="9.57421875" style="1" customWidth="1"/>
    <col min="5" max="5" width="7.8515625" style="0" customWidth="1"/>
    <col min="6" max="6" width="10.140625" style="0" customWidth="1"/>
    <col min="7" max="7" width="10.7109375" style="0" customWidth="1"/>
    <col min="8" max="8" width="10.00390625" style="1" customWidth="1"/>
    <col min="9" max="9" width="9.57421875" style="0" bestFit="1" customWidth="1"/>
    <col min="13" max="13" width="24.8515625" style="0" customWidth="1"/>
    <col min="14" max="14" width="9.8515625" style="13" customWidth="1"/>
    <col min="15" max="16" width="9.140625" style="12" customWidth="1"/>
    <col min="17" max="17" width="15.00390625" style="12" customWidth="1"/>
  </cols>
  <sheetData>
    <row r="1" spans="1:10" ht="26.25">
      <c r="A1" s="25"/>
      <c r="B1" s="233" t="s">
        <v>123</v>
      </c>
      <c r="C1" s="234"/>
      <c r="D1" s="194" t="s">
        <v>81</v>
      </c>
      <c r="E1" s="194"/>
      <c r="F1" s="194"/>
      <c r="G1" s="194"/>
      <c r="H1" s="194"/>
      <c r="I1" s="194"/>
      <c r="J1" s="195"/>
    </row>
    <row r="2" spans="1:10" ht="15.75" customHeight="1" thickBot="1">
      <c r="A2" s="26"/>
      <c r="B2" s="235"/>
      <c r="C2" s="236"/>
      <c r="D2" s="196" t="s">
        <v>116</v>
      </c>
      <c r="E2" s="196"/>
      <c r="F2" s="196"/>
      <c r="G2" s="196"/>
      <c r="H2" s="196"/>
      <c r="I2" s="196"/>
      <c r="J2" s="197"/>
    </row>
    <row r="3" spans="1:10" ht="13.5" customHeight="1" thickTop="1">
      <c r="A3" s="237" t="s">
        <v>121</v>
      </c>
      <c r="B3" s="238"/>
      <c r="C3" s="239"/>
      <c r="D3" s="240" t="s">
        <v>122</v>
      </c>
      <c r="E3" s="241"/>
      <c r="F3" s="241"/>
      <c r="G3" s="241"/>
      <c r="H3" s="241"/>
      <c r="I3" s="241"/>
      <c r="J3" s="242"/>
    </row>
    <row r="4" spans="1:10" ht="3" customHeight="1">
      <c r="A4" s="26"/>
      <c r="B4" s="27"/>
      <c r="C4" s="27"/>
      <c r="D4" s="6"/>
      <c r="E4" s="27"/>
      <c r="F4" s="27"/>
      <c r="G4" s="27"/>
      <c r="H4" s="6"/>
      <c r="I4" s="27"/>
      <c r="J4" s="28"/>
    </row>
    <row r="5" spans="1:10" ht="19.5" customHeight="1">
      <c r="A5" s="243" t="s">
        <v>2</v>
      </c>
      <c r="B5" s="244"/>
      <c r="C5" s="244"/>
      <c r="D5" s="244"/>
      <c r="E5" s="244"/>
      <c r="F5" s="244"/>
      <c r="G5" s="244"/>
      <c r="H5" s="244"/>
      <c r="I5" s="244"/>
      <c r="J5" s="245"/>
    </row>
    <row r="6" spans="1:10" ht="7.5" customHeight="1">
      <c r="A6" s="26"/>
      <c r="B6" s="27"/>
      <c r="C6" s="27"/>
      <c r="D6" s="6"/>
      <c r="E6" s="27"/>
      <c r="F6" s="27"/>
      <c r="G6" s="27"/>
      <c r="H6" s="6"/>
      <c r="I6" s="27"/>
      <c r="J6" s="28"/>
    </row>
    <row r="7" spans="1:10" ht="12.75">
      <c r="A7" s="26"/>
      <c r="B7" s="11" t="s">
        <v>67</v>
      </c>
      <c r="C7" s="207"/>
      <c r="D7" s="208"/>
      <c r="E7" s="11" t="s">
        <v>0</v>
      </c>
      <c r="F7" s="63"/>
      <c r="G7" s="29" t="s">
        <v>3</v>
      </c>
      <c r="H7" s="124"/>
      <c r="I7" s="29" t="s">
        <v>4</v>
      </c>
      <c r="J7" s="64"/>
    </row>
    <row r="8" spans="1:10" ht="20.25" customHeight="1">
      <c r="A8" s="205" t="s">
        <v>75</v>
      </c>
      <c r="B8" s="206"/>
      <c r="C8" s="206"/>
      <c r="D8" s="206"/>
      <c r="E8" s="206"/>
      <c r="F8" s="206"/>
      <c r="G8" s="206"/>
      <c r="H8" s="206"/>
      <c r="I8" s="56" t="s">
        <v>71</v>
      </c>
      <c r="J8" s="57">
        <f ca="1">TODAY()</f>
        <v>36958</v>
      </c>
    </row>
    <row r="9" spans="1:10" ht="15.75">
      <c r="A9" s="201" t="s">
        <v>84</v>
      </c>
      <c r="B9" s="202"/>
      <c r="C9" s="202"/>
      <c r="D9" s="202"/>
      <c r="E9" s="202"/>
      <c r="F9" s="202"/>
      <c r="G9" s="202"/>
      <c r="H9" s="202"/>
      <c r="I9" s="202"/>
      <c r="J9" s="213"/>
    </row>
    <row r="10" spans="1:10" ht="16.5">
      <c r="A10" s="214" t="s">
        <v>85</v>
      </c>
      <c r="B10" s="215"/>
      <c r="C10" s="215"/>
      <c r="D10" s="215"/>
      <c r="E10" s="215"/>
      <c r="F10" s="215"/>
      <c r="G10" s="215"/>
      <c r="H10" s="215"/>
      <c r="I10" s="215"/>
      <c r="J10" s="216"/>
    </row>
    <row r="11" spans="1:10" ht="15.75">
      <c r="A11" s="201" t="s">
        <v>83</v>
      </c>
      <c r="B11" s="202"/>
      <c r="C11" s="202"/>
      <c r="D11" s="202"/>
      <c r="E11" s="202"/>
      <c r="F11" s="202"/>
      <c r="G11" s="202"/>
      <c r="H11" s="203"/>
      <c r="I11" s="203"/>
      <c r="J11" s="204"/>
    </row>
    <row r="12" spans="1:10" ht="15.75" customHeight="1">
      <c r="A12" s="26"/>
      <c r="B12" s="211" t="s">
        <v>5</v>
      </c>
      <c r="C12" s="212"/>
      <c r="D12" s="23" t="s">
        <v>6</v>
      </c>
      <c r="E12" s="23" t="s">
        <v>7</v>
      </c>
      <c r="F12" s="23" t="s">
        <v>8</v>
      </c>
      <c r="G12" s="24" t="s">
        <v>9</v>
      </c>
      <c r="H12" s="198" t="s">
        <v>82</v>
      </c>
      <c r="I12" s="199"/>
      <c r="J12" s="200"/>
    </row>
    <row r="13" spans="1:11" ht="15.75" customHeight="1">
      <c r="A13" s="26"/>
      <c r="B13" s="209" t="s">
        <v>22</v>
      </c>
      <c r="C13" s="210"/>
      <c r="D13" s="43"/>
      <c r="E13" s="43"/>
      <c r="F13" s="43"/>
      <c r="G13" s="43"/>
      <c r="H13" s="69"/>
      <c r="I13" s="70"/>
      <c r="J13" s="71"/>
      <c r="K13" s="67"/>
    </row>
    <row r="14" spans="1:11" ht="15.75" customHeight="1">
      <c r="A14" s="26"/>
      <c r="B14" s="224" t="s">
        <v>23</v>
      </c>
      <c r="C14" s="225"/>
      <c r="D14" s="44"/>
      <c r="E14" s="44"/>
      <c r="F14" s="44"/>
      <c r="G14" s="60"/>
      <c r="H14" s="72"/>
      <c r="I14" s="22"/>
      <c r="J14" s="73"/>
      <c r="K14" s="67"/>
    </row>
    <row r="15" spans="1:11" ht="15.75" customHeight="1">
      <c r="A15" s="26"/>
      <c r="B15" s="220" t="s">
        <v>96</v>
      </c>
      <c r="C15" s="221"/>
      <c r="D15" s="45"/>
      <c r="E15" s="45"/>
      <c r="F15" s="45"/>
      <c r="G15" s="45"/>
      <c r="H15" s="72"/>
      <c r="I15" s="22"/>
      <c r="J15" s="73"/>
      <c r="K15" s="68"/>
    </row>
    <row r="16" spans="1:10" ht="15.75" customHeight="1">
      <c r="A16" s="26"/>
      <c r="B16" s="220" t="s">
        <v>95</v>
      </c>
      <c r="C16" s="221"/>
      <c r="D16" s="44"/>
      <c r="E16" s="44"/>
      <c r="F16" s="44"/>
      <c r="G16" s="60"/>
      <c r="H16" s="58"/>
      <c r="I16" s="6"/>
      <c r="J16" s="30"/>
    </row>
    <row r="17" spans="1:10" ht="15.75" customHeight="1">
      <c r="A17" s="26"/>
      <c r="B17" s="226" t="s">
        <v>11</v>
      </c>
      <c r="C17" s="227"/>
      <c r="D17" s="9">
        <f>IF(D13="","",D13*D14/43560)</f>
      </c>
      <c r="E17" s="9">
        <f>IF(E13="","",E13*E14/43560)</f>
      </c>
      <c r="F17" s="9">
        <f>IF(F13="","",F13*F14/43560)</f>
      </c>
      <c r="G17" s="61">
        <f>IF(G13="","",G13*G14/43560)</f>
      </c>
      <c r="H17" s="59">
        <f>IF(D13="","",SUM(D17:G17))</f>
      </c>
      <c r="I17" s="7" t="s">
        <v>10</v>
      </c>
      <c r="J17" s="31"/>
    </row>
    <row r="18" spans="1:10" ht="15.75" customHeight="1">
      <c r="A18" s="26"/>
      <c r="B18" s="222" t="s">
        <v>94</v>
      </c>
      <c r="C18" s="223"/>
      <c r="D18" s="16">
        <f>IF(D15="","",D15*D16/43560)</f>
      </c>
      <c r="E18" s="16">
        <f>IF(E15="","",E15*E16/43560)</f>
      </c>
      <c r="F18" s="16">
        <f>IF(F15="","",F15*F16/43560)</f>
      </c>
      <c r="G18" s="62">
        <f>IF(G15="","",G15*G16/43560)</f>
      </c>
      <c r="H18" s="59">
        <f>IF(D15="","",SUM(D18:G18))</f>
      </c>
      <c r="I18" s="7" t="s">
        <v>10</v>
      </c>
      <c r="J18" s="31"/>
    </row>
    <row r="19" spans="1:10" ht="15.75" customHeight="1">
      <c r="A19" s="78" t="s">
        <v>97</v>
      </c>
      <c r="B19" s="4"/>
      <c r="C19" s="5"/>
      <c r="D19" s="6"/>
      <c r="E19" s="6"/>
      <c r="F19" s="5"/>
      <c r="G19" s="11" t="s">
        <v>12</v>
      </c>
      <c r="H19" s="8">
        <f>IF(D13="","",SUM(H17:H18))</f>
      </c>
      <c r="I19" s="7"/>
      <c r="J19" s="31"/>
    </row>
    <row r="20" spans="1:10" ht="9" customHeight="1">
      <c r="A20" s="26"/>
      <c r="B20" s="4"/>
      <c r="C20" s="5"/>
      <c r="D20" s="6"/>
      <c r="E20" s="6"/>
      <c r="F20" s="5"/>
      <c r="G20" s="6"/>
      <c r="H20" s="10"/>
      <c r="I20" s="7"/>
      <c r="J20" s="31"/>
    </row>
    <row r="21" spans="1:10" ht="15.75" customHeight="1">
      <c r="A21" s="217" t="s">
        <v>91</v>
      </c>
      <c r="B21" s="218"/>
      <c r="C21" s="218"/>
      <c r="D21" s="218"/>
      <c r="E21" s="218"/>
      <c r="F21" s="218"/>
      <c r="G21" s="218"/>
      <c r="H21" s="218"/>
      <c r="I21" s="218"/>
      <c r="J21" s="219"/>
    </row>
    <row r="22" spans="1:10" ht="15.75" customHeight="1">
      <c r="A22" s="190" t="s">
        <v>77</v>
      </c>
      <c r="B22" s="191"/>
      <c r="C22" s="191"/>
      <c r="D22" s="191"/>
      <c r="E22" s="191"/>
      <c r="F22" s="191"/>
      <c r="G22" s="191"/>
      <c r="H22" s="191"/>
      <c r="I22" s="191"/>
      <c r="J22" s="192"/>
    </row>
    <row r="23" spans="1:10" ht="13.5" customHeight="1">
      <c r="A23" s="179" t="s">
        <v>21</v>
      </c>
      <c r="B23" s="173" t="s">
        <v>86</v>
      </c>
      <c r="C23" s="174"/>
      <c r="D23" s="168" t="s">
        <v>16</v>
      </c>
      <c r="E23" s="193" t="s">
        <v>13</v>
      </c>
      <c r="F23" s="168" t="s">
        <v>19</v>
      </c>
      <c r="G23" s="170" t="s">
        <v>20</v>
      </c>
      <c r="H23" s="168" t="s">
        <v>15</v>
      </c>
      <c r="I23" s="140" t="s">
        <v>87</v>
      </c>
      <c r="J23" s="140" t="s">
        <v>92</v>
      </c>
    </row>
    <row r="24" spans="1:10" ht="15.75" customHeight="1">
      <c r="A24" s="180"/>
      <c r="B24" s="175"/>
      <c r="C24" s="176"/>
      <c r="D24" s="169"/>
      <c r="E24" s="169"/>
      <c r="F24" s="169"/>
      <c r="G24" s="169"/>
      <c r="H24" s="169"/>
      <c r="I24" s="169"/>
      <c r="J24" s="169"/>
    </row>
    <row r="25" spans="1:10" ht="12" customHeight="1">
      <c r="A25" s="180"/>
      <c r="B25" s="177"/>
      <c r="C25" s="178"/>
      <c r="D25" s="77" t="s">
        <v>17</v>
      </c>
      <c r="E25" s="77" t="s">
        <v>14</v>
      </c>
      <c r="F25" s="77" t="s">
        <v>17</v>
      </c>
      <c r="G25" s="77" t="s">
        <v>17</v>
      </c>
      <c r="H25" s="77" t="s">
        <v>18</v>
      </c>
      <c r="I25" s="77" t="s">
        <v>14</v>
      </c>
      <c r="J25" s="75" t="s">
        <v>93</v>
      </c>
    </row>
    <row r="26" spans="1:10" ht="15.75" customHeight="1">
      <c r="A26" s="104">
        <v>1</v>
      </c>
      <c r="B26" s="144"/>
      <c r="C26" s="145"/>
      <c r="D26" s="46"/>
      <c r="E26" s="136">
        <f>IF(B26="","",20/VLOOKUP(B26,SEEDLIST!$A$4:$E$51,2)*43560*D26/F26/G26)</f>
      </c>
      <c r="F26" s="137">
        <f>IF(B26="","",VLOOKUP($B26,SEEDLIST!$A$4:$E$51,3)/100)</f>
      </c>
      <c r="G26" s="137">
        <f>IF(B26="","",VLOOKUP($B26,SEEDLIST!$A$4:$E$51,4)/100)</f>
      </c>
      <c r="H26" s="138"/>
      <c r="I26" s="108"/>
      <c r="J26" s="109"/>
    </row>
    <row r="27" spans="1:10" ht="15.75" customHeight="1">
      <c r="A27" s="104">
        <v>2</v>
      </c>
      <c r="B27" s="144"/>
      <c r="C27" s="145"/>
      <c r="D27" s="46"/>
      <c r="E27" s="105">
        <f>IF(B27="","",20/VLOOKUP(B27,SEEDLIST!$A$4:$E$51,2)*43560*D27/F27/G27)</f>
      </c>
      <c r="F27" s="106">
        <f>IF(B27="","",VLOOKUP($B27,SEEDLIST!$A$4:$E$51,3)/100)</f>
      </c>
      <c r="G27" s="106">
        <f>IF(B27="","",VLOOKUP($B27,SEEDLIST!$A$4:$E$51,4)/100)</f>
      </c>
      <c r="H27" s="107"/>
      <c r="I27" s="108"/>
      <c r="J27" s="109"/>
    </row>
    <row r="28" spans="1:10" ht="15.75" customHeight="1">
      <c r="A28" s="104">
        <v>3</v>
      </c>
      <c r="B28" s="144"/>
      <c r="C28" s="145"/>
      <c r="D28" s="46"/>
      <c r="E28" s="105">
        <f>IF(B28="","",20/VLOOKUP(B28,SEEDLIST!$A$4:$E$51,2)*43560*D28/F28/G28)</f>
      </c>
      <c r="F28" s="106">
        <f>IF(B28="","",VLOOKUP($B28,SEEDLIST!$A$4:$E$51,3)/100)</f>
      </c>
      <c r="G28" s="106">
        <f>IF(B28="","",VLOOKUP($B28,SEEDLIST!$A$4:$E$51,4)/100)</f>
      </c>
      <c r="H28" s="107"/>
      <c r="I28" s="108"/>
      <c r="J28" s="109"/>
    </row>
    <row r="29" spans="1:10" ht="15.75" customHeight="1">
      <c r="A29" s="110">
        <v>4</v>
      </c>
      <c r="B29" s="144"/>
      <c r="C29" s="145"/>
      <c r="D29" s="74"/>
      <c r="E29" s="105">
        <f>IF(B29="","",20/VLOOKUP(B29,SEEDLIST!$A$4:$E$51,2)*43560*D29/F29/G29)</f>
      </c>
      <c r="F29" s="106">
        <f>IF(B29="","",VLOOKUP($B29,SEEDLIST!$A$4:$E$51,3)/100)</f>
      </c>
      <c r="G29" s="106">
        <f>IF(B29="","",VLOOKUP($B29,SEEDLIST!$A$4:$E$51,4)/100)</f>
      </c>
      <c r="H29" s="111"/>
      <c r="I29" s="112">
        <f>IF(B26="","",SUM(E26:E29))</f>
      </c>
      <c r="J29" s="113">
        <f>IF(D18="","",D18*I29)</f>
      </c>
    </row>
    <row r="30" spans="1:10" ht="15.75" customHeight="1">
      <c r="A30" s="161" t="s">
        <v>88</v>
      </c>
      <c r="B30" s="162"/>
      <c r="C30" s="162"/>
      <c r="D30" s="162"/>
      <c r="E30" s="163"/>
      <c r="F30" s="163"/>
      <c r="G30" s="163"/>
      <c r="H30" s="163"/>
      <c r="I30" s="163"/>
      <c r="J30" s="164"/>
    </row>
    <row r="31" spans="1:10" ht="15.75" customHeight="1">
      <c r="A31" s="114">
        <v>1</v>
      </c>
      <c r="B31" s="144"/>
      <c r="C31" s="145"/>
      <c r="D31" s="46"/>
      <c r="E31" s="105">
        <f>IF(B31="","",20/VLOOKUP(B31,SEEDLIST!$A$4:$E$51,2)*43560*D31/F31/G31)</f>
      </c>
      <c r="F31" s="106">
        <f>IF(B31="","",VLOOKUP($B31,SEEDLIST!$A$4:$E$51,3)/100)</f>
      </c>
      <c r="G31" s="106">
        <f>IF(B31="","",VLOOKUP($B31,SEEDLIST!$A$4:$E$51,4)/100)</f>
      </c>
      <c r="H31" s="76"/>
      <c r="I31" s="115"/>
      <c r="J31" s="116"/>
    </row>
    <row r="32" spans="1:10" ht="15.75" customHeight="1">
      <c r="A32" s="104">
        <v>2</v>
      </c>
      <c r="B32" s="144"/>
      <c r="C32" s="145"/>
      <c r="D32" s="46"/>
      <c r="E32" s="105">
        <f>IF(B32="","",20/VLOOKUP(B32,SEEDLIST!$A$4:$E$51,2)*43560*D32/F32/G32)</f>
      </c>
      <c r="F32" s="106">
        <f>IF(B32="","",VLOOKUP($B32,SEEDLIST!$A$4:$E$51,3)/100)</f>
      </c>
      <c r="G32" s="106">
        <f>IF(B32="","",VLOOKUP($B32,SEEDLIST!$A$4:$E$51,4)/100)</f>
      </c>
      <c r="H32" s="107"/>
      <c r="I32" s="108"/>
      <c r="J32" s="109"/>
    </row>
    <row r="33" spans="1:10" ht="15.75" customHeight="1">
      <c r="A33" s="104">
        <v>3</v>
      </c>
      <c r="B33" s="144"/>
      <c r="C33" s="145"/>
      <c r="D33" s="46"/>
      <c r="E33" s="105">
        <f>IF(B33="","",20/VLOOKUP(B33,SEEDLIST!$A$4:$E$51,2)*43560*D33/F33/G33)</f>
      </c>
      <c r="F33" s="106">
        <f>IF(B33="","",VLOOKUP($B33,SEEDLIST!$A$4:$E$51,3)/100)</f>
      </c>
      <c r="G33" s="106">
        <f>IF(B33="","",VLOOKUP($B33,SEEDLIST!$A$4:$E$51,4)/100)</f>
      </c>
      <c r="H33" s="107"/>
      <c r="I33" s="108"/>
      <c r="J33" s="109"/>
    </row>
    <row r="34" spans="1:10" ht="15.75" customHeight="1">
      <c r="A34" s="110">
        <v>4</v>
      </c>
      <c r="B34" s="144"/>
      <c r="C34" s="145"/>
      <c r="D34" s="74"/>
      <c r="E34" s="105">
        <f>IF(B34="","",20/VLOOKUP(B34,SEEDLIST!$A$4:$E$51,2)*43560*D34/F34/G34)</f>
      </c>
      <c r="F34" s="106">
        <f>IF(B34="","",VLOOKUP($B34,SEEDLIST!$A$4:$E$51,3)/100)</f>
      </c>
      <c r="G34" s="106">
        <f>IF(B34="","",VLOOKUP($B34,SEEDLIST!$A$4:$E$51,4)/100)</f>
      </c>
      <c r="H34" s="111"/>
      <c r="I34" s="112">
        <f>IF(B31="","",SUM(E31:E34))</f>
      </c>
      <c r="J34" s="113">
        <f>IF(E18="","",E18*I34)</f>
      </c>
    </row>
    <row r="35" spans="1:10" ht="15.75" customHeight="1">
      <c r="A35" s="165" t="s">
        <v>89</v>
      </c>
      <c r="B35" s="166"/>
      <c r="C35" s="166"/>
      <c r="D35" s="166"/>
      <c r="E35" s="166"/>
      <c r="F35" s="166"/>
      <c r="G35" s="166"/>
      <c r="H35" s="166"/>
      <c r="I35" s="166"/>
      <c r="J35" s="167"/>
    </row>
    <row r="36" spans="1:10" ht="15.75" customHeight="1">
      <c r="A36" s="114">
        <v>1</v>
      </c>
      <c r="B36" s="144"/>
      <c r="C36" s="145"/>
      <c r="D36" s="46"/>
      <c r="E36" s="105">
        <f>IF(B36="","",20/VLOOKUP(B36,SEEDLIST!$A$4:$E$51,2)*43560*D36/F36/G36)</f>
      </c>
      <c r="F36" s="106">
        <f>IF(B36="","",VLOOKUP($B36,SEEDLIST!$A$4:$E$51,3)/100)</f>
      </c>
      <c r="G36" s="106">
        <f>IF(B36="","",VLOOKUP($B36,SEEDLIST!$A$4:$E$51,4)/100)</f>
      </c>
      <c r="H36" s="76"/>
      <c r="I36" s="115"/>
      <c r="J36" s="116"/>
    </row>
    <row r="37" spans="1:10" ht="15.75" customHeight="1">
      <c r="A37" s="104">
        <v>2</v>
      </c>
      <c r="B37" s="144"/>
      <c r="C37" s="145"/>
      <c r="D37" s="46"/>
      <c r="E37" s="105">
        <f>IF(B37="","",20/VLOOKUP(B37,SEEDLIST!$A$4:$E$51,2)*43560*D37/F37/G37)</f>
      </c>
      <c r="F37" s="106">
        <f>IF(B37="","",VLOOKUP($B37,SEEDLIST!$A$4:$E$51,3)/100)</f>
      </c>
      <c r="G37" s="106">
        <f>IF(B37="","",VLOOKUP($B37,SEEDLIST!$A$4:$E$51,4)/100)</f>
      </c>
      <c r="H37" s="107"/>
      <c r="I37" s="108"/>
      <c r="J37" s="109"/>
    </row>
    <row r="38" spans="1:10" ht="15.75" customHeight="1">
      <c r="A38" s="104">
        <v>3</v>
      </c>
      <c r="B38" s="144"/>
      <c r="C38" s="145"/>
      <c r="D38" s="46"/>
      <c r="E38" s="105">
        <f>IF(B38="","",20/VLOOKUP(B38,SEEDLIST!$A$4:$E$51,2)*43560*D38/F38/G38)</f>
      </c>
      <c r="F38" s="106">
        <f>IF(B38="","",VLOOKUP($B38,SEEDLIST!$A$4:$E$51,3)/100)</f>
      </c>
      <c r="G38" s="106">
        <f>IF(B38="","",VLOOKUP($B38,SEEDLIST!$A$4:$E$51,4)/100)</f>
      </c>
      <c r="H38" s="107"/>
      <c r="I38" s="108"/>
      <c r="J38" s="109"/>
    </row>
    <row r="39" spans="1:10" ht="15.75" customHeight="1">
      <c r="A39" s="110">
        <v>4</v>
      </c>
      <c r="B39" s="144"/>
      <c r="C39" s="145"/>
      <c r="D39" s="74"/>
      <c r="E39" s="105">
        <f>IF(B39="","",20/VLOOKUP(B39,SEEDLIST!$A$4:$E$51,2)*43560*D39/F39/G39)</f>
      </c>
      <c r="F39" s="106">
        <f>IF(B39="","",VLOOKUP($B39,SEEDLIST!$A$4:$E$51,3)/100)</f>
      </c>
      <c r="G39" s="106">
        <f>IF(B39="","",VLOOKUP($B39,SEEDLIST!$A$4:$E$51,4)/100)</f>
      </c>
      <c r="H39" s="111"/>
      <c r="I39" s="112">
        <f>IF(B36="","",SUM(E36:E39))</f>
      </c>
      <c r="J39" s="113">
        <f>IF(F18="","",F18*I39)</f>
      </c>
    </row>
    <row r="40" spans="1:10" ht="15.75" customHeight="1">
      <c r="A40" s="165" t="s">
        <v>90</v>
      </c>
      <c r="B40" s="166"/>
      <c r="C40" s="166"/>
      <c r="D40" s="166"/>
      <c r="E40" s="166"/>
      <c r="F40" s="166"/>
      <c r="G40" s="166"/>
      <c r="H40" s="166"/>
      <c r="I40" s="166"/>
      <c r="J40" s="167"/>
    </row>
    <row r="41" spans="1:10" ht="15.75" customHeight="1">
      <c r="A41" s="114">
        <v>1</v>
      </c>
      <c r="B41" s="144"/>
      <c r="C41" s="145"/>
      <c r="D41" s="46"/>
      <c r="E41" s="105">
        <f>IF(B41="","",20/VLOOKUP(B41,SEEDLIST!$A$4:$E$51,2)*43560*D41/F41/G41)</f>
      </c>
      <c r="F41" s="106">
        <f>IF(B41="","",VLOOKUP($B41,SEEDLIST!$A$4:$E$51,3)/100)</f>
      </c>
      <c r="G41" s="106">
        <f>IF(B41="","",VLOOKUP($B41,SEEDLIST!$A$4:$E$51,4)/100)</f>
      </c>
      <c r="H41" s="76"/>
      <c r="I41" s="115"/>
      <c r="J41" s="116"/>
    </row>
    <row r="42" spans="1:10" ht="15.75" customHeight="1">
      <c r="A42" s="104">
        <v>2</v>
      </c>
      <c r="B42" s="144"/>
      <c r="C42" s="145"/>
      <c r="D42" s="46"/>
      <c r="E42" s="105">
        <f>IF(B42="","",20/VLOOKUP(B42,SEEDLIST!$A$4:$E$51,2)*43560*D42/F42/G42)</f>
      </c>
      <c r="F42" s="106">
        <f>IF(B42="","",VLOOKUP($B42,SEEDLIST!$A$4:$E$51,3)/100)</f>
      </c>
      <c r="G42" s="106">
        <f>IF(B42="","",VLOOKUP($B42,SEEDLIST!$A$4:$E$51,4)/100)</f>
      </c>
      <c r="H42" s="107"/>
      <c r="I42" s="108"/>
      <c r="J42" s="109"/>
    </row>
    <row r="43" spans="1:10" ht="15.75" customHeight="1">
      <c r="A43" s="104">
        <v>3</v>
      </c>
      <c r="B43" s="144"/>
      <c r="C43" s="145"/>
      <c r="D43" s="46"/>
      <c r="E43" s="105">
        <f>IF(B43="","",20/VLOOKUP(B43,SEEDLIST!$A$4:$E$51,2)*43560*D43/F43/G43)</f>
      </c>
      <c r="F43" s="106">
        <f>IF(B43="","",VLOOKUP($B43,SEEDLIST!$A$4:$E$51,3)/100)</f>
      </c>
      <c r="G43" s="106">
        <f>IF(B43="","",VLOOKUP($B43,SEEDLIST!$A$4:$E$51,4)/100)</f>
      </c>
      <c r="H43" s="107"/>
      <c r="I43" s="108"/>
      <c r="J43" s="109"/>
    </row>
    <row r="44" spans="1:10" ht="15.75" customHeight="1">
      <c r="A44" s="117">
        <v>4</v>
      </c>
      <c r="B44" s="153"/>
      <c r="C44" s="154"/>
      <c r="D44" s="88"/>
      <c r="E44" s="118">
        <f>IF(B44="","",20/VLOOKUP(B44,SEEDLIST!$A$4:$E$51,2)*43560*D44/F44/G44)</f>
      </c>
      <c r="F44" s="119">
        <f>IF(B44="","",VLOOKUP($B44,SEEDLIST!$A$4:$E$51,3)/100)</f>
      </c>
      <c r="G44" s="119">
        <f>IF(B44="","",VLOOKUP($B44,SEEDLIST!$A$4:$E$51,4)/100)</f>
      </c>
      <c r="H44" s="120"/>
      <c r="I44" s="121">
        <f>IF(B41="","",SUM(E41:E44))</f>
      </c>
      <c r="J44" s="122">
        <f>IF(G18="","",G18*I44)</f>
      </c>
    </row>
    <row r="45" spans="1:10" ht="15.75" customHeight="1">
      <c r="A45" s="37" t="s">
        <v>78</v>
      </c>
      <c r="B45" s="38"/>
      <c r="C45" s="38"/>
      <c r="D45" s="3"/>
      <c r="E45" s="39"/>
      <c r="F45" s="40"/>
      <c r="G45" s="39"/>
      <c r="H45" s="39"/>
      <c r="I45" s="41"/>
      <c r="J45" s="42"/>
    </row>
    <row r="46" spans="1:10" ht="15.75">
      <c r="A46" s="158" t="s">
        <v>79</v>
      </c>
      <c r="B46" s="159"/>
      <c r="C46" s="159"/>
      <c r="D46" s="159"/>
      <c r="E46" s="159"/>
      <c r="F46" s="159"/>
      <c r="G46" s="159"/>
      <c r="H46" s="159"/>
      <c r="I46" s="159"/>
      <c r="J46" s="160"/>
    </row>
    <row r="47" spans="1:10" ht="12.75">
      <c r="A47" s="155" t="s">
        <v>63</v>
      </c>
      <c r="B47" s="181"/>
      <c r="C47" s="181"/>
      <c r="D47" s="181"/>
      <c r="E47" s="181"/>
      <c r="F47" s="181"/>
      <c r="G47" s="181"/>
      <c r="H47" s="181"/>
      <c r="I47" s="181"/>
      <c r="J47" s="182"/>
    </row>
    <row r="48" spans="1:10" ht="15.75" customHeight="1">
      <c r="A48" s="183"/>
      <c r="B48" s="181"/>
      <c r="C48" s="181"/>
      <c r="D48" s="181"/>
      <c r="E48" s="181"/>
      <c r="F48" s="181"/>
      <c r="G48" s="181"/>
      <c r="H48" s="181"/>
      <c r="I48" s="181"/>
      <c r="J48" s="182"/>
    </row>
    <row r="49" spans="1:10" ht="15.75">
      <c r="A49" s="158" t="s">
        <v>64</v>
      </c>
      <c r="B49" s="159"/>
      <c r="C49" s="159"/>
      <c r="D49" s="159"/>
      <c r="E49" s="159"/>
      <c r="F49" s="159"/>
      <c r="G49" s="159"/>
      <c r="H49" s="159"/>
      <c r="I49" s="159"/>
      <c r="J49" s="160"/>
    </row>
    <row r="50" spans="1:10" ht="12.75">
      <c r="A50" s="184" t="s">
        <v>66</v>
      </c>
      <c r="B50" s="185"/>
      <c r="C50" s="185"/>
      <c r="D50" s="185"/>
      <c r="E50" s="185"/>
      <c r="F50" s="185"/>
      <c r="G50" s="185"/>
      <c r="H50" s="185"/>
      <c r="I50" s="185"/>
      <c r="J50" s="186"/>
    </row>
    <row r="51" spans="1:10" ht="12.75">
      <c r="A51" s="187"/>
      <c r="B51" s="188"/>
      <c r="C51" s="188"/>
      <c r="D51" s="188"/>
      <c r="E51" s="188"/>
      <c r="F51" s="188"/>
      <c r="G51" s="188"/>
      <c r="H51" s="188"/>
      <c r="I51" s="188"/>
      <c r="J51" s="189"/>
    </row>
    <row r="52" spans="1:10" ht="15.75">
      <c r="A52" s="158" t="s">
        <v>65</v>
      </c>
      <c r="B52" s="159"/>
      <c r="C52" s="159"/>
      <c r="D52" s="159"/>
      <c r="E52" s="159"/>
      <c r="F52" s="159"/>
      <c r="G52" s="159"/>
      <c r="H52" s="159"/>
      <c r="I52" s="159"/>
      <c r="J52" s="160"/>
    </row>
    <row r="53" spans="1:10" ht="29.25" customHeight="1">
      <c r="A53" s="171" t="s">
        <v>120</v>
      </c>
      <c r="B53" s="172"/>
      <c r="C53" s="172"/>
      <c r="D53" s="172"/>
      <c r="E53" s="172"/>
      <c r="F53" s="172"/>
      <c r="G53" s="172"/>
      <c r="H53" s="172"/>
      <c r="I53" s="172"/>
      <c r="J53" s="139"/>
    </row>
    <row r="54" spans="1:10" ht="15.75" customHeight="1">
      <c r="A54" s="155" t="s">
        <v>114</v>
      </c>
      <c r="B54" s="156"/>
      <c r="C54" s="156"/>
      <c r="D54" s="156"/>
      <c r="E54" s="156"/>
      <c r="F54" s="156"/>
      <c r="G54" s="156"/>
      <c r="H54" s="156"/>
      <c r="I54" s="156"/>
      <c r="J54" s="157"/>
    </row>
    <row r="55" spans="1:10" ht="30.75" customHeight="1">
      <c r="A55" s="155" t="s">
        <v>115</v>
      </c>
      <c r="B55" s="156"/>
      <c r="C55" s="156"/>
      <c r="D55" s="156"/>
      <c r="E55" s="156"/>
      <c r="F55" s="156"/>
      <c r="G55" s="156"/>
      <c r="H55" s="156"/>
      <c r="I55" s="156"/>
      <c r="J55" s="157"/>
    </row>
    <row r="56" spans="1:10" ht="33" customHeight="1">
      <c r="A56" s="155" t="s">
        <v>80</v>
      </c>
      <c r="B56" s="156"/>
      <c r="C56" s="156"/>
      <c r="D56" s="156"/>
      <c r="E56" s="156"/>
      <c r="F56" s="156"/>
      <c r="G56" s="156"/>
      <c r="H56" s="156"/>
      <c r="I56" s="156"/>
      <c r="J56" s="157"/>
    </row>
    <row r="57" spans="1:10" ht="15" customHeight="1">
      <c r="A57" s="18" t="s">
        <v>68</v>
      </c>
      <c r="B57" s="19"/>
      <c r="C57" s="19"/>
      <c r="D57" s="19"/>
      <c r="E57" s="19"/>
      <c r="F57" s="19"/>
      <c r="G57" s="19"/>
      <c r="H57" s="19"/>
      <c r="I57" s="19"/>
      <c r="J57" s="20"/>
    </row>
    <row r="58" spans="1:10" ht="15" customHeight="1">
      <c r="A58" s="47"/>
      <c r="B58" s="48"/>
      <c r="C58" s="48"/>
      <c r="D58" s="48"/>
      <c r="E58" s="48"/>
      <c r="F58" s="48"/>
      <c r="G58" s="48"/>
      <c r="H58" s="48"/>
      <c r="I58" s="48"/>
      <c r="J58" s="49"/>
    </row>
    <row r="59" spans="1:10" ht="15" customHeight="1">
      <c r="A59" s="94"/>
      <c r="B59" s="95"/>
      <c r="C59" s="95"/>
      <c r="D59" s="95"/>
      <c r="E59" s="95"/>
      <c r="F59" s="95"/>
      <c r="G59" s="95"/>
      <c r="H59" s="95"/>
      <c r="I59" s="95"/>
      <c r="J59" s="96"/>
    </row>
    <row r="60" spans="1:10" ht="15" customHeight="1">
      <c r="A60" s="94"/>
      <c r="B60" s="95"/>
      <c r="C60" s="95"/>
      <c r="D60" s="95"/>
      <c r="E60" s="95"/>
      <c r="F60" s="95"/>
      <c r="G60" s="95"/>
      <c r="H60" s="95"/>
      <c r="I60" s="95"/>
      <c r="J60" s="96"/>
    </row>
    <row r="61" spans="1:10" ht="15" customHeight="1">
      <c r="A61" s="94"/>
      <c r="B61" s="95"/>
      <c r="C61" s="95"/>
      <c r="D61" s="95"/>
      <c r="E61" s="95"/>
      <c r="F61" s="95"/>
      <c r="G61" s="95"/>
      <c r="H61" s="95"/>
      <c r="I61" s="95"/>
      <c r="J61" s="96"/>
    </row>
    <row r="62" spans="1:10" ht="15" customHeight="1">
      <c r="A62" s="94"/>
      <c r="B62" s="95"/>
      <c r="C62" s="95"/>
      <c r="D62" s="95"/>
      <c r="E62" s="95"/>
      <c r="F62" s="95"/>
      <c r="G62" s="95"/>
      <c r="H62" s="95"/>
      <c r="I62" s="95"/>
      <c r="J62" s="96"/>
    </row>
    <row r="63" spans="1:10" ht="15" customHeight="1">
      <c r="A63" s="50"/>
      <c r="B63" s="51"/>
      <c r="C63" s="51"/>
      <c r="D63" s="51"/>
      <c r="E63" s="51"/>
      <c r="F63" s="51"/>
      <c r="G63" s="51"/>
      <c r="H63" s="51"/>
      <c r="I63" s="51"/>
      <c r="J63" s="52"/>
    </row>
    <row r="64" spans="1:10" ht="15" customHeight="1">
      <c r="A64" s="50"/>
      <c r="B64" s="51"/>
      <c r="C64" s="51"/>
      <c r="D64" s="51"/>
      <c r="E64" s="51"/>
      <c r="F64" s="51"/>
      <c r="G64" s="51"/>
      <c r="H64" s="51"/>
      <c r="I64" s="51"/>
      <c r="J64" s="52"/>
    </row>
    <row r="65" spans="1:13" ht="15" customHeight="1">
      <c r="A65" s="50"/>
      <c r="B65" s="51"/>
      <c r="C65" s="51"/>
      <c r="D65" s="51"/>
      <c r="E65" s="51"/>
      <c r="F65" s="51"/>
      <c r="G65" s="51"/>
      <c r="H65" s="51"/>
      <c r="I65" s="51"/>
      <c r="J65" s="52"/>
      <c r="M65">
        <f>IF(SEEDLIST!A54="","",SEEDLIST!A54)</f>
      </c>
    </row>
    <row r="66" spans="1:13" ht="15" customHeight="1">
      <c r="A66" s="53"/>
      <c r="B66" s="54"/>
      <c r="C66" s="54"/>
      <c r="D66" s="54"/>
      <c r="E66" s="54"/>
      <c r="F66" s="54"/>
      <c r="G66" s="54"/>
      <c r="H66" s="54"/>
      <c r="I66" s="54"/>
      <c r="J66" s="55"/>
      <c r="M66">
        <f>IF(SEEDLIST!A54="","",SEEDLIST!A54)</f>
      </c>
    </row>
    <row r="67" spans="1:13" ht="15.75">
      <c r="A67" s="158" t="s">
        <v>69</v>
      </c>
      <c r="B67" s="159"/>
      <c r="C67" s="159"/>
      <c r="D67" s="159"/>
      <c r="E67" s="159"/>
      <c r="F67" s="159"/>
      <c r="G67" s="159"/>
      <c r="H67" s="159"/>
      <c r="I67" s="159"/>
      <c r="J67" s="160"/>
      <c r="M67">
        <f>IF(SEEDLIST!A55="","",SEEDLIST!A55)</f>
      </c>
    </row>
    <row r="68" spans="1:13" ht="12" customHeight="1">
      <c r="A68" s="146" t="s">
        <v>117</v>
      </c>
      <c r="B68" s="147"/>
      <c r="C68" s="147"/>
      <c r="D68" s="147"/>
      <c r="E68" s="147"/>
      <c r="F68" s="147"/>
      <c r="G68" s="147"/>
      <c r="H68" s="147"/>
      <c r="I68" s="147"/>
      <c r="J68" s="148"/>
      <c r="M68">
        <f>IF(SEEDLIST!A56="","",SEEDLIST!A56)</f>
      </c>
    </row>
    <row r="69" spans="1:10" ht="5.25" customHeight="1">
      <c r="A69" s="141"/>
      <c r="B69" s="142"/>
      <c r="C69" s="142"/>
      <c r="D69" s="142"/>
      <c r="E69" s="142"/>
      <c r="F69" s="142"/>
      <c r="G69" s="142"/>
      <c r="H69" s="142"/>
      <c r="I69" s="142"/>
      <c r="J69" s="143"/>
    </row>
    <row r="70" spans="1:13" ht="12" customHeight="1">
      <c r="A70" s="89"/>
      <c r="B70" s="97"/>
      <c r="C70" s="246" t="s">
        <v>67</v>
      </c>
      <c r="D70" s="36"/>
      <c r="E70" s="36"/>
      <c r="F70" s="247"/>
      <c r="G70" s="32" t="s">
        <v>71</v>
      </c>
      <c r="H70" s="36"/>
      <c r="I70" s="36"/>
      <c r="J70" s="34"/>
      <c r="M70">
        <f>IF(SEEDLIST!A57="","",SEEDLIST!A57)</f>
      </c>
    </row>
    <row r="71" spans="1:10" ht="12" customHeight="1">
      <c r="A71" s="89"/>
      <c r="B71" s="97"/>
      <c r="C71" s="246"/>
      <c r="D71" s="33"/>
      <c r="E71" s="33"/>
      <c r="F71" s="32"/>
      <c r="G71" s="33"/>
      <c r="H71" s="33"/>
      <c r="I71" s="33"/>
      <c r="J71" s="34"/>
    </row>
    <row r="72" spans="1:13" ht="12" customHeight="1">
      <c r="A72" s="149" t="s">
        <v>118</v>
      </c>
      <c r="B72" s="150"/>
      <c r="C72" s="150"/>
      <c r="D72" s="150"/>
      <c r="E72" s="150"/>
      <c r="F72" s="150"/>
      <c r="G72" s="150"/>
      <c r="H72" s="150"/>
      <c r="I72" s="150"/>
      <c r="J72" s="151"/>
      <c r="M72">
        <f>IF(SEEDLIST!A58="","",SEEDLIST!A58)</f>
      </c>
    </row>
    <row r="73" spans="1:10" ht="4.5" customHeight="1">
      <c r="A73" s="141"/>
      <c r="B73" s="142"/>
      <c r="C73" s="142"/>
      <c r="D73" s="142"/>
      <c r="E73" s="142"/>
      <c r="F73" s="142"/>
      <c r="G73" s="142"/>
      <c r="H73" s="142"/>
      <c r="I73" s="142"/>
      <c r="J73" s="143"/>
    </row>
    <row r="74" spans="1:13" ht="12" customHeight="1">
      <c r="A74" s="35"/>
      <c r="B74" s="97"/>
      <c r="C74" s="123" t="s">
        <v>70</v>
      </c>
      <c r="D74" s="36"/>
      <c r="E74" s="36"/>
      <c r="F74" s="247"/>
      <c r="G74" s="32" t="s">
        <v>71</v>
      </c>
      <c r="H74" s="36"/>
      <c r="I74" s="36"/>
      <c r="J74" s="34"/>
      <c r="M74">
        <f>IF(SEEDLIST!A59="","",SEEDLIST!A59)</f>
      </c>
    </row>
    <row r="75" spans="1:10" ht="12" customHeight="1">
      <c r="A75" s="35"/>
      <c r="C75" s="123"/>
      <c r="D75" s="33"/>
      <c r="E75" s="33"/>
      <c r="F75" s="32"/>
      <c r="G75" s="33"/>
      <c r="H75" s="33"/>
      <c r="I75" s="33"/>
      <c r="J75" s="34"/>
    </row>
    <row r="76" spans="1:13" ht="12" customHeight="1">
      <c r="A76" s="26" t="s">
        <v>119</v>
      </c>
      <c r="B76" s="100"/>
      <c r="C76" s="100"/>
      <c r="D76" s="101"/>
      <c r="E76" s="100"/>
      <c r="F76" s="100"/>
      <c r="G76" s="100"/>
      <c r="H76" s="101"/>
      <c r="I76" s="100"/>
      <c r="J76" s="31"/>
      <c r="M76">
        <f>IF(SEEDLIST!A60="","",SEEDLIST!A60)</f>
      </c>
    </row>
    <row r="77" spans="1:10" ht="4.5" customHeight="1">
      <c r="A77" s="26"/>
      <c r="B77" s="100"/>
      <c r="C77" s="100"/>
      <c r="D77" s="101"/>
      <c r="E77" s="100"/>
      <c r="F77" s="100"/>
      <c r="G77" s="100"/>
      <c r="H77" s="101"/>
      <c r="I77" s="100"/>
      <c r="J77" s="31"/>
    </row>
    <row r="78" spans="1:10" ht="12" customHeight="1">
      <c r="A78" s="26"/>
      <c r="C78" s="123" t="s">
        <v>72</v>
      </c>
      <c r="D78" s="98"/>
      <c r="E78" s="99"/>
      <c r="F78" s="247"/>
      <c r="G78" s="123" t="s">
        <v>71</v>
      </c>
      <c r="H78" s="98"/>
      <c r="I78" s="99"/>
      <c r="J78" s="31"/>
    </row>
    <row r="79" spans="1:13" ht="12" customHeight="1">
      <c r="A79" s="102"/>
      <c r="B79" s="98"/>
      <c r="C79" s="98"/>
      <c r="D79" s="99"/>
      <c r="E79" s="98"/>
      <c r="F79" s="98"/>
      <c r="G79" s="98"/>
      <c r="H79" s="99"/>
      <c r="I79" s="98"/>
      <c r="J79" s="103"/>
      <c r="M79">
        <f>IF(SEEDLIST!A61="","",SEEDLIST!A61)</f>
      </c>
    </row>
    <row r="80" ht="12.75">
      <c r="M80">
        <f>IF(SEEDLIST!A62="","",SEEDLIST!A62)</f>
      </c>
    </row>
    <row r="81" spans="2:13" ht="12.75">
      <c r="B81" s="152" t="s">
        <v>74</v>
      </c>
      <c r="C81" s="152"/>
      <c r="M81">
        <f>IF(SEEDLIST!A63="","",SEEDLIST!A63)</f>
      </c>
    </row>
    <row r="82" spans="2:13" ht="12.75">
      <c r="B82">
        <f>IF(SEEDLIST!A3="","",SEEDLIST!A3)</f>
      </c>
      <c r="M82">
        <f>IF(SEEDLIST!A64="","",SEEDLIST!A64)</f>
      </c>
    </row>
    <row r="83" ht="12.75">
      <c r="B83" t="str">
        <f>IF(SEEDLIST!A4="","",SEEDLIST!A4)</f>
        <v>Alfalfa</v>
      </c>
    </row>
    <row r="84" ht="12.75">
      <c r="B84" t="str">
        <f>IF(SEEDLIST!A5="","",SEEDLIST!A5)</f>
        <v>Big Bluestem</v>
      </c>
    </row>
    <row r="85" ht="12.75">
      <c r="B85" t="str">
        <f>IF(SEEDLIST!A6="","",SEEDLIST!A6)</f>
        <v>Big Trefoil</v>
      </c>
    </row>
    <row r="86" ht="12.75">
      <c r="B86" t="str">
        <f>IF(SEEDLIST!A7="","",SEEDLIST!A7)</f>
        <v>Birdsfoot Trefoil</v>
      </c>
    </row>
    <row r="87" ht="12.75">
      <c r="B87" t="str">
        <f>IF(SEEDLIST!A8="","",SEEDLIST!A8)</f>
        <v>Blue Grama</v>
      </c>
    </row>
    <row r="88" ht="12.75">
      <c r="B88" t="str">
        <f>IF(SEEDLIST!A9="","",SEEDLIST!A9)</f>
        <v>Buffalo Grass</v>
      </c>
    </row>
    <row r="89" ht="12.75">
      <c r="B89" t="str">
        <f>IF(SEEDLIST!A10="","",SEEDLIST!A10)</f>
        <v>Bush Muhly</v>
      </c>
    </row>
    <row r="90" ht="12.75">
      <c r="B90" t="str">
        <f>IF(SEEDLIST!A11="","",SEEDLIST!A11)</f>
        <v>Cicer Milkvetch</v>
      </c>
    </row>
    <row r="91" ht="12.75">
      <c r="B91" t="str">
        <f>IF(SEEDLIST!A12="","",SEEDLIST!A12)</f>
        <v>Crested Wheatgrass</v>
      </c>
    </row>
    <row r="92" ht="12.75">
      <c r="B92" t="str">
        <f>IF(SEEDLIST!A13="","",SEEDLIST!A13)</f>
        <v>Fourwing Saltbush</v>
      </c>
    </row>
    <row r="93" ht="12.75">
      <c r="B93" t="str">
        <f>IF(SEEDLIST!A14="","",SEEDLIST!A14)</f>
        <v>Galleta</v>
      </c>
    </row>
    <row r="94" ht="12.75">
      <c r="B94" t="str">
        <f>IF(SEEDLIST!A15="","",SEEDLIST!A15)</f>
        <v>Green Needlegrass</v>
      </c>
    </row>
    <row r="95" ht="12.75">
      <c r="B95" t="str">
        <f>IF(SEEDLIST!A16="","",SEEDLIST!A16)</f>
        <v>Indiangrass</v>
      </c>
    </row>
    <row r="96" ht="12.75">
      <c r="B96" t="str">
        <f>IF(SEEDLIST!A17="","",SEEDLIST!A17)</f>
        <v>Intermediate Wheatgrass</v>
      </c>
    </row>
    <row r="97" ht="12.75">
      <c r="B97" t="str">
        <f>IF(SEEDLIST!A18="","",SEEDLIST!A18)</f>
        <v>Lehmann Lovegrass</v>
      </c>
    </row>
    <row r="98" ht="12.75">
      <c r="B98" t="str">
        <f>IF(SEEDLIST!A19="","",SEEDLIST!A19)</f>
        <v>Little Bluestem</v>
      </c>
    </row>
    <row r="99" ht="12.75">
      <c r="B99" t="str">
        <f>IF(SEEDLIST!A20="","",SEEDLIST!A20)</f>
        <v>Meadow Brome</v>
      </c>
    </row>
    <row r="100" spans="2:8" ht="12.75">
      <c r="B100" t="str">
        <f>IF(SEEDLIST!A21="","",SEEDLIST!A21)</f>
        <v>Mountain Brome</v>
      </c>
      <c r="D100"/>
      <c r="H100"/>
    </row>
    <row r="101" ht="12.75">
      <c r="B101" t="str">
        <f>IF(SEEDLIST!A22="","",SEEDLIST!A22)</f>
        <v>Perennial Ryegrass</v>
      </c>
    </row>
    <row r="102" ht="12.75">
      <c r="B102" t="str">
        <f>IF(SEEDLIST!A23="","",SEEDLIST!A23)</f>
        <v>Plains Bristlegrass</v>
      </c>
    </row>
    <row r="103" ht="12.75">
      <c r="B103" t="str">
        <f>IF(SEEDLIST!A24="","",SEEDLIST!A24)</f>
        <v>Pubescent Wheatgrass</v>
      </c>
    </row>
    <row r="104" ht="12.75">
      <c r="B104" t="str">
        <f>IF(SEEDLIST!A25="","",SEEDLIST!A25)</f>
        <v>Rockey Mountain Penstemon</v>
      </c>
    </row>
    <row r="105" ht="12.75">
      <c r="B105" t="str">
        <f>IF(SEEDLIST!A26="","",SEEDLIST!A26)</f>
        <v>Sand Bluestem</v>
      </c>
    </row>
    <row r="106" ht="12.75">
      <c r="B106" t="str">
        <f>IF(SEEDLIST!A27="","",SEEDLIST!A27)</f>
        <v>Sand Dropseed</v>
      </c>
    </row>
    <row r="107" ht="12.75">
      <c r="B107" t="str">
        <f>IF(SEEDLIST!A28="","",SEEDLIST!A28)</f>
        <v>Sand Lovegrass</v>
      </c>
    </row>
    <row r="108" ht="12.75">
      <c r="B108" t="str">
        <f>IF(SEEDLIST!A29="","",SEEDLIST!A29)</f>
        <v>Sideoats Grama</v>
      </c>
    </row>
    <row r="109" ht="12.75">
      <c r="B109" t="str">
        <f>IF(SEEDLIST!A30="","",SEEDLIST!A30)</f>
        <v>Slender Wheatgrass</v>
      </c>
    </row>
    <row r="110" ht="12.75">
      <c r="B110" t="str">
        <f>IF(SEEDLIST!A31="","",SEEDLIST!A31)</f>
        <v>Small Burnet</v>
      </c>
    </row>
    <row r="111" ht="12.75">
      <c r="B111" t="str">
        <f>IF(SEEDLIST!A32="","",SEEDLIST!A32)</f>
        <v>Spike Muhly</v>
      </c>
    </row>
    <row r="112" ht="12.75">
      <c r="B112" t="str">
        <f>IF(SEEDLIST!A33="","",SEEDLIST!A33)</f>
        <v>Streambank Wheatgrass</v>
      </c>
    </row>
    <row r="113" ht="12.75">
      <c r="B113" t="str">
        <f>IF(SEEDLIST!A34="","",SEEDLIST!A34)</f>
        <v>Sweetclover</v>
      </c>
    </row>
    <row r="114" ht="12.75">
      <c r="B114" t="str">
        <f>IF(SEEDLIST!A35="","",SEEDLIST!A35)</f>
        <v>Switchgrass</v>
      </c>
    </row>
    <row r="115" ht="12.75">
      <c r="B115" t="str">
        <f>IF(SEEDLIST!A36="","",SEEDLIST!A36)</f>
        <v>Tall Wheatgrass</v>
      </c>
    </row>
    <row r="116" ht="12.75">
      <c r="B116" t="str">
        <f>IF(SEEDLIST!A37="","",SEEDLIST!A37)</f>
        <v>Vine Mesquite</v>
      </c>
    </row>
    <row r="117" ht="12.75">
      <c r="B117" t="str">
        <f>IF(SEEDLIST!A38="","",SEEDLIST!A38)</f>
        <v>Weeping Lovegrass</v>
      </c>
    </row>
    <row r="118" ht="12.75">
      <c r="B118" t="str">
        <f>IF(SEEDLIST!A39="","",SEEDLIST!A39)</f>
        <v>Western Wheatgrass</v>
      </c>
    </row>
    <row r="119" ht="12.75">
      <c r="B119" t="str">
        <f>IF(SEEDLIST!A40="","",SEEDLIST!A40)</f>
        <v>White Clover</v>
      </c>
    </row>
    <row r="120" ht="12.75">
      <c r="B120" t="str">
        <f>IF(SEEDLIST!A41="","",SEEDLIST!A41)</f>
        <v>Winterfat</v>
      </c>
    </row>
    <row r="121" ht="12.75">
      <c r="B121" t="str">
        <f>IF(SEEDLIST!A42="","",SEEDLIST!A42)</f>
        <v>Yellow Bluestem</v>
      </c>
    </row>
    <row r="122" ht="12.75">
      <c r="B122">
        <f>IF(SEEDLIST!A43="","",SEEDLIST!A43)</f>
      </c>
    </row>
    <row r="123" ht="12.75">
      <c r="B123">
        <f>IF(SEEDLIST!A44="","",SEEDLIST!A44)</f>
      </c>
    </row>
    <row r="124" ht="12.75">
      <c r="B124">
        <f>IF(SEEDLIST!A45="","",SEEDLIST!A45)</f>
      </c>
    </row>
    <row r="125" ht="12.75">
      <c r="B125">
        <f>IF(SEEDLIST!A46="","",SEEDLIST!A46)</f>
      </c>
    </row>
    <row r="126" ht="12.75">
      <c r="B126">
        <f>IF(SEEDLIST!A47="","",SEEDLIST!A47)</f>
      </c>
    </row>
    <row r="127" ht="12.75">
      <c r="B127">
        <f>IF(SEEDLIST!A48="","",SEEDLIST!A48)</f>
      </c>
    </row>
    <row r="128" ht="12.75">
      <c r="B128">
        <f>IF(SEEDLIST!A49="","",SEEDLIST!A49)</f>
      </c>
    </row>
    <row r="129" ht="12.75">
      <c r="B129" t="str">
        <f>IF(SEEDLIST!A52="","",SEEDLIST!A52)</f>
        <v>1Note: For Porosity - D = Dense growth, M = Moderately dense growth, &amp; P = Porous</v>
      </c>
    </row>
    <row r="130" ht="12.75">
      <c r="B130" t="str">
        <f>IF(SEEDLIST!A53="","",SEEDLIST!A53)</f>
        <v>2Note: For Shape - D = Decumbent (prostrate and turned up on the ends), E = Erect, P = Prostrate, &amp; SE = Semi-Erect.</v>
      </c>
    </row>
  </sheetData>
  <sheetProtection password="FFCB" sheet="1" objects="1" scenarios="1"/>
  <mergeCells count="62">
    <mergeCell ref="A3:C3"/>
    <mergeCell ref="D3:J3"/>
    <mergeCell ref="B1:C2"/>
    <mergeCell ref="B12:C12"/>
    <mergeCell ref="A9:J9"/>
    <mergeCell ref="A10:J10"/>
    <mergeCell ref="A21:J21"/>
    <mergeCell ref="B15:C15"/>
    <mergeCell ref="B18:C18"/>
    <mergeCell ref="B16:C16"/>
    <mergeCell ref="B14:C14"/>
    <mergeCell ref="B17:C17"/>
    <mergeCell ref="A22:J22"/>
    <mergeCell ref="E23:E24"/>
    <mergeCell ref="D1:J1"/>
    <mergeCell ref="D2:J2"/>
    <mergeCell ref="A5:J5"/>
    <mergeCell ref="H12:J12"/>
    <mergeCell ref="A11:J11"/>
    <mergeCell ref="A8:H8"/>
    <mergeCell ref="C7:D7"/>
    <mergeCell ref="B13:C13"/>
    <mergeCell ref="A56:J56"/>
    <mergeCell ref="A47:J48"/>
    <mergeCell ref="A55:J55"/>
    <mergeCell ref="A49:J49"/>
    <mergeCell ref="A50:J51"/>
    <mergeCell ref="F23:F24"/>
    <mergeCell ref="G23:G24"/>
    <mergeCell ref="A53:J53"/>
    <mergeCell ref="H23:H24"/>
    <mergeCell ref="I23:I24"/>
    <mergeCell ref="B23:C25"/>
    <mergeCell ref="J23:J24"/>
    <mergeCell ref="A23:A25"/>
    <mergeCell ref="D23:D24"/>
    <mergeCell ref="A46:J46"/>
    <mergeCell ref="B31:C31"/>
    <mergeCell ref="B32:C32"/>
    <mergeCell ref="B33:C33"/>
    <mergeCell ref="A52:J52"/>
    <mergeCell ref="A40:J40"/>
    <mergeCell ref="B34:C34"/>
    <mergeCell ref="B36:C36"/>
    <mergeCell ref="B37:C37"/>
    <mergeCell ref="B38:C38"/>
    <mergeCell ref="A35:J35"/>
    <mergeCell ref="B26:C26"/>
    <mergeCell ref="B28:C28"/>
    <mergeCell ref="B29:C29"/>
    <mergeCell ref="A30:J30"/>
    <mergeCell ref="B27:C27"/>
    <mergeCell ref="B39:C39"/>
    <mergeCell ref="A68:J68"/>
    <mergeCell ref="A72:J72"/>
    <mergeCell ref="B81:C81"/>
    <mergeCell ref="B41:C41"/>
    <mergeCell ref="B42:C42"/>
    <mergeCell ref="B43:C43"/>
    <mergeCell ref="B44:C44"/>
    <mergeCell ref="A54:J54"/>
    <mergeCell ref="A67:J67"/>
  </mergeCells>
  <dataValidations count="2">
    <dataValidation type="list" allowBlank="1" showInputMessage="1" showErrorMessage="1" sqref="B45:C45">
      <formula1>$B$85:$B$129</formula1>
    </dataValidation>
    <dataValidation type="list" allowBlank="1" showInputMessage="1" showErrorMessage="1" sqref="B26:C29 B31:C34 B36:C39 B41:C44">
      <formula1>$B$82:$B$128</formula1>
    </dataValidation>
  </dataValidations>
  <printOptions horizontalCentered="1"/>
  <pageMargins left="0.5" right="0.25" top="0.75" bottom="0.76" header="0.32" footer="0.5"/>
  <pageSetup horizontalDpi="300" verticalDpi="300" orientation="portrait" r:id="rId3"/>
  <rowBreaks count="1" manualBreakCount="1">
    <brk id="45" max="255" man="1"/>
  </rowBreaks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5.421875" style="0" bestFit="1" customWidth="1"/>
    <col min="2" max="2" width="11.7109375" style="0" bestFit="1" customWidth="1"/>
    <col min="3" max="3" width="4.8515625" style="0" bestFit="1" customWidth="1"/>
    <col min="4" max="4" width="5.421875" style="0" bestFit="1" customWidth="1"/>
    <col min="5" max="5" width="9.57421875" style="0" bestFit="1" customWidth="1"/>
    <col min="6" max="6" width="6.7109375" style="0" bestFit="1" customWidth="1"/>
    <col min="7" max="7" width="7.28125" style="0" bestFit="1" customWidth="1"/>
    <col min="8" max="9" width="9.00390625" style="0" bestFit="1" customWidth="1"/>
    <col min="10" max="10" width="7.57421875" style="0" bestFit="1" customWidth="1"/>
  </cols>
  <sheetData>
    <row r="1" spans="1:10" ht="15.75">
      <c r="A1" s="228" t="s">
        <v>108</v>
      </c>
      <c r="B1" s="229"/>
      <c r="C1" s="229"/>
      <c r="D1" s="229"/>
      <c r="E1" s="229"/>
      <c r="F1" s="229"/>
      <c r="G1" s="229"/>
      <c r="H1" s="229"/>
      <c r="I1" s="229"/>
      <c r="J1" s="230"/>
    </row>
    <row r="2" spans="1:10" ht="27">
      <c r="A2" s="14" t="s">
        <v>24</v>
      </c>
      <c r="B2" s="15" t="s">
        <v>25</v>
      </c>
      <c r="C2" s="79" t="s">
        <v>26</v>
      </c>
      <c r="D2" s="79" t="s">
        <v>27</v>
      </c>
      <c r="E2" s="79" t="s">
        <v>34</v>
      </c>
      <c r="F2" s="82" t="s">
        <v>73</v>
      </c>
      <c r="G2" s="80" t="s">
        <v>98</v>
      </c>
      <c r="H2" s="80" t="s">
        <v>99</v>
      </c>
      <c r="I2" s="80" t="s">
        <v>100</v>
      </c>
      <c r="J2" s="83" t="s">
        <v>101</v>
      </c>
    </row>
    <row r="3" spans="1:10" s="97" customFormat="1" ht="12.75">
      <c r="A3" s="131"/>
      <c r="B3" s="132"/>
      <c r="C3" s="133"/>
      <c r="D3" s="133"/>
      <c r="E3" s="133"/>
      <c r="F3" s="134"/>
      <c r="G3" s="134"/>
      <c r="H3" s="134"/>
      <c r="I3" s="134"/>
      <c r="J3" s="135"/>
    </row>
    <row r="4" spans="1:10" ht="12.75">
      <c r="A4" s="125" t="s">
        <v>28</v>
      </c>
      <c r="B4" s="126">
        <v>225000</v>
      </c>
      <c r="C4" s="127">
        <v>99</v>
      </c>
      <c r="D4" s="127">
        <v>85</v>
      </c>
      <c r="E4" s="128">
        <v>5.2</v>
      </c>
      <c r="F4" s="129"/>
      <c r="G4" s="129">
        <v>4</v>
      </c>
      <c r="H4" s="129" t="s">
        <v>1</v>
      </c>
      <c r="I4" s="129" t="s">
        <v>102</v>
      </c>
      <c r="J4" s="130" t="s">
        <v>103</v>
      </c>
    </row>
    <row r="5" spans="1:10" ht="12.75">
      <c r="A5" s="21" t="s">
        <v>29</v>
      </c>
      <c r="B5" s="17">
        <v>917000</v>
      </c>
      <c r="C5" s="92">
        <v>90</v>
      </c>
      <c r="D5" s="92">
        <v>70</v>
      </c>
      <c r="E5" s="90">
        <v>21</v>
      </c>
      <c r="F5" s="2" t="s">
        <v>76</v>
      </c>
      <c r="G5" s="2">
        <v>6</v>
      </c>
      <c r="H5" s="2" t="s">
        <v>1</v>
      </c>
      <c r="I5" s="2" t="s">
        <v>104</v>
      </c>
      <c r="J5" s="65" t="s">
        <v>103</v>
      </c>
    </row>
    <row r="6" spans="1:10" ht="12.75">
      <c r="A6" s="21" t="s">
        <v>30</v>
      </c>
      <c r="B6" s="17">
        <v>828000</v>
      </c>
      <c r="C6" s="92">
        <v>98</v>
      </c>
      <c r="D6" s="92">
        <v>47</v>
      </c>
      <c r="E6" s="90">
        <v>23</v>
      </c>
      <c r="F6" s="2"/>
      <c r="G6" s="2">
        <v>8</v>
      </c>
      <c r="H6" s="2" t="s">
        <v>1</v>
      </c>
      <c r="I6" s="2" t="s">
        <v>102</v>
      </c>
      <c r="J6" s="65" t="s">
        <v>104</v>
      </c>
    </row>
    <row r="7" spans="1:10" ht="12.75">
      <c r="A7" s="21" t="s">
        <v>31</v>
      </c>
      <c r="B7" s="17">
        <v>418000</v>
      </c>
      <c r="C7" s="92">
        <v>98</v>
      </c>
      <c r="D7" s="92">
        <v>47</v>
      </c>
      <c r="E7" s="90">
        <v>9.6</v>
      </c>
      <c r="F7" s="2"/>
      <c r="G7" s="2">
        <v>3</v>
      </c>
      <c r="H7" s="2" t="s">
        <v>1</v>
      </c>
      <c r="I7" s="2" t="s">
        <v>102</v>
      </c>
      <c r="J7" s="65" t="s">
        <v>104</v>
      </c>
    </row>
    <row r="8" spans="1:10" ht="12.75">
      <c r="A8" s="21" t="s">
        <v>32</v>
      </c>
      <c r="B8" s="17">
        <v>1335000</v>
      </c>
      <c r="C8" s="92">
        <v>40</v>
      </c>
      <c r="D8" s="92">
        <v>60</v>
      </c>
      <c r="E8" s="90">
        <v>31</v>
      </c>
      <c r="F8" s="2" t="s">
        <v>76</v>
      </c>
      <c r="G8" s="2">
        <v>1</v>
      </c>
      <c r="H8" s="2" t="s">
        <v>1</v>
      </c>
      <c r="I8" s="2" t="s">
        <v>102</v>
      </c>
      <c r="J8" s="65" t="s">
        <v>103</v>
      </c>
    </row>
    <row r="9" spans="1:10" ht="12.75">
      <c r="A9" s="21" t="s">
        <v>33</v>
      </c>
      <c r="B9" s="17">
        <v>42000</v>
      </c>
      <c r="C9" s="92">
        <v>88</v>
      </c>
      <c r="D9" s="92">
        <v>45</v>
      </c>
      <c r="E9" s="90">
        <v>0.5</v>
      </c>
      <c r="F9" s="2" t="s">
        <v>76</v>
      </c>
      <c r="G9" s="2">
        <v>0.5</v>
      </c>
      <c r="H9" s="2" t="s">
        <v>1</v>
      </c>
      <c r="I9" s="2" t="s">
        <v>1</v>
      </c>
      <c r="J9" s="65" t="s">
        <v>104</v>
      </c>
    </row>
    <row r="10" spans="1:10" ht="12.75">
      <c r="A10" s="21" t="s">
        <v>35</v>
      </c>
      <c r="B10" s="17">
        <v>1500000</v>
      </c>
      <c r="C10" s="92">
        <v>50</v>
      </c>
      <c r="D10" s="92">
        <v>40</v>
      </c>
      <c r="E10" s="90">
        <v>38</v>
      </c>
      <c r="F10" s="2" t="s">
        <v>76</v>
      </c>
      <c r="G10" s="2">
        <v>2.8</v>
      </c>
      <c r="H10" s="2" t="s">
        <v>102</v>
      </c>
      <c r="I10" s="2" t="s">
        <v>104</v>
      </c>
      <c r="J10" s="65" t="s">
        <v>104</v>
      </c>
    </row>
    <row r="11" spans="1:10" ht="12.75">
      <c r="A11" s="21" t="s">
        <v>36</v>
      </c>
      <c r="B11" s="17">
        <v>122000</v>
      </c>
      <c r="C11" s="92">
        <v>90</v>
      </c>
      <c r="D11" s="92">
        <v>40</v>
      </c>
      <c r="E11" s="90">
        <v>2.8</v>
      </c>
      <c r="F11" s="2"/>
      <c r="G11" s="2">
        <v>3</v>
      </c>
      <c r="H11" s="2" t="s">
        <v>1</v>
      </c>
      <c r="I11" s="2" t="s">
        <v>104</v>
      </c>
      <c r="J11" s="65" t="s">
        <v>104</v>
      </c>
    </row>
    <row r="12" spans="1:10" ht="12.75">
      <c r="A12" s="21" t="s">
        <v>109</v>
      </c>
      <c r="B12" s="17">
        <v>200000</v>
      </c>
      <c r="C12" s="92">
        <v>95</v>
      </c>
      <c r="D12" s="92">
        <v>85</v>
      </c>
      <c r="E12" s="90">
        <f>B12/43560</f>
        <v>4.591368227731864</v>
      </c>
      <c r="F12" s="2"/>
      <c r="G12" s="2">
        <v>2</v>
      </c>
      <c r="H12" s="2" t="s">
        <v>1</v>
      </c>
      <c r="I12" s="2" t="s">
        <v>102</v>
      </c>
      <c r="J12" s="65" t="s">
        <v>103</v>
      </c>
    </row>
    <row r="13" spans="1:10" ht="12.75">
      <c r="A13" s="21" t="s">
        <v>37</v>
      </c>
      <c r="B13" s="17">
        <v>30000</v>
      </c>
      <c r="C13" s="92">
        <v>80</v>
      </c>
      <c r="D13" s="92">
        <v>50</v>
      </c>
      <c r="E13" s="90">
        <v>1.1</v>
      </c>
      <c r="F13" s="2" t="s">
        <v>76</v>
      </c>
      <c r="G13" s="2">
        <v>4</v>
      </c>
      <c r="H13" s="2" t="s">
        <v>102</v>
      </c>
      <c r="I13" s="2" t="s">
        <v>102</v>
      </c>
      <c r="J13" s="65" t="s">
        <v>105</v>
      </c>
    </row>
    <row r="14" spans="1:10" ht="12.75">
      <c r="A14" s="21" t="s">
        <v>38</v>
      </c>
      <c r="B14" s="17">
        <v>159000</v>
      </c>
      <c r="C14" s="92">
        <v>69</v>
      </c>
      <c r="D14" s="92">
        <v>80</v>
      </c>
      <c r="E14" s="90">
        <v>3.7</v>
      </c>
      <c r="F14" s="2" t="s">
        <v>76</v>
      </c>
      <c r="G14" s="2">
        <v>2</v>
      </c>
      <c r="H14" s="2" t="s">
        <v>1</v>
      </c>
      <c r="I14" s="2" t="s">
        <v>102</v>
      </c>
      <c r="J14" s="65" t="s">
        <v>103</v>
      </c>
    </row>
    <row r="15" spans="1:10" ht="12.75">
      <c r="A15" s="86" t="s">
        <v>111</v>
      </c>
      <c r="B15" s="91">
        <v>181000</v>
      </c>
      <c r="C15" s="92">
        <v>90</v>
      </c>
      <c r="D15" s="92">
        <v>85</v>
      </c>
      <c r="E15" s="90">
        <f>B15/43560</f>
        <v>4.155188246097337</v>
      </c>
      <c r="F15" s="2"/>
      <c r="G15" s="2">
        <v>2</v>
      </c>
      <c r="H15" s="2" t="s">
        <v>1</v>
      </c>
      <c r="I15" s="2" t="s">
        <v>104</v>
      </c>
      <c r="J15" s="65" t="s">
        <v>103</v>
      </c>
    </row>
    <row r="16" spans="1:10" ht="12.75">
      <c r="A16" s="21" t="s">
        <v>39</v>
      </c>
      <c r="B16" s="17">
        <v>175000</v>
      </c>
      <c r="C16" s="92">
        <v>89</v>
      </c>
      <c r="D16" s="92">
        <v>53</v>
      </c>
      <c r="E16" s="90">
        <v>4</v>
      </c>
      <c r="F16" s="2" t="s">
        <v>76</v>
      </c>
      <c r="G16" s="2">
        <v>6</v>
      </c>
      <c r="H16" s="2" t="s">
        <v>1</v>
      </c>
      <c r="I16" s="2" t="s">
        <v>104</v>
      </c>
      <c r="J16" s="65" t="s">
        <v>103</v>
      </c>
    </row>
    <row r="17" spans="1:10" ht="12.75">
      <c r="A17" s="21" t="s">
        <v>40</v>
      </c>
      <c r="B17" s="17">
        <v>100000</v>
      </c>
      <c r="C17" s="92">
        <v>90</v>
      </c>
      <c r="D17" s="92">
        <v>75</v>
      </c>
      <c r="E17" s="90">
        <v>2.4</v>
      </c>
      <c r="F17" s="2"/>
      <c r="G17" s="2">
        <v>4</v>
      </c>
      <c r="H17" s="2" t="s">
        <v>1</v>
      </c>
      <c r="I17" s="2" t="s">
        <v>104</v>
      </c>
      <c r="J17" s="65" t="s">
        <v>103</v>
      </c>
    </row>
    <row r="18" spans="1:10" ht="12.75">
      <c r="A18" s="21" t="s">
        <v>41</v>
      </c>
      <c r="B18" s="17">
        <v>4245000</v>
      </c>
      <c r="C18" s="92">
        <v>90</v>
      </c>
      <c r="D18" s="92">
        <v>60</v>
      </c>
      <c r="E18" s="90">
        <v>99</v>
      </c>
      <c r="F18" s="2"/>
      <c r="G18" s="2">
        <v>2</v>
      </c>
      <c r="H18" s="2" t="s">
        <v>102</v>
      </c>
      <c r="I18" s="2" t="s">
        <v>104</v>
      </c>
      <c r="J18" s="65" t="s">
        <v>105</v>
      </c>
    </row>
    <row r="19" spans="1:10" ht="12.75">
      <c r="A19" s="21" t="s">
        <v>42</v>
      </c>
      <c r="B19" s="17">
        <v>379000</v>
      </c>
      <c r="C19" s="92">
        <v>90</v>
      </c>
      <c r="D19" s="92">
        <v>80</v>
      </c>
      <c r="E19" s="90">
        <v>8.7</v>
      </c>
      <c r="F19" s="2" t="s">
        <v>76</v>
      </c>
      <c r="G19" s="2">
        <v>3</v>
      </c>
      <c r="H19" s="2" t="s">
        <v>1</v>
      </c>
      <c r="I19" s="2" t="s">
        <v>104</v>
      </c>
      <c r="J19" s="65" t="s">
        <v>103</v>
      </c>
    </row>
    <row r="20" spans="1:10" ht="12.75">
      <c r="A20" s="21" t="s">
        <v>43</v>
      </c>
      <c r="B20" s="17">
        <v>100000</v>
      </c>
      <c r="C20" s="92">
        <v>92</v>
      </c>
      <c r="D20" s="92">
        <v>85</v>
      </c>
      <c r="E20" s="90">
        <v>2.4</v>
      </c>
      <c r="F20" s="2"/>
      <c r="G20" s="2">
        <v>4</v>
      </c>
      <c r="H20" s="2" t="s">
        <v>1</v>
      </c>
      <c r="I20" s="2" t="s">
        <v>104</v>
      </c>
      <c r="J20" s="65" t="s">
        <v>103</v>
      </c>
    </row>
    <row r="21" spans="1:10" ht="12.75">
      <c r="A21" s="21" t="s">
        <v>44</v>
      </c>
      <c r="B21" s="17">
        <v>90000</v>
      </c>
      <c r="C21" s="92">
        <v>90</v>
      </c>
      <c r="D21" s="92">
        <v>85</v>
      </c>
      <c r="E21" s="90">
        <v>1.6</v>
      </c>
      <c r="F21" s="2" t="s">
        <v>76</v>
      </c>
      <c r="G21" s="2">
        <v>4</v>
      </c>
      <c r="H21" s="2" t="s">
        <v>1</v>
      </c>
      <c r="I21" s="2" t="s">
        <v>102</v>
      </c>
      <c r="J21" s="65" t="s">
        <v>103</v>
      </c>
    </row>
    <row r="22" spans="1:10" ht="12.75">
      <c r="A22" s="21" t="s">
        <v>45</v>
      </c>
      <c r="B22" s="17">
        <v>247000</v>
      </c>
      <c r="C22" s="92">
        <v>98</v>
      </c>
      <c r="D22" s="92">
        <v>90</v>
      </c>
      <c r="E22" s="90">
        <v>5.7</v>
      </c>
      <c r="F22" s="2"/>
      <c r="G22" s="2">
        <v>2.3</v>
      </c>
      <c r="H22" s="2" t="s">
        <v>1</v>
      </c>
      <c r="I22" s="2" t="s">
        <v>104</v>
      </c>
      <c r="J22" s="65" t="s">
        <v>103</v>
      </c>
    </row>
    <row r="23" spans="1:10" ht="12.75">
      <c r="A23" s="21" t="s">
        <v>46</v>
      </c>
      <c r="B23" s="17">
        <v>293000</v>
      </c>
      <c r="C23" s="92">
        <v>90</v>
      </c>
      <c r="D23" s="92">
        <v>80</v>
      </c>
      <c r="E23" s="90">
        <v>7</v>
      </c>
      <c r="F23" s="2" t="s">
        <v>76</v>
      </c>
      <c r="G23" s="2">
        <v>3</v>
      </c>
      <c r="H23" s="2" t="s">
        <v>1</v>
      </c>
      <c r="I23" s="2" t="s">
        <v>104</v>
      </c>
      <c r="J23" s="65" t="s">
        <v>103</v>
      </c>
    </row>
    <row r="24" spans="1:10" ht="12.75">
      <c r="A24" s="21" t="s">
        <v>47</v>
      </c>
      <c r="B24" s="17">
        <v>91000</v>
      </c>
      <c r="C24" s="92">
        <v>90</v>
      </c>
      <c r="D24" s="92">
        <v>85</v>
      </c>
      <c r="E24" s="90">
        <v>2</v>
      </c>
      <c r="F24" s="2"/>
      <c r="G24" s="2">
        <v>5</v>
      </c>
      <c r="H24" s="2" t="s">
        <v>1</v>
      </c>
      <c r="I24" s="2" t="s">
        <v>104</v>
      </c>
      <c r="J24" s="65" t="s">
        <v>103</v>
      </c>
    </row>
    <row r="25" spans="1:10" ht="12.75">
      <c r="A25" s="21" t="s">
        <v>48</v>
      </c>
      <c r="B25" s="17">
        <v>280000</v>
      </c>
      <c r="C25" s="92">
        <v>93</v>
      </c>
      <c r="D25" s="92">
        <v>79</v>
      </c>
      <c r="E25" s="90">
        <v>6.42</v>
      </c>
      <c r="F25" s="2" t="s">
        <v>76</v>
      </c>
      <c r="G25" s="2">
        <v>2</v>
      </c>
      <c r="H25" s="2" t="s">
        <v>1</v>
      </c>
      <c r="I25" s="2" t="s">
        <v>1</v>
      </c>
      <c r="J25" s="65" t="s">
        <v>103</v>
      </c>
    </row>
    <row r="26" spans="1:10" ht="12.75">
      <c r="A26" s="21" t="s">
        <v>49</v>
      </c>
      <c r="B26" s="17">
        <v>125000</v>
      </c>
      <c r="C26" s="92">
        <v>70</v>
      </c>
      <c r="D26" s="92">
        <v>69</v>
      </c>
      <c r="E26" s="90">
        <v>2.9</v>
      </c>
      <c r="F26" s="2" t="s">
        <v>76</v>
      </c>
      <c r="G26" s="2">
        <v>6</v>
      </c>
      <c r="H26" s="2" t="s">
        <v>1</v>
      </c>
      <c r="I26" s="2" t="s">
        <v>102</v>
      </c>
      <c r="J26" s="65" t="s">
        <v>103</v>
      </c>
    </row>
    <row r="27" spans="1:10" ht="12.75">
      <c r="A27" s="86" t="s">
        <v>110</v>
      </c>
      <c r="B27" s="91">
        <v>5298000</v>
      </c>
      <c r="C27" s="92">
        <v>95</v>
      </c>
      <c r="D27" s="92">
        <v>90</v>
      </c>
      <c r="E27" s="90">
        <f>B27/43560</f>
        <v>121.62534435261708</v>
      </c>
      <c r="F27" s="2"/>
      <c r="G27" s="2">
        <v>2</v>
      </c>
      <c r="H27" s="2" t="s">
        <v>1</v>
      </c>
      <c r="I27" s="2" t="s">
        <v>1</v>
      </c>
      <c r="J27" s="65" t="s">
        <v>103</v>
      </c>
    </row>
    <row r="28" spans="1:10" ht="12.75">
      <c r="A28" s="21" t="s">
        <v>51</v>
      </c>
      <c r="B28" s="17">
        <v>1550000</v>
      </c>
      <c r="C28" s="92">
        <v>93</v>
      </c>
      <c r="D28" s="92">
        <v>75</v>
      </c>
      <c r="E28" s="90">
        <v>35.6</v>
      </c>
      <c r="F28" s="2"/>
      <c r="G28" s="2">
        <v>3.5</v>
      </c>
      <c r="H28" s="2" t="s">
        <v>1</v>
      </c>
      <c r="I28" s="2" t="s">
        <v>104</v>
      </c>
      <c r="J28" s="65" t="s">
        <v>103</v>
      </c>
    </row>
    <row r="29" spans="1:10" ht="12.75">
      <c r="A29" s="21" t="s">
        <v>50</v>
      </c>
      <c r="B29" s="17">
        <v>143000</v>
      </c>
      <c r="C29" s="92">
        <v>60</v>
      </c>
      <c r="D29" s="92">
        <v>50</v>
      </c>
      <c r="E29" s="90">
        <v>3.3</v>
      </c>
      <c r="F29" s="2" t="s">
        <v>76</v>
      </c>
      <c r="G29" s="2">
        <v>3</v>
      </c>
      <c r="H29" s="2" t="s">
        <v>1</v>
      </c>
      <c r="I29" s="2" t="s">
        <v>104</v>
      </c>
      <c r="J29" s="65" t="s">
        <v>103</v>
      </c>
    </row>
    <row r="30" spans="1:10" ht="12.75">
      <c r="A30" s="21" t="s">
        <v>52</v>
      </c>
      <c r="B30" s="17">
        <v>160000</v>
      </c>
      <c r="C30" s="92">
        <v>90</v>
      </c>
      <c r="D30" s="92">
        <v>85</v>
      </c>
      <c r="E30" s="90">
        <v>3.7</v>
      </c>
      <c r="F30" s="2"/>
      <c r="G30" s="2">
        <v>3</v>
      </c>
      <c r="H30" s="2" t="s">
        <v>1</v>
      </c>
      <c r="I30" s="2" t="s">
        <v>104</v>
      </c>
      <c r="J30" s="65" t="s">
        <v>103</v>
      </c>
    </row>
    <row r="31" spans="1:10" ht="12.75">
      <c r="A31" s="86" t="s">
        <v>112</v>
      </c>
      <c r="B31" s="91">
        <v>42000</v>
      </c>
      <c r="C31" s="92">
        <v>90</v>
      </c>
      <c r="D31" s="92">
        <v>85</v>
      </c>
      <c r="E31" s="90">
        <f>B31/43560</f>
        <v>0.9641873278236914</v>
      </c>
      <c r="F31" s="2"/>
      <c r="G31" s="2">
        <v>1.25</v>
      </c>
      <c r="H31" s="2" t="s">
        <v>1</v>
      </c>
      <c r="I31" s="2" t="s">
        <v>102</v>
      </c>
      <c r="J31" s="65" t="s">
        <v>103</v>
      </c>
    </row>
    <row r="32" spans="1:10" ht="12.75">
      <c r="A32" s="21" t="s">
        <v>53</v>
      </c>
      <c r="B32" s="17">
        <v>1635000</v>
      </c>
      <c r="C32" s="92">
        <v>50</v>
      </c>
      <c r="D32" s="92">
        <v>50</v>
      </c>
      <c r="E32" s="90">
        <v>38</v>
      </c>
      <c r="F32" s="2" t="s">
        <v>76</v>
      </c>
      <c r="G32" s="2">
        <v>2</v>
      </c>
      <c r="H32" s="2" t="s">
        <v>1</v>
      </c>
      <c r="I32" s="2" t="s">
        <v>102</v>
      </c>
      <c r="J32" s="65" t="s">
        <v>103</v>
      </c>
    </row>
    <row r="33" spans="1:10" ht="12.75">
      <c r="A33" s="21" t="s">
        <v>54</v>
      </c>
      <c r="B33" s="17">
        <v>170000</v>
      </c>
      <c r="C33" s="92">
        <v>97</v>
      </c>
      <c r="D33" s="92">
        <v>92</v>
      </c>
      <c r="E33" s="90">
        <v>3.6</v>
      </c>
      <c r="F33" s="2"/>
      <c r="G33" s="2">
        <v>4</v>
      </c>
      <c r="H33" s="2" t="s">
        <v>1</v>
      </c>
      <c r="I33" s="2" t="s">
        <v>104</v>
      </c>
      <c r="J33" s="65" t="s">
        <v>103</v>
      </c>
    </row>
    <row r="34" spans="1:10" ht="12.75">
      <c r="A34" s="21" t="s">
        <v>55</v>
      </c>
      <c r="B34" s="17">
        <v>262000</v>
      </c>
      <c r="C34" s="92">
        <v>99</v>
      </c>
      <c r="D34" s="92">
        <v>85</v>
      </c>
      <c r="E34" s="90">
        <v>6</v>
      </c>
      <c r="F34" s="2"/>
      <c r="G34" s="2">
        <v>5</v>
      </c>
      <c r="H34" s="2" t="s">
        <v>1</v>
      </c>
      <c r="I34" s="2" t="s">
        <v>1</v>
      </c>
      <c r="J34" s="65" t="s">
        <v>103</v>
      </c>
    </row>
    <row r="35" spans="1:10" ht="12.75">
      <c r="A35" s="21" t="s">
        <v>56</v>
      </c>
      <c r="B35" s="17">
        <v>278000</v>
      </c>
      <c r="C35" s="92">
        <v>95</v>
      </c>
      <c r="D35" s="92">
        <v>62</v>
      </c>
      <c r="E35" s="90">
        <v>6.4</v>
      </c>
      <c r="F35" s="2" t="s">
        <v>76</v>
      </c>
      <c r="G35" s="2">
        <v>5</v>
      </c>
      <c r="H35" s="2" t="s">
        <v>104</v>
      </c>
      <c r="I35" s="2" t="s">
        <v>104</v>
      </c>
      <c r="J35" s="65" t="s">
        <v>103</v>
      </c>
    </row>
    <row r="36" spans="1:10" ht="12.75">
      <c r="A36" s="86" t="s">
        <v>107</v>
      </c>
      <c r="B36" s="91">
        <v>79000</v>
      </c>
      <c r="C36" s="92">
        <v>95</v>
      </c>
      <c r="D36" s="92">
        <v>85</v>
      </c>
      <c r="E36" s="90">
        <v>1.8</v>
      </c>
      <c r="F36" s="2"/>
      <c r="G36" s="2">
        <v>6</v>
      </c>
      <c r="H36" s="2" t="s">
        <v>1</v>
      </c>
      <c r="I36" s="2" t="s">
        <v>104</v>
      </c>
      <c r="J36" s="65" t="s">
        <v>103</v>
      </c>
    </row>
    <row r="37" spans="1:10" ht="12.75">
      <c r="A37" s="21" t="s">
        <v>57</v>
      </c>
      <c r="B37" s="17">
        <v>143000</v>
      </c>
      <c r="C37" s="92">
        <v>50</v>
      </c>
      <c r="D37" s="92">
        <v>30</v>
      </c>
      <c r="E37" s="90">
        <v>3.3</v>
      </c>
      <c r="F37" s="2" t="s">
        <v>76</v>
      </c>
      <c r="G37" s="2">
        <v>2</v>
      </c>
      <c r="H37" s="2" t="s">
        <v>1</v>
      </c>
      <c r="I37" s="2" t="s">
        <v>102</v>
      </c>
      <c r="J37" s="65" t="s">
        <v>103</v>
      </c>
    </row>
    <row r="38" spans="1:10" ht="12.75">
      <c r="A38" s="21" t="s">
        <v>58</v>
      </c>
      <c r="B38" s="17">
        <v>1463000</v>
      </c>
      <c r="C38" s="92">
        <v>90</v>
      </c>
      <c r="D38" s="92">
        <v>90</v>
      </c>
      <c r="E38" s="90">
        <v>34</v>
      </c>
      <c r="F38" s="2"/>
      <c r="G38" s="2">
        <v>3</v>
      </c>
      <c r="H38" s="2" t="s">
        <v>1</v>
      </c>
      <c r="I38" s="2" t="s">
        <v>104</v>
      </c>
      <c r="J38" s="65" t="s">
        <v>103</v>
      </c>
    </row>
    <row r="39" spans="1:10" ht="12.75">
      <c r="A39" s="21" t="s">
        <v>59</v>
      </c>
      <c r="B39" s="17">
        <v>110000</v>
      </c>
      <c r="C39" s="92">
        <v>85</v>
      </c>
      <c r="D39" s="92">
        <v>60</v>
      </c>
      <c r="E39" s="90">
        <v>2.5</v>
      </c>
      <c r="F39" s="2"/>
      <c r="G39" s="2">
        <v>2</v>
      </c>
      <c r="H39" s="2" t="s">
        <v>1</v>
      </c>
      <c r="I39" s="2" t="s">
        <v>102</v>
      </c>
      <c r="J39" s="65" t="s">
        <v>105</v>
      </c>
    </row>
    <row r="40" spans="1:10" ht="12.75">
      <c r="A40" s="21" t="s">
        <v>60</v>
      </c>
      <c r="B40" s="17">
        <v>800000</v>
      </c>
      <c r="C40" s="92">
        <v>99</v>
      </c>
      <c r="D40" s="92">
        <v>85</v>
      </c>
      <c r="E40" s="90">
        <v>18</v>
      </c>
      <c r="F40" s="2"/>
      <c r="G40" s="2">
        <v>2</v>
      </c>
      <c r="H40" s="2" t="s">
        <v>102</v>
      </c>
      <c r="I40" s="2" t="s">
        <v>102</v>
      </c>
      <c r="J40" s="65" t="s">
        <v>1</v>
      </c>
    </row>
    <row r="41" spans="1:10" ht="12.75">
      <c r="A41" s="21" t="s">
        <v>61</v>
      </c>
      <c r="B41" s="17">
        <v>150000</v>
      </c>
      <c r="C41" s="92">
        <v>52</v>
      </c>
      <c r="D41" s="92">
        <v>80</v>
      </c>
      <c r="E41" s="90">
        <v>3.3</v>
      </c>
      <c r="F41" s="2" t="s">
        <v>76</v>
      </c>
      <c r="G41" s="2">
        <v>2</v>
      </c>
      <c r="H41" s="2" t="s">
        <v>102</v>
      </c>
      <c r="I41" s="2" t="s">
        <v>102</v>
      </c>
      <c r="J41" s="65" t="s">
        <v>103</v>
      </c>
    </row>
    <row r="42" spans="1:10" ht="12.75">
      <c r="A42" s="21" t="s">
        <v>62</v>
      </c>
      <c r="B42" s="17">
        <v>475000</v>
      </c>
      <c r="C42" s="92">
        <v>60</v>
      </c>
      <c r="D42" s="92">
        <v>70</v>
      </c>
      <c r="E42" s="90">
        <v>10.9</v>
      </c>
      <c r="F42" s="2"/>
      <c r="G42" s="2">
        <v>2</v>
      </c>
      <c r="H42" s="2" t="s">
        <v>1</v>
      </c>
      <c r="I42" s="2" t="s">
        <v>104</v>
      </c>
      <c r="J42" s="65" t="s">
        <v>105</v>
      </c>
    </row>
    <row r="43" spans="1:10" ht="12.75">
      <c r="A43" s="86"/>
      <c r="B43" s="91"/>
      <c r="C43" s="92"/>
      <c r="D43" s="92"/>
      <c r="E43" s="90"/>
      <c r="F43" s="2"/>
      <c r="G43" s="2"/>
      <c r="H43" s="2"/>
      <c r="I43" s="2"/>
      <c r="J43" s="65"/>
    </row>
    <row r="44" spans="1:10" ht="12.75">
      <c r="A44" s="86"/>
      <c r="B44" s="91"/>
      <c r="C44" s="92"/>
      <c r="D44" s="92"/>
      <c r="E44" s="90"/>
      <c r="F44" s="2"/>
      <c r="G44" s="2"/>
      <c r="H44" s="2"/>
      <c r="I44" s="2"/>
      <c r="J44" s="65"/>
    </row>
    <row r="45" spans="1:10" ht="12.75">
      <c r="A45" s="86"/>
      <c r="B45" s="91"/>
      <c r="C45" s="92"/>
      <c r="D45" s="92"/>
      <c r="E45" s="90"/>
      <c r="F45" s="2"/>
      <c r="G45" s="2"/>
      <c r="H45" s="2"/>
      <c r="I45" s="2"/>
      <c r="J45" s="65"/>
    </row>
    <row r="46" spans="1:10" ht="12.75">
      <c r="A46" s="86"/>
      <c r="B46" s="91"/>
      <c r="C46" s="92"/>
      <c r="D46" s="92"/>
      <c r="E46" s="90"/>
      <c r="F46" s="2"/>
      <c r="G46" s="2"/>
      <c r="H46" s="2"/>
      <c r="I46" s="2"/>
      <c r="J46" s="65"/>
    </row>
    <row r="47" spans="1:10" ht="12.75">
      <c r="A47" s="86"/>
      <c r="B47" s="91"/>
      <c r="C47" s="92"/>
      <c r="D47" s="92"/>
      <c r="E47" s="90"/>
      <c r="F47" s="2"/>
      <c r="G47" s="2"/>
      <c r="H47" s="2"/>
      <c r="I47" s="2"/>
      <c r="J47" s="65"/>
    </row>
    <row r="48" spans="1:10" ht="12.75">
      <c r="A48" s="86"/>
      <c r="B48" s="2"/>
      <c r="C48" s="92"/>
      <c r="D48" s="92"/>
      <c r="E48" s="90"/>
      <c r="F48" s="2"/>
      <c r="G48" s="2"/>
      <c r="H48" s="2"/>
      <c r="I48" s="2"/>
      <c r="J48" s="65"/>
    </row>
    <row r="49" spans="1:10" ht="12.75">
      <c r="A49" s="86"/>
      <c r="B49" s="2"/>
      <c r="C49" s="92"/>
      <c r="D49" s="92"/>
      <c r="E49" s="90"/>
      <c r="F49" s="2"/>
      <c r="G49" s="2"/>
      <c r="H49" s="2"/>
      <c r="I49" s="2"/>
      <c r="J49" s="65"/>
    </row>
    <row r="50" spans="1:10" ht="12.75">
      <c r="A50" s="86"/>
      <c r="B50" s="2"/>
      <c r="C50" s="92"/>
      <c r="D50" s="92"/>
      <c r="E50" s="90"/>
      <c r="F50" s="2"/>
      <c r="G50" s="2"/>
      <c r="H50" s="2"/>
      <c r="I50" s="2"/>
      <c r="J50" s="65"/>
    </row>
    <row r="51" spans="1:10" ht="12.75">
      <c r="A51" s="87"/>
      <c r="B51" s="81"/>
      <c r="C51" s="81"/>
      <c r="D51" s="81"/>
      <c r="E51" s="93"/>
      <c r="F51" s="81"/>
      <c r="G51" s="81"/>
      <c r="H51" s="81"/>
      <c r="I51" s="81"/>
      <c r="J51" s="66"/>
    </row>
    <row r="52" spans="1:10" ht="15">
      <c r="A52" s="85" t="s">
        <v>106</v>
      </c>
      <c r="B52" s="84"/>
      <c r="C52" s="84"/>
      <c r="D52" s="84"/>
      <c r="E52" s="84"/>
      <c r="F52" s="84"/>
      <c r="G52" s="84"/>
      <c r="H52" s="84"/>
      <c r="I52" s="84"/>
      <c r="J52" s="84"/>
    </row>
    <row r="53" spans="1:10" ht="12.75">
      <c r="A53" s="231" t="s">
        <v>113</v>
      </c>
      <c r="B53" s="232"/>
      <c r="C53" s="232"/>
      <c r="D53" s="232"/>
      <c r="E53" s="232"/>
      <c r="F53" s="232"/>
      <c r="G53" s="232"/>
      <c r="H53" s="232"/>
      <c r="I53" s="232"/>
      <c r="J53" s="232"/>
    </row>
    <row r="63" ht="15.75" customHeight="1"/>
  </sheetData>
  <mergeCells count="2">
    <mergeCell ref="A1:J1"/>
    <mergeCell ref="A53:J53"/>
  </mergeCells>
  <printOptions/>
  <pageMargins left="0.61" right="0.43" top="0.74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USDA, NRCS</dc:creator>
  <cp:keywords/>
  <dc:description/>
  <cp:lastModifiedBy>Cindy Nycz</cp:lastModifiedBy>
  <cp:lastPrinted>2001-03-08T21:35:17Z</cp:lastPrinted>
  <dcterms:created xsi:type="dcterms:W3CDTF">2000-09-14T22:00:50Z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