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60" yWindow="600" windowWidth="16820" windowHeight="11740" tabRatio="533" activeTab="0"/>
  </bookViews>
  <sheets>
    <sheet name="Aug 2005" sheetId="1" r:id="rId1"/>
  </sheets>
  <definedNames>
    <definedName name="_xlnm.Print_Area" localSheetId="0">'Aug 2005'!$A$1:$AI$104</definedName>
  </definedNames>
  <calcPr fullCalcOnLoad="1"/>
</workbook>
</file>

<file path=xl/sharedStrings.xml><?xml version="1.0" encoding="utf-8"?>
<sst xmlns="http://schemas.openxmlformats.org/spreadsheetml/2006/main" count="487" uniqueCount="139">
  <si>
    <t>CO2 CDIAC (http://cdiac.esd.ornl.gov/oceans/RepeatSections/repeat_map.html)</t>
  </si>
  <si>
    <t xml:space="preserve">Viet Nam </t>
  </si>
  <si>
    <t>ASAP Annual report, METEO-FRANCE</t>
  </si>
  <si>
    <t>Argentina</t>
  </si>
  <si>
    <t>United States</t>
  </si>
  <si>
    <t>Platform</t>
  </si>
  <si>
    <t>Survey</t>
  </si>
  <si>
    <t>Float</t>
  </si>
  <si>
    <t>Buoy</t>
  </si>
  <si>
    <t xml:space="preserve">  </t>
  </si>
  <si>
    <t xml:space="preserve">Hong Kong </t>
  </si>
  <si>
    <t>Baro</t>
  </si>
  <si>
    <t>Fiji</t>
  </si>
  <si>
    <t xml:space="preserve">Cote d'Ivoire </t>
  </si>
  <si>
    <t>Occupied</t>
  </si>
  <si>
    <t>VOS</t>
  </si>
  <si>
    <t>VOSClim</t>
  </si>
  <si>
    <t>United Kingdom</t>
  </si>
  <si>
    <t>Ocean</t>
  </si>
  <si>
    <t>Mooring</t>
  </si>
  <si>
    <t>Observ</t>
  </si>
  <si>
    <t>FRX Line</t>
  </si>
  <si>
    <t>Sond Dep</t>
  </si>
  <si>
    <t xml:space="preserve">Morocco </t>
  </si>
  <si>
    <t xml:space="preserve">Cape Verde </t>
  </si>
  <si>
    <t>Salinity</t>
  </si>
  <si>
    <t xml:space="preserve">Pakistan </t>
  </si>
  <si>
    <t>Portugal</t>
  </si>
  <si>
    <t>Panama</t>
  </si>
  <si>
    <t>Geo Loc</t>
  </si>
  <si>
    <t>Real time</t>
  </si>
  <si>
    <t>Total</t>
  </si>
  <si>
    <t>Table of the Ocean Reference Stations from Mike. (GCOS lists.doc)</t>
  </si>
  <si>
    <t>Japan</t>
  </si>
  <si>
    <t>JCOMM SOT Third Session, March 2005</t>
  </si>
  <si>
    <t>Ship Observation Team (SOT) 2nd session (Brest, France, 7-12 March 2005)</t>
  </si>
  <si>
    <t xml:space="preserve">Indonesia </t>
  </si>
  <si>
    <t>Australia</t>
  </si>
  <si>
    <t>Chile</t>
  </si>
  <si>
    <t>Brazil</t>
  </si>
  <si>
    <t>Russian Federation</t>
  </si>
  <si>
    <t>South Africa</t>
  </si>
  <si>
    <t>Peru</t>
  </si>
  <si>
    <t>Ecuador</t>
  </si>
  <si>
    <t>Iceland</t>
  </si>
  <si>
    <t>Norway</t>
  </si>
  <si>
    <t>France</t>
  </si>
  <si>
    <t>Spain</t>
  </si>
  <si>
    <t>Maldives</t>
  </si>
  <si>
    <t>Goal</t>
  </si>
  <si>
    <t>Percent of Goal</t>
  </si>
  <si>
    <t>Drifting</t>
  </si>
  <si>
    <t>Time</t>
  </si>
  <si>
    <t>Series</t>
  </si>
  <si>
    <t>System</t>
  </si>
  <si>
    <t>ASAP</t>
  </si>
  <si>
    <t>Ships</t>
  </si>
  <si>
    <t>Argo</t>
  </si>
  <si>
    <t>Tropical</t>
  </si>
  <si>
    <t>Coastal</t>
  </si>
  <si>
    <t>Updated July 2005</t>
  </si>
  <si>
    <t>Bermuda</t>
  </si>
  <si>
    <t>SOOP</t>
  </si>
  <si>
    <t>New Zealand</t>
  </si>
  <si>
    <t>Kenya</t>
  </si>
  <si>
    <t>January-December,2004</t>
  </si>
  <si>
    <t>Solomon island</t>
  </si>
  <si>
    <t>Tuvalu</t>
  </si>
  <si>
    <t>ftp://iabp.apl.washington.edu/pub/IABP/MonthlyMaps/OLDMAPSTABLES/2005.Feb.1.table.txt</t>
  </si>
  <si>
    <t xml:space="preserve">Philippines </t>
  </si>
  <si>
    <t>Global Ocean Observing System</t>
  </si>
  <si>
    <t>JCOMMOPS monitoring platforms(http://wo.jcommops.org/cgi-bin/WebObjects/JCOMMOPS)</t>
  </si>
  <si>
    <t>Canada</t>
  </si>
  <si>
    <t>VOS CLIMATE PROJECT MEETING (http://lwf.ncdc.noaa.gov/oa/climate/vosclim/vosclim-survey.html)</t>
  </si>
  <si>
    <t xml:space="preserve">Thailand </t>
  </si>
  <si>
    <t xml:space="preserve">Papua New Guinea </t>
  </si>
  <si>
    <t xml:space="preserve">Ghana </t>
  </si>
  <si>
    <t>Mauritius</t>
  </si>
  <si>
    <t>European Union</t>
  </si>
  <si>
    <t>North mariana is.</t>
  </si>
  <si>
    <t>Contributions by countries</t>
  </si>
  <si>
    <t>Countries</t>
  </si>
  <si>
    <t>Contributing</t>
  </si>
  <si>
    <t xml:space="preserve">Cuba </t>
  </si>
  <si>
    <t>HDX Line</t>
  </si>
  <si>
    <t xml:space="preserve">Mexico </t>
  </si>
  <si>
    <t/>
  </si>
  <si>
    <t>JCOMMOPS Argo network, as of jun 2005</t>
  </si>
  <si>
    <t xml:space="preserve">Uruguay </t>
  </si>
  <si>
    <t xml:space="preserve">Tanzania </t>
  </si>
  <si>
    <t>Carbon</t>
  </si>
  <si>
    <t>Upgrade</t>
  </si>
  <si>
    <t>Deployed</t>
  </si>
  <si>
    <t>GLOSS</t>
  </si>
  <si>
    <t>SOT</t>
  </si>
  <si>
    <t>XBTs</t>
  </si>
  <si>
    <t xml:space="preserve">Sierra Leone </t>
  </si>
  <si>
    <t xml:space="preserve">Malaysia </t>
  </si>
  <si>
    <t xml:space="preserve">Israel </t>
  </si>
  <si>
    <t>India</t>
  </si>
  <si>
    <t xml:space="preserve">Colombia </t>
  </si>
  <si>
    <t>Germany</t>
  </si>
  <si>
    <t>Ocean Sites</t>
  </si>
  <si>
    <t>IOCCP</t>
  </si>
  <si>
    <t xml:space="preserve"> % Complete</t>
  </si>
  <si>
    <t>DBCP</t>
  </si>
  <si>
    <t>Oman</t>
  </si>
  <si>
    <t>Committed 
to GLOSS</t>
  </si>
  <si>
    <t>Senegal</t>
  </si>
  <si>
    <t>Seychelles</t>
  </si>
  <si>
    <t>Ice</t>
  </si>
  <si>
    <t>Buoys</t>
  </si>
  <si>
    <t>AWS Ship</t>
  </si>
  <si>
    <t>GLOSS status Oct2004 (http://www.pol.ac.uk/psmsl/gloss.status/status_oct2004.html)&amp; GLOSS Station Handbook Ver.5 is issued on Sep. 2003. (http://www.bodc.ac.uk/services/glosshb/)</t>
  </si>
  <si>
    <t>Bahama</t>
  </si>
  <si>
    <t>Belau</t>
  </si>
  <si>
    <t>Cook island</t>
  </si>
  <si>
    <t>Fed. Micronesia</t>
  </si>
  <si>
    <t>Kiribachi</t>
  </si>
  <si>
    <t>Marshall island</t>
  </si>
  <si>
    <t>Nauru</t>
  </si>
  <si>
    <t>Netherlands</t>
  </si>
  <si>
    <t>Ireland</t>
  </si>
  <si>
    <t>Denmark</t>
  </si>
  <si>
    <t xml:space="preserve">Nigeria </t>
  </si>
  <si>
    <t>Additional Needed</t>
  </si>
  <si>
    <t xml:space="preserve">Trinidad and Tobago </t>
  </si>
  <si>
    <t>Korea, North</t>
  </si>
  <si>
    <t>Korea, South</t>
  </si>
  <si>
    <t xml:space="preserve">Jamaica </t>
  </si>
  <si>
    <t xml:space="preserve">Sweden </t>
  </si>
  <si>
    <t>China</t>
  </si>
  <si>
    <t>Personal Communication (Scripps Institute of Oceanography)</t>
  </si>
  <si>
    <t>Created : October 2004</t>
  </si>
  <si>
    <t>Updated : March 2005</t>
  </si>
  <si>
    <t>Updated : July 2005</t>
  </si>
  <si>
    <t>History of Update</t>
  </si>
  <si>
    <t>Updated : August 2005</t>
  </si>
  <si>
    <t>UHSLC GCOS Sites (http://ilikai.soest.hawaii.edu/uhslc/GCOSgloss.html)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</si>
</sst>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00"/>
    <numFmt numFmtId="166" formatCode="0.0"/>
    <numFmt numFmtId="167" formatCode="0.000000"/>
    <numFmt numFmtId="168" formatCode="0.00000"/>
    <numFmt numFmtId="169" formatCode="0.0000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"/>
      <color indexed="57"/>
      <name val="Geneva"/>
      <family val="0"/>
    </font>
    <font>
      <sz val="9"/>
      <color indexed="11"/>
      <name val="Geneva"/>
      <family val="0"/>
    </font>
    <font>
      <sz val="9"/>
      <color indexed="37"/>
      <name val="Geneva"/>
      <family val="0"/>
    </font>
    <font>
      <sz val="9"/>
      <color indexed="16"/>
      <name val="Geneva"/>
      <family val="0"/>
    </font>
    <font>
      <sz val="9"/>
      <color indexed="1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85</xdr:row>
      <xdr:rowOff>9525</xdr:rowOff>
    </xdr:from>
    <xdr:to>
      <xdr:col>3</xdr:col>
      <xdr:colOff>295275</xdr:colOff>
      <xdr:row>102</xdr:row>
      <xdr:rowOff>76200</xdr:rowOff>
    </xdr:to>
    <xdr:sp>
      <xdr:nvSpPr>
        <xdr:cNvPr id="1" name="Line 1"/>
        <xdr:cNvSpPr>
          <a:spLocks/>
        </xdr:cNvSpPr>
      </xdr:nvSpPr>
      <xdr:spPr>
        <a:xfrm>
          <a:off x="2733675" y="13935075"/>
          <a:ext cx="9525" cy="2819400"/>
        </a:xfrm>
        <a:prstGeom prst="line">
          <a:avLst/>
        </a:prstGeom>
        <a:noFill/>
        <a:ln w="9525" cmpd="sng">
          <a:solidFill>
            <a:srgbClr val="9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295275</xdr:colOff>
      <xdr:row>102</xdr:row>
      <xdr:rowOff>76200</xdr:rowOff>
    </xdr:from>
    <xdr:to>
      <xdr:col>4</xdr:col>
      <xdr:colOff>495300</xdr:colOff>
      <xdr:row>102</xdr:row>
      <xdr:rowOff>76200</xdr:rowOff>
    </xdr:to>
    <xdr:sp>
      <xdr:nvSpPr>
        <xdr:cNvPr id="2" name="Line 2"/>
        <xdr:cNvSpPr>
          <a:spLocks/>
        </xdr:cNvSpPr>
      </xdr:nvSpPr>
      <xdr:spPr>
        <a:xfrm>
          <a:off x="2752725" y="16754475"/>
          <a:ext cx="800100" cy="0"/>
        </a:xfrm>
        <a:prstGeom prst="line">
          <a:avLst/>
        </a:prstGeom>
        <a:noFill/>
        <a:ln w="9525" cmpd="sng">
          <a:solidFill>
            <a:srgbClr val="9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257175</xdr:colOff>
      <xdr:row>85</xdr:row>
      <xdr:rowOff>0</xdr:rowOff>
    </xdr:from>
    <xdr:to>
      <xdr:col>7</xdr:col>
      <xdr:colOff>276225</xdr:colOff>
      <xdr:row>98</xdr:row>
      <xdr:rowOff>85725</xdr:rowOff>
    </xdr:to>
    <xdr:sp>
      <xdr:nvSpPr>
        <xdr:cNvPr id="3" name="Line 3"/>
        <xdr:cNvSpPr>
          <a:spLocks/>
        </xdr:cNvSpPr>
      </xdr:nvSpPr>
      <xdr:spPr>
        <a:xfrm>
          <a:off x="5114925" y="13925550"/>
          <a:ext cx="28575" cy="2190750"/>
        </a:xfrm>
        <a:prstGeom prst="line">
          <a:avLst/>
        </a:prstGeom>
        <a:noFill/>
        <a:ln w="9525" cmpd="sng">
          <a:solidFill>
            <a:srgbClr val="9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276225</xdr:colOff>
      <xdr:row>98</xdr:row>
      <xdr:rowOff>85725</xdr:rowOff>
    </xdr:from>
    <xdr:to>
      <xdr:col>9</xdr:col>
      <xdr:colOff>76200</xdr:colOff>
      <xdr:row>98</xdr:row>
      <xdr:rowOff>85725</xdr:rowOff>
    </xdr:to>
    <xdr:sp>
      <xdr:nvSpPr>
        <xdr:cNvPr id="4" name="Line 4"/>
        <xdr:cNvSpPr>
          <a:spLocks/>
        </xdr:cNvSpPr>
      </xdr:nvSpPr>
      <xdr:spPr>
        <a:xfrm>
          <a:off x="5133975" y="16116300"/>
          <a:ext cx="1000125" cy="0"/>
        </a:xfrm>
        <a:prstGeom prst="line">
          <a:avLst/>
        </a:prstGeom>
        <a:noFill/>
        <a:ln w="9525" cmpd="sng">
          <a:solidFill>
            <a:srgbClr val="9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295275</xdr:colOff>
      <xdr:row>85</xdr:row>
      <xdr:rowOff>0</xdr:rowOff>
    </xdr:from>
    <xdr:to>
      <xdr:col>10</xdr:col>
      <xdr:colOff>304800</xdr:colOff>
      <xdr:row>97</xdr:row>
      <xdr:rowOff>76200</xdr:rowOff>
    </xdr:to>
    <xdr:sp>
      <xdr:nvSpPr>
        <xdr:cNvPr id="5" name="Line 5"/>
        <xdr:cNvSpPr>
          <a:spLocks/>
        </xdr:cNvSpPr>
      </xdr:nvSpPr>
      <xdr:spPr>
        <a:xfrm>
          <a:off x="6505575" y="13925550"/>
          <a:ext cx="9525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323850</xdr:colOff>
      <xdr:row>97</xdr:row>
      <xdr:rowOff>76200</xdr:rowOff>
    </xdr:from>
    <xdr:to>
      <xdr:col>12</xdr:col>
      <xdr:colOff>95250</xdr:colOff>
      <xdr:row>97</xdr:row>
      <xdr:rowOff>76200</xdr:rowOff>
    </xdr:to>
    <xdr:sp>
      <xdr:nvSpPr>
        <xdr:cNvPr id="6" name="Line 6"/>
        <xdr:cNvSpPr>
          <a:spLocks/>
        </xdr:cNvSpPr>
      </xdr:nvSpPr>
      <xdr:spPr>
        <a:xfrm>
          <a:off x="6534150" y="159448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304800</xdr:colOff>
      <xdr:row>85</xdr:row>
      <xdr:rowOff>0</xdr:rowOff>
    </xdr:from>
    <xdr:to>
      <xdr:col>11</xdr:col>
      <xdr:colOff>323850</xdr:colOff>
      <xdr:row>97</xdr:row>
      <xdr:rowOff>66675</xdr:rowOff>
    </xdr:to>
    <xdr:sp>
      <xdr:nvSpPr>
        <xdr:cNvPr id="7" name="Line 7"/>
        <xdr:cNvSpPr>
          <a:spLocks/>
        </xdr:cNvSpPr>
      </xdr:nvSpPr>
      <xdr:spPr>
        <a:xfrm>
          <a:off x="7115175" y="13925550"/>
          <a:ext cx="9525" cy="2009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13</xdr:col>
      <xdr:colOff>342900</xdr:colOff>
      <xdr:row>85</xdr:row>
      <xdr:rowOff>0</xdr:rowOff>
    </xdr:from>
    <xdr:to>
      <xdr:col>13</xdr:col>
      <xdr:colOff>352425</xdr:colOff>
      <xdr:row>96</xdr:row>
      <xdr:rowOff>76200</xdr:rowOff>
    </xdr:to>
    <xdr:sp>
      <xdr:nvSpPr>
        <xdr:cNvPr id="8" name="Line 8"/>
        <xdr:cNvSpPr>
          <a:spLocks/>
        </xdr:cNvSpPr>
      </xdr:nvSpPr>
      <xdr:spPr>
        <a:xfrm>
          <a:off x="7896225" y="13925550"/>
          <a:ext cx="9525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13</xdr:col>
      <xdr:colOff>352425</xdr:colOff>
      <xdr:row>96</xdr:row>
      <xdr:rowOff>76200</xdr:rowOff>
    </xdr:from>
    <xdr:to>
      <xdr:col>14</xdr:col>
      <xdr:colOff>447675</xdr:colOff>
      <xdr:row>96</xdr:row>
      <xdr:rowOff>76200</xdr:rowOff>
    </xdr:to>
    <xdr:sp>
      <xdr:nvSpPr>
        <xdr:cNvPr id="9" name="Line 9"/>
        <xdr:cNvSpPr>
          <a:spLocks/>
        </xdr:cNvSpPr>
      </xdr:nvSpPr>
      <xdr:spPr>
        <a:xfrm>
          <a:off x="7905750" y="157829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14</xdr:col>
      <xdr:colOff>266700</xdr:colOff>
      <xdr:row>85</xdr:row>
      <xdr:rowOff>0</xdr:rowOff>
    </xdr:from>
    <xdr:to>
      <xdr:col>14</xdr:col>
      <xdr:colOff>276225</xdr:colOff>
      <xdr:row>95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8505825" y="13925550"/>
          <a:ext cx="9525" cy="1695450"/>
        </a:xfrm>
        <a:prstGeom prst="line">
          <a:avLst/>
        </a:prstGeom>
        <a:noFill/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15</xdr:col>
      <xdr:colOff>304800</xdr:colOff>
      <xdr:row>85</xdr:row>
      <xdr:rowOff>0</xdr:rowOff>
    </xdr:from>
    <xdr:to>
      <xdr:col>15</xdr:col>
      <xdr:colOff>314325</xdr:colOff>
      <xdr:row>95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9144000" y="13925550"/>
          <a:ext cx="9525" cy="1704975"/>
        </a:xfrm>
        <a:prstGeom prst="line">
          <a:avLst/>
        </a:prstGeom>
        <a:noFill/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17</xdr:col>
      <xdr:colOff>276225</xdr:colOff>
      <xdr:row>85</xdr:row>
      <xdr:rowOff>0</xdr:rowOff>
    </xdr:from>
    <xdr:to>
      <xdr:col>17</xdr:col>
      <xdr:colOff>295275</xdr:colOff>
      <xdr:row>94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9858375" y="13925550"/>
          <a:ext cx="9525" cy="1533525"/>
        </a:xfrm>
        <a:prstGeom prst="line">
          <a:avLst/>
        </a:prstGeom>
        <a:noFill/>
        <a:ln w="9525" cmpd="sng">
          <a:solidFill>
            <a:srgbClr val="9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17</xdr:col>
      <xdr:colOff>295275</xdr:colOff>
      <xdr:row>94</xdr:row>
      <xdr:rowOff>76200</xdr:rowOff>
    </xdr:from>
    <xdr:to>
      <xdr:col>20</xdr:col>
      <xdr:colOff>409575</xdr:colOff>
      <xdr:row>94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9877425" y="15459075"/>
          <a:ext cx="1914525" cy="0"/>
        </a:xfrm>
        <a:prstGeom prst="line">
          <a:avLst/>
        </a:prstGeom>
        <a:noFill/>
        <a:ln w="9525" cmpd="sng">
          <a:solidFill>
            <a:srgbClr val="9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18</xdr:col>
      <xdr:colOff>295275</xdr:colOff>
      <xdr:row>85</xdr:row>
      <xdr:rowOff>0</xdr:rowOff>
    </xdr:from>
    <xdr:to>
      <xdr:col>18</xdr:col>
      <xdr:colOff>304800</xdr:colOff>
      <xdr:row>94</xdr:row>
      <xdr:rowOff>66675</xdr:rowOff>
    </xdr:to>
    <xdr:sp>
      <xdr:nvSpPr>
        <xdr:cNvPr id="14" name="Line 14"/>
        <xdr:cNvSpPr>
          <a:spLocks/>
        </xdr:cNvSpPr>
      </xdr:nvSpPr>
      <xdr:spPr>
        <a:xfrm>
          <a:off x="10477500" y="13925550"/>
          <a:ext cx="9525" cy="1524000"/>
        </a:xfrm>
        <a:prstGeom prst="line">
          <a:avLst/>
        </a:prstGeom>
        <a:noFill/>
        <a:ln w="9525" cmpd="sng">
          <a:solidFill>
            <a:srgbClr val="9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19</xdr:col>
      <xdr:colOff>342900</xdr:colOff>
      <xdr:row>85</xdr:row>
      <xdr:rowOff>9525</xdr:rowOff>
    </xdr:from>
    <xdr:to>
      <xdr:col>19</xdr:col>
      <xdr:colOff>342900</xdr:colOff>
      <xdr:row>94</xdr:row>
      <xdr:rowOff>76200</xdr:rowOff>
    </xdr:to>
    <xdr:sp>
      <xdr:nvSpPr>
        <xdr:cNvPr id="15" name="Line 15"/>
        <xdr:cNvSpPr>
          <a:spLocks/>
        </xdr:cNvSpPr>
      </xdr:nvSpPr>
      <xdr:spPr>
        <a:xfrm>
          <a:off x="11125200" y="13935075"/>
          <a:ext cx="0" cy="1524000"/>
        </a:xfrm>
        <a:prstGeom prst="line">
          <a:avLst/>
        </a:prstGeom>
        <a:noFill/>
        <a:ln w="9525" cmpd="sng">
          <a:solidFill>
            <a:srgbClr val="9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21</xdr:col>
      <xdr:colOff>276225</xdr:colOff>
      <xdr:row>85</xdr:row>
      <xdr:rowOff>0</xdr:rowOff>
    </xdr:from>
    <xdr:to>
      <xdr:col>21</xdr:col>
      <xdr:colOff>295275</xdr:colOff>
      <xdr:row>92</xdr:row>
      <xdr:rowOff>85725</xdr:rowOff>
    </xdr:to>
    <xdr:sp>
      <xdr:nvSpPr>
        <xdr:cNvPr id="16" name="Line 16"/>
        <xdr:cNvSpPr>
          <a:spLocks/>
        </xdr:cNvSpPr>
      </xdr:nvSpPr>
      <xdr:spPr>
        <a:xfrm>
          <a:off x="12258675" y="13925550"/>
          <a:ext cx="9525" cy="1219200"/>
        </a:xfrm>
        <a:prstGeom prst="line">
          <a:avLst/>
        </a:prstGeom>
        <a:noFill/>
        <a:ln w="9525" cmpd="sng">
          <a:solidFill>
            <a:srgbClr val="9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21</xdr:col>
      <xdr:colOff>295275</xdr:colOff>
      <xdr:row>92</xdr:row>
      <xdr:rowOff>76200</xdr:rowOff>
    </xdr:from>
    <xdr:to>
      <xdr:col>22</xdr:col>
      <xdr:colOff>438150</xdr:colOff>
      <xdr:row>92</xdr:row>
      <xdr:rowOff>76200</xdr:rowOff>
    </xdr:to>
    <xdr:sp>
      <xdr:nvSpPr>
        <xdr:cNvPr id="17" name="Line 17"/>
        <xdr:cNvSpPr>
          <a:spLocks/>
        </xdr:cNvSpPr>
      </xdr:nvSpPr>
      <xdr:spPr>
        <a:xfrm>
          <a:off x="12277725" y="15135225"/>
          <a:ext cx="742950" cy="0"/>
        </a:xfrm>
        <a:prstGeom prst="line">
          <a:avLst/>
        </a:prstGeom>
        <a:noFill/>
        <a:ln w="9525" cmpd="sng">
          <a:solidFill>
            <a:srgbClr val="9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25</xdr:col>
      <xdr:colOff>333375</xdr:colOff>
      <xdr:row>85</xdr:row>
      <xdr:rowOff>0</xdr:rowOff>
    </xdr:from>
    <xdr:to>
      <xdr:col>25</xdr:col>
      <xdr:colOff>333375</xdr:colOff>
      <xdr:row>89</xdr:row>
      <xdr:rowOff>95250</xdr:rowOff>
    </xdr:to>
    <xdr:sp>
      <xdr:nvSpPr>
        <xdr:cNvPr id="18" name="Line 18"/>
        <xdr:cNvSpPr>
          <a:spLocks/>
        </xdr:cNvSpPr>
      </xdr:nvSpPr>
      <xdr:spPr>
        <a:xfrm>
          <a:off x="14268450" y="13925550"/>
          <a:ext cx="0" cy="742950"/>
        </a:xfrm>
        <a:prstGeom prst="line">
          <a:avLst/>
        </a:prstGeom>
        <a:noFill/>
        <a:ln w="9525" cmpd="sng">
          <a:solidFill>
            <a:srgbClr val="9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25</xdr:col>
      <xdr:colOff>333375</xdr:colOff>
      <xdr:row>89</xdr:row>
      <xdr:rowOff>85725</xdr:rowOff>
    </xdr:from>
    <xdr:to>
      <xdr:col>26</xdr:col>
      <xdr:colOff>514350</xdr:colOff>
      <xdr:row>89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14268450" y="14658975"/>
          <a:ext cx="781050" cy="0"/>
        </a:xfrm>
        <a:prstGeom prst="line">
          <a:avLst/>
        </a:prstGeom>
        <a:noFill/>
        <a:ln w="9525" cmpd="sng">
          <a:solidFill>
            <a:srgbClr val="9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22</xdr:col>
      <xdr:colOff>304800</xdr:colOff>
      <xdr:row>85</xdr:row>
      <xdr:rowOff>0</xdr:rowOff>
    </xdr:from>
    <xdr:to>
      <xdr:col>22</xdr:col>
      <xdr:colOff>323850</xdr:colOff>
      <xdr:row>91</xdr:row>
      <xdr:rowOff>85725</xdr:rowOff>
    </xdr:to>
    <xdr:sp>
      <xdr:nvSpPr>
        <xdr:cNvPr id="20" name="Line 20"/>
        <xdr:cNvSpPr>
          <a:spLocks/>
        </xdr:cNvSpPr>
      </xdr:nvSpPr>
      <xdr:spPr>
        <a:xfrm>
          <a:off x="12887325" y="13925550"/>
          <a:ext cx="95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22</xdr:col>
      <xdr:colOff>323850</xdr:colOff>
      <xdr:row>91</xdr:row>
      <xdr:rowOff>76200</xdr:rowOff>
    </xdr:from>
    <xdr:to>
      <xdr:col>23</xdr:col>
      <xdr:colOff>447675</xdr:colOff>
      <xdr:row>91</xdr:row>
      <xdr:rowOff>76200</xdr:rowOff>
    </xdr:to>
    <xdr:sp>
      <xdr:nvSpPr>
        <xdr:cNvPr id="21" name="Line 21"/>
        <xdr:cNvSpPr>
          <a:spLocks/>
        </xdr:cNvSpPr>
      </xdr:nvSpPr>
      <xdr:spPr>
        <a:xfrm>
          <a:off x="12906375" y="149733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295275</xdr:colOff>
      <xdr:row>85</xdr:row>
      <xdr:rowOff>0</xdr:rowOff>
    </xdr:from>
    <xdr:to>
      <xdr:col>4</xdr:col>
      <xdr:colOff>304800</xdr:colOff>
      <xdr:row>101</xdr:row>
      <xdr:rowOff>85725</xdr:rowOff>
    </xdr:to>
    <xdr:sp>
      <xdr:nvSpPr>
        <xdr:cNvPr id="22" name="Line 22"/>
        <xdr:cNvSpPr>
          <a:spLocks/>
        </xdr:cNvSpPr>
      </xdr:nvSpPr>
      <xdr:spPr>
        <a:xfrm>
          <a:off x="3352800" y="13925550"/>
          <a:ext cx="9525" cy="2676525"/>
        </a:xfrm>
        <a:prstGeom prst="line">
          <a:avLst/>
        </a:prstGeom>
        <a:noFill/>
        <a:ln w="9525" cmpd="sng">
          <a:solidFill>
            <a:srgbClr val="9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304800</xdr:colOff>
      <xdr:row>101</xdr:row>
      <xdr:rowOff>85725</xdr:rowOff>
    </xdr:from>
    <xdr:to>
      <xdr:col>5</xdr:col>
      <xdr:colOff>476250</xdr:colOff>
      <xdr:row>101</xdr:row>
      <xdr:rowOff>85725</xdr:rowOff>
    </xdr:to>
    <xdr:sp>
      <xdr:nvSpPr>
        <xdr:cNvPr id="23" name="Line 23"/>
        <xdr:cNvSpPr>
          <a:spLocks/>
        </xdr:cNvSpPr>
      </xdr:nvSpPr>
      <xdr:spPr>
        <a:xfrm>
          <a:off x="3362325" y="16602075"/>
          <a:ext cx="771525" cy="0"/>
        </a:xfrm>
        <a:prstGeom prst="line">
          <a:avLst/>
        </a:prstGeom>
        <a:noFill/>
        <a:ln w="9525" cmpd="sng">
          <a:solidFill>
            <a:srgbClr val="9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26</xdr:col>
      <xdr:colOff>276225</xdr:colOff>
      <xdr:row>85</xdr:row>
      <xdr:rowOff>0</xdr:rowOff>
    </xdr:from>
    <xdr:to>
      <xdr:col>26</xdr:col>
      <xdr:colOff>276225</xdr:colOff>
      <xdr:row>88</xdr:row>
      <xdr:rowOff>95250</xdr:rowOff>
    </xdr:to>
    <xdr:sp>
      <xdr:nvSpPr>
        <xdr:cNvPr id="24" name="Line 24"/>
        <xdr:cNvSpPr>
          <a:spLocks/>
        </xdr:cNvSpPr>
      </xdr:nvSpPr>
      <xdr:spPr>
        <a:xfrm>
          <a:off x="14811375" y="13925550"/>
          <a:ext cx="0" cy="581025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26</xdr:col>
      <xdr:colOff>276225</xdr:colOff>
      <xdr:row>88</xdr:row>
      <xdr:rowOff>95250</xdr:rowOff>
    </xdr:from>
    <xdr:to>
      <xdr:col>27</xdr:col>
      <xdr:colOff>66675</xdr:colOff>
      <xdr:row>88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14811375" y="14506575"/>
          <a:ext cx="390525" cy="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28</xdr:col>
      <xdr:colOff>333375</xdr:colOff>
      <xdr:row>85</xdr:row>
      <xdr:rowOff>9525</xdr:rowOff>
    </xdr:from>
    <xdr:to>
      <xdr:col>28</xdr:col>
      <xdr:colOff>333375</xdr:colOff>
      <xdr:row>87</xdr:row>
      <xdr:rowOff>85725</xdr:rowOff>
    </xdr:to>
    <xdr:sp>
      <xdr:nvSpPr>
        <xdr:cNvPr id="26" name="Line 26"/>
        <xdr:cNvSpPr>
          <a:spLocks/>
        </xdr:cNvSpPr>
      </xdr:nvSpPr>
      <xdr:spPr>
        <a:xfrm>
          <a:off x="15611475" y="13935075"/>
          <a:ext cx="0" cy="400050"/>
        </a:xfrm>
        <a:prstGeom prst="line">
          <a:avLst/>
        </a:prstGeom>
        <a:noFill/>
        <a:ln w="9525" cmpd="sng">
          <a:solidFill>
            <a:srgbClr val="9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28</xdr:col>
      <xdr:colOff>333375</xdr:colOff>
      <xdr:row>87</xdr:row>
      <xdr:rowOff>85725</xdr:rowOff>
    </xdr:from>
    <xdr:to>
      <xdr:col>28</xdr:col>
      <xdr:colOff>514350</xdr:colOff>
      <xdr:row>87</xdr:row>
      <xdr:rowOff>85725</xdr:rowOff>
    </xdr:to>
    <xdr:sp>
      <xdr:nvSpPr>
        <xdr:cNvPr id="27" name="Line 27"/>
        <xdr:cNvSpPr>
          <a:spLocks/>
        </xdr:cNvSpPr>
      </xdr:nvSpPr>
      <xdr:spPr>
        <a:xfrm flipV="1">
          <a:off x="15611475" y="14335125"/>
          <a:ext cx="180975" cy="0"/>
        </a:xfrm>
        <a:prstGeom prst="line">
          <a:avLst/>
        </a:prstGeom>
        <a:noFill/>
        <a:ln w="9525" cmpd="sng">
          <a:solidFill>
            <a:srgbClr val="9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23</xdr:col>
      <xdr:colOff>295275</xdr:colOff>
      <xdr:row>85</xdr:row>
      <xdr:rowOff>0</xdr:rowOff>
    </xdr:from>
    <xdr:to>
      <xdr:col>23</xdr:col>
      <xdr:colOff>295275</xdr:colOff>
      <xdr:row>90</xdr:row>
      <xdr:rowOff>76200</xdr:rowOff>
    </xdr:to>
    <xdr:sp>
      <xdr:nvSpPr>
        <xdr:cNvPr id="28" name="Line 30"/>
        <xdr:cNvSpPr>
          <a:spLocks/>
        </xdr:cNvSpPr>
      </xdr:nvSpPr>
      <xdr:spPr>
        <a:xfrm>
          <a:off x="13477875" y="13925550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23</xdr:col>
      <xdr:colOff>295275</xdr:colOff>
      <xdr:row>90</xdr:row>
      <xdr:rowOff>85725</xdr:rowOff>
    </xdr:from>
    <xdr:to>
      <xdr:col>25</xdr:col>
      <xdr:colOff>438150</xdr:colOff>
      <xdr:row>90</xdr:row>
      <xdr:rowOff>85725</xdr:rowOff>
    </xdr:to>
    <xdr:sp>
      <xdr:nvSpPr>
        <xdr:cNvPr id="29" name="Line 31"/>
        <xdr:cNvSpPr>
          <a:spLocks/>
        </xdr:cNvSpPr>
      </xdr:nvSpPr>
      <xdr:spPr>
        <a:xfrm>
          <a:off x="13477875" y="148209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295275</xdr:colOff>
      <xdr:row>85</xdr:row>
      <xdr:rowOff>9525</xdr:rowOff>
    </xdr:from>
    <xdr:to>
      <xdr:col>6</xdr:col>
      <xdr:colOff>304800</xdr:colOff>
      <xdr:row>99</xdr:row>
      <xdr:rowOff>85725</xdr:rowOff>
    </xdr:to>
    <xdr:sp>
      <xdr:nvSpPr>
        <xdr:cNvPr id="30" name="Line 32"/>
        <xdr:cNvSpPr>
          <a:spLocks/>
        </xdr:cNvSpPr>
      </xdr:nvSpPr>
      <xdr:spPr>
        <a:xfrm>
          <a:off x="4552950" y="13935075"/>
          <a:ext cx="9525" cy="2343150"/>
        </a:xfrm>
        <a:prstGeom prst="line">
          <a:avLst/>
        </a:prstGeom>
        <a:noFill/>
        <a:ln w="9525" cmpd="sng">
          <a:solidFill>
            <a:srgbClr val="9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304800</xdr:colOff>
      <xdr:row>99</xdr:row>
      <xdr:rowOff>85725</xdr:rowOff>
    </xdr:from>
    <xdr:to>
      <xdr:col>7</xdr:col>
      <xdr:colOff>523875</xdr:colOff>
      <xdr:row>99</xdr:row>
      <xdr:rowOff>85725</xdr:rowOff>
    </xdr:to>
    <xdr:sp>
      <xdr:nvSpPr>
        <xdr:cNvPr id="31" name="Line 33"/>
        <xdr:cNvSpPr>
          <a:spLocks/>
        </xdr:cNvSpPr>
      </xdr:nvSpPr>
      <xdr:spPr>
        <a:xfrm>
          <a:off x="4562475" y="16278225"/>
          <a:ext cx="819150" cy="0"/>
        </a:xfrm>
        <a:prstGeom prst="line">
          <a:avLst/>
        </a:prstGeom>
        <a:noFill/>
        <a:ln w="9525" cmpd="sng">
          <a:solidFill>
            <a:srgbClr val="9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295275</xdr:colOff>
      <xdr:row>84</xdr:row>
      <xdr:rowOff>152400</xdr:rowOff>
    </xdr:from>
    <xdr:to>
      <xdr:col>8</xdr:col>
      <xdr:colOff>304800</xdr:colOff>
      <xdr:row>98</xdr:row>
      <xdr:rowOff>85725</xdr:rowOff>
    </xdr:to>
    <xdr:sp>
      <xdr:nvSpPr>
        <xdr:cNvPr id="32" name="Line 38"/>
        <xdr:cNvSpPr>
          <a:spLocks/>
        </xdr:cNvSpPr>
      </xdr:nvSpPr>
      <xdr:spPr>
        <a:xfrm>
          <a:off x="5753100" y="13916025"/>
          <a:ext cx="9525" cy="2200275"/>
        </a:xfrm>
        <a:prstGeom prst="line">
          <a:avLst/>
        </a:prstGeom>
        <a:noFill/>
        <a:ln w="9525" cmpd="sng">
          <a:solidFill>
            <a:srgbClr val="9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20</xdr:col>
      <xdr:colOff>295275</xdr:colOff>
      <xdr:row>85</xdr:row>
      <xdr:rowOff>9525</xdr:rowOff>
    </xdr:from>
    <xdr:to>
      <xdr:col>20</xdr:col>
      <xdr:colOff>295275</xdr:colOff>
      <xdr:row>93</xdr:row>
      <xdr:rowOff>76200</xdr:rowOff>
    </xdr:to>
    <xdr:sp>
      <xdr:nvSpPr>
        <xdr:cNvPr id="33" name="Line 44"/>
        <xdr:cNvSpPr>
          <a:spLocks/>
        </xdr:cNvSpPr>
      </xdr:nvSpPr>
      <xdr:spPr>
        <a:xfrm>
          <a:off x="11677650" y="13935075"/>
          <a:ext cx="0" cy="1362075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20</xdr:col>
      <xdr:colOff>295275</xdr:colOff>
      <xdr:row>93</xdr:row>
      <xdr:rowOff>66675</xdr:rowOff>
    </xdr:from>
    <xdr:to>
      <xdr:col>21</xdr:col>
      <xdr:colOff>495300</xdr:colOff>
      <xdr:row>93</xdr:row>
      <xdr:rowOff>66675</xdr:rowOff>
    </xdr:to>
    <xdr:sp>
      <xdr:nvSpPr>
        <xdr:cNvPr id="34" name="Line 45"/>
        <xdr:cNvSpPr>
          <a:spLocks/>
        </xdr:cNvSpPr>
      </xdr:nvSpPr>
      <xdr:spPr>
        <a:xfrm>
          <a:off x="11677650" y="15287625"/>
          <a:ext cx="800100" cy="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14</xdr:col>
      <xdr:colOff>276225</xdr:colOff>
      <xdr:row>95</xdr:row>
      <xdr:rowOff>85725</xdr:rowOff>
    </xdr:from>
    <xdr:to>
      <xdr:col>16</xdr:col>
      <xdr:colOff>85725</xdr:colOff>
      <xdr:row>95</xdr:row>
      <xdr:rowOff>85725</xdr:rowOff>
    </xdr:to>
    <xdr:sp>
      <xdr:nvSpPr>
        <xdr:cNvPr id="35" name="Line 46"/>
        <xdr:cNvSpPr>
          <a:spLocks/>
        </xdr:cNvSpPr>
      </xdr:nvSpPr>
      <xdr:spPr>
        <a:xfrm>
          <a:off x="8515350" y="15630525"/>
          <a:ext cx="990600" cy="0"/>
        </a:xfrm>
        <a:prstGeom prst="line">
          <a:avLst/>
        </a:prstGeom>
        <a:noFill/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295275</xdr:colOff>
      <xdr:row>85</xdr:row>
      <xdr:rowOff>0</xdr:rowOff>
    </xdr:from>
    <xdr:to>
      <xdr:col>5</xdr:col>
      <xdr:colOff>304800</xdr:colOff>
      <xdr:row>100</xdr:row>
      <xdr:rowOff>95250</xdr:rowOff>
    </xdr:to>
    <xdr:sp>
      <xdr:nvSpPr>
        <xdr:cNvPr id="36" name="Line 47"/>
        <xdr:cNvSpPr>
          <a:spLocks/>
        </xdr:cNvSpPr>
      </xdr:nvSpPr>
      <xdr:spPr>
        <a:xfrm>
          <a:off x="3952875" y="13925550"/>
          <a:ext cx="9525" cy="2524125"/>
        </a:xfrm>
        <a:prstGeom prst="line">
          <a:avLst/>
        </a:prstGeom>
        <a:noFill/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304800</xdr:colOff>
      <xdr:row>100</xdr:row>
      <xdr:rowOff>85725</xdr:rowOff>
    </xdr:from>
    <xdr:to>
      <xdr:col>6</xdr:col>
      <xdr:colOff>523875</xdr:colOff>
      <xdr:row>100</xdr:row>
      <xdr:rowOff>85725</xdr:rowOff>
    </xdr:to>
    <xdr:sp>
      <xdr:nvSpPr>
        <xdr:cNvPr id="37" name="Line 48"/>
        <xdr:cNvSpPr>
          <a:spLocks/>
        </xdr:cNvSpPr>
      </xdr:nvSpPr>
      <xdr:spPr>
        <a:xfrm>
          <a:off x="3962400" y="16440150"/>
          <a:ext cx="819150" cy="0"/>
        </a:xfrm>
        <a:prstGeom prst="line">
          <a:avLst/>
        </a:prstGeom>
        <a:noFill/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04"/>
  <sheetViews>
    <sheetView tabSelected="1" view="pageBreakPreview" zoomScaleSheetLayoutView="10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C9" sqref="C9"/>
    </sheetView>
  </sheetViews>
  <sheetFormatPr defaultColWidth="11.00390625" defaultRowHeight="12"/>
  <cols>
    <col min="1" max="1" width="1.875" style="2" customWidth="1"/>
    <col min="2" max="2" width="20.00390625" style="2" customWidth="1"/>
    <col min="3" max="3" width="10.375" style="2" bestFit="1" customWidth="1"/>
    <col min="4" max="9" width="7.875" style="2" customWidth="1"/>
    <col min="10" max="10" width="2.00390625" style="2" customWidth="1"/>
    <col min="11" max="12" width="7.875" style="2" customWidth="1"/>
    <col min="13" max="13" width="1.875" style="2" customWidth="1"/>
    <col min="14" max="14" width="9.00390625" style="2" customWidth="1"/>
    <col min="15" max="15" width="7.875" style="2" customWidth="1"/>
    <col min="16" max="16" width="7.625" style="2" customWidth="1"/>
    <col min="17" max="17" width="2.125" style="2" customWidth="1"/>
    <col min="18" max="24" width="7.875" style="2" customWidth="1"/>
    <col min="25" max="25" width="2.00390625" style="2" customWidth="1"/>
    <col min="26" max="27" width="7.875" style="2" customWidth="1"/>
    <col min="28" max="28" width="1.875" style="2" customWidth="1"/>
    <col min="29" max="29" width="7.875" style="2" customWidth="1"/>
    <col min="30" max="30" width="1.875" style="2" customWidth="1"/>
    <col min="31" max="31" width="7.625" style="2" customWidth="1"/>
    <col min="32" max="32" width="1.875" style="2" customWidth="1"/>
    <col min="33" max="33" width="7.625" style="2" customWidth="1"/>
    <col min="34" max="34" width="16.125" style="2" bestFit="1" customWidth="1"/>
    <col min="35" max="35" width="30.00390625" style="2" customWidth="1"/>
    <col min="36" max="16384" width="11.00390625" style="2" customWidth="1"/>
  </cols>
  <sheetData>
    <row r="2" spans="1:35" ht="12.75">
      <c r="A2" s="16" t="s">
        <v>70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1:35" ht="12.75">
      <c r="A3" s="16" t="s">
        <v>80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1:35" ht="12.75">
      <c r="A4" s="18" t="s">
        <v>60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6" spans="4:33" ht="12.75">
      <c r="D6" s="16" t="s">
        <v>105</v>
      </c>
      <c r="E6" s="16"/>
      <c r="F6" s="16"/>
      <c r="G6" s="16"/>
      <c r="H6" s="16"/>
      <c r="I6" s="16"/>
      <c r="K6" s="16" t="s">
        <v>102</v>
      </c>
      <c r="L6" s="16"/>
      <c r="N6" s="16" t="s">
        <v>93</v>
      </c>
      <c r="O6" s="16"/>
      <c r="P6" s="16"/>
      <c r="R6" s="16" t="s">
        <v>94</v>
      </c>
      <c r="S6" s="16"/>
      <c r="T6" s="16"/>
      <c r="U6" s="16"/>
      <c r="V6" s="16"/>
      <c r="W6" s="16"/>
      <c r="X6" s="16"/>
      <c r="Z6" s="16" t="s">
        <v>103</v>
      </c>
      <c r="AA6" s="16"/>
      <c r="AC6" s="1" t="s">
        <v>57</v>
      </c>
      <c r="AE6" s="1" t="s">
        <v>5</v>
      </c>
      <c r="AG6" s="1" t="s">
        <v>54</v>
      </c>
    </row>
    <row r="7" spans="3:33" ht="12.75">
      <c r="C7" s="2" t="s">
        <v>81</v>
      </c>
      <c r="D7" s="2" t="s">
        <v>51</v>
      </c>
      <c r="E7" s="2" t="s">
        <v>11</v>
      </c>
      <c r="F7" s="2" t="s">
        <v>25</v>
      </c>
      <c r="G7" s="2" t="s">
        <v>110</v>
      </c>
      <c r="H7" s="2" t="s">
        <v>58</v>
      </c>
      <c r="I7" s="2" t="s">
        <v>59</v>
      </c>
      <c r="K7" s="2" t="s">
        <v>18</v>
      </c>
      <c r="L7" s="2" t="s">
        <v>52</v>
      </c>
      <c r="N7" s="2" t="s">
        <v>93</v>
      </c>
      <c r="O7" s="2" t="s">
        <v>93</v>
      </c>
      <c r="P7" s="2" t="s">
        <v>93</v>
      </c>
      <c r="R7" s="2" t="s">
        <v>84</v>
      </c>
      <c r="S7" s="2" t="s">
        <v>21</v>
      </c>
      <c r="T7" s="2" t="s">
        <v>95</v>
      </c>
      <c r="U7" s="2" t="s">
        <v>15</v>
      </c>
      <c r="V7" s="2" t="s">
        <v>16</v>
      </c>
      <c r="W7" s="2" t="s">
        <v>55</v>
      </c>
      <c r="X7" s="2" t="s">
        <v>55</v>
      </c>
      <c r="Z7" s="2" t="s">
        <v>90</v>
      </c>
      <c r="AA7" s="2" t="s">
        <v>90</v>
      </c>
      <c r="AC7" s="2" t="s">
        <v>7</v>
      </c>
      <c r="AE7" s="1" t="s">
        <v>31</v>
      </c>
      <c r="AG7" s="1" t="s">
        <v>31</v>
      </c>
    </row>
    <row r="8" spans="3:29" s="3" customFormat="1" ht="27.75" customHeight="1">
      <c r="C8" s="3" t="s">
        <v>82</v>
      </c>
      <c r="D8" s="3" t="s">
        <v>8</v>
      </c>
      <c r="E8" s="3" t="s">
        <v>91</v>
      </c>
      <c r="F8" s="3" t="s">
        <v>91</v>
      </c>
      <c r="G8" s="3" t="s">
        <v>111</v>
      </c>
      <c r="H8" s="3" t="s">
        <v>19</v>
      </c>
      <c r="I8" s="3" t="s">
        <v>19</v>
      </c>
      <c r="K8" s="3" t="s">
        <v>20</v>
      </c>
      <c r="L8" s="3" t="s">
        <v>53</v>
      </c>
      <c r="N8" s="4" t="s">
        <v>107</v>
      </c>
      <c r="O8" s="3" t="s">
        <v>30</v>
      </c>
      <c r="P8" s="3" t="s">
        <v>29</v>
      </c>
      <c r="R8" s="3" t="s">
        <v>14</v>
      </c>
      <c r="S8" s="3" t="s">
        <v>14</v>
      </c>
      <c r="T8" s="3" t="s">
        <v>92</v>
      </c>
      <c r="U8" s="3" t="s">
        <v>112</v>
      </c>
      <c r="V8" s="3" t="s">
        <v>56</v>
      </c>
      <c r="W8" s="3" t="s">
        <v>56</v>
      </c>
      <c r="X8" s="3" t="s">
        <v>22</v>
      </c>
      <c r="Z8" s="3" t="s">
        <v>6</v>
      </c>
      <c r="AA8" s="3" t="s">
        <v>62</v>
      </c>
      <c r="AC8" s="3" t="s">
        <v>92</v>
      </c>
    </row>
    <row r="10" spans="2:34" ht="12.75">
      <c r="B10" s="2" t="s">
        <v>3</v>
      </c>
      <c r="C10" s="2">
        <f>IF(SUM(D10:AC10)&gt;0,1,"")</f>
        <v>1</v>
      </c>
      <c r="D10" s="10" t="s">
        <v>86</v>
      </c>
      <c r="E10" s="11" t="s">
        <v>86</v>
      </c>
      <c r="F10" s="13"/>
      <c r="G10" s="11"/>
      <c r="H10" s="11" t="s">
        <v>86</v>
      </c>
      <c r="I10" s="11" t="s">
        <v>86</v>
      </c>
      <c r="N10" s="5">
        <v>5</v>
      </c>
      <c r="O10" s="13">
        <v>3</v>
      </c>
      <c r="P10" s="13">
        <v>1</v>
      </c>
      <c r="R10" s="11">
        <v>1</v>
      </c>
      <c r="S10" s="11"/>
      <c r="T10" s="11">
        <v>716</v>
      </c>
      <c r="U10" s="7"/>
      <c r="V10" s="11"/>
      <c r="Z10" s="11"/>
      <c r="AA10" s="7"/>
      <c r="AC10" s="11" t="s">
        <v>86</v>
      </c>
      <c r="AE10" s="5">
        <f>SUM(D10,G10,H10,I10,K10,L10,N10,O10,P10,R10,S10,U10,V10,W10,Z10,AA10,AC10)</f>
        <v>10</v>
      </c>
      <c r="AG10" s="2">
        <f aca="true" t="shared" si="0" ref="AG10:AG42">SUM(D10:AD10)</f>
        <v>726</v>
      </c>
      <c r="AH10" s="2" t="s">
        <v>3</v>
      </c>
    </row>
    <row r="11" spans="2:34" ht="12.75">
      <c r="B11" s="2" t="s">
        <v>37</v>
      </c>
      <c r="C11" s="2">
        <f aca="true" t="shared" si="1" ref="C11:C78">IF(SUM(D11:AC11)&gt;0,1,"")</f>
        <v>1</v>
      </c>
      <c r="D11" s="10">
        <v>26</v>
      </c>
      <c r="E11" s="11">
        <v>19</v>
      </c>
      <c r="F11" s="13"/>
      <c r="G11" s="11"/>
      <c r="H11" s="11" t="s">
        <v>86</v>
      </c>
      <c r="I11" s="11" t="s">
        <v>86</v>
      </c>
      <c r="N11" s="2">
        <v>22</v>
      </c>
      <c r="O11" s="13"/>
      <c r="P11" s="13">
        <v>6</v>
      </c>
      <c r="R11" s="11">
        <v>5</v>
      </c>
      <c r="S11" s="11">
        <v>3</v>
      </c>
      <c r="T11" s="11">
        <v>3251</v>
      </c>
      <c r="U11" s="7">
        <v>11</v>
      </c>
      <c r="V11" s="11">
        <v>10</v>
      </c>
      <c r="Z11" s="11">
        <v>2</v>
      </c>
      <c r="AA11" s="7">
        <v>2</v>
      </c>
      <c r="AC11" s="11">
        <v>56</v>
      </c>
      <c r="AE11" s="5">
        <f aca="true" t="shared" si="2" ref="AE11:AE74">SUM(D11,G11,H11,I11,K11,L11,N11,O11,P11,R11,S11,U11,V11,W11,Z11,AA11,AC11)</f>
        <v>143</v>
      </c>
      <c r="AG11" s="2">
        <f t="shared" si="0"/>
        <v>3413</v>
      </c>
      <c r="AH11" s="2" t="s">
        <v>37</v>
      </c>
    </row>
    <row r="12" spans="2:34" ht="12.75">
      <c r="B12" s="2" t="s">
        <v>114</v>
      </c>
      <c r="C12" s="2">
        <f t="shared" si="1"/>
        <v>1</v>
      </c>
      <c r="D12" s="10" t="s">
        <v>86</v>
      </c>
      <c r="E12" s="11" t="s">
        <v>86</v>
      </c>
      <c r="F12" s="13"/>
      <c r="G12" s="11"/>
      <c r="H12" s="11" t="s">
        <v>86</v>
      </c>
      <c r="I12" s="11" t="s">
        <v>86</v>
      </c>
      <c r="N12" s="2">
        <v>2</v>
      </c>
      <c r="O12" s="13">
        <v>1</v>
      </c>
      <c r="P12" s="13">
        <v>1</v>
      </c>
      <c r="R12" s="11"/>
      <c r="S12" s="11"/>
      <c r="T12" s="11"/>
      <c r="U12" s="7"/>
      <c r="V12" s="11"/>
      <c r="Z12" s="11"/>
      <c r="AA12" s="7"/>
      <c r="AC12" s="11" t="s">
        <v>86</v>
      </c>
      <c r="AE12" s="5">
        <f t="shared" si="2"/>
        <v>4</v>
      </c>
      <c r="AG12" s="2">
        <f t="shared" si="0"/>
        <v>4</v>
      </c>
      <c r="AH12" s="2" t="s">
        <v>114</v>
      </c>
    </row>
    <row r="13" spans="2:34" ht="12.75">
      <c r="B13" s="2" t="s">
        <v>115</v>
      </c>
      <c r="C13" s="2">
        <f t="shared" si="1"/>
        <v>1</v>
      </c>
      <c r="D13" s="10" t="s">
        <v>86</v>
      </c>
      <c r="E13" s="11" t="s">
        <v>86</v>
      </c>
      <c r="F13" s="13"/>
      <c r="G13" s="11"/>
      <c r="H13" s="11" t="s">
        <v>86</v>
      </c>
      <c r="I13" s="11" t="s">
        <v>86</v>
      </c>
      <c r="N13" s="2">
        <v>1</v>
      </c>
      <c r="O13" s="13">
        <v>1</v>
      </c>
      <c r="P13" s="13">
        <v>1</v>
      </c>
      <c r="R13" s="11"/>
      <c r="S13" s="11"/>
      <c r="T13" s="11"/>
      <c r="U13" s="7"/>
      <c r="V13" s="11"/>
      <c r="Z13" s="11"/>
      <c r="AA13" s="7"/>
      <c r="AC13" s="11" t="s">
        <v>86</v>
      </c>
      <c r="AE13" s="5">
        <f t="shared" si="2"/>
        <v>3</v>
      </c>
      <c r="AG13" s="2">
        <f t="shared" si="0"/>
        <v>3</v>
      </c>
      <c r="AH13" s="2" t="s">
        <v>115</v>
      </c>
    </row>
    <row r="14" spans="2:34" ht="12.75">
      <c r="B14" s="2" t="s">
        <v>61</v>
      </c>
      <c r="C14" s="2">
        <f t="shared" si="1"/>
      </c>
      <c r="D14" s="10" t="s">
        <v>86</v>
      </c>
      <c r="E14" s="11" t="s">
        <v>86</v>
      </c>
      <c r="F14" s="13"/>
      <c r="G14" s="11"/>
      <c r="H14" s="11" t="s">
        <v>86</v>
      </c>
      <c r="I14" s="11" t="s">
        <v>86</v>
      </c>
      <c r="O14" s="13"/>
      <c r="P14" s="13"/>
      <c r="R14" s="11"/>
      <c r="S14" s="11"/>
      <c r="T14" s="11"/>
      <c r="U14" s="7"/>
      <c r="V14" s="11"/>
      <c r="Z14" s="11"/>
      <c r="AA14" s="7"/>
      <c r="AC14" s="11" t="s">
        <v>86</v>
      </c>
      <c r="AE14" s="5">
        <f t="shared" si="2"/>
        <v>0</v>
      </c>
      <c r="AG14" s="2">
        <f t="shared" si="0"/>
        <v>0</v>
      </c>
      <c r="AH14" s="2" t="s">
        <v>61</v>
      </c>
    </row>
    <row r="15" spans="2:34" ht="12.75">
      <c r="B15" s="2" t="s">
        <v>39</v>
      </c>
      <c r="C15" s="2">
        <f t="shared" si="1"/>
        <v>1</v>
      </c>
      <c r="D15" s="10" t="s">
        <v>86</v>
      </c>
      <c r="E15" s="11" t="s">
        <v>86</v>
      </c>
      <c r="F15" s="13"/>
      <c r="G15" s="11"/>
      <c r="H15" s="11">
        <v>4</v>
      </c>
      <c r="I15" s="11">
        <v>0</v>
      </c>
      <c r="N15" s="2">
        <v>9</v>
      </c>
      <c r="O15" s="13"/>
      <c r="P15" s="13">
        <v>1</v>
      </c>
      <c r="R15" s="11"/>
      <c r="S15" s="11"/>
      <c r="T15" s="11"/>
      <c r="U15" s="7"/>
      <c r="V15" s="11"/>
      <c r="Z15" s="11"/>
      <c r="AA15" s="7"/>
      <c r="AC15" s="11" t="s">
        <v>86</v>
      </c>
      <c r="AE15" s="5">
        <f t="shared" si="2"/>
        <v>14</v>
      </c>
      <c r="AG15" s="2">
        <f t="shared" si="0"/>
        <v>14</v>
      </c>
      <c r="AH15" s="2" t="s">
        <v>39</v>
      </c>
    </row>
    <row r="16" spans="2:34" ht="12.75">
      <c r="B16" s="2" t="s">
        <v>72</v>
      </c>
      <c r="C16" s="2">
        <f t="shared" si="1"/>
        <v>1</v>
      </c>
      <c r="D16" s="10">
        <v>6</v>
      </c>
      <c r="E16" s="11">
        <v>3</v>
      </c>
      <c r="F16" s="13"/>
      <c r="G16" s="11"/>
      <c r="H16" s="11">
        <v>0</v>
      </c>
      <c r="I16" s="11">
        <v>28</v>
      </c>
      <c r="L16" s="2">
        <f>1</f>
        <v>1</v>
      </c>
      <c r="N16" s="2">
        <v>6</v>
      </c>
      <c r="O16" s="13"/>
      <c r="P16" s="13">
        <v>3</v>
      </c>
      <c r="R16" s="11"/>
      <c r="S16" s="11"/>
      <c r="T16" s="11"/>
      <c r="U16" s="7">
        <v>14</v>
      </c>
      <c r="V16" s="11">
        <v>14</v>
      </c>
      <c r="Z16" s="11">
        <v>1</v>
      </c>
      <c r="AA16" s="7">
        <v>3</v>
      </c>
      <c r="AC16" s="11">
        <v>76</v>
      </c>
      <c r="AE16" s="5">
        <f t="shared" si="2"/>
        <v>152</v>
      </c>
      <c r="AG16" s="2">
        <f t="shared" si="0"/>
        <v>155</v>
      </c>
      <c r="AH16" s="2" t="s">
        <v>72</v>
      </c>
    </row>
    <row r="17" spans="2:34" ht="12.75">
      <c r="B17" s="2" t="s">
        <v>24</v>
      </c>
      <c r="C17" s="2">
        <f t="shared" si="1"/>
      </c>
      <c r="D17" s="10" t="s">
        <v>86</v>
      </c>
      <c r="E17" s="11" t="s">
        <v>86</v>
      </c>
      <c r="F17" s="13"/>
      <c r="G17" s="11"/>
      <c r="H17" s="11" t="s">
        <v>86</v>
      </c>
      <c r="I17" s="11" t="s">
        <v>86</v>
      </c>
      <c r="O17" s="13"/>
      <c r="P17" s="13"/>
      <c r="R17" s="11"/>
      <c r="S17" s="11"/>
      <c r="T17" s="11"/>
      <c r="U17" s="7"/>
      <c r="V17" s="11"/>
      <c r="Z17" s="11"/>
      <c r="AA17" s="7"/>
      <c r="AC17" s="11" t="s">
        <v>86</v>
      </c>
      <c r="AE17" s="5">
        <f t="shared" si="2"/>
        <v>0</v>
      </c>
      <c r="AG17" s="2">
        <f t="shared" si="0"/>
        <v>0</v>
      </c>
      <c r="AH17" s="2" t="s">
        <v>24</v>
      </c>
    </row>
    <row r="18" spans="2:34" ht="12.75">
      <c r="B18" s="2" t="s">
        <v>38</v>
      </c>
      <c r="C18" s="2">
        <f t="shared" si="1"/>
        <v>1</v>
      </c>
      <c r="D18" s="10" t="s">
        <v>86</v>
      </c>
      <c r="E18" s="11" t="s">
        <v>86</v>
      </c>
      <c r="F18" s="13"/>
      <c r="G18" s="11"/>
      <c r="H18" s="11" t="s">
        <v>86</v>
      </c>
      <c r="I18" s="11" t="s">
        <v>86</v>
      </c>
      <c r="L18" s="2">
        <v>1</v>
      </c>
      <c r="N18" s="2">
        <v>8</v>
      </c>
      <c r="O18" s="13">
        <v>2</v>
      </c>
      <c r="P18" s="13">
        <v>2</v>
      </c>
      <c r="R18" s="11"/>
      <c r="S18" s="11"/>
      <c r="T18" s="11"/>
      <c r="U18" s="7"/>
      <c r="V18" s="11"/>
      <c r="Z18" s="11"/>
      <c r="AA18" s="7"/>
      <c r="AC18" s="11" t="s">
        <v>86</v>
      </c>
      <c r="AE18" s="5">
        <f t="shared" si="2"/>
        <v>13</v>
      </c>
      <c r="AG18" s="2">
        <f t="shared" si="0"/>
        <v>13</v>
      </c>
      <c r="AH18" s="2" t="s">
        <v>38</v>
      </c>
    </row>
    <row r="19" spans="2:34" ht="12.75">
      <c r="B19" s="2" t="s">
        <v>131</v>
      </c>
      <c r="C19" s="2">
        <f t="shared" si="1"/>
        <v>1</v>
      </c>
      <c r="D19" s="10" t="s">
        <v>86</v>
      </c>
      <c r="E19" s="11" t="s">
        <v>86</v>
      </c>
      <c r="F19" s="13"/>
      <c r="G19" s="11"/>
      <c r="H19" s="11" t="s">
        <v>86</v>
      </c>
      <c r="I19" s="11" t="s">
        <v>86</v>
      </c>
      <c r="N19" s="2">
        <v>5</v>
      </c>
      <c r="O19" s="13"/>
      <c r="P19" s="13"/>
      <c r="R19" s="11"/>
      <c r="S19" s="11"/>
      <c r="T19" s="11"/>
      <c r="U19" s="7"/>
      <c r="V19" s="11"/>
      <c r="Z19" s="11"/>
      <c r="AA19" s="7"/>
      <c r="AC19" s="11">
        <v>11</v>
      </c>
      <c r="AE19" s="5">
        <f t="shared" si="2"/>
        <v>16</v>
      </c>
      <c r="AG19" s="2">
        <f t="shared" si="0"/>
        <v>16</v>
      </c>
      <c r="AH19" s="2" t="s">
        <v>131</v>
      </c>
    </row>
    <row r="20" spans="2:34" ht="12.75">
      <c r="B20" s="2" t="s">
        <v>100</v>
      </c>
      <c r="C20" s="2">
        <f t="shared" si="1"/>
        <v>1</v>
      </c>
      <c r="D20" s="10" t="s">
        <v>86</v>
      </c>
      <c r="E20" s="11" t="s">
        <v>86</v>
      </c>
      <c r="F20" s="13"/>
      <c r="G20" s="11"/>
      <c r="H20" s="11" t="s">
        <v>86</v>
      </c>
      <c r="I20" s="11" t="s">
        <v>86</v>
      </c>
      <c r="N20" s="2">
        <v>3</v>
      </c>
      <c r="O20" s="13"/>
      <c r="P20" s="13"/>
      <c r="R20" s="11"/>
      <c r="S20" s="11"/>
      <c r="T20" s="11"/>
      <c r="U20" s="7"/>
      <c r="V20" s="11"/>
      <c r="Z20" s="11"/>
      <c r="AA20" s="7"/>
      <c r="AC20" s="11" t="s">
        <v>86</v>
      </c>
      <c r="AE20" s="5">
        <f t="shared" si="2"/>
        <v>3</v>
      </c>
      <c r="AG20" s="2">
        <f t="shared" si="0"/>
        <v>3</v>
      </c>
      <c r="AH20" s="2" t="s">
        <v>100</v>
      </c>
    </row>
    <row r="21" spans="2:34" ht="12.75">
      <c r="B21" s="2" t="s">
        <v>116</v>
      </c>
      <c r="C21" s="2">
        <f t="shared" si="1"/>
        <v>1</v>
      </c>
      <c r="D21" s="10" t="s">
        <v>86</v>
      </c>
      <c r="E21" s="11" t="s">
        <v>86</v>
      </c>
      <c r="F21" s="13"/>
      <c r="G21" s="11"/>
      <c r="H21" s="11" t="s">
        <v>86</v>
      </c>
      <c r="I21" s="11" t="s">
        <v>86</v>
      </c>
      <c r="N21" s="2">
        <v>2</v>
      </c>
      <c r="O21" s="13">
        <v>2</v>
      </c>
      <c r="P21" s="13">
        <v>1</v>
      </c>
      <c r="R21" s="11"/>
      <c r="S21" s="11"/>
      <c r="T21" s="11"/>
      <c r="U21" s="7"/>
      <c r="V21" s="11"/>
      <c r="Z21" s="11"/>
      <c r="AA21" s="7"/>
      <c r="AC21" s="11" t="s">
        <v>86</v>
      </c>
      <c r="AE21" s="5">
        <f t="shared" si="2"/>
        <v>5</v>
      </c>
      <c r="AG21" s="2">
        <f t="shared" si="0"/>
        <v>5</v>
      </c>
      <c r="AH21" s="2" t="s">
        <v>116</v>
      </c>
    </row>
    <row r="22" spans="2:34" ht="12.75">
      <c r="B22" s="2" t="s">
        <v>13</v>
      </c>
      <c r="C22" s="2">
        <f t="shared" si="1"/>
        <v>1</v>
      </c>
      <c r="D22" s="10" t="s">
        <v>86</v>
      </c>
      <c r="E22" s="11" t="s">
        <v>86</v>
      </c>
      <c r="F22" s="13"/>
      <c r="G22" s="11"/>
      <c r="H22" s="11" t="s">
        <v>86</v>
      </c>
      <c r="I22" s="11" t="s">
        <v>86</v>
      </c>
      <c r="N22" s="2">
        <v>1</v>
      </c>
      <c r="O22" s="13"/>
      <c r="P22" s="13"/>
      <c r="R22" s="11"/>
      <c r="S22" s="11"/>
      <c r="T22" s="11"/>
      <c r="U22" s="7"/>
      <c r="V22" s="11"/>
      <c r="Z22" s="11"/>
      <c r="AA22" s="7"/>
      <c r="AC22" s="11" t="s">
        <v>86</v>
      </c>
      <c r="AE22" s="5">
        <f t="shared" si="2"/>
        <v>1</v>
      </c>
      <c r="AG22" s="2">
        <f t="shared" si="0"/>
        <v>1</v>
      </c>
      <c r="AH22" s="2" t="s">
        <v>13</v>
      </c>
    </row>
    <row r="23" spans="2:34" ht="12.75">
      <c r="B23" s="2" t="s">
        <v>83</v>
      </c>
      <c r="C23" s="2">
        <f t="shared" si="1"/>
        <v>1</v>
      </c>
      <c r="D23" s="10" t="s">
        <v>86</v>
      </c>
      <c r="E23" s="11" t="s">
        <v>86</v>
      </c>
      <c r="F23" s="13"/>
      <c r="G23" s="11"/>
      <c r="H23" s="11" t="s">
        <v>86</v>
      </c>
      <c r="I23" s="11" t="s">
        <v>86</v>
      </c>
      <c r="N23" s="2">
        <v>3</v>
      </c>
      <c r="O23" s="13"/>
      <c r="P23" s="13"/>
      <c r="R23" s="11"/>
      <c r="S23" s="11"/>
      <c r="T23" s="11"/>
      <c r="U23" s="7"/>
      <c r="V23" s="11"/>
      <c r="Z23" s="11"/>
      <c r="AA23" s="7"/>
      <c r="AC23" s="11" t="s">
        <v>86</v>
      </c>
      <c r="AE23" s="5">
        <f t="shared" si="2"/>
        <v>3</v>
      </c>
      <c r="AG23" s="2">
        <f t="shared" si="0"/>
        <v>3</v>
      </c>
      <c r="AH23" s="2" t="s">
        <v>83</v>
      </c>
    </row>
    <row r="24" spans="2:34" ht="12.75">
      <c r="B24" s="2" t="s">
        <v>123</v>
      </c>
      <c r="C24" s="2">
        <f t="shared" si="1"/>
        <v>1</v>
      </c>
      <c r="D24" s="10" t="s">
        <v>86</v>
      </c>
      <c r="E24" s="11" t="s">
        <v>86</v>
      </c>
      <c r="F24" s="13"/>
      <c r="G24" s="11"/>
      <c r="H24" s="11" t="s">
        <v>86</v>
      </c>
      <c r="I24" s="11" t="s">
        <v>86</v>
      </c>
      <c r="N24" s="2">
        <v>3</v>
      </c>
      <c r="O24" s="13"/>
      <c r="P24" s="13"/>
      <c r="R24" s="11"/>
      <c r="S24" s="11"/>
      <c r="T24" s="11"/>
      <c r="U24" s="7"/>
      <c r="V24" s="11"/>
      <c r="W24" s="2">
        <v>4</v>
      </c>
      <c r="X24" s="2">
        <v>676</v>
      </c>
      <c r="Z24" s="11"/>
      <c r="AA24" s="7"/>
      <c r="AC24" s="11" t="s">
        <v>86</v>
      </c>
      <c r="AE24" s="5">
        <f t="shared" si="2"/>
        <v>7</v>
      </c>
      <c r="AG24" s="2">
        <f t="shared" si="0"/>
        <v>683</v>
      </c>
      <c r="AH24" s="2" t="s">
        <v>123</v>
      </c>
    </row>
    <row r="25" spans="2:34" ht="12.75">
      <c r="B25" s="2" t="s">
        <v>43</v>
      </c>
      <c r="C25" s="2">
        <f t="shared" si="1"/>
        <v>1</v>
      </c>
      <c r="D25" s="10" t="s">
        <v>86</v>
      </c>
      <c r="E25" s="11" t="s">
        <v>86</v>
      </c>
      <c r="F25" s="13"/>
      <c r="G25" s="11"/>
      <c r="H25" s="11" t="s">
        <v>86</v>
      </c>
      <c r="I25" s="11" t="s">
        <v>86</v>
      </c>
      <c r="N25" s="2">
        <v>2</v>
      </c>
      <c r="O25" s="13">
        <v>2</v>
      </c>
      <c r="P25" s="13"/>
      <c r="R25" s="11"/>
      <c r="S25" s="11"/>
      <c r="T25" s="11"/>
      <c r="U25" s="7"/>
      <c r="V25" s="11"/>
      <c r="Z25" s="11"/>
      <c r="AA25" s="7"/>
      <c r="AC25" s="11" t="s">
        <v>86</v>
      </c>
      <c r="AE25" s="5">
        <f t="shared" si="2"/>
        <v>4</v>
      </c>
      <c r="AG25" s="2">
        <f t="shared" si="0"/>
        <v>4</v>
      </c>
      <c r="AH25" s="2" t="s">
        <v>43</v>
      </c>
    </row>
    <row r="26" spans="2:34" ht="12.75">
      <c r="B26" s="2" t="s">
        <v>78</v>
      </c>
      <c r="D26" s="10">
        <v>6</v>
      </c>
      <c r="E26" s="11">
        <v>0</v>
      </c>
      <c r="F26" s="13"/>
      <c r="G26" s="11">
        <v>1</v>
      </c>
      <c r="H26" s="11" t="s">
        <v>86</v>
      </c>
      <c r="I26" s="11" t="s">
        <v>86</v>
      </c>
      <c r="L26" s="2">
        <f>3</f>
        <v>3</v>
      </c>
      <c r="O26" s="13"/>
      <c r="P26" s="13"/>
      <c r="R26" s="11"/>
      <c r="S26" s="11"/>
      <c r="T26" s="11"/>
      <c r="U26" s="7"/>
      <c r="V26" s="11"/>
      <c r="W26" s="2">
        <v>2</v>
      </c>
      <c r="X26" s="2">
        <v>512</v>
      </c>
      <c r="Z26" s="11"/>
      <c r="AA26" s="7"/>
      <c r="AC26" s="11">
        <v>31</v>
      </c>
      <c r="AE26" s="5">
        <f t="shared" si="2"/>
        <v>43</v>
      </c>
      <c r="AG26" s="2">
        <f t="shared" si="0"/>
        <v>555</v>
      </c>
      <c r="AH26" s="2" t="s">
        <v>78</v>
      </c>
    </row>
    <row r="27" spans="2:34" ht="12.75">
      <c r="B27" s="2" t="s">
        <v>117</v>
      </c>
      <c r="C27" s="2">
        <f t="shared" si="1"/>
        <v>1</v>
      </c>
      <c r="D27" s="10" t="s">
        <v>86</v>
      </c>
      <c r="E27" s="11" t="s">
        <v>86</v>
      </c>
      <c r="F27" s="13"/>
      <c r="G27" s="11"/>
      <c r="H27" s="11" t="s">
        <v>86</v>
      </c>
      <c r="I27" s="11" t="s">
        <v>86</v>
      </c>
      <c r="N27" s="2">
        <v>3</v>
      </c>
      <c r="O27" s="13">
        <v>3</v>
      </c>
      <c r="P27" s="13">
        <v>1</v>
      </c>
      <c r="R27" s="11"/>
      <c r="S27" s="11"/>
      <c r="T27" s="11"/>
      <c r="U27" s="7"/>
      <c r="V27" s="11"/>
      <c r="Z27" s="11"/>
      <c r="AA27" s="7"/>
      <c r="AC27" s="11" t="s">
        <v>86</v>
      </c>
      <c r="AE27" s="5">
        <f t="shared" si="2"/>
        <v>7</v>
      </c>
      <c r="AG27" s="2">
        <f t="shared" si="0"/>
        <v>7</v>
      </c>
      <c r="AH27" s="2" t="s">
        <v>117</v>
      </c>
    </row>
    <row r="28" spans="2:34" ht="12.75">
      <c r="B28" s="2" t="s">
        <v>12</v>
      </c>
      <c r="C28" s="2">
        <f t="shared" si="1"/>
        <v>1</v>
      </c>
      <c r="D28" s="10" t="s">
        <v>86</v>
      </c>
      <c r="E28" s="11" t="s">
        <v>86</v>
      </c>
      <c r="F28" s="13"/>
      <c r="G28" s="11"/>
      <c r="H28" s="11" t="s">
        <v>86</v>
      </c>
      <c r="I28" s="11" t="s">
        <v>86</v>
      </c>
      <c r="N28" s="2">
        <v>1</v>
      </c>
      <c r="O28" s="13"/>
      <c r="P28" s="13">
        <v>1</v>
      </c>
      <c r="R28" s="11"/>
      <c r="S28" s="11"/>
      <c r="T28" s="11"/>
      <c r="U28" s="7"/>
      <c r="V28" s="11"/>
      <c r="Z28" s="11"/>
      <c r="AA28" s="7"/>
      <c r="AC28" s="11" t="s">
        <v>86</v>
      </c>
      <c r="AE28" s="5">
        <f t="shared" si="2"/>
        <v>2</v>
      </c>
      <c r="AG28" s="2">
        <f t="shared" si="0"/>
        <v>2</v>
      </c>
      <c r="AH28" s="2" t="s">
        <v>12</v>
      </c>
    </row>
    <row r="29" spans="2:34" ht="12.75">
      <c r="B29" s="2" t="s">
        <v>46</v>
      </c>
      <c r="C29" s="2">
        <f t="shared" si="1"/>
        <v>1</v>
      </c>
      <c r="D29" s="10">
        <v>28</v>
      </c>
      <c r="E29" s="11">
        <v>29</v>
      </c>
      <c r="F29" s="13">
        <v>3</v>
      </c>
      <c r="G29" s="11"/>
      <c r="H29" s="11">
        <v>4</v>
      </c>
      <c r="I29" s="11">
        <v>5</v>
      </c>
      <c r="N29" s="2">
        <v>9</v>
      </c>
      <c r="O29" s="13">
        <v>3</v>
      </c>
      <c r="P29" s="13">
        <v>6</v>
      </c>
      <c r="R29" s="11">
        <v>1</v>
      </c>
      <c r="S29" s="11">
        <v>5</v>
      </c>
      <c r="T29" s="11">
        <v>966</v>
      </c>
      <c r="U29" s="7">
        <v>37</v>
      </c>
      <c r="V29" s="11">
        <v>6</v>
      </c>
      <c r="W29" s="2">
        <v>5</v>
      </c>
      <c r="X29" s="2">
        <v>446</v>
      </c>
      <c r="Z29" s="11">
        <v>1</v>
      </c>
      <c r="AA29" s="7">
        <v>5</v>
      </c>
      <c r="AC29" s="11">
        <v>135</v>
      </c>
      <c r="AE29" s="5">
        <f t="shared" si="2"/>
        <v>250</v>
      </c>
      <c r="AG29" s="2">
        <f t="shared" si="0"/>
        <v>1694</v>
      </c>
      <c r="AH29" s="2" t="s">
        <v>46</v>
      </c>
    </row>
    <row r="30" spans="2:34" ht="12.75">
      <c r="B30" s="2" t="s">
        <v>101</v>
      </c>
      <c r="C30" s="2">
        <f t="shared" si="1"/>
        <v>1</v>
      </c>
      <c r="D30" s="10">
        <v>13</v>
      </c>
      <c r="E30" s="11">
        <v>4</v>
      </c>
      <c r="F30" s="13"/>
      <c r="G30" s="11">
        <v>6</v>
      </c>
      <c r="H30" s="11" t="s">
        <v>86</v>
      </c>
      <c r="I30" s="11" t="s">
        <v>86</v>
      </c>
      <c r="L30" s="2">
        <f>0+1+3+4</f>
        <v>8</v>
      </c>
      <c r="N30" s="2">
        <v>1</v>
      </c>
      <c r="O30" s="13"/>
      <c r="P30" s="13">
        <v>1</v>
      </c>
      <c r="R30" s="11">
        <v>1</v>
      </c>
      <c r="S30" s="11">
        <v>2</v>
      </c>
      <c r="T30" s="11">
        <v>863</v>
      </c>
      <c r="U30" s="7">
        <v>21</v>
      </c>
      <c r="V30" s="11">
        <v>11</v>
      </c>
      <c r="W30" s="2">
        <v>8</v>
      </c>
      <c r="X30" s="2">
        <v>1322</v>
      </c>
      <c r="Z30" s="11">
        <v>1</v>
      </c>
      <c r="AA30" s="7">
        <v>1</v>
      </c>
      <c r="AC30" s="11">
        <v>106</v>
      </c>
      <c r="AE30" s="5">
        <f t="shared" si="2"/>
        <v>180</v>
      </c>
      <c r="AG30" s="2">
        <f t="shared" si="0"/>
        <v>2369</v>
      </c>
      <c r="AH30" s="2" t="s">
        <v>101</v>
      </c>
    </row>
    <row r="31" spans="2:34" ht="12.75">
      <c r="B31" s="2" t="s">
        <v>76</v>
      </c>
      <c r="C31" s="2">
        <f t="shared" si="1"/>
        <v>1</v>
      </c>
      <c r="D31" s="10" t="s">
        <v>86</v>
      </c>
      <c r="E31" s="11" t="s">
        <v>86</v>
      </c>
      <c r="F31" s="13"/>
      <c r="G31" s="11"/>
      <c r="H31" s="11" t="s">
        <v>86</v>
      </c>
      <c r="I31" s="11" t="s">
        <v>86</v>
      </c>
      <c r="N31" s="2">
        <v>1</v>
      </c>
      <c r="O31" s="13"/>
      <c r="P31" s="13"/>
      <c r="R31" s="11"/>
      <c r="S31" s="11"/>
      <c r="T31" s="11"/>
      <c r="U31" s="7"/>
      <c r="V31" s="11"/>
      <c r="Z31" s="11"/>
      <c r="AA31" s="7"/>
      <c r="AC31" s="11" t="s">
        <v>86</v>
      </c>
      <c r="AE31" s="5">
        <f t="shared" si="2"/>
        <v>1</v>
      </c>
      <c r="AG31" s="2">
        <f t="shared" si="0"/>
        <v>1</v>
      </c>
      <c r="AH31" s="2" t="s">
        <v>76</v>
      </c>
    </row>
    <row r="32" spans="2:34" ht="12.75">
      <c r="B32" s="2" t="s">
        <v>10</v>
      </c>
      <c r="C32" s="2">
        <f t="shared" si="1"/>
        <v>1</v>
      </c>
      <c r="D32" s="10" t="s">
        <v>86</v>
      </c>
      <c r="E32" s="11" t="s">
        <v>86</v>
      </c>
      <c r="F32" s="13"/>
      <c r="G32" s="11"/>
      <c r="H32" s="11" t="s">
        <v>86</v>
      </c>
      <c r="I32" s="11" t="s">
        <v>86</v>
      </c>
      <c r="N32" s="2">
        <v>1</v>
      </c>
      <c r="O32" s="13"/>
      <c r="P32" s="13"/>
      <c r="R32" s="11"/>
      <c r="S32" s="11"/>
      <c r="T32" s="11"/>
      <c r="U32" s="7"/>
      <c r="V32" s="11"/>
      <c r="Z32" s="11"/>
      <c r="AA32" s="7"/>
      <c r="AC32" s="11" t="s">
        <v>86</v>
      </c>
      <c r="AE32" s="5">
        <f t="shared" si="2"/>
        <v>1</v>
      </c>
      <c r="AG32" s="2">
        <f t="shared" si="0"/>
        <v>1</v>
      </c>
      <c r="AH32" s="2" t="s">
        <v>10</v>
      </c>
    </row>
    <row r="33" spans="2:34" ht="12.75">
      <c r="B33" s="2" t="s">
        <v>44</v>
      </c>
      <c r="C33" s="2">
        <f t="shared" si="1"/>
        <v>1</v>
      </c>
      <c r="D33" s="10" t="s">
        <v>86</v>
      </c>
      <c r="E33" s="11" t="s">
        <v>86</v>
      </c>
      <c r="F33" s="13"/>
      <c r="G33" s="11"/>
      <c r="H33" s="11" t="s">
        <v>86</v>
      </c>
      <c r="I33" s="11" t="s">
        <v>86</v>
      </c>
      <c r="L33" s="2">
        <v>1</v>
      </c>
      <c r="N33" s="2">
        <v>1</v>
      </c>
      <c r="O33" s="13"/>
      <c r="P33" s="13">
        <v>1</v>
      </c>
      <c r="R33" s="11"/>
      <c r="S33" s="11"/>
      <c r="T33" s="11"/>
      <c r="U33" s="7"/>
      <c r="V33" s="11"/>
      <c r="W33" s="2">
        <v>1</v>
      </c>
      <c r="X33" s="2">
        <v>141</v>
      </c>
      <c r="Z33" s="11"/>
      <c r="AA33" s="7"/>
      <c r="AC33" s="11" t="s">
        <v>86</v>
      </c>
      <c r="AE33" s="5">
        <f t="shared" si="2"/>
        <v>4</v>
      </c>
      <c r="AG33" s="2">
        <f t="shared" si="0"/>
        <v>145</v>
      </c>
      <c r="AH33" s="2" t="s">
        <v>44</v>
      </c>
    </row>
    <row r="34" spans="2:34" ht="12.75">
      <c r="B34" s="2" t="s">
        <v>99</v>
      </c>
      <c r="C34" s="2">
        <f t="shared" si="1"/>
        <v>1</v>
      </c>
      <c r="D34" s="10" t="s">
        <v>86</v>
      </c>
      <c r="E34" s="11" t="s">
        <v>86</v>
      </c>
      <c r="F34" s="13"/>
      <c r="G34" s="11"/>
      <c r="H34" s="11">
        <v>0</v>
      </c>
      <c r="I34" s="11">
        <v>9</v>
      </c>
      <c r="N34" s="2">
        <v>5</v>
      </c>
      <c r="O34" s="13"/>
      <c r="P34" s="13">
        <v>1</v>
      </c>
      <c r="R34" s="11"/>
      <c r="S34" s="11"/>
      <c r="T34" s="11"/>
      <c r="U34" s="7"/>
      <c r="V34" s="11">
        <v>21</v>
      </c>
      <c r="Z34" s="11"/>
      <c r="AA34" s="7">
        <v>1</v>
      </c>
      <c r="AC34" s="11">
        <v>45</v>
      </c>
      <c r="AE34" s="5">
        <f t="shared" si="2"/>
        <v>82</v>
      </c>
      <c r="AG34" s="2">
        <f t="shared" si="0"/>
        <v>82</v>
      </c>
      <c r="AH34" s="2" t="s">
        <v>99</v>
      </c>
    </row>
    <row r="35" spans="2:34" ht="12.75">
      <c r="B35" s="2" t="s">
        <v>36</v>
      </c>
      <c r="C35" s="2">
        <f t="shared" si="1"/>
        <v>1</v>
      </c>
      <c r="D35" s="10" t="s">
        <v>86</v>
      </c>
      <c r="E35" s="11" t="s">
        <v>86</v>
      </c>
      <c r="F35" s="13"/>
      <c r="G35" s="11"/>
      <c r="H35" s="11" t="s">
        <v>86</v>
      </c>
      <c r="I35" s="11" t="s">
        <v>86</v>
      </c>
      <c r="N35" s="2">
        <v>3</v>
      </c>
      <c r="O35" s="13"/>
      <c r="P35" s="13"/>
      <c r="R35" s="11"/>
      <c r="S35" s="11"/>
      <c r="T35" s="11"/>
      <c r="U35" s="7"/>
      <c r="V35" s="11"/>
      <c r="Z35" s="11"/>
      <c r="AA35" s="7"/>
      <c r="AC35" s="11" t="s">
        <v>86</v>
      </c>
      <c r="AE35" s="5">
        <f t="shared" si="2"/>
        <v>3</v>
      </c>
      <c r="AG35" s="2">
        <f t="shared" si="0"/>
        <v>3</v>
      </c>
      <c r="AH35" s="2" t="s">
        <v>36</v>
      </c>
    </row>
    <row r="36" spans="2:34" ht="12.75">
      <c r="B36" s="2" t="s">
        <v>122</v>
      </c>
      <c r="C36" s="2">
        <f t="shared" si="1"/>
        <v>1</v>
      </c>
      <c r="D36" s="10">
        <v>2</v>
      </c>
      <c r="E36" s="11">
        <v>0</v>
      </c>
      <c r="F36" s="13"/>
      <c r="G36" s="11"/>
      <c r="H36" s="11">
        <v>0</v>
      </c>
      <c r="I36" s="11">
        <v>2</v>
      </c>
      <c r="N36" s="2">
        <v>1</v>
      </c>
      <c r="O36" s="13"/>
      <c r="P36" s="13"/>
      <c r="R36" s="11"/>
      <c r="S36" s="11"/>
      <c r="T36" s="11"/>
      <c r="U36" s="7">
        <v>1</v>
      </c>
      <c r="V36" s="11"/>
      <c r="Z36" s="11"/>
      <c r="AA36" s="7"/>
      <c r="AC36" s="11">
        <v>1</v>
      </c>
      <c r="AE36" s="5">
        <f t="shared" si="2"/>
        <v>7</v>
      </c>
      <c r="AG36" s="2">
        <f t="shared" si="0"/>
        <v>7</v>
      </c>
      <c r="AH36" s="2" t="s">
        <v>122</v>
      </c>
    </row>
    <row r="37" spans="2:34" ht="12.75">
      <c r="B37" s="2" t="s">
        <v>98</v>
      </c>
      <c r="C37" s="2">
        <f t="shared" si="1"/>
        <v>1</v>
      </c>
      <c r="D37" s="10" t="s">
        <v>86</v>
      </c>
      <c r="E37" s="11" t="s">
        <v>86</v>
      </c>
      <c r="F37" s="13"/>
      <c r="G37" s="11"/>
      <c r="H37" s="11" t="s">
        <v>86</v>
      </c>
      <c r="I37" s="11" t="s">
        <v>86</v>
      </c>
      <c r="N37" s="2">
        <v>1</v>
      </c>
      <c r="O37" s="13">
        <v>1</v>
      </c>
      <c r="P37" s="13"/>
      <c r="R37" s="11"/>
      <c r="S37" s="11"/>
      <c r="T37" s="11"/>
      <c r="U37" s="7"/>
      <c r="V37" s="11"/>
      <c r="Z37" s="11"/>
      <c r="AA37" s="7"/>
      <c r="AC37" s="11" t="s">
        <v>86</v>
      </c>
      <c r="AE37" s="5">
        <f t="shared" si="2"/>
        <v>2</v>
      </c>
      <c r="AG37" s="2">
        <f t="shared" si="0"/>
        <v>2</v>
      </c>
      <c r="AH37" s="2" t="s">
        <v>98</v>
      </c>
    </row>
    <row r="38" spans="2:34" ht="12.75">
      <c r="B38" s="2" t="s">
        <v>129</v>
      </c>
      <c r="C38" s="2">
        <f t="shared" si="1"/>
        <v>1</v>
      </c>
      <c r="D38" s="10" t="s">
        <v>86</v>
      </c>
      <c r="E38" s="11" t="s">
        <v>86</v>
      </c>
      <c r="F38" s="13"/>
      <c r="G38" s="11"/>
      <c r="H38" s="11" t="s">
        <v>86</v>
      </c>
      <c r="I38" s="11" t="s">
        <v>86</v>
      </c>
      <c r="N38" s="2">
        <v>1</v>
      </c>
      <c r="O38" s="13"/>
      <c r="P38" s="13"/>
      <c r="R38" s="11"/>
      <c r="S38" s="11"/>
      <c r="T38" s="11"/>
      <c r="U38" s="7"/>
      <c r="V38" s="11"/>
      <c r="Z38" s="11"/>
      <c r="AA38" s="7"/>
      <c r="AC38" s="11" t="s">
        <v>86</v>
      </c>
      <c r="AE38" s="5">
        <f t="shared" si="2"/>
        <v>1</v>
      </c>
      <c r="AG38" s="2">
        <f t="shared" si="0"/>
        <v>1</v>
      </c>
      <c r="AH38" s="2" t="s">
        <v>129</v>
      </c>
    </row>
    <row r="39" spans="2:34" ht="12.75">
      <c r="B39" s="2" t="s">
        <v>33</v>
      </c>
      <c r="C39" s="2">
        <f t="shared" si="1"/>
        <v>1</v>
      </c>
      <c r="D39" s="10">
        <v>2</v>
      </c>
      <c r="E39" s="11">
        <v>2</v>
      </c>
      <c r="F39" s="13"/>
      <c r="G39" s="11">
        <v>1</v>
      </c>
      <c r="H39" s="11">
        <v>18</v>
      </c>
      <c r="I39" s="11">
        <v>0</v>
      </c>
      <c r="N39" s="2">
        <v>10</v>
      </c>
      <c r="O39" s="13">
        <v>7</v>
      </c>
      <c r="P39" s="13">
        <v>7</v>
      </c>
      <c r="R39" s="11">
        <v>2</v>
      </c>
      <c r="S39" s="11">
        <v>1</v>
      </c>
      <c r="T39" s="11">
        <v>398</v>
      </c>
      <c r="U39" s="7">
        <v>12</v>
      </c>
      <c r="V39" s="11">
        <v>5</v>
      </c>
      <c r="W39" s="2">
        <v>5</v>
      </c>
      <c r="X39" s="2">
        <v>616</v>
      </c>
      <c r="Z39" s="11">
        <v>4</v>
      </c>
      <c r="AA39" s="7">
        <f>1+0</f>
        <v>1</v>
      </c>
      <c r="AC39" s="11">
        <v>287</v>
      </c>
      <c r="AE39" s="5">
        <f t="shared" si="2"/>
        <v>362</v>
      </c>
      <c r="AG39" s="2">
        <f t="shared" si="0"/>
        <v>1378</v>
      </c>
      <c r="AH39" s="2" t="s">
        <v>33</v>
      </c>
    </row>
    <row r="40" spans="2:34" ht="12.75">
      <c r="B40" s="2" t="s">
        <v>64</v>
      </c>
      <c r="C40" s="2">
        <f t="shared" si="1"/>
      </c>
      <c r="D40" s="10"/>
      <c r="E40" s="11"/>
      <c r="F40" s="13"/>
      <c r="G40" s="11"/>
      <c r="H40" s="11"/>
      <c r="I40" s="11"/>
      <c r="O40" s="13"/>
      <c r="P40" s="13"/>
      <c r="R40" s="11"/>
      <c r="S40" s="11"/>
      <c r="T40" s="11"/>
      <c r="U40" s="7"/>
      <c r="V40" s="11"/>
      <c r="Z40" s="11"/>
      <c r="AA40" s="7"/>
      <c r="AC40" s="11"/>
      <c r="AE40" s="5">
        <f t="shared" si="2"/>
        <v>0</v>
      </c>
      <c r="AG40" s="2">
        <f t="shared" si="0"/>
        <v>0</v>
      </c>
      <c r="AH40" s="2" t="s">
        <v>64</v>
      </c>
    </row>
    <row r="41" spans="2:34" ht="12.75">
      <c r="B41" s="2" t="s">
        <v>118</v>
      </c>
      <c r="C41" s="2">
        <f t="shared" si="1"/>
        <v>1</v>
      </c>
      <c r="D41" s="10" t="s">
        <v>86</v>
      </c>
      <c r="E41" s="11" t="s">
        <v>86</v>
      </c>
      <c r="F41" s="13"/>
      <c r="G41" s="11"/>
      <c r="H41" s="11" t="s">
        <v>86</v>
      </c>
      <c r="I41" s="11" t="s">
        <v>86</v>
      </c>
      <c r="N41" s="2">
        <v>3</v>
      </c>
      <c r="O41" s="13">
        <v>2</v>
      </c>
      <c r="P41" s="13">
        <v>1</v>
      </c>
      <c r="R41" s="11"/>
      <c r="S41" s="11"/>
      <c r="T41" s="11"/>
      <c r="U41" s="7"/>
      <c r="V41" s="11"/>
      <c r="Z41" s="11"/>
      <c r="AA41" s="7"/>
      <c r="AC41" s="11" t="s">
        <v>86</v>
      </c>
      <c r="AE41" s="5">
        <f t="shared" si="2"/>
        <v>6</v>
      </c>
      <c r="AG41" s="2">
        <f t="shared" si="0"/>
        <v>6</v>
      </c>
      <c r="AH41" s="2" t="s">
        <v>118</v>
      </c>
    </row>
    <row r="42" spans="2:34" ht="12.75">
      <c r="B42" s="2" t="s">
        <v>127</v>
      </c>
      <c r="C42" s="2">
        <f t="shared" si="1"/>
        <v>1</v>
      </c>
      <c r="D42" s="10" t="s">
        <v>86</v>
      </c>
      <c r="E42" s="11" t="s">
        <v>86</v>
      </c>
      <c r="F42" s="13"/>
      <c r="G42" s="11"/>
      <c r="H42" s="11" t="s">
        <v>86</v>
      </c>
      <c r="I42" s="11" t="s">
        <v>86</v>
      </c>
      <c r="N42" s="2">
        <v>1</v>
      </c>
      <c r="O42" s="13"/>
      <c r="P42" s="13"/>
      <c r="R42" s="11"/>
      <c r="S42" s="11"/>
      <c r="T42" s="11"/>
      <c r="U42" s="7"/>
      <c r="V42" s="11"/>
      <c r="Z42" s="11"/>
      <c r="AA42" s="7"/>
      <c r="AC42" s="11" t="s">
        <v>86</v>
      </c>
      <c r="AE42" s="5">
        <f t="shared" si="2"/>
        <v>1</v>
      </c>
      <c r="AG42" s="2">
        <f t="shared" si="0"/>
        <v>1</v>
      </c>
      <c r="AH42" s="2" t="s">
        <v>127</v>
      </c>
    </row>
    <row r="43" spans="2:34" ht="12.75">
      <c r="B43" s="2" t="s">
        <v>128</v>
      </c>
      <c r="C43" s="2">
        <f t="shared" si="1"/>
        <v>1</v>
      </c>
      <c r="D43" s="10" t="s">
        <v>86</v>
      </c>
      <c r="E43" s="11" t="s">
        <v>86</v>
      </c>
      <c r="F43" s="13">
        <v>4</v>
      </c>
      <c r="G43" s="11"/>
      <c r="H43" s="11" t="s">
        <v>86</v>
      </c>
      <c r="I43" s="11" t="s">
        <v>86</v>
      </c>
      <c r="N43" s="2">
        <v>0</v>
      </c>
      <c r="O43" s="13"/>
      <c r="P43" s="13"/>
      <c r="R43" s="11"/>
      <c r="S43" s="11"/>
      <c r="T43" s="11"/>
      <c r="U43" s="7"/>
      <c r="V43" s="11"/>
      <c r="Z43" s="11"/>
      <c r="AA43" s="7"/>
      <c r="AC43" s="11">
        <v>53</v>
      </c>
      <c r="AE43" s="5">
        <f t="shared" si="2"/>
        <v>53</v>
      </c>
      <c r="AG43" s="2">
        <f aca="true" t="shared" si="3" ref="AG43:AG78">SUM(D43:AD43)</f>
        <v>57</v>
      </c>
      <c r="AH43" s="2" t="s">
        <v>128</v>
      </c>
    </row>
    <row r="44" spans="2:34" ht="12.75">
      <c r="B44" s="2" t="s">
        <v>97</v>
      </c>
      <c r="C44" s="2">
        <f t="shared" si="1"/>
        <v>1</v>
      </c>
      <c r="D44" s="10" t="s">
        <v>86</v>
      </c>
      <c r="E44" s="11" t="s">
        <v>86</v>
      </c>
      <c r="F44" s="13"/>
      <c r="G44" s="11"/>
      <c r="H44" s="11" t="s">
        <v>86</v>
      </c>
      <c r="I44" s="11" t="s">
        <v>86</v>
      </c>
      <c r="N44" s="2">
        <v>2</v>
      </c>
      <c r="O44" s="13"/>
      <c r="P44" s="13"/>
      <c r="R44" s="11"/>
      <c r="S44" s="11"/>
      <c r="T44" s="11"/>
      <c r="U44" s="7"/>
      <c r="V44" s="11"/>
      <c r="Z44" s="11"/>
      <c r="AA44" s="7"/>
      <c r="AC44" s="11" t="s">
        <v>86</v>
      </c>
      <c r="AE44" s="5">
        <f t="shared" si="2"/>
        <v>2</v>
      </c>
      <c r="AG44" s="2">
        <f t="shared" si="3"/>
        <v>2</v>
      </c>
      <c r="AH44" s="2" t="s">
        <v>97</v>
      </c>
    </row>
    <row r="45" spans="2:34" ht="12.75">
      <c r="B45" s="2" t="s">
        <v>48</v>
      </c>
      <c r="C45" s="2">
        <f t="shared" si="1"/>
        <v>1</v>
      </c>
      <c r="D45" s="10" t="s">
        <v>86</v>
      </c>
      <c r="E45" s="11" t="s">
        <v>86</v>
      </c>
      <c r="F45" s="13"/>
      <c r="G45" s="11"/>
      <c r="H45" s="11" t="s">
        <v>86</v>
      </c>
      <c r="I45" s="11" t="s">
        <v>86</v>
      </c>
      <c r="N45" s="2">
        <v>0</v>
      </c>
      <c r="O45" s="13">
        <v>1</v>
      </c>
      <c r="P45" s="13">
        <v>1</v>
      </c>
      <c r="R45" s="11"/>
      <c r="S45" s="11"/>
      <c r="T45" s="11"/>
      <c r="U45" s="7"/>
      <c r="V45" s="11"/>
      <c r="Z45" s="11"/>
      <c r="AA45" s="7"/>
      <c r="AC45" s="11" t="s">
        <v>86</v>
      </c>
      <c r="AE45" s="5">
        <f t="shared" si="2"/>
        <v>2</v>
      </c>
      <c r="AG45" s="2">
        <f t="shared" si="3"/>
        <v>2</v>
      </c>
      <c r="AH45" s="2" t="s">
        <v>48</v>
      </c>
    </row>
    <row r="46" spans="2:34" ht="12.75">
      <c r="B46" s="2" t="s">
        <v>119</v>
      </c>
      <c r="C46" s="2">
        <f t="shared" si="1"/>
        <v>1</v>
      </c>
      <c r="D46" s="10" t="s">
        <v>86</v>
      </c>
      <c r="E46" s="11" t="s">
        <v>86</v>
      </c>
      <c r="F46" s="13"/>
      <c r="G46" s="11"/>
      <c r="H46" s="11" t="s">
        <v>86</v>
      </c>
      <c r="I46" s="11" t="s">
        <v>86</v>
      </c>
      <c r="N46" s="2">
        <v>2</v>
      </c>
      <c r="O46" s="13">
        <v>2</v>
      </c>
      <c r="P46" s="13">
        <v>2</v>
      </c>
      <c r="R46" s="11"/>
      <c r="S46" s="11"/>
      <c r="T46" s="11"/>
      <c r="U46" s="7"/>
      <c r="V46" s="11"/>
      <c r="Z46" s="11"/>
      <c r="AA46" s="7"/>
      <c r="AC46" s="11" t="s">
        <v>86</v>
      </c>
      <c r="AE46" s="5">
        <f t="shared" si="2"/>
        <v>6</v>
      </c>
      <c r="AG46" s="2">
        <f t="shared" si="3"/>
        <v>6</v>
      </c>
      <c r="AH46" s="2" t="s">
        <v>119</v>
      </c>
    </row>
    <row r="47" spans="2:34" ht="12.75">
      <c r="B47" s="2" t="s">
        <v>77</v>
      </c>
      <c r="C47" s="2">
        <f t="shared" si="1"/>
        <v>1</v>
      </c>
      <c r="D47" s="10" t="s">
        <v>86</v>
      </c>
      <c r="E47" s="11" t="s">
        <v>86</v>
      </c>
      <c r="F47" s="13"/>
      <c r="G47" s="11"/>
      <c r="H47" s="11" t="s">
        <v>86</v>
      </c>
      <c r="I47" s="11" t="s">
        <v>86</v>
      </c>
      <c r="N47" s="2">
        <v>2</v>
      </c>
      <c r="O47" s="13">
        <v>2</v>
      </c>
      <c r="P47" s="13"/>
      <c r="R47" s="11"/>
      <c r="S47" s="11"/>
      <c r="T47" s="11"/>
      <c r="U47" s="7"/>
      <c r="V47" s="11"/>
      <c r="Z47" s="11"/>
      <c r="AA47" s="7"/>
      <c r="AC47" s="11">
        <v>2</v>
      </c>
      <c r="AE47" s="5">
        <f t="shared" si="2"/>
        <v>6</v>
      </c>
      <c r="AG47" s="2">
        <f t="shared" si="3"/>
        <v>6</v>
      </c>
      <c r="AH47" s="2" t="s">
        <v>77</v>
      </c>
    </row>
    <row r="48" spans="2:34" ht="12.75">
      <c r="B48" s="2" t="s">
        <v>85</v>
      </c>
      <c r="C48" s="2">
        <f t="shared" si="1"/>
        <v>1</v>
      </c>
      <c r="D48" s="10" t="s">
        <v>86</v>
      </c>
      <c r="E48" s="11" t="s">
        <v>86</v>
      </c>
      <c r="F48" s="13"/>
      <c r="G48" s="11"/>
      <c r="H48" s="11" t="s">
        <v>86</v>
      </c>
      <c r="I48" s="11" t="s">
        <v>86</v>
      </c>
      <c r="N48" s="2">
        <v>8</v>
      </c>
      <c r="O48" s="13">
        <v>1</v>
      </c>
      <c r="P48" s="13">
        <v>1</v>
      </c>
      <c r="R48" s="11"/>
      <c r="S48" s="11"/>
      <c r="T48" s="11"/>
      <c r="U48" s="7"/>
      <c r="V48" s="11"/>
      <c r="Z48" s="11"/>
      <c r="AA48" s="7"/>
      <c r="AC48" s="11">
        <v>1</v>
      </c>
      <c r="AE48" s="5">
        <f t="shared" si="2"/>
        <v>11</v>
      </c>
      <c r="AG48" s="2">
        <f t="shared" si="3"/>
        <v>11</v>
      </c>
      <c r="AH48" s="2" t="s">
        <v>85</v>
      </c>
    </row>
    <row r="49" spans="2:34" ht="12.75">
      <c r="B49" s="2" t="s">
        <v>23</v>
      </c>
      <c r="C49" s="2">
        <f t="shared" si="1"/>
        <v>1</v>
      </c>
      <c r="D49" s="10" t="s">
        <v>86</v>
      </c>
      <c r="E49" s="11" t="s">
        <v>86</v>
      </c>
      <c r="F49" s="13"/>
      <c r="G49" s="11"/>
      <c r="H49" s="11" t="s">
        <v>86</v>
      </c>
      <c r="I49" s="11" t="s">
        <v>86</v>
      </c>
      <c r="N49" s="2">
        <v>1</v>
      </c>
      <c r="O49" s="13"/>
      <c r="P49" s="13"/>
      <c r="R49" s="11"/>
      <c r="S49" s="11"/>
      <c r="T49" s="11"/>
      <c r="U49" s="7"/>
      <c r="V49" s="11"/>
      <c r="Z49" s="11"/>
      <c r="AA49" s="7"/>
      <c r="AC49" s="11" t="s">
        <v>86</v>
      </c>
      <c r="AE49" s="5">
        <f t="shared" si="2"/>
        <v>1</v>
      </c>
      <c r="AG49" s="2">
        <f t="shared" si="3"/>
        <v>1</v>
      </c>
      <c r="AH49" s="2" t="s">
        <v>23</v>
      </c>
    </row>
    <row r="50" spans="2:34" ht="12.75">
      <c r="B50" s="2" t="s">
        <v>120</v>
      </c>
      <c r="C50" s="2">
        <f t="shared" si="1"/>
        <v>1</v>
      </c>
      <c r="D50" s="10" t="s">
        <v>86</v>
      </c>
      <c r="E50" s="11" t="s">
        <v>86</v>
      </c>
      <c r="F50" s="13"/>
      <c r="G50" s="11"/>
      <c r="H50" s="11" t="s">
        <v>86</v>
      </c>
      <c r="I50" s="11" t="s">
        <v>86</v>
      </c>
      <c r="N50" s="2">
        <v>1</v>
      </c>
      <c r="O50" s="13"/>
      <c r="P50" s="13">
        <v>1</v>
      </c>
      <c r="R50" s="11"/>
      <c r="S50" s="11"/>
      <c r="T50" s="11"/>
      <c r="U50" s="7"/>
      <c r="V50" s="11"/>
      <c r="Z50" s="11"/>
      <c r="AA50" s="7"/>
      <c r="AC50" s="11" t="s">
        <v>86</v>
      </c>
      <c r="AE50" s="5">
        <f t="shared" si="2"/>
        <v>2</v>
      </c>
      <c r="AG50" s="2">
        <f t="shared" si="3"/>
        <v>2</v>
      </c>
      <c r="AH50" s="2" t="s">
        <v>120</v>
      </c>
    </row>
    <row r="51" spans="2:34" ht="12.75">
      <c r="B51" s="2" t="s">
        <v>121</v>
      </c>
      <c r="C51" s="2">
        <f t="shared" si="1"/>
        <v>1</v>
      </c>
      <c r="D51" s="10">
        <v>2</v>
      </c>
      <c r="E51" s="11">
        <v>0</v>
      </c>
      <c r="F51" s="13"/>
      <c r="G51" s="11"/>
      <c r="H51" s="11" t="s">
        <v>86</v>
      </c>
      <c r="I51" s="11" t="s">
        <v>86</v>
      </c>
      <c r="O51" s="13"/>
      <c r="P51" s="13"/>
      <c r="R51" s="11"/>
      <c r="S51" s="11"/>
      <c r="T51" s="11"/>
      <c r="U51" s="7"/>
      <c r="V51" s="11">
        <v>1</v>
      </c>
      <c r="Z51" s="11"/>
      <c r="AA51" s="7">
        <v>1</v>
      </c>
      <c r="AC51" s="11">
        <v>3</v>
      </c>
      <c r="AE51" s="5">
        <f t="shared" si="2"/>
        <v>7</v>
      </c>
      <c r="AG51" s="2">
        <f t="shared" si="3"/>
        <v>7</v>
      </c>
      <c r="AH51" s="2" t="s">
        <v>121</v>
      </c>
    </row>
    <row r="52" spans="2:34" ht="12.75">
      <c r="B52" s="2" t="s">
        <v>63</v>
      </c>
      <c r="C52" s="2">
        <f t="shared" si="1"/>
        <v>1</v>
      </c>
      <c r="D52" s="10">
        <v>6</v>
      </c>
      <c r="E52" s="11">
        <v>6</v>
      </c>
      <c r="F52" s="13"/>
      <c r="G52" s="11"/>
      <c r="H52" s="11" t="s">
        <v>86</v>
      </c>
      <c r="I52" s="11" t="s">
        <v>86</v>
      </c>
      <c r="L52" s="2">
        <f>1</f>
        <v>1</v>
      </c>
      <c r="N52" s="2">
        <v>4</v>
      </c>
      <c r="O52" s="13">
        <v>1</v>
      </c>
      <c r="P52" s="13">
        <v>3</v>
      </c>
      <c r="R52" s="11"/>
      <c r="S52" s="11"/>
      <c r="T52" s="11"/>
      <c r="U52" s="7">
        <v>1</v>
      </c>
      <c r="V52" s="11"/>
      <c r="Z52" s="11"/>
      <c r="AA52" s="7">
        <v>1</v>
      </c>
      <c r="AC52" s="11">
        <v>4</v>
      </c>
      <c r="AE52" s="5">
        <f t="shared" si="2"/>
        <v>21</v>
      </c>
      <c r="AG52" s="2">
        <f t="shared" si="3"/>
        <v>27</v>
      </c>
      <c r="AH52" s="2" t="s">
        <v>63</v>
      </c>
    </row>
    <row r="53" spans="2:34" ht="12.75">
      <c r="B53" s="2" t="s">
        <v>124</v>
      </c>
      <c r="C53" s="2">
        <f t="shared" si="1"/>
        <v>1</v>
      </c>
      <c r="D53" s="10" t="s">
        <v>86</v>
      </c>
      <c r="E53" s="11" t="s">
        <v>86</v>
      </c>
      <c r="F53" s="13"/>
      <c r="G53" s="11"/>
      <c r="H53" s="11" t="s">
        <v>86</v>
      </c>
      <c r="I53" s="11" t="s">
        <v>86</v>
      </c>
      <c r="N53" s="2">
        <v>1</v>
      </c>
      <c r="O53" s="13"/>
      <c r="P53" s="13"/>
      <c r="R53" s="11"/>
      <c r="S53" s="11"/>
      <c r="T53" s="11"/>
      <c r="U53" s="7"/>
      <c r="V53" s="11"/>
      <c r="Z53" s="11"/>
      <c r="AA53" s="7"/>
      <c r="AC53" s="11" t="s">
        <v>86</v>
      </c>
      <c r="AE53" s="5">
        <f t="shared" si="2"/>
        <v>1</v>
      </c>
      <c r="AG53" s="2">
        <f t="shared" si="3"/>
        <v>1</v>
      </c>
      <c r="AH53" s="2" t="s">
        <v>124</v>
      </c>
    </row>
    <row r="54" spans="2:34" ht="12.75">
      <c r="B54" s="2" t="s">
        <v>79</v>
      </c>
      <c r="C54" s="2">
        <f t="shared" si="1"/>
        <v>1</v>
      </c>
      <c r="D54" s="10" t="s">
        <v>86</v>
      </c>
      <c r="E54" s="11" t="s">
        <v>86</v>
      </c>
      <c r="F54" s="13"/>
      <c r="G54" s="11"/>
      <c r="H54" s="11" t="s">
        <v>86</v>
      </c>
      <c r="I54" s="11" t="s">
        <v>86</v>
      </c>
      <c r="N54" s="2">
        <v>1</v>
      </c>
      <c r="O54" s="13"/>
      <c r="P54" s="13"/>
      <c r="R54" s="11"/>
      <c r="S54" s="11"/>
      <c r="T54" s="11"/>
      <c r="U54" s="7"/>
      <c r="V54" s="11"/>
      <c r="Z54" s="11"/>
      <c r="AA54" s="7"/>
      <c r="AC54" s="11" t="s">
        <v>86</v>
      </c>
      <c r="AE54" s="5">
        <f t="shared" si="2"/>
        <v>1</v>
      </c>
      <c r="AG54" s="2">
        <f t="shared" si="3"/>
        <v>1</v>
      </c>
      <c r="AH54" s="2" t="s">
        <v>79</v>
      </c>
    </row>
    <row r="55" spans="2:34" ht="12.75">
      <c r="B55" s="2" t="s">
        <v>45</v>
      </c>
      <c r="C55" s="2">
        <f t="shared" si="1"/>
        <v>1</v>
      </c>
      <c r="D55" s="10">
        <v>4</v>
      </c>
      <c r="E55" s="11">
        <v>3</v>
      </c>
      <c r="F55" s="13"/>
      <c r="G55" s="11">
        <v>4</v>
      </c>
      <c r="H55" s="11" t="s">
        <v>86</v>
      </c>
      <c r="I55" s="11" t="s">
        <v>86</v>
      </c>
      <c r="K55" s="2">
        <f>0+0+1+0</f>
        <v>1</v>
      </c>
      <c r="L55" s="2">
        <f>0+2+2+1</f>
        <v>5</v>
      </c>
      <c r="N55" s="2">
        <v>3</v>
      </c>
      <c r="O55" s="13">
        <v>2</v>
      </c>
      <c r="P55" s="13">
        <v>1</v>
      </c>
      <c r="R55" s="11"/>
      <c r="S55" s="11"/>
      <c r="T55" s="11"/>
      <c r="U55" s="7"/>
      <c r="V55" s="11"/>
      <c r="W55" s="2">
        <v>1</v>
      </c>
      <c r="X55" s="2">
        <v>1395</v>
      </c>
      <c r="Z55" s="11"/>
      <c r="AA55" s="7">
        <v>2</v>
      </c>
      <c r="AC55" s="11">
        <v>8</v>
      </c>
      <c r="AE55" s="5">
        <f t="shared" si="2"/>
        <v>31</v>
      </c>
      <c r="AG55" s="2">
        <f t="shared" si="3"/>
        <v>1429</v>
      </c>
      <c r="AH55" s="2" t="s">
        <v>45</v>
      </c>
    </row>
    <row r="56" spans="2:34" ht="12.75">
      <c r="B56" s="2" t="s">
        <v>106</v>
      </c>
      <c r="C56" s="2">
        <f t="shared" si="1"/>
        <v>1</v>
      </c>
      <c r="D56" s="10"/>
      <c r="E56" s="11"/>
      <c r="F56" s="13"/>
      <c r="G56" s="11"/>
      <c r="H56" s="11"/>
      <c r="I56" s="11"/>
      <c r="O56" s="13">
        <v>1</v>
      </c>
      <c r="P56" s="13"/>
      <c r="R56" s="11"/>
      <c r="S56" s="11"/>
      <c r="T56" s="11"/>
      <c r="U56" s="7"/>
      <c r="V56" s="11"/>
      <c r="Z56" s="11"/>
      <c r="AA56" s="7"/>
      <c r="AC56" s="11"/>
      <c r="AE56" s="5">
        <f t="shared" si="2"/>
        <v>1</v>
      </c>
      <c r="AG56" s="2">
        <f t="shared" si="3"/>
        <v>1</v>
      </c>
      <c r="AH56" s="2" t="s">
        <v>106</v>
      </c>
    </row>
    <row r="57" spans="2:34" ht="12.75">
      <c r="B57" s="2" t="s">
        <v>26</v>
      </c>
      <c r="C57" s="2">
        <f t="shared" si="1"/>
        <v>1</v>
      </c>
      <c r="D57" s="10" t="s">
        <v>86</v>
      </c>
      <c r="E57" s="11" t="s">
        <v>86</v>
      </c>
      <c r="F57" s="13"/>
      <c r="G57" s="11"/>
      <c r="H57" s="11" t="s">
        <v>86</v>
      </c>
      <c r="I57" s="11" t="s">
        <v>86</v>
      </c>
      <c r="N57" s="2">
        <v>2</v>
      </c>
      <c r="O57" s="13"/>
      <c r="P57" s="13"/>
      <c r="R57" s="11"/>
      <c r="S57" s="11"/>
      <c r="T57" s="11"/>
      <c r="U57" s="7"/>
      <c r="V57" s="11"/>
      <c r="Z57" s="11"/>
      <c r="AA57" s="7"/>
      <c r="AC57" s="11" t="s">
        <v>86</v>
      </c>
      <c r="AE57" s="5">
        <f t="shared" si="2"/>
        <v>2</v>
      </c>
      <c r="AG57" s="2">
        <f t="shared" si="3"/>
        <v>2</v>
      </c>
      <c r="AH57" s="2" t="s">
        <v>26</v>
      </c>
    </row>
    <row r="58" spans="2:34" ht="12.75">
      <c r="B58" s="2" t="s">
        <v>28</v>
      </c>
      <c r="C58" s="2">
        <f t="shared" si="1"/>
        <v>1</v>
      </c>
      <c r="D58" s="10" t="s">
        <v>86</v>
      </c>
      <c r="E58" s="11" t="s">
        <v>86</v>
      </c>
      <c r="F58" s="13"/>
      <c r="G58" s="11"/>
      <c r="H58" s="11" t="s">
        <v>86</v>
      </c>
      <c r="I58" s="11" t="s">
        <v>86</v>
      </c>
      <c r="N58" s="2">
        <v>0</v>
      </c>
      <c r="O58" s="13">
        <v>1</v>
      </c>
      <c r="P58" s="13">
        <v>1</v>
      </c>
      <c r="R58" s="11"/>
      <c r="S58" s="11"/>
      <c r="T58" s="11"/>
      <c r="U58" s="7"/>
      <c r="V58" s="11"/>
      <c r="Z58" s="11"/>
      <c r="AA58" s="7"/>
      <c r="AC58" s="11" t="s">
        <v>86</v>
      </c>
      <c r="AE58" s="5">
        <f t="shared" si="2"/>
        <v>2</v>
      </c>
      <c r="AG58" s="2">
        <f t="shared" si="3"/>
        <v>2</v>
      </c>
      <c r="AH58" s="2" t="s">
        <v>28</v>
      </c>
    </row>
    <row r="59" spans="2:34" ht="12.75">
      <c r="B59" s="2" t="s">
        <v>75</v>
      </c>
      <c r="C59" s="2">
        <f t="shared" si="1"/>
        <v>1</v>
      </c>
      <c r="D59" s="10" t="s">
        <v>86</v>
      </c>
      <c r="E59" s="11" t="s">
        <v>86</v>
      </c>
      <c r="F59" s="13"/>
      <c r="G59" s="11"/>
      <c r="H59" s="11" t="s">
        <v>86</v>
      </c>
      <c r="I59" s="11" t="s">
        <v>86</v>
      </c>
      <c r="N59" s="2">
        <v>1</v>
      </c>
      <c r="O59" s="13"/>
      <c r="P59" s="13"/>
      <c r="R59" s="11"/>
      <c r="S59" s="11"/>
      <c r="T59" s="11"/>
      <c r="U59" s="7"/>
      <c r="V59" s="11"/>
      <c r="Z59" s="11"/>
      <c r="AA59" s="7"/>
      <c r="AC59" s="11" t="s">
        <v>86</v>
      </c>
      <c r="AE59" s="5">
        <f t="shared" si="2"/>
        <v>1</v>
      </c>
      <c r="AG59" s="2">
        <f t="shared" si="3"/>
        <v>1</v>
      </c>
      <c r="AH59" s="2" t="s">
        <v>75</v>
      </c>
    </row>
    <row r="60" spans="2:34" ht="12.75">
      <c r="B60" s="2" t="s">
        <v>42</v>
      </c>
      <c r="C60" s="2">
        <f t="shared" si="1"/>
        <v>1</v>
      </c>
      <c r="D60" s="10" t="s">
        <v>86</v>
      </c>
      <c r="E60" s="11" t="s">
        <v>86</v>
      </c>
      <c r="F60" s="13"/>
      <c r="G60" s="11"/>
      <c r="H60" s="11" t="s">
        <v>86</v>
      </c>
      <c r="I60" s="11" t="s">
        <v>86</v>
      </c>
      <c r="N60" s="2">
        <v>1</v>
      </c>
      <c r="O60" s="13">
        <v>1</v>
      </c>
      <c r="P60" s="13"/>
      <c r="R60" s="11"/>
      <c r="S60" s="11"/>
      <c r="T60" s="11"/>
      <c r="U60" s="7"/>
      <c r="V60" s="11"/>
      <c r="Z60" s="11"/>
      <c r="AA60" s="7"/>
      <c r="AC60" s="11" t="s">
        <v>86</v>
      </c>
      <c r="AE60" s="5">
        <f t="shared" si="2"/>
        <v>2</v>
      </c>
      <c r="AG60" s="2">
        <f t="shared" si="3"/>
        <v>2</v>
      </c>
      <c r="AH60" s="2" t="s">
        <v>42</v>
      </c>
    </row>
    <row r="61" spans="2:34" ht="12.75">
      <c r="B61" s="2" t="s">
        <v>69</v>
      </c>
      <c r="C61" s="2">
        <f t="shared" si="1"/>
        <v>1</v>
      </c>
      <c r="D61" s="10" t="s">
        <v>86</v>
      </c>
      <c r="E61" s="11" t="s">
        <v>86</v>
      </c>
      <c r="F61" s="13"/>
      <c r="G61" s="11"/>
      <c r="H61" s="11" t="s">
        <v>86</v>
      </c>
      <c r="I61" s="11" t="s">
        <v>86</v>
      </c>
      <c r="N61" s="2">
        <v>4</v>
      </c>
      <c r="O61" s="13"/>
      <c r="P61" s="13"/>
      <c r="R61" s="11"/>
      <c r="S61" s="11"/>
      <c r="T61" s="11"/>
      <c r="U61" s="7"/>
      <c r="V61" s="11"/>
      <c r="Z61" s="11"/>
      <c r="AA61" s="7"/>
      <c r="AC61" s="11" t="s">
        <v>86</v>
      </c>
      <c r="AE61" s="5">
        <f t="shared" si="2"/>
        <v>4</v>
      </c>
      <c r="AG61" s="2">
        <f t="shared" si="3"/>
        <v>4</v>
      </c>
      <c r="AH61" s="2" t="s">
        <v>69</v>
      </c>
    </row>
    <row r="62" spans="2:34" ht="12.75">
      <c r="B62" s="2" t="s">
        <v>27</v>
      </c>
      <c r="C62" s="2">
        <f t="shared" si="1"/>
        <v>1</v>
      </c>
      <c r="D62" s="10" t="s">
        <v>86</v>
      </c>
      <c r="E62" s="11" t="s">
        <v>86</v>
      </c>
      <c r="F62" s="13"/>
      <c r="G62" s="11"/>
      <c r="H62" s="11" t="s">
        <v>86</v>
      </c>
      <c r="I62" s="11" t="s">
        <v>86</v>
      </c>
      <c r="N62" s="2">
        <v>4</v>
      </c>
      <c r="O62" s="13">
        <v>2</v>
      </c>
      <c r="P62" s="13">
        <v>2</v>
      </c>
      <c r="R62" s="11"/>
      <c r="S62" s="11"/>
      <c r="T62" s="11"/>
      <c r="U62" s="7"/>
      <c r="V62" s="11"/>
      <c r="Z62" s="11"/>
      <c r="AA62" s="7"/>
      <c r="AC62" s="11" t="s">
        <v>86</v>
      </c>
      <c r="AE62" s="5">
        <f t="shared" si="2"/>
        <v>8</v>
      </c>
      <c r="AG62" s="2">
        <f t="shared" si="3"/>
        <v>8</v>
      </c>
      <c r="AH62" s="2" t="s">
        <v>27</v>
      </c>
    </row>
    <row r="63" spans="2:34" ht="12.75">
      <c r="B63" s="2" t="s">
        <v>40</v>
      </c>
      <c r="C63" s="2">
        <f t="shared" si="1"/>
        <v>1</v>
      </c>
      <c r="D63" s="10" t="s">
        <v>86</v>
      </c>
      <c r="E63" s="11" t="s">
        <v>86</v>
      </c>
      <c r="F63" s="13"/>
      <c r="G63" s="11">
        <v>1</v>
      </c>
      <c r="H63" s="11" t="s">
        <v>86</v>
      </c>
      <c r="I63" s="11" t="s">
        <v>86</v>
      </c>
      <c r="N63" s="2">
        <v>8</v>
      </c>
      <c r="O63" s="13"/>
      <c r="P63" s="13">
        <v>1</v>
      </c>
      <c r="R63" s="11"/>
      <c r="S63" s="11"/>
      <c r="T63" s="11"/>
      <c r="U63" s="7">
        <v>38</v>
      </c>
      <c r="V63" s="11"/>
      <c r="Z63" s="11"/>
      <c r="AA63" s="7"/>
      <c r="AC63" s="11">
        <v>4</v>
      </c>
      <c r="AE63" s="5">
        <f t="shared" si="2"/>
        <v>52</v>
      </c>
      <c r="AG63" s="2">
        <f t="shared" si="3"/>
        <v>52</v>
      </c>
      <c r="AH63" s="2" t="s">
        <v>40</v>
      </c>
    </row>
    <row r="64" spans="2:34" ht="12.75">
      <c r="B64" s="2" t="s">
        <v>108</v>
      </c>
      <c r="C64" s="2">
        <f t="shared" si="1"/>
        <v>1</v>
      </c>
      <c r="D64" s="10"/>
      <c r="E64" s="11"/>
      <c r="F64" s="13"/>
      <c r="G64" s="11"/>
      <c r="H64" s="11"/>
      <c r="I64" s="11"/>
      <c r="O64" s="13">
        <v>1</v>
      </c>
      <c r="P64" s="13"/>
      <c r="R64" s="11"/>
      <c r="S64" s="11"/>
      <c r="T64" s="11"/>
      <c r="U64" s="7"/>
      <c r="V64" s="11"/>
      <c r="Z64" s="11"/>
      <c r="AA64" s="7"/>
      <c r="AC64" s="11"/>
      <c r="AE64" s="5">
        <f t="shared" si="2"/>
        <v>1</v>
      </c>
      <c r="AG64" s="2">
        <f t="shared" si="3"/>
        <v>1</v>
      </c>
      <c r="AH64" s="2" t="s">
        <v>108</v>
      </c>
    </row>
    <row r="65" spans="2:34" ht="12.75">
      <c r="B65" s="2" t="s">
        <v>109</v>
      </c>
      <c r="C65" s="2">
        <f t="shared" si="1"/>
        <v>1</v>
      </c>
      <c r="D65" s="10"/>
      <c r="E65" s="11"/>
      <c r="F65" s="13"/>
      <c r="G65" s="11"/>
      <c r="H65" s="11"/>
      <c r="I65" s="11"/>
      <c r="O65" s="13">
        <v>1</v>
      </c>
      <c r="P65" s="13">
        <v>1</v>
      </c>
      <c r="R65" s="11"/>
      <c r="S65" s="11"/>
      <c r="T65" s="11"/>
      <c r="U65" s="7"/>
      <c r="V65" s="11"/>
      <c r="Z65" s="11"/>
      <c r="AA65" s="7"/>
      <c r="AC65" s="11"/>
      <c r="AE65" s="5">
        <f t="shared" si="2"/>
        <v>2</v>
      </c>
      <c r="AG65" s="2">
        <f t="shared" si="3"/>
        <v>2</v>
      </c>
      <c r="AH65" s="2" t="s">
        <v>109</v>
      </c>
    </row>
    <row r="66" spans="2:34" ht="12.75">
      <c r="B66" s="2" t="s">
        <v>96</v>
      </c>
      <c r="C66" s="2">
        <f t="shared" si="1"/>
        <v>1</v>
      </c>
      <c r="D66" s="10" t="s">
        <v>86</v>
      </c>
      <c r="E66" s="11" t="s">
        <v>86</v>
      </c>
      <c r="F66" s="13"/>
      <c r="G66" s="11"/>
      <c r="H66" s="11" t="s">
        <v>86</v>
      </c>
      <c r="I66" s="11" t="s">
        <v>86</v>
      </c>
      <c r="N66" s="2">
        <v>1</v>
      </c>
      <c r="O66" s="13"/>
      <c r="P66" s="13"/>
      <c r="R66" s="11"/>
      <c r="S66" s="11"/>
      <c r="T66" s="11"/>
      <c r="U66" s="7"/>
      <c r="V66" s="11"/>
      <c r="Z66" s="11"/>
      <c r="AA66" s="7"/>
      <c r="AC66" s="11" t="s">
        <v>86</v>
      </c>
      <c r="AE66" s="5">
        <f t="shared" si="2"/>
        <v>1</v>
      </c>
      <c r="AG66" s="2">
        <f t="shared" si="3"/>
        <v>1</v>
      </c>
      <c r="AH66" s="2" t="s">
        <v>96</v>
      </c>
    </row>
    <row r="67" spans="2:34" ht="12.75">
      <c r="B67" s="2" t="s">
        <v>66</v>
      </c>
      <c r="C67" s="2">
        <f t="shared" si="1"/>
        <v>1</v>
      </c>
      <c r="D67" s="10" t="s">
        <v>86</v>
      </c>
      <c r="E67" s="11" t="s">
        <v>86</v>
      </c>
      <c r="F67" s="13"/>
      <c r="G67" s="11"/>
      <c r="H67" s="11" t="s">
        <v>86</v>
      </c>
      <c r="I67" s="11" t="s">
        <v>86</v>
      </c>
      <c r="N67" s="2">
        <v>1</v>
      </c>
      <c r="O67" s="13">
        <v>1</v>
      </c>
      <c r="P67" s="13"/>
      <c r="R67" s="11"/>
      <c r="S67" s="11"/>
      <c r="T67" s="11"/>
      <c r="U67" s="7"/>
      <c r="V67" s="11"/>
      <c r="Z67" s="11"/>
      <c r="AA67" s="7"/>
      <c r="AC67" s="11" t="s">
        <v>86</v>
      </c>
      <c r="AE67" s="5">
        <f t="shared" si="2"/>
        <v>2</v>
      </c>
      <c r="AG67" s="2">
        <f t="shared" si="3"/>
        <v>2</v>
      </c>
      <c r="AH67" s="2" t="s">
        <v>66</v>
      </c>
    </row>
    <row r="68" spans="2:34" ht="12.75">
      <c r="B68" s="2" t="s">
        <v>41</v>
      </c>
      <c r="C68" s="2">
        <f t="shared" si="1"/>
        <v>1</v>
      </c>
      <c r="D68" s="10">
        <v>11</v>
      </c>
      <c r="E68" s="11">
        <v>8</v>
      </c>
      <c r="F68" s="13"/>
      <c r="G68" s="11"/>
      <c r="H68" s="11" t="s">
        <v>86</v>
      </c>
      <c r="I68" s="11" t="s">
        <v>86</v>
      </c>
      <c r="N68" s="2">
        <v>0</v>
      </c>
      <c r="O68" s="13"/>
      <c r="P68" s="13">
        <v>1</v>
      </c>
      <c r="R68" s="11"/>
      <c r="S68" s="11"/>
      <c r="T68" s="11"/>
      <c r="U68" s="7"/>
      <c r="V68" s="11"/>
      <c r="Z68" s="11"/>
      <c r="AA68" s="7"/>
      <c r="AC68" s="11" t="s">
        <v>86</v>
      </c>
      <c r="AE68" s="5">
        <f t="shared" si="2"/>
        <v>12</v>
      </c>
      <c r="AG68" s="2">
        <f t="shared" si="3"/>
        <v>20</v>
      </c>
      <c r="AH68" s="2" t="s">
        <v>41</v>
      </c>
    </row>
    <row r="69" spans="2:34" ht="12.75">
      <c r="B69" s="2" t="s">
        <v>47</v>
      </c>
      <c r="C69" s="2">
        <f t="shared" si="1"/>
        <v>1</v>
      </c>
      <c r="D69" s="10" t="s">
        <v>86</v>
      </c>
      <c r="E69" s="11" t="s">
        <v>86</v>
      </c>
      <c r="F69" s="13"/>
      <c r="G69" s="11"/>
      <c r="H69" s="11" t="s">
        <v>86</v>
      </c>
      <c r="I69" s="11" t="s">
        <v>86</v>
      </c>
      <c r="N69" s="2">
        <v>3</v>
      </c>
      <c r="O69" s="13"/>
      <c r="P69" s="13">
        <v>3</v>
      </c>
      <c r="R69" s="11"/>
      <c r="S69" s="11"/>
      <c r="T69" s="11"/>
      <c r="U69" s="7">
        <v>1</v>
      </c>
      <c r="V69" s="11"/>
      <c r="Z69" s="11">
        <v>1.5</v>
      </c>
      <c r="AA69" s="7">
        <v>4</v>
      </c>
      <c r="AC69" s="11">
        <v>10</v>
      </c>
      <c r="AE69" s="5">
        <f t="shared" si="2"/>
        <v>22.5</v>
      </c>
      <c r="AG69" s="2">
        <f t="shared" si="3"/>
        <v>22.5</v>
      </c>
      <c r="AH69" s="2" t="s">
        <v>47</v>
      </c>
    </row>
    <row r="70" spans="2:34" ht="12.75">
      <c r="B70" s="2" t="s">
        <v>130</v>
      </c>
      <c r="C70" s="2">
        <f t="shared" si="1"/>
        <v>1</v>
      </c>
      <c r="D70" s="10" t="s">
        <v>86</v>
      </c>
      <c r="E70" s="11" t="s">
        <v>86</v>
      </c>
      <c r="F70" s="13"/>
      <c r="G70" s="11"/>
      <c r="H70" s="11" t="s">
        <v>86</v>
      </c>
      <c r="I70" s="11" t="s">
        <v>86</v>
      </c>
      <c r="N70" s="2">
        <v>1</v>
      </c>
      <c r="O70" s="13"/>
      <c r="P70" s="13">
        <v>1</v>
      </c>
      <c r="R70" s="11"/>
      <c r="S70" s="11"/>
      <c r="T70" s="11"/>
      <c r="U70" s="7"/>
      <c r="V70" s="11"/>
      <c r="Z70" s="11"/>
      <c r="AA70" s="7"/>
      <c r="AC70" s="11" t="s">
        <v>86</v>
      </c>
      <c r="AE70" s="5">
        <f t="shared" si="2"/>
        <v>2</v>
      </c>
      <c r="AG70" s="2">
        <f t="shared" si="3"/>
        <v>2</v>
      </c>
      <c r="AH70" s="2" t="s">
        <v>130</v>
      </c>
    </row>
    <row r="71" spans="2:34" ht="12.75">
      <c r="B71" s="2" t="s">
        <v>89</v>
      </c>
      <c r="C71" s="2">
        <f t="shared" si="1"/>
        <v>1</v>
      </c>
      <c r="D71" s="10" t="s">
        <v>86</v>
      </c>
      <c r="E71" s="11" t="s">
        <v>86</v>
      </c>
      <c r="F71" s="13"/>
      <c r="G71" s="11"/>
      <c r="H71" s="11" t="s">
        <v>86</v>
      </c>
      <c r="I71" s="11" t="s">
        <v>86</v>
      </c>
      <c r="N71" s="2">
        <v>2</v>
      </c>
      <c r="O71" s="13"/>
      <c r="P71" s="13"/>
      <c r="R71" s="11"/>
      <c r="S71" s="11"/>
      <c r="T71" s="11"/>
      <c r="U71" s="7"/>
      <c r="V71" s="11"/>
      <c r="Z71" s="11"/>
      <c r="AA71" s="7"/>
      <c r="AC71" s="11" t="s">
        <v>86</v>
      </c>
      <c r="AE71" s="5">
        <f t="shared" si="2"/>
        <v>2</v>
      </c>
      <c r="AG71" s="2">
        <f t="shared" si="3"/>
        <v>2</v>
      </c>
      <c r="AH71" s="2" t="s">
        <v>89</v>
      </c>
    </row>
    <row r="72" spans="2:34" ht="12.75">
      <c r="B72" s="2" t="s">
        <v>74</v>
      </c>
      <c r="C72" s="2">
        <f t="shared" si="1"/>
        <v>1</v>
      </c>
      <c r="D72" s="10" t="s">
        <v>86</v>
      </c>
      <c r="E72" s="11" t="s">
        <v>86</v>
      </c>
      <c r="F72" s="13"/>
      <c r="G72" s="11"/>
      <c r="H72" s="11" t="s">
        <v>86</v>
      </c>
      <c r="I72" s="11" t="s">
        <v>86</v>
      </c>
      <c r="N72" s="2">
        <v>2</v>
      </c>
      <c r="O72" s="13"/>
      <c r="P72" s="13">
        <v>1</v>
      </c>
      <c r="R72" s="11"/>
      <c r="S72" s="11"/>
      <c r="T72" s="11"/>
      <c r="U72" s="7"/>
      <c r="V72" s="11"/>
      <c r="Z72" s="11"/>
      <c r="AA72" s="7"/>
      <c r="AC72" s="11" t="s">
        <v>86</v>
      </c>
      <c r="AE72" s="5">
        <f t="shared" si="2"/>
        <v>3</v>
      </c>
      <c r="AG72" s="2">
        <f t="shared" si="3"/>
        <v>3</v>
      </c>
      <c r="AH72" s="2" t="s">
        <v>74</v>
      </c>
    </row>
    <row r="73" spans="2:34" ht="12.75">
      <c r="B73" s="2" t="s">
        <v>126</v>
      </c>
      <c r="C73" s="2">
        <f t="shared" si="1"/>
        <v>1</v>
      </c>
      <c r="D73" s="10" t="s">
        <v>86</v>
      </c>
      <c r="E73" s="11" t="s">
        <v>86</v>
      </c>
      <c r="F73" s="13"/>
      <c r="G73" s="11"/>
      <c r="H73" s="11" t="s">
        <v>86</v>
      </c>
      <c r="I73" s="11" t="s">
        <v>86</v>
      </c>
      <c r="N73" s="2">
        <v>1</v>
      </c>
      <c r="O73" s="13"/>
      <c r="P73" s="13"/>
      <c r="R73" s="11"/>
      <c r="S73" s="11"/>
      <c r="T73" s="11"/>
      <c r="U73" s="7"/>
      <c r="V73" s="11"/>
      <c r="Z73" s="11"/>
      <c r="AA73" s="7"/>
      <c r="AC73" s="11" t="s">
        <v>86</v>
      </c>
      <c r="AE73" s="5">
        <f t="shared" si="2"/>
        <v>1</v>
      </c>
      <c r="AG73" s="2">
        <f t="shared" si="3"/>
        <v>1</v>
      </c>
      <c r="AH73" s="2" t="s">
        <v>126</v>
      </c>
    </row>
    <row r="74" spans="2:34" ht="12.75">
      <c r="B74" s="2" t="s">
        <v>67</v>
      </c>
      <c r="C74" s="2">
        <f t="shared" si="1"/>
        <v>1</v>
      </c>
      <c r="D74" s="10" t="s">
        <v>86</v>
      </c>
      <c r="E74" s="11" t="s">
        <v>86</v>
      </c>
      <c r="F74" s="13"/>
      <c r="G74" s="11"/>
      <c r="H74" s="11" t="s">
        <v>86</v>
      </c>
      <c r="I74" s="11" t="s">
        <v>86</v>
      </c>
      <c r="N74" s="2">
        <v>1</v>
      </c>
      <c r="O74" s="13">
        <v>1</v>
      </c>
      <c r="P74" s="13">
        <v>1</v>
      </c>
      <c r="R74" s="11"/>
      <c r="S74" s="11"/>
      <c r="T74" s="11"/>
      <c r="U74" s="7"/>
      <c r="V74" s="11"/>
      <c r="Z74" s="11"/>
      <c r="AA74" s="7"/>
      <c r="AC74" s="11" t="s">
        <v>86</v>
      </c>
      <c r="AE74" s="5">
        <f t="shared" si="2"/>
        <v>3</v>
      </c>
      <c r="AG74" s="2">
        <f t="shared" si="3"/>
        <v>3</v>
      </c>
      <c r="AH74" s="2" t="s">
        <v>67</v>
      </c>
    </row>
    <row r="75" spans="2:34" ht="12.75">
      <c r="B75" s="2" t="s">
        <v>17</v>
      </c>
      <c r="C75" s="2">
        <f t="shared" si="1"/>
        <v>1</v>
      </c>
      <c r="D75" s="10">
        <v>17</v>
      </c>
      <c r="E75" s="11">
        <v>4</v>
      </c>
      <c r="F75" s="13"/>
      <c r="G75" s="11">
        <v>3</v>
      </c>
      <c r="H75" s="11">
        <v>0</v>
      </c>
      <c r="I75" s="11">
        <v>7</v>
      </c>
      <c r="N75" s="2">
        <v>7</v>
      </c>
      <c r="O75" s="13">
        <v>4</v>
      </c>
      <c r="P75" s="13">
        <v>5</v>
      </c>
      <c r="R75" s="11"/>
      <c r="S75" s="11"/>
      <c r="T75" s="11"/>
      <c r="U75" s="7">
        <v>1</v>
      </c>
      <c r="V75" s="11">
        <v>33</v>
      </c>
      <c r="W75" s="2">
        <v>1</v>
      </c>
      <c r="X75" s="2">
        <v>211</v>
      </c>
      <c r="Z75" s="11">
        <v>1.5</v>
      </c>
      <c r="AA75" s="7">
        <v>2</v>
      </c>
      <c r="AC75" s="11">
        <v>85</v>
      </c>
      <c r="AE75" s="5">
        <f aca="true" t="shared" si="4" ref="AE75:AE80">SUM(D75,G75,H75,I75,K75,L75,N75,O75,P75,R75,S75,U75,V75,W75,Z75,AA75,AC75)</f>
        <v>166.5</v>
      </c>
      <c r="AG75" s="2">
        <f t="shared" si="3"/>
        <v>381.5</v>
      </c>
      <c r="AH75" s="2" t="s">
        <v>17</v>
      </c>
    </row>
    <row r="76" spans="2:34" ht="12.75">
      <c r="B76" s="2" t="s">
        <v>4</v>
      </c>
      <c r="C76" s="2">
        <f t="shared" si="1"/>
        <v>1</v>
      </c>
      <c r="D76" s="10">
        <v>1064</v>
      </c>
      <c r="E76" s="11">
        <v>201</v>
      </c>
      <c r="F76" s="13">
        <v>15</v>
      </c>
      <c r="G76" s="11">
        <v>19</v>
      </c>
      <c r="H76" s="11">
        <v>60</v>
      </c>
      <c r="I76" s="11">
        <v>66</v>
      </c>
      <c r="K76" s="2">
        <f>3+0+2+0</f>
        <v>5</v>
      </c>
      <c r="L76" s="2">
        <f>4+1+2+1</f>
        <v>8</v>
      </c>
      <c r="N76" s="2">
        <v>24</v>
      </c>
      <c r="O76" s="13">
        <v>19</v>
      </c>
      <c r="P76" s="13">
        <v>7</v>
      </c>
      <c r="R76" s="11">
        <v>12</v>
      </c>
      <c r="S76" s="11">
        <v>6</v>
      </c>
      <c r="T76" s="11">
        <v>13137</v>
      </c>
      <c r="U76" s="7">
        <v>3</v>
      </c>
      <c r="V76" s="11">
        <v>12</v>
      </c>
      <c r="Z76" s="11">
        <v>4</v>
      </c>
      <c r="AA76" s="7">
        <v>6</v>
      </c>
      <c r="AC76" s="11">
        <v>1000</v>
      </c>
      <c r="AE76" s="5">
        <f t="shared" si="4"/>
        <v>2315</v>
      </c>
      <c r="AG76" s="2">
        <f t="shared" si="3"/>
        <v>15668</v>
      </c>
      <c r="AH76" s="2" t="s">
        <v>4</v>
      </c>
    </row>
    <row r="77" spans="2:34" ht="12.75">
      <c r="B77" s="2" t="s">
        <v>88</v>
      </c>
      <c r="C77" s="2">
        <f t="shared" si="1"/>
        <v>1</v>
      </c>
      <c r="D77" s="10" t="s">
        <v>86</v>
      </c>
      <c r="E77" s="11" t="s">
        <v>86</v>
      </c>
      <c r="F77" s="13"/>
      <c r="G77" s="11"/>
      <c r="H77" s="11" t="s">
        <v>86</v>
      </c>
      <c r="I77" s="11" t="s">
        <v>86</v>
      </c>
      <c r="N77" s="2">
        <v>1</v>
      </c>
      <c r="O77" s="13">
        <v>0</v>
      </c>
      <c r="P77" s="13">
        <v>0</v>
      </c>
      <c r="R77" s="11"/>
      <c r="S77" s="11"/>
      <c r="T77" s="11"/>
      <c r="U77" s="7"/>
      <c r="V77" s="11"/>
      <c r="Z77" s="11"/>
      <c r="AA77" s="7"/>
      <c r="AC77" s="11" t="s">
        <v>86</v>
      </c>
      <c r="AE77" s="5">
        <f t="shared" si="4"/>
        <v>1</v>
      </c>
      <c r="AG77" s="2">
        <f t="shared" si="3"/>
        <v>1</v>
      </c>
      <c r="AH77" s="2" t="s">
        <v>88</v>
      </c>
    </row>
    <row r="78" spans="2:34" ht="12.75">
      <c r="B78" s="2" t="s">
        <v>1</v>
      </c>
      <c r="C78" s="2">
        <f t="shared" si="1"/>
        <v>1</v>
      </c>
      <c r="D78" s="10" t="s">
        <v>86</v>
      </c>
      <c r="E78" s="11" t="s">
        <v>86</v>
      </c>
      <c r="F78" s="13"/>
      <c r="G78" s="11"/>
      <c r="H78" s="11" t="s">
        <v>86</v>
      </c>
      <c r="I78" s="11" t="s">
        <v>86</v>
      </c>
      <c r="N78" s="2">
        <v>1</v>
      </c>
      <c r="O78" s="13">
        <v>0</v>
      </c>
      <c r="P78" s="13">
        <v>0</v>
      </c>
      <c r="R78" s="11"/>
      <c r="S78" s="11"/>
      <c r="T78" s="11"/>
      <c r="U78" s="7"/>
      <c r="V78" s="11"/>
      <c r="Z78" s="11"/>
      <c r="AA78" s="7"/>
      <c r="AC78" s="11" t="s">
        <v>86</v>
      </c>
      <c r="AE78" s="5">
        <f t="shared" si="4"/>
        <v>1</v>
      </c>
      <c r="AG78" s="2">
        <f t="shared" si="3"/>
        <v>1</v>
      </c>
      <c r="AH78" s="2" t="s">
        <v>1</v>
      </c>
    </row>
    <row r="79" spans="4:31" ht="12.75">
      <c r="D79" s="7"/>
      <c r="F79" s="13"/>
      <c r="G79" s="11"/>
      <c r="H79" s="11"/>
      <c r="I79" s="11"/>
      <c r="O79" s="13"/>
      <c r="P79" s="13"/>
      <c r="R79" s="11"/>
      <c r="S79" s="11"/>
      <c r="T79" s="11"/>
      <c r="U79" s="7"/>
      <c r="V79" s="11"/>
      <c r="Z79" s="11"/>
      <c r="AA79" s="7"/>
      <c r="AC79" s="11"/>
      <c r="AE79" s="5"/>
    </row>
    <row r="80" spans="2:33" ht="12.75">
      <c r="B80" s="2" t="s">
        <v>31</v>
      </c>
      <c r="C80" s="2">
        <f aca="true" t="shared" si="5" ref="C80:I80">SUM(C10:C79)</f>
        <v>65</v>
      </c>
      <c r="D80" s="11">
        <f t="shared" si="5"/>
        <v>1187</v>
      </c>
      <c r="E80" s="11">
        <f>SUM(E10:E79)</f>
        <v>279</v>
      </c>
      <c r="F80" s="13">
        <f>SUM(F10:F79)</f>
        <v>22</v>
      </c>
      <c r="G80" s="11">
        <f t="shared" si="5"/>
        <v>35</v>
      </c>
      <c r="H80" s="11">
        <f t="shared" si="5"/>
        <v>86</v>
      </c>
      <c r="I80" s="11">
        <f t="shared" si="5"/>
        <v>117</v>
      </c>
      <c r="K80" s="2">
        <f>SUM(K10:K79)</f>
        <v>6</v>
      </c>
      <c r="L80" s="2">
        <f>SUM(L10:L79)</f>
        <v>28</v>
      </c>
      <c r="N80" s="5">
        <f>SUM(N10:N79)</f>
        <v>204</v>
      </c>
      <c r="O80" s="13">
        <f>SUM(O10:O79)</f>
        <v>68</v>
      </c>
      <c r="P80" s="13">
        <f>SUM(P10:P79)</f>
        <v>68</v>
      </c>
      <c r="R80" s="11">
        <f aca="true" t="shared" si="6" ref="R80:X80">SUM(R10:R79)</f>
        <v>22</v>
      </c>
      <c r="S80" s="11">
        <f t="shared" si="6"/>
        <v>17</v>
      </c>
      <c r="T80" s="11">
        <f t="shared" si="6"/>
        <v>19331</v>
      </c>
      <c r="U80" s="7">
        <f t="shared" si="6"/>
        <v>140</v>
      </c>
      <c r="V80" s="11">
        <f t="shared" si="6"/>
        <v>113</v>
      </c>
      <c r="W80" s="2">
        <f t="shared" si="6"/>
        <v>27</v>
      </c>
      <c r="X80" s="2">
        <f t="shared" si="6"/>
        <v>5319</v>
      </c>
      <c r="Z80" s="11">
        <f>SUM(Z10:Z79)</f>
        <v>16</v>
      </c>
      <c r="AA80" s="7">
        <f>SUM(AA10:AA79)</f>
        <v>29</v>
      </c>
      <c r="AC80" s="11">
        <f>SUM(AC10:AC79)</f>
        <v>1918</v>
      </c>
      <c r="AE80" s="5">
        <f t="shared" si="4"/>
        <v>4081</v>
      </c>
      <c r="AG80" s="2">
        <f>SUM(D80:AD80)</f>
        <v>29032</v>
      </c>
    </row>
    <row r="81" spans="2:29" ht="12.75">
      <c r="B81" s="2" t="s">
        <v>125</v>
      </c>
      <c r="D81" s="11">
        <f>D82-D80</f>
        <v>63</v>
      </c>
      <c r="E81" s="11">
        <v>516</v>
      </c>
      <c r="F81" s="13">
        <v>291</v>
      </c>
      <c r="G81" s="11"/>
      <c r="H81" s="11">
        <f>H82-H80</f>
        <v>33</v>
      </c>
      <c r="I81" s="11"/>
      <c r="K81" s="2">
        <f>K82-K80</f>
        <v>23</v>
      </c>
      <c r="L81" s="2">
        <f>L82-L80</f>
        <v>30</v>
      </c>
      <c r="N81" s="2">
        <f>N82-N80</f>
        <v>86</v>
      </c>
      <c r="O81" s="13">
        <f>O82-O80</f>
        <v>102</v>
      </c>
      <c r="P81" s="13">
        <f>P82-P80</f>
        <v>102</v>
      </c>
      <c r="R81" s="11">
        <f>R82-R80</f>
        <v>4</v>
      </c>
      <c r="S81" s="11">
        <f>S82-S80</f>
        <v>8</v>
      </c>
      <c r="T81" s="11">
        <f>T82-T80</f>
        <v>4669</v>
      </c>
      <c r="U81" s="7"/>
      <c r="V81" s="11">
        <f>V82-V80</f>
        <v>87</v>
      </c>
      <c r="Z81" s="11">
        <f>Z82-Z80</f>
        <v>21</v>
      </c>
      <c r="AA81" s="7"/>
      <c r="AC81" s="11">
        <f>AC82-AC80</f>
        <v>1082</v>
      </c>
    </row>
    <row r="82" spans="2:29" ht="12.75">
      <c r="B82" s="2" t="s">
        <v>49</v>
      </c>
      <c r="D82" s="11">
        <v>1250</v>
      </c>
      <c r="E82" s="11">
        <v>700</v>
      </c>
      <c r="F82" s="13">
        <v>300</v>
      </c>
      <c r="G82" s="11"/>
      <c r="H82" s="11">
        <v>119</v>
      </c>
      <c r="I82" s="11"/>
      <c r="K82" s="2">
        <v>29</v>
      </c>
      <c r="L82" s="2">
        <v>58</v>
      </c>
      <c r="N82" s="2">
        <v>290</v>
      </c>
      <c r="O82" s="13">
        <v>170</v>
      </c>
      <c r="P82" s="13">
        <v>170</v>
      </c>
      <c r="R82" s="11">
        <v>26</v>
      </c>
      <c r="S82" s="11">
        <v>25</v>
      </c>
      <c r="T82" s="11">
        <v>24000</v>
      </c>
      <c r="U82" s="7"/>
      <c r="V82" s="11">
        <v>200</v>
      </c>
      <c r="Z82" s="11">
        <v>37</v>
      </c>
      <c r="AA82" s="7"/>
      <c r="AC82" s="11">
        <v>3000</v>
      </c>
    </row>
    <row r="83" spans="4:29" ht="12.75">
      <c r="D83" s="11"/>
      <c r="E83" s="11"/>
      <c r="F83" s="13"/>
      <c r="G83" s="11"/>
      <c r="H83" s="11"/>
      <c r="I83" s="11"/>
      <c r="O83" s="13"/>
      <c r="P83" s="13"/>
      <c r="R83" s="11"/>
      <c r="S83" s="11"/>
      <c r="T83" s="11"/>
      <c r="U83" s="7"/>
      <c r="V83" s="11"/>
      <c r="Z83" s="11"/>
      <c r="AA83" s="7"/>
      <c r="AC83" s="11"/>
    </row>
    <row r="84" spans="2:34" s="5" customFormat="1" ht="12.75">
      <c r="B84" s="5" t="s">
        <v>50</v>
      </c>
      <c r="D84" s="12">
        <f>D80/D82*100</f>
        <v>94.96</v>
      </c>
      <c r="E84" s="12">
        <f>E80/E82*100</f>
        <v>39.85714285714286</v>
      </c>
      <c r="F84" s="14">
        <f>F80/F82*100</f>
        <v>7.333333333333333</v>
      </c>
      <c r="G84" s="12"/>
      <c r="H84" s="12">
        <f>H80/H82*100</f>
        <v>72.26890756302521</v>
      </c>
      <c r="I84" s="12"/>
      <c r="K84" s="5">
        <f>K80/K82*100</f>
        <v>20.689655172413794</v>
      </c>
      <c r="L84" s="5">
        <f>L80/L82*100</f>
        <v>48.275862068965516</v>
      </c>
      <c r="N84" s="5">
        <f>N80/N82*100</f>
        <v>70.34482758620689</v>
      </c>
      <c r="O84" s="14">
        <f>O80/O82*100</f>
        <v>40</v>
      </c>
      <c r="P84" s="14">
        <f>P80/P82*100</f>
        <v>40</v>
      </c>
      <c r="R84" s="12">
        <f>R80/R82*100</f>
        <v>84.61538461538461</v>
      </c>
      <c r="S84" s="12">
        <f>S80/S82*100</f>
        <v>68</v>
      </c>
      <c r="T84" s="12">
        <f>T80/T82*100</f>
        <v>80.54583333333333</v>
      </c>
      <c r="U84" s="9"/>
      <c r="V84" s="12">
        <f>V80/V82*100</f>
        <v>56.49999999999999</v>
      </c>
      <c r="Z84" s="12">
        <f>Z80/Z82*100</f>
        <v>43.24324324324324</v>
      </c>
      <c r="AA84" s="9"/>
      <c r="AC84" s="12">
        <f>AC80/AC82*100</f>
        <v>63.93333333333333</v>
      </c>
      <c r="AG84" s="6">
        <f>AVERAGE(D84:AC84)</f>
        <v>55.37116820709215</v>
      </c>
      <c r="AH84" s="6" t="s">
        <v>104</v>
      </c>
    </row>
    <row r="85" spans="2:29" ht="12.75">
      <c r="B85" s="2" t="s">
        <v>9</v>
      </c>
      <c r="U85" s="7"/>
      <c r="AA85" s="7"/>
      <c r="AC85" s="7"/>
    </row>
    <row r="86" spans="21:29" ht="12.75">
      <c r="U86" s="7"/>
      <c r="AC86" s="7"/>
    </row>
    <row r="87" spans="21:29" ht="12.75">
      <c r="U87" s="7"/>
      <c r="AC87" s="7"/>
    </row>
    <row r="88" spans="21:31" ht="12.75">
      <c r="U88" s="7"/>
      <c r="AC88" s="7"/>
      <c r="AE88" s="11" t="s">
        <v>87</v>
      </c>
    </row>
    <row r="89" spans="21:29" ht="12.75">
      <c r="U89" s="7"/>
      <c r="AC89" s="7" t="s">
        <v>35</v>
      </c>
    </row>
    <row r="90" spans="2:28" ht="12.75">
      <c r="B90" s="2" t="s">
        <v>136</v>
      </c>
      <c r="U90" s="7"/>
      <c r="AB90" s="11" t="s">
        <v>0</v>
      </c>
    </row>
    <row r="91" spans="2:27" ht="12.75">
      <c r="B91" s="2" t="s">
        <v>133</v>
      </c>
      <c r="U91" s="7"/>
      <c r="AA91" s="2" t="s">
        <v>2</v>
      </c>
    </row>
    <row r="92" spans="2:26" ht="12.75">
      <c r="B92" s="7" t="s">
        <v>134</v>
      </c>
      <c r="U92" s="7"/>
      <c r="Z92" s="2" t="s">
        <v>73</v>
      </c>
    </row>
    <row r="93" spans="2:24" ht="12.75">
      <c r="B93" s="11" t="s">
        <v>135</v>
      </c>
      <c r="U93" s="7"/>
      <c r="X93" s="11" t="s">
        <v>34</v>
      </c>
    </row>
    <row r="94" spans="2:23" ht="12.75">
      <c r="B94" s="13" t="s">
        <v>137</v>
      </c>
      <c r="U94" s="8"/>
      <c r="W94" s="7" t="s">
        <v>35</v>
      </c>
    </row>
    <row r="95" ht="12.75">
      <c r="V95" s="11" t="s">
        <v>65</v>
      </c>
    </row>
    <row r="96" spans="18:22" ht="12.75">
      <c r="R96" s="13" t="s">
        <v>138</v>
      </c>
      <c r="V96" s="11"/>
    </row>
    <row r="97" ht="12.75">
      <c r="P97" s="2" t="s">
        <v>113</v>
      </c>
    </row>
    <row r="98" ht="12.75">
      <c r="N98" s="2" t="s">
        <v>32</v>
      </c>
    </row>
    <row r="99" ht="12.75">
      <c r="K99" s="11" t="s">
        <v>71</v>
      </c>
    </row>
    <row r="100" ht="12.75">
      <c r="I100" s="11" t="s">
        <v>68</v>
      </c>
    </row>
    <row r="101" spans="8:9" ht="12.75">
      <c r="H101" s="15" t="s">
        <v>132</v>
      </c>
      <c r="I101" s="11"/>
    </row>
    <row r="102" ht="12.75">
      <c r="G102" s="11" t="s">
        <v>71</v>
      </c>
    </row>
    <row r="103" ht="12.75">
      <c r="F103" s="11" t="s">
        <v>71</v>
      </c>
    </row>
    <row r="104" ht="12.75">
      <c r="B104" s="2" t="s">
        <v>9</v>
      </c>
    </row>
  </sheetData>
  <mergeCells count="8">
    <mergeCell ref="A3:AI3"/>
    <mergeCell ref="A4:AI4"/>
    <mergeCell ref="A2:AI2"/>
    <mergeCell ref="N6:P6"/>
    <mergeCell ref="D6:I6"/>
    <mergeCell ref="K6:L6"/>
    <mergeCell ref="R6:X6"/>
    <mergeCell ref="Z6:AA6"/>
  </mergeCells>
  <printOptions gridLines="1"/>
  <pageMargins left="0.5" right="0.5" top="0.5" bottom="0.5" header="0.5" footer="0.5"/>
  <pageSetup fitToHeight="1" fitToWidth="1" orientation="landscape" paperSize="9" scale="3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NOAA/OGP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Warren H. Keenan</dc:creator>
  <cp:keywords/>
  <dc:description/>
  <cp:lastModifiedBy>Yasunori Hanafusa</cp:lastModifiedBy>
  <cp:lastPrinted>2005-08-29T18:44:51Z</cp:lastPrinted>
  <dcterms:created xsi:type="dcterms:W3CDTF">2004-04-23T23:47:09Z</dcterms:created>
  <cp:category/>
  <cp:version/>
  <cp:contentType/>
  <cp:contentStatus/>
</cp:coreProperties>
</file>