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01" firstSheet="3" activeTab="5"/>
  </bookViews>
  <sheets>
    <sheet name="1. Coal Prod." sheetId="1" r:id="rId1"/>
    <sheet name="Table 2. Insp. Units" sheetId="2" r:id="rId2"/>
    <sheet name="3. Permitting" sheetId="3" r:id="rId3"/>
    <sheet name="4. Off-site Impacts" sheetId="4" r:id="rId4"/>
    <sheet name="5. Bond Rel." sheetId="5" r:id="rId5"/>
    <sheet name="6. Optional" sheetId="6" r:id="rId6"/>
    <sheet name="7. Bond Forfeit" sheetId="7" r:id="rId7"/>
    <sheet name="8. Staffing" sheetId="8" r:id="rId8"/>
    <sheet name="9. Grant" sheetId="9" r:id="rId9"/>
    <sheet name="10. Inspects" sheetId="10" r:id="rId10"/>
    <sheet name="11. Enforcement" sheetId="11" r:id="rId11"/>
    <sheet name="12. Lands Un." sheetId="12" r:id="rId12"/>
  </sheets>
  <definedNames>
    <definedName name="_xlnm.Print_Titles" localSheetId="5">'6. Optional'!$7:$11</definedName>
  </definedNames>
  <calcPr fullCalcOnLoad="1"/>
</workbook>
</file>

<file path=xl/sharedStrings.xml><?xml version="1.0" encoding="utf-8"?>
<sst xmlns="http://schemas.openxmlformats.org/spreadsheetml/2006/main" count="598" uniqueCount="413">
  <si>
    <t>Period</t>
  </si>
  <si>
    <t>Surface</t>
  </si>
  <si>
    <t>Underground</t>
  </si>
  <si>
    <t>Total</t>
  </si>
  <si>
    <t>mines</t>
  </si>
  <si>
    <t>Annual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</si>
  <si>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</si>
  <si>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</si>
  <si>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</si>
  <si>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</si>
  <si>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</si>
  <si>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</si>
  <si>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</si>
  <si>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</si>
  <si>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</si>
  <si>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</si>
  <si>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</si>
  <si>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</si>
  <si>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</si>
  <si>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</si>
  <si>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</si>
  <si>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</si>
  <si>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</si>
  <si>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</si>
  <si>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</si>
  <si>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permits on State and private lands:</t>
  </si>
  <si>
    <t>Number of exploration notices on State and private lands:</t>
  </si>
  <si>
    <t xml:space="preserve">   in more than one of the preceding categories.</t>
  </si>
  <si>
    <t>TABLE 3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</si>
  <si>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</si>
  <si>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</si>
  <si>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</si>
  <si>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</si>
  <si>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</si>
  <si>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</si>
  <si>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</si>
  <si>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</si>
  <si>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</si>
  <si>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</si>
  <si>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</si>
  <si>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revisions</t>
  </si>
  <si>
    <t>OPTIONAL - Number of midterm permit reviews completed that are not reported as revisions.</t>
  </si>
  <si>
    <t>TABLE 4</t>
  </si>
  <si>
    <t>OFF-SITE IMPACTS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</si>
  <si>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</si>
  <si>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</si>
  <si>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</si>
  <si>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</si>
  <si>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</si>
  <si>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</si>
  <si>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</si>
  <si>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</si>
  <si>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TYPE</t>
  </si>
  <si>
    <t>Land Stability</t>
  </si>
  <si>
    <t>OF</t>
  </si>
  <si>
    <t>Hydrology</t>
  </si>
  <si>
    <t>IMPACT</t>
  </si>
  <si>
    <t>Encroachment</t>
  </si>
  <si>
    <t>Total number of inspectable units:</t>
  </si>
  <si>
    <t>Inspectable units free of off-site impacts:</t>
  </si>
  <si>
    <t>OFF-SITE IMPACTS ON BOND FORFEITURE SITES</t>
  </si>
  <si>
    <t>Refer to the report narrative for complete explanation and evaluation of the information provided by this table.</t>
  </si>
  <si>
    <t>TABLE 5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</si>
  <si>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</si>
  <si>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</si>
  <si>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</si>
  <si>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</si>
  <si>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</si>
  <si>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</si>
  <si>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</si>
  <si>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</si>
  <si>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</si>
  <si>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</si>
  <si>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</si>
  <si>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</si>
  <si>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</si>
  <si>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</si>
  <si>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</si>
  <si>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</si>
  <si>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</si>
  <si>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</si>
  <si>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</si>
  <si>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</si>
  <si>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</si>
  <si>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</si>
  <si>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BY OSM</t>
  </si>
  <si>
    <t>(Millions of dollars)</t>
  </si>
  <si>
    <t>Federal</t>
  </si>
  <si>
    <t>Federal Funding as a</t>
  </si>
  <si>
    <t>Grant</t>
  </si>
  <si>
    <t>Funds</t>
  </si>
  <si>
    <t>Awarded</t>
  </si>
  <si>
    <t>Administration and Enforcement</t>
  </si>
  <si>
    <t>Small Operator Assistance</t>
  </si>
  <si>
    <t>TABLE 7</t>
  </si>
  <si>
    <t>(Permanent Program Permits)</t>
  </si>
  <si>
    <t>Number</t>
  </si>
  <si>
    <t>of Sites</t>
  </si>
  <si>
    <t>TABLE 10</t>
  </si>
  <si>
    <t xml:space="preserve">INSPECTION  ACTIVITY  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</si>
  <si>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</si>
  <si>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</si>
  <si>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</si>
  <si>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</si>
  <si>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</si>
  <si>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</si>
  <si>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</si>
  <si>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</si>
  <si>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>Exploration</t>
  </si>
  <si>
    <t>*   Use terms as defined by the approved State program.</t>
  </si>
  <si>
    <t xml:space="preserve">ENFORCEMENT  ACTIVITY  </t>
  </si>
  <si>
    <t>Type of Enforcement</t>
  </si>
  <si>
    <t xml:space="preserve">Number of </t>
  </si>
  <si>
    <t>Number of</t>
  </si>
  <si>
    <t>Action</t>
  </si>
  <si>
    <t>Actions*</t>
  </si>
  <si>
    <t>Violations*</t>
  </si>
  <si>
    <t>Notice of Violation</t>
  </si>
  <si>
    <t>Failure-to-Abate Cessation Order</t>
  </si>
  <si>
    <t>Imminent Harm Cessation Order</t>
  </si>
  <si>
    <t>*   Do not include those violations that were vacated.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</si>
  <si>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</si>
  <si>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</si>
  <si>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</si>
  <si>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</si>
  <si>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</si>
  <si>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</si>
  <si>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</si>
  <si>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</si>
  <si>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 xml:space="preserve">                                            TABLE 1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</si>
  <si>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</si>
  <si>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</si>
  <si>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</si>
  <si>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</si>
  <si>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</si>
  <si>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</si>
  <si>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>-  Groundwater recharge, quality and quantity</t>
  </si>
  <si>
    <t xml:space="preserve">    restored</t>
  </si>
  <si>
    <t>-  Surface water quality and quantity restored</t>
  </si>
  <si>
    <t>-  Approximate original contour restored</t>
  </si>
  <si>
    <t xml:space="preserve">    Total number of bonded acres at end of last review period</t>
  </si>
  <si>
    <t xml:space="preserve">    Total number of bonded acres during this evaluation year</t>
  </si>
  <si>
    <t xml:space="preserve">    Number of acres bonded during this evaluation year that are</t>
  </si>
  <si>
    <t xml:space="preserve">    considered remining, if available</t>
  </si>
  <si>
    <t xml:space="preserve">    Number of acres where bond was forfeited during this evaluation</t>
  </si>
  <si>
    <t xml:space="preserve">    year (also report this acreage on Table 7)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</si>
  <si>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</si>
  <si>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</si>
  <si>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</si>
  <si>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 xml:space="preserve">          bond release (State maintains jurisdiction).</t>
  </si>
  <si>
    <t>STATE AND PRIVATE LANDS    REGULATORY AUTHORITY:  STATE</t>
  </si>
  <si>
    <t>FEDERAL LANDS                       REGULATORY AUTHORITY:  STATE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</si>
  <si>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</si>
  <si>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</si>
  <si>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</si>
  <si>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</si>
  <si>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</si>
  <si>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</si>
  <si>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</si>
  <si>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</si>
  <si>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</si>
  <si>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t xml:space="preserve">   to a Federal lands program.  Excludes exploration regulated by the Bureau of Land Management.</t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</si>
  <si>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</si>
  <si>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 xml:space="preserve">   some State programs.</t>
  </si>
  <si>
    <t xml:space="preserve">      TOTAL</t>
  </si>
  <si>
    <t>Percentage of</t>
  </si>
  <si>
    <t>Total Program Costs</t>
  </si>
  <si>
    <t>of</t>
  </si>
  <si>
    <t>Type</t>
  </si>
  <si>
    <t xml:space="preserve">Indian Programs need not complete this table since data will be queried form the I &amp; E </t>
  </si>
  <si>
    <t>Tracking System.</t>
  </si>
  <si>
    <t xml:space="preserve">inspection data on a continual basis.  OSM offices responsible for Federal and </t>
  </si>
  <si>
    <t>State should provide inspection data to OSM annually, at a minimum, and maintain</t>
  </si>
  <si>
    <t>State should provide lands unsuitable data to OSM annually if there is any activity in this program area.</t>
  </si>
  <si>
    <t>OSM OFFICES RESPONSIBLE FOR FEDERAL AND INDIAN PROGRAM STATES MUST</t>
  </si>
  <si>
    <t>ALSO COMPLETE THIS TABLE.</t>
  </si>
  <si>
    <t>Being Unsuitable</t>
  </si>
  <si>
    <t xml:space="preserve">Acreage Declared as </t>
  </si>
  <si>
    <t>Acreage Denied as</t>
  </si>
  <si>
    <t xml:space="preserve">State should provide enforcement data to OSM annually, at a minimum, and maintain data on a </t>
  </si>
  <si>
    <t xml:space="preserve">continuous basis.  OSM offices responsible for Federal and Indian Programs need not complete this </t>
  </si>
  <si>
    <t>table since data will be queried form the I &amp; E  Tracking System.</t>
  </si>
  <si>
    <t>TABLE 11</t>
  </si>
  <si>
    <t xml:space="preserve"> New Permits</t>
  </si>
  <si>
    <t xml:space="preserve"> Renewals</t>
  </si>
  <si>
    <t xml:space="preserve"> Transfers, sales and </t>
  </si>
  <si>
    <t xml:space="preserve"> Small operator</t>
  </si>
  <si>
    <t xml:space="preserve"> Exploration permits</t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</si>
  <si>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</si>
  <si>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</si>
  <si>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</si>
  <si>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</si>
  <si>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</si>
  <si>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</si>
  <si>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</si>
  <si>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</si>
  <si>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</si>
  <si>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</si>
  <si>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</si>
  <si>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</si>
  <si>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</si>
  <si>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</si>
  <si>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</si>
  <si>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</si>
  <si>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</si>
  <si>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</si>
  <si>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</si>
  <si>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</si>
  <si>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</si>
  <si>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</si>
  <si>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</si>
  <si>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</si>
  <si>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</si>
  <si>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t xml:space="preserve">     reporting coal production.</t>
  </si>
  <si>
    <t>COLORADO STAFFING</t>
  </si>
  <si>
    <t>FUNDS GRANTED TO COLORADO</t>
  </si>
  <si>
    <t>STATE  OF COLORADO</t>
  </si>
  <si>
    <t>STATE  OF  COLORADO</t>
  </si>
  <si>
    <t xml:space="preserve">                                   (Millions of short tons)</t>
  </si>
  <si>
    <t xml:space="preserve">DEGREE OF </t>
  </si>
  <si>
    <t>RESOURCES AFFECTED</t>
  </si>
  <si>
    <t xml:space="preserve">                      COLORADO COAL PRODUCTION</t>
  </si>
  <si>
    <t>COLORADO INSPECTABLE UNITS</t>
  </si>
  <si>
    <t>COLORADO PERMITTING ACTIVITY</t>
  </si>
  <si>
    <t>ANNUAL COLORADO MINING AND RECLAMATION RESULTS</t>
  </si>
  <si>
    <t>COLORADO BOND FORFEITURE ACTIVITY</t>
  </si>
  <si>
    <r>
      <t xml:space="preserve">    (June 30, 2004)</t>
    </r>
    <r>
      <rPr>
        <vertAlign val="superscript"/>
        <sz val="12"/>
        <rFont val="Times New Roman"/>
        <family val="1"/>
      </rPr>
      <t>B</t>
    </r>
  </si>
  <si>
    <r>
      <t xml:space="preserve"> Permit Revisions</t>
    </r>
    <r>
      <rPr>
        <vertAlign val="superscript"/>
        <sz val="10"/>
        <rFont val="Times New Roman"/>
        <family val="1"/>
      </rPr>
      <t>B</t>
    </r>
  </si>
  <si>
    <r>
      <t xml:space="preserve"> B    </t>
    </r>
    <r>
      <rPr>
        <sz val="10"/>
        <rFont val="Times New Roman"/>
        <family val="1"/>
      </rPr>
      <t xml:space="preserve">Under the Colorado program, permit revisions are made (1) for significant alterations in the surface coal mining or reclamation </t>
    </r>
  </si>
  <si>
    <t xml:space="preserve">     operations described and approved in the original permit, (2) when required by permit revision order, (3) for retention of  </t>
  </si>
  <si>
    <t xml:space="preserve">     longterm structures or facilities at an underground mine under alternative postmining land use requirements, and (4) for any </t>
  </si>
  <si>
    <t xml:space="preserve">     any extensions to the area covered by the permit, except for incidental boundary revisions.</t>
  </si>
  <si>
    <r>
      <t xml:space="preserve"> C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</si>
  <si>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r>
      <t xml:space="preserve"> D</t>
    </r>
    <r>
      <rPr>
        <sz val="10"/>
        <rFont val="Times New Roman"/>
        <family val="1"/>
      </rPr>
      <t xml:space="preserve">  Includes technical and minor revisions.</t>
    </r>
  </si>
  <si>
    <r>
      <t xml:space="preserve">  revisions)</t>
    </r>
    <r>
      <rPr>
        <vertAlign val="superscript"/>
        <sz val="10"/>
        <rFont val="Times New Roman"/>
        <family val="1"/>
      </rPr>
      <t>D</t>
    </r>
  </si>
  <si>
    <t xml:space="preserve"> of incidental bdry.</t>
  </si>
  <si>
    <t>Mine type</t>
  </si>
  <si>
    <t>Disturbed Areas</t>
  </si>
  <si>
    <t>Areas B/G</t>
  </si>
  <si>
    <t>Phase I Bond</t>
  </si>
  <si>
    <t>Areas Topsoiled/Seeded</t>
  </si>
  <si>
    <t>Phase II Bond</t>
  </si>
  <si>
    <t>Seed &gt; 10 Years</t>
  </si>
  <si>
    <t>Phase III Bond</t>
  </si>
  <si>
    <t>Release</t>
  </si>
  <si>
    <t>Long-term</t>
  </si>
  <si>
    <t xml:space="preserve">Active </t>
  </si>
  <si>
    <t>Topsoil</t>
  </si>
  <si>
    <t>Seeded</t>
  </si>
  <si>
    <t>All Years</t>
  </si>
  <si>
    <t xml:space="preserve">Permit </t>
  </si>
  <si>
    <t>UG</t>
  </si>
  <si>
    <t xml:space="preserve">Total </t>
  </si>
  <si>
    <t xml:space="preserve">facilities </t>
  </si>
  <si>
    <t>Mine Areas</t>
  </si>
  <si>
    <t>total</t>
  </si>
  <si>
    <t>C-80-001</t>
  </si>
  <si>
    <t>X</t>
  </si>
  <si>
    <t>C-80-003</t>
  </si>
  <si>
    <t>C-80-004</t>
  </si>
  <si>
    <t>C-80-005</t>
  </si>
  <si>
    <t>C-80-006</t>
  </si>
  <si>
    <t>C-80-007</t>
  </si>
  <si>
    <t>x</t>
  </si>
  <si>
    <t>C-80-008</t>
  </si>
  <si>
    <t>C-81-010</t>
  </si>
  <si>
    <t>C-81-011</t>
  </si>
  <si>
    <t>C-81-012</t>
  </si>
  <si>
    <t>C-81-013</t>
  </si>
  <si>
    <t>C-81-014</t>
  </si>
  <si>
    <t>C-81-018</t>
  </si>
  <si>
    <t>C-81-019</t>
  </si>
  <si>
    <t>C-81-020</t>
  </si>
  <si>
    <t>C-81-022</t>
  </si>
  <si>
    <t>C-81-023</t>
  </si>
  <si>
    <t>C-81-025</t>
  </si>
  <si>
    <t>C-81-028</t>
  </si>
  <si>
    <t>C-81-033</t>
  </si>
  <si>
    <t>C-81-035</t>
  </si>
  <si>
    <t>C-81-038</t>
  </si>
  <si>
    <t>C-81-041</t>
  </si>
  <si>
    <t>C-81-044</t>
  </si>
  <si>
    <t>C-81-047</t>
  </si>
  <si>
    <t>C-82-055</t>
  </si>
  <si>
    <t>C-82-056</t>
  </si>
  <si>
    <t>C-82-057</t>
  </si>
  <si>
    <t>C-83-059</t>
  </si>
  <si>
    <t>C-84-063</t>
  </si>
  <si>
    <t>C-84-065</t>
  </si>
  <si>
    <t>C-89-074</t>
  </si>
  <si>
    <t>C-91-078</t>
  </si>
  <si>
    <t>C-92-080</t>
  </si>
  <si>
    <t>C-92-081</t>
  </si>
  <si>
    <t>C-94-082</t>
  </si>
  <si>
    <t>C-96-083</t>
  </si>
  <si>
    <t>C-96-084</t>
  </si>
  <si>
    <t>C-81-021</t>
  </si>
  <si>
    <t>C-81-024</t>
  </si>
  <si>
    <t>C-81-034</t>
  </si>
  <si>
    <t>C-81-062</t>
  </si>
  <si>
    <t>C-81-026</t>
  </si>
  <si>
    <t>C-81-029</t>
  </si>
  <si>
    <t>C-81-032</t>
  </si>
  <si>
    <t>C-81-009</t>
  </si>
  <si>
    <t>C-81-030</t>
  </si>
  <si>
    <t>C-81-045</t>
  </si>
  <si>
    <t>C-81-071</t>
  </si>
  <si>
    <t>C-80-002</t>
  </si>
  <si>
    <t>C-81-015</t>
  </si>
  <si>
    <t>C-81-016</t>
  </si>
  <si>
    <t>C-81-017</t>
  </si>
  <si>
    <t>C-81-031</t>
  </si>
  <si>
    <t>C-81-037</t>
  </si>
  <si>
    <t>C-81-039</t>
  </si>
  <si>
    <t>C-81-040</t>
  </si>
  <si>
    <t>C-81-046</t>
  </si>
  <si>
    <t>C-81-048</t>
  </si>
  <si>
    <t>C-81-053</t>
  </si>
  <si>
    <t>C-83-058</t>
  </si>
  <si>
    <t>C-87-072</t>
  </si>
  <si>
    <t>Mine Name</t>
  </si>
  <si>
    <t>Edna Mine</t>
  </si>
  <si>
    <t>Hayden Gulch Mine</t>
  </si>
  <si>
    <t>McClane Canyon Mine</t>
  </si>
  <si>
    <t>Seneca II Mine</t>
  </si>
  <si>
    <t>Marr Strip Mine</t>
  </si>
  <si>
    <t>West Elk Mine</t>
  </si>
  <si>
    <t>New Horizon Mine</t>
  </si>
  <si>
    <t>Trapper Mine</t>
  </si>
  <si>
    <t>New Elk Mine</t>
  </si>
  <si>
    <t>Golden Eagle Mine</t>
  </si>
  <si>
    <t>Southfield Mine</t>
  </si>
  <si>
    <t>Deserado Mine</t>
  </si>
  <si>
    <t>Colowyo Coal Mine</t>
  </si>
  <si>
    <t>Munger Canyon Mine</t>
  </si>
  <si>
    <t>Elk Creek/Sanborn Creek Mine</t>
  </si>
  <si>
    <t>N. Thompson Creek Mine</t>
  </si>
  <si>
    <t>Keenesburg Mine</t>
  </si>
  <si>
    <t>Bear Mine</t>
  </si>
  <si>
    <t>King Coal Mine</t>
  </si>
  <si>
    <t>Bowie Mine No. 1</t>
  </si>
  <si>
    <t>Roadside Portals</t>
  </si>
  <si>
    <t>Eagle No. 5 &amp; 9</t>
  </si>
  <si>
    <t>Blue Ribbon Mine</t>
  </si>
  <si>
    <t>Raton Creek Mines</t>
  </si>
  <si>
    <t>Foidel Creek Mine</t>
  </si>
  <si>
    <t>Seneca II-W Mine</t>
  </si>
  <si>
    <t>Terror Creek Loadout</t>
  </si>
  <si>
    <t>Eastside Mine</t>
  </si>
  <si>
    <t>Coal Ridge No. 1 Mine</t>
  </si>
  <si>
    <t>Rimrock Strip Mine</t>
  </si>
  <si>
    <t>Hamilton Mine</t>
  </si>
  <si>
    <t>Carbon Junction Mine</t>
  </si>
  <si>
    <t>HG Loadout</t>
  </si>
  <si>
    <t>Yoast Mine</t>
  </si>
  <si>
    <t>Bowie Mine No. 2</t>
  </si>
  <si>
    <t>Lorencito Canyon Mine</t>
  </si>
  <si>
    <t>Sites receiving full release of reclamation performance bonds.</t>
  </si>
  <si>
    <t>Bourg Strip Mine-1/00</t>
  </si>
  <si>
    <t>Colorado Coal Mine 12/99</t>
  </si>
  <si>
    <t>Red Canyon Mines 6/99</t>
  </si>
  <si>
    <t>Energy Mine No. 3 7/99</t>
  </si>
  <si>
    <t>Canadian Strip Mine  11/98</t>
  </si>
  <si>
    <t>Meadows No. 1 Mine   11/96</t>
  </si>
  <si>
    <t>Meeker Area Mines 01/98</t>
  </si>
  <si>
    <t>Tomahawk Strip Mine 10/01</t>
  </si>
  <si>
    <t>Bacon Mine 9/01</t>
  </si>
  <si>
    <t>Newlin Creek Mine 8/01</t>
  </si>
  <si>
    <t>Eckman Park Mine 1/3/02</t>
  </si>
  <si>
    <t>Bond Forfeiture Sites</t>
  </si>
  <si>
    <t>OC Mine</t>
  </si>
  <si>
    <t>Fruita No. 1 &amp; 2 Mines</t>
  </si>
  <si>
    <t>Hawk's Nest Mine</t>
  </si>
  <si>
    <t>Coal Basin Mines</t>
  </si>
  <si>
    <t>New Pryor Strip</t>
  </si>
  <si>
    <t>GEC Strip Mine</t>
  </si>
  <si>
    <t>Grassy Gap Mine</t>
  </si>
  <si>
    <t>Arness-McGriffin Mine</t>
  </si>
  <si>
    <t>Sunlight Mine</t>
  </si>
  <si>
    <t>Trinidad Basin Mine</t>
  </si>
  <si>
    <t>Blue Flame Mine</t>
  </si>
  <si>
    <t>Twin Pines Mine No. 2</t>
  </si>
  <si>
    <t>Coal Gulch</t>
  </si>
  <si>
    <t>La Plata Mine</t>
  </si>
  <si>
    <t>GRAND TOTAL</t>
  </si>
  <si>
    <t>Active, temporarily inactive, and inactive sites.</t>
  </si>
  <si>
    <t>SUBTOTAL</t>
  </si>
  <si>
    <t>RECLAMATION STATUS OF ALL AREAS DISTURBED UNDER THE COLORADO PERMANENT REGULATORY PROGRAM</t>
  </si>
  <si>
    <r>
      <t xml:space="preserve"> Exploration notices</t>
    </r>
    <r>
      <rPr>
        <vertAlign val="superscript"/>
        <sz val="10"/>
        <rFont val="Times New Roman"/>
        <family val="1"/>
      </rPr>
      <t>C</t>
    </r>
  </si>
  <si>
    <t>C-87-073</t>
  </si>
  <si>
    <t>Carpenter Pit, 10/91</t>
  </si>
  <si>
    <t>CY 2004</t>
  </si>
  <si>
    <t>CY 04</t>
  </si>
  <si>
    <t>Colorado EY05</t>
  </si>
  <si>
    <t>EY05 - As of June 30, 2005</t>
  </si>
  <si>
    <t xml:space="preserve"> Evaluation Year 2005 (current year)</t>
  </si>
  <si>
    <r>
      <t xml:space="preserve"> June 30, 2004 (end of previous evaluation year)</t>
    </r>
    <r>
      <rPr>
        <vertAlign val="superscript"/>
        <sz val="10"/>
        <rFont val="Times New Roman"/>
        <family val="1"/>
      </rPr>
      <t>A</t>
    </r>
  </si>
  <si>
    <t xml:space="preserve"> Sites with bonds forfeited and collected during Evaluation Year 2005 </t>
  </si>
  <si>
    <r>
      <t xml:space="preserve"> June 30, 2005 (end of current year)</t>
    </r>
    <r>
      <rPr>
        <vertAlign val="superscript"/>
        <sz val="10"/>
        <rFont val="Times New Roman"/>
        <family val="1"/>
      </rPr>
      <t>A</t>
    </r>
  </si>
  <si>
    <t xml:space="preserve"> Sites being reclaimed by surety/other party as of June 30, 2004 (end of </t>
  </si>
  <si>
    <t xml:space="preserve"> Year 2005 (current year)</t>
  </si>
  <si>
    <r>
      <t xml:space="preserve"> Year 2005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</si>
  <si>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2005 (current</t>
  </si>
  <si>
    <t>EY 2005</t>
  </si>
  <si>
    <t>1/1/05 - 12/31/05</t>
  </si>
  <si>
    <t xml:space="preserve"> Sites with bonds forfeited but uncollected as of June 30, 2005 (end of </t>
  </si>
  <si>
    <t xml:space="preserve">Chimney Rock Mine  </t>
  </si>
  <si>
    <t>Apex No. 2 Mine 1/ 24/03</t>
  </si>
  <si>
    <t>EY05</t>
  </si>
  <si>
    <t>Bond Release Acreage Based on the Evaluation Year (EY 05 July 1, 2004-June 30, 2005)</t>
  </si>
  <si>
    <t>(Full-time equivalents at the end of EY05 - As of June 30, 2005)</t>
  </si>
  <si>
    <t xml:space="preserve">  Acres Disturbed As of the End of Calendar Year 2004 (CY 04, January 1 - December 31, 2004)</t>
  </si>
  <si>
    <t>Reporting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</si>
</sst>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  <numFmt numFmtId="173" formatCode="0.0"/>
    <numFmt numFmtId="174" formatCode="&quot;$&quot;#,##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G Times"/>
      <family val="1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medium"/>
      <right>
        <color indexed="63"/>
      </right>
      <top style="thick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2" fillId="0" borderId="6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0" fillId="0" borderId="0" xfId="0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6" fillId="2" borderId="24" xfId="0" applyNumberFormat="1" applyFont="1" applyFill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38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10" fillId="0" borderId="9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Fill="1" applyBorder="1" applyAlignment="1">
      <alignment/>
    </xf>
    <xf numFmtId="0" fontId="7" fillId="0" borderId="49" xfId="0" applyFont="1" applyBorder="1" applyAlignment="1">
      <alignment/>
    </xf>
    <xf numFmtId="0" fontId="20" fillId="0" borderId="2" xfId="0" applyFont="1" applyBorder="1" applyAlignment="1" applyProtection="1">
      <alignment horizontal="center"/>
      <protection locked="0"/>
    </xf>
    <xf numFmtId="3" fontId="7" fillId="0" borderId="1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1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/>
      <protection/>
    </xf>
    <xf numFmtId="3" fontId="7" fillId="0" borderId="1" xfId="0" applyNumberFormat="1" applyFont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 locked="0"/>
    </xf>
    <xf numFmtId="3" fontId="7" fillId="3" borderId="16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4" borderId="11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0" fontId="10" fillId="0" borderId="50" xfId="0" applyFont="1" applyBorder="1" applyAlignment="1">
      <alignment/>
    </xf>
    <xf numFmtId="3" fontId="10" fillId="0" borderId="51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1" fontId="7" fillId="0" borderId="54" xfId="0" applyNumberFormat="1" applyFont="1" applyBorder="1" applyAlignment="1" applyProtection="1">
      <alignment/>
      <protection locked="0"/>
    </xf>
    <xf numFmtId="1" fontId="7" fillId="0" borderId="44" xfId="0" applyNumberFormat="1" applyFont="1" applyBorder="1" applyAlignment="1" applyProtection="1">
      <alignment/>
      <protection locked="0"/>
    </xf>
    <xf numFmtId="1" fontId="7" fillId="0" borderId="55" xfId="0" applyNumberFormat="1" applyFont="1" applyBorder="1" applyAlignment="1" applyProtection="1">
      <alignment/>
      <protection locked="0"/>
    </xf>
    <xf numFmtId="1" fontId="10" fillId="0" borderId="56" xfId="0" applyNumberFormat="1" applyFont="1" applyBorder="1" applyAlignment="1">
      <alignment/>
    </xf>
    <xf numFmtId="1" fontId="7" fillId="0" borderId="4" xfId="0" applyNumberFormat="1" applyFont="1" applyBorder="1" applyAlignment="1" applyProtection="1">
      <alignment/>
      <protection locked="0"/>
    </xf>
    <xf numFmtId="1" fontId="7" fillId="0" borderId="45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1" fontId="10" fillId="0" borderId="1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57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1" fontId="7" fillId="0" borderId="59" xfId="0" applyNumberFormat="1" applyFont="1" applyBorder="1" applyAlignment="1" applyProtection="1">
      <alignment horizontal="center"/>
      <protection locked="0"/>
    </xf>
    <xf numFmtId="171" fontId="6" fillId="0" borderId="11" xfId="0" applyNumberFormat="1" applyFont="1" applyBorder="1" applyAlignment="1" applyProtection="1">
      <alignment/>
      <protection/>
    </xf>
    <xf numFmtId="9" fontId="6" fillId="0" borderId="26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/>
      <protection/>
    </xf>
    <xf numFmtId="171" fontId="6" fillId="0" borderId="12" xfId="0" applyNumberFormat="1" applyFont="1" applyBorder="1" applyAlignment="1" applyProtection="1">
      <alignment/>
      <protection/>
    </xf>
    <xf numFmtId="9" fontId="6" fillId="0" borderId="60" xfId="0" applyNumberFormat="1" applyFont="1" applyBorder="1" applyAlignment="1" applyProtection="1">
      <alignment/>
      <protection/>
    </xf>
    <xf numFmtId="171" fontId="8" fillId="0" borderId="61" xfId="0" applyNumberFormat="1" applyFont="1" applyBorder="1" applyAlignment="1" applyProtection="1">
      <alignment/>
      <protection/>
    </xf>
    <xf numFmtId="3" fontId="6" fillId="0" borderId="62" xfId="0" applyNumberFormat="1" applyFont="1" applyBorder="1" applyAlignment="1" applyProtection="1">
      <alignment horizontal="center" wrapText="1"/>
      <protection locked="0"/>
    </xf>
    <xf numFmtId="3" fontId="6" fillId="0" borderId="63" xfId="0" applyNumberFormat="1" applyFont="1" applyBorder="1" applyAlignment="1" applyProtection="1">
      <alignment horizontal="center" wrapText="1"/>
      <protection locked="0"/>
    </xf>
    <xf numFmtId="3" fontId="6" fillId="0" borderId="64" xfId="0" applyNumberFormat="1" applyFont="1" applyBorder="1" applyAlignment="1" applyProtection="1">
      <alignment horizontal="center" wrapText="1"/>
      <protection locked="0"/>
    </xf>
    <xf numFmtId="3" fontId="6" fillId="0" borderId="65" xfId="0" applyNumberFormat="1" applyFont="1" applyBorder="1" applyAlignment="1" applyProtection="1">
      <alignment horizontal="center" wrapText="1"/>
      <protection locked="0"/>
    </xf>
    <xf numFmtId="3" fontId="8" fillId="0" borderId="66" xfId="0" applyNumberFormat="1" applyFont="1" applyBorder="1" applyAlignment="1">
      <alignment horizontal="center" wrapText="1"/>
    </xf>
    <xf numFmtId="3" fontId="8" fillId="0" borderId="24" xfId="0" applyNumberFormat="1" applyFont="1" applyBorder="1" applyAlignment="1" applyProtection="1">
      <alignment horizontal="center" wrapText="1"/>
      <protection locked="0"/>
    </xf>
    <xf numFmtId="4" fontId="6" fillId="0" borderId="1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3" fontId="6" fillId="0" borderId="67" xfId="0" applyNumberFormat="1" applyFont="1" applyBorder="1" applyAlignment="1" applyProtection="1">
      <alignment horizontal="center" vertical="top" wrapText="1"/>
      <protection locked="0"/>
    </xf>
    <xf numFmtId="3" fontId="6" fillId="0" borderId="68" xfId="0" applyNumberFormat="1" applyFont="1" applyBorder="1" applyAlignment="1" applyProtection="1">
      <alignment horizontal="center" vertical="top" wrapText="1"/>
      <protection locked="0"/>
    </xf>
    <xf numFmtId="3" fontId="6" fillId="0" borderId="69" xfId="0" applyNumberFormat="1" applyFont="1" applyBorder="1" applyAlignment="1" applyProtection="1">
      <alignment horizontal="center" vertical="top" wrapText="1"/>
      <protection locked="0"/>
    </xf>
    <xf numFmtId="3" fontId="6" fillId="0" borderId="24" xfId="0" applyNumberFormat="1" applyFont="1" applyBorder="1" applyAlignment="1" applyProtection="1">
      <alignment horizontal="center" vertical="top" wrapText="1"/>
      <protection locked="0"/>
    </xf>
    <xf numFmtId="0" fontId="6" fillId="0" borderId="70" xfId="0" applyFont="1" applyBorder="1" applyAlignment="1">
      <alignment horizontal="center" vertical="top"/>
    </xf>
    <xf numFmtId="0" fontId="6" fillId="0" borderId="71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4" fontId="8" fillId="0" borderId="1" xfId="0" applyNumberFormat="1" applyFont="1" applyBorder="1" applyAlignment="1" applyProtection="1">
      <alignment horizontal="center"/>
      <protection/>
    </xf>
    <xf numFmtId="4" fontId="8" fillId="0" borderId="73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/>
      <protection/>
    </xf>
    <xf numFmtId="0" fontId="8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173" fontId="7" fillId="0" borderId="15" xfId="0" applyNumberFormat="1" applyFont="1" applyBorder="1" applyAlignment="1" quotePrefix="1">
      <alignment/>
    </xf>
    <xf numFmtId="173" fontId="7" fillId="0" borderId="0" xfId="0" applyNumberFormat="1" applyFont="1" applyBorder="1" applyAlignment="1">
      <alignment/>
    </xf>
    <xf numFmtId="173" fontId="19" fillId="0" borderId="74" xfId="0" applyNumberFormat="1" applyFont="1" applyBorder="1" applyAlignment="1" applyProtection="1">
      <alignment/>
      <protection locked="0"/>
    </xf>
    <xf numFmtId="173" fontId="19" fillId="0" borderId="16" xfId="0" applyNumberFormat="1" applyFont="1" applyBorder="1" applyAlignment="1" applyProtection="1">
      <alignment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173" fontId="19" fillId="0" borderId="0" xfId="0" applyNumberFormat="1" applyFont="1" applyBorder="1" applyAlignment="1">
      <alignment/>
    </xf>
    <xf numFmtId="173" fontId="19" fillId="0" borderId="16" xfId="0" applyNumberFormat="1" applyFont="1" applyBorder="1" applyAlignment="1">
      <alignment/>
    </xf>
    <xf numFmtId="173" fontId="19" fillId="0" borderId="11" xfId="0" applyNumberFormat="1" applyFont="1" applyFill="1" applyBorder="1" applyAlignment="1" applyProtection="1">
      <alignment/>
      <protection locked="0"/>
    </xf>
    <xf numFmtId="173" fontId="19" fillId="0" borderId="75" xfId="0" applyNumberFormat="1" applyFont="1" applyFill="1" applyBorder="1" applyAlignment="1" applyProtection="1">
      <alignment/>
      <protection locked="0"/>
    </xf>
    <xf numFmtId="173" fontId="19" fillId="0" borderId="1" xfId="0" applyNumberFormat="1" applyFont="1" applyBorder="1" applyAlignment="1">
      <alignment/>
    </xf>
    <xf numFmtId="173" fontId="19" fillId="0" borderId="11" xfId="0" applyNumberFormat="1" applyFont="1" applyBorder="1" applyAlignment="1" applyProtection="1">
      <alignment/>
      <protection locked="0"/>
    </xf>
    <xf numFmtId="173" fontId="19" fillId="0" borderId="16" xfId="0" applyNumberFormat="1" applyFont="1" applyFill="1" applyBorder="1" applyAlignment="1" applyProtection="1">
      <alignment/>
      <protection locked="0"/>
    </xf>
    <xf numFmtId="173" fontId="19" fillId="0" borderId="54" xfId="0" applyNumberFormat="1" applyFont="1" applyBorder="1" applyAlignment="1" applyProtection="1">
      <alignment/>
      <protection locked="0"/>
    </xf>
    <xf numFmtId="173" fontId="19" fillId="0" borderId="55" xfId="0" applyNumberFormat="1" applyFont="1" applyBorder="1" applyAlignment="1" applyProtection="1">
      <alignment/>
      <protection locked="0"/>
    </xf>
    <xf numFmtId="173" fontId="7" fillId="0" borderId="76" xfId="0" applyNumberFormat="1" applyFont="1" applyBorder="1" applyAlignment="1" quotePrefix="1">
      <alignment/>
    </xf>
    <xf numFmtId="173" fontId="7" fillId="0" borderId="77" xfId="0" applyNumberFormat="1" applyFont="1" applyBorder="1" applyAlignment="1">
      <alignment/>
    </xf>
    <xf numFmtId="173" fontId="19" fillId="0" borderId="51" xfId="0" applyNumberFormat="1" applyFont="1" applyBorder="1" applyAlignment="1">
      <alignment/>
    </xf>
    <xf numFmtId="173" fontId="19" fillId="0" borderId="52" xfId="0" applyNumberFormat="1" applyFont="1" applyBorder="1" applyAlignment="1">
      <alignment/>
    </xf>
    <xf numFmtId="173" fontId="19" fillId="0" borderId="53" xfId="0" applyNumberFormat="1" applyFont="1" applyBorder="1" applyAlignment="1">
      <alignment/>
    </xf>
    <xf numFmtId="173" fontId="19" fillId="0" borderId="78" xfId="0" applyNumberFormat="1" applyFont="1" applyBorder="1" applyAlignment="1" applyProtection="1">
      <alignment/>
      <protection locked="0"/>
    </xf>
    <xf numFmtId="173" fontId="19" fillId="0" borderId="75" xfId="0" applyNumberFormat="1" applyFont="1" applyBorder="1" applyAlignment="1" applyProtection="1">
      <alignment/>
      <protection locked="0"/>
    </xf>
    <xf numFmtId="173" fontId="19" fillId="0" borderId="13" xfId="0" applyNumberFormat="1" applyFont="1" applyBorder="1" applyAlignment="1" applyProtection="1">
      <alignment/>
      <protection locked="0"/>
    </xf>
    <xf numFmtId="173" fontId="19" fillId="0" borderId="79" xfId="0" applyNumberFormat="1" applyFont="1" applyBorder="1" applyAlignment="1">
      <alignment/>
    </xf>
    <xf numFmtId="173" fontId="7" fillId="0" borderId="7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69" xfId="0" applyNumberFormat="1" applyFont="1" applyBorder="1" applyAlignment="1">
      <alignment/>
    </xf>
    <xf numFmtId="173" fontId="19" fillId="0" borderId="80" xfId="0" applyNumberFormat="1" applyFont="1" applyBorder="1" applyAlignment="1">
      <alignment/>
    </xf>
    <xf numFmtId="0" fontId="0" fillId="0" borderId="81" xfId="0" applyBorder="1" applyAlignment="1">
      <alignment/>
    </xf>
    <xf numFmtId="0" fontId="0" fillId="0" borderId="16" xfId="0" applyBorder="1" applyAlignment="1">
      <alignment horizontal="center"/>
    </xf>
    <xf numFmtId="0" fontId="21" fillId="0" borderId="82" xfId="0" applyFont="1" applyBorder="1" applyAlignment="1">
      <alignment/>
    </xf>
    <xf numFmtId="3" fontId="0" fillId="0" borderId="0" xfId="0" applyNumberFormat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 horizontal="centerContinuous"/>
    </xf>
    <xf numFmtId="0" fontId="0" fillId="0" borderId="81" xfId="0" applyBorder="1" applyAlignment="1">
      <alignment horizontal="centerContinuous"/>
    </xf>
    <xf numFmtId="0" fontId="0" fillId="0" borderId="85" xfId="0" applyBorder="1" applyAlignment="1">
      <alignment horizontal="centerContinuous"/>
    </xf>
    <xf numFmtId="0" fontId="0" fillId="0" borderId="86" xfId="0" applyBorder="1" applyAlignment="1">
      <alignment horizontal="centerContinuous"/>
    </xf>
    <xf numFmtId="0" fontId="0" fillId="0" borderId="74" xfId="0" applyBorder="1" applyAlignment="1">
      <alignment horizontal="centerContinuous"/>
    </xf>
    <xf numFmtId="0" fontId="0" fillId="0" borderId="7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84" xfId="0" applyBorder="1" applyAlignment="1">
      <alignment horizontal="fill"/>
    </xf>
    <xf numFmtId="0" fontId="0" fillId="0" borderId="85" xfId="0" applyBorder="1" applyAlignment="1">
      <alignment horizontal="fill"/>
    </xf>
    <xf numFmtId="0" fontId="0" fillId="0" borderId="81" xfId="0" applyBorder="1" applyAlignment="1">
      <alignment/>
    </xf>
    <xf numFmtId="0" fontId="0" fillId="0" borderId="83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28" fillId="0" borderId="11" xfId="0" applyFont="1" applyBorder="1" applyAlignment="1">
      <alignment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87" xfId="0" applyFont="1" applyBorder="1" applyAlignment="1">
      <alignment horizontal="center"/>
    </xf>
    <xf numFmtId="0" fontId="28" fillId="0" borderId="74" xfId="0" applyFont="1" applyBorder="1" applyAlignment="1">
      <alignment/>
    </xf>
    <xf numFmtId="0" fontId="28" fillId="0" borderId="55" xfId="0" applyFont="1" applyBorder="1" applyAlignment="1">
      <alignment/>
    </xf>
    <xf numFmtId="0" fontId="28" fillId="0" borderId="54" xfId="0" applyFont="1" applyBorder="1" applyAlignment="1">
      <alignment horizontal="centerContinuous"/>
    </xf>
    <xf numFmtId="0" fontId="28" fillId="0" borderId="0" xfId="0" applyFont="1" applyBorder="1" applyAlignment="1">
      <alignment horizontal="fill"/>
    </xf>
    <xf numFmtId="0" fontId="28" fillId="0" borderId="13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81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8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89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74" xfId="0" applyFont="1" applyBorder="1" applyAlignment="1">
      <alignment horizontal="center"/>
    </xf>
    <xf numFmtId="173" fontId="28" fillId="0" borderId="16" xfId="0" applyNumberFormat="1" applyFont="1" applyBorder="1" applyAlignment="1">
      <alignment horizontal="center"/>
    </xf>
    <xf numFmtId="173" fontId="28" fillId="0" borderId="0" xfId="0" applyNumberFormat="1" applyFont="1" applyAlignment="1">
      <alignment/>
    </xf>
    <xf numFmtId="173" fontId="28" fillId="0" borderId="16" xfId="0" applyNumberFormat="1" applyFont="1" applyBorder="1" applyAlignment="1">
      <alignment/>
    </xf>
    <xf numFmtId="173" fontId="28" fillId="0" borderId="74" xfId="0" applyNumberFormat="1" applyFont="1" applyBorder="1" applyAlignment="1">
      <alignment/>
    </xf>
    <xf numFmtId="173" fontId="28" fillId="0" borderId="0" xfId="0" applyNumberFormat="1" applyFont="1" applyFill="1" applyAlignment="1">
      <alignment/>
    </xf>
    <xf numFmtId="173" fontId="28" fillId="0" borderId="16" xfId="0" applyNumberFormat="1" applyFont="1" applyBorder="1" applyAlignment="1">
      <alignment horizontal="right"/>
    </xf>
    <xf numFmtId="173" fontId="28" fillId="0" borderId="74" xfId="0" applyNumberFormat="1" applyFont="1" applyBorder="1" applyAlignment="1">
      <alignment horizontal="center"/>
    </xf>
    <xf numFmtId="173" fontId="28" fillId="0" borderId="16" xfId="0" applyNumberFormat="1" applyFont="1" applyFill="1" applyBorder="1" applyAlignment="1">
      <alignment/>
    </xf>
    <xf numFmtId="0" fontId="28" fillId="0" borderId="87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173" fontId="28" fillId="0" borderId="0" xfId="0" applyNumberFormat="1" applyFont="1" applyBorder="1" applyAlignment="1">
      <alignment/>
    </xf>
    <xf numFmtId="0" fontId="0" fillId="5" borderId="83" xfId="0" applyFill="1" applyBorder="1" applyAlignment="1">
      <alignment/>
    </xf>
    <xf numFmtId="0" fontId="0" fillId="5" borderId="83" xfId="0" applyFill="1" applyBorder="1" applyAlignment="1">
      <alignment horizontal="center"/>
    </xf>
    <xf numFmtId="0" fontId="28" fillId="5" borderId="83" xfId="0" applyFont="1" applyFill="1" applyBorder="1" applyAlignment="1">
      <alignment/>
    </xf>
    <xf numFmtId="173" fontId="28" fillId="5" borderId="83" xfId="0" applyNumberFormat="1" applyFont="1" applyFill="1" applyBorder="1" applyAlignment="1">
      <alignment/>
    </xf>
    <xf numFmtId="173" fontId="28" fillId="5" borderId="54" xfId="0" applyNumberFormat="1" applyFont="1" applyFill="1" applyBorder="1" applyAlignment="1">
      <alignment/>
    </xf>
    <xf numFmtId="173" fontId="28" fillId="5" borderId="87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/>
    </xf>
    <xf numFmtId="0" fontId="30" fillId="0" borderId="87" xfId="0" applyFont="1" applyBorder="1" applyAlignment="1">
      <alignment/>
    </xf>
    <xf numFmtId="0" fontId="0" fillId="0" borderId="87" xfId="0" applyBorder="1" applyAlignment="1">
      <alignment horizontal="center"/>
    </xf>
    <xf numFmtId="0" fontId="0" fillId="0" borderId="83" xfId="0" applyBorder="1" applyAlignment="1">
      <alignment horizontal="center"/>
    </xf>
    <xf numFmtId="0" fontId="28" fillId="0" borderId="83" xfId="0" applyFont="1" applyBorder="1" applyAlignment="1">
      <alignment/>
    </xf>
    <xf numFmtId="173" fontId="28" fillId="0" borderId="83" xfId="0" applyNumberFormat="1" applyFont="1" applyBorder="1" applyAlignment="1">
      <alignment/>
    </xf>
    <xf numFmtId="173" fontId="28" fillId="0" borderId="54" xfId="0" applyNumberFormat="1" applyFont="1" applyBorder="1" applyAlignment="1">
      <alignment/>
    </xf>
    <xf numFmtId="173" fontId="28" fillId="0" borderId="87" xfId="0" applyNumberFormat="1" applyFont="1" applyBorder="1" applyAlignment="1">
      <alignment/>
    </xf>
    <xf numFmtId="0" fontId="31" fillId="5" borderId="0" xfId="0" applyFont="1" applyFill="1" applyBorder="1" applyAlignment="1">
      <alignment/>
    </xf>
    <xf numFmtId="0" fontId="25" fillId="5" borderId="0" xfId="0" applyFont="1" applyFill="1" applyBorder="1" applyAlignment="1">
      <alignment horizontal="center"/>
    </xf>
    <xf numFmtId="167" fontId="29" fillId="5" borderId="0" xfId="0" applyNumberFormat="1" applyFont="1" applyFill="1" applyBorder="1" applyAlignment="1">
      <alignment/>
    </xf>
    <xf numFmtId="167" fontId="29" fillId="5" borderId="8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8" xfId="0" applyBorder="1" applyAlignment="1">
      <alignment horizontal="centerContinuous"/>
    </xf>
    <xf numFmtId="0" fontId="0" fillId="0" borderId="90" xfId="0" applyBorder="1" applyAlignment="1">
      <alignment horizontal="centerContinuous"/>
    </xf>
    <xf numFmtId="0" fontId="33" fillId="0" borderId="74" xfId="0" applyFont="1" applyBorder="1" applyAlignment="1">
      <alignment/>
    </xf>
    <xf numFmtId="0" fontId="0" fillId="0" borderId="0" xfId="0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83" xfId="0" applyFont="1" applyBorder="1" applyAlignment="1">
      <alignment horizontal="centerContinuous"/>
    </xf>
    <xf numFmtId="0" fontId="28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25" fillId="5" borderId="55" xfId="0" applyFont="1" applyFill="1" applyBorder="1" applyAlignment="1">
      <alignment/>
    </xf>
    <xf numFmtId="0" fontId="29" fillId="5" borderId="0" xfId="0" applyFont="1" applyFill="1" applyBorder="1" applyAlignment="1">
      <alignment/>
    </xf>
    <xf numFmtId="0" fontId="10" fillId="5" borderId="48" xfId="0" applyFont="1" applyFill="1" applyBorder="1" applyAlignment="1">
      <alignment/>
    </xf>
    <xf numFmtId="0" fontId="10" fillId="5" borderId="49" xfId="0" applyFont="1" applyFill="1" applyBorder="1" applyAlignment="1">
      <alignment/>
    </xf>
    <xf numFmtId="0" fontId="7" fillId="5" borderId="49" xfId="0" applyFont="1" applyFill="1" applyBorder="1" applyAlignment="1">
      <alignment/>
    </xf>
    <xf numFmtId="0" fontId="0" fillId="0" borderId="0" xfId="0" applyFill="1" applyAlignment="1">
      <alignment/>
    </xf>
    <xf numFmtId="0" fontId="28" fillId="6" borderId="11" xfId="0" applyFont="1" applyFill="1" applyBorder="1" applyAlignment="1">
      <alignment/>
    </xf>
    <xf numFmtId="0" fontId="28" fillId="6" borderId="0" xfId="0" applyFont="1" applyFill="1" applyAlignment="1">
      <alignment/>
    </xf>
    <xf numFmtId="0" fontId="28" fillId="6" borderId="0" xfId="0" applyFont="1" applyFill="1" applyBorder="1" applyAlignment="1">
      <alignment horizontal="center"/>
    </xf>
    <xf numFmtId="173" fontId="28" fillId="6" borderId="84" xfId="0" applyNumberFormat="1" applyFont="1" applyFill="1" applyBorder="1" applyAlignment="1">
      <alignment/>
    </xf>
    <xf numFmtId="167" fontId="28" fillId="6" borderId="85" xfId="0" applyNumberFormat="1" applyFont="1" applyFill="1" applyBorder="1" applyAlignment="1">
      <alignment/>
    </xf>
    <xf numFmtId="173" fontId="28" fillId="6" borderId="85" xfId="0" applyNumberFormat="1" applyFont="1" applyFill="1" applyBorder="1" applyAlignment="1">
      <alignment/>
    </xf>
    <xf numFmtId="173" fontId="28" fillId="6" borderId="81" xfId="0" applyNumberFormat="1" applyFont="1" applyFill="1" applyBorder="1" applyAlignment="1">
      <alignment/>
    </xf>
    <xf numFmtId="167" fontId="28" fillId="6" borderId="81" xfId="0" applyNumberFormat="1" applyFont="1" applyFill="1" applyBorder="1" applyAlignment="1">
      <alignment/>
    </xf>
    <xf numFmtId="167" fontId="28" fillId="6" borderId="86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30" fillId="6" borderId="11" xfId="0" applyFont="1" applyFill="1" applyBorder="1" applyAlignment="1">
      <alignment/>
    </xf>
    <xf numFmtId="0" fontId="30" fillId="6" borderId="0" xfId="0" applyFont="1" applyFill="1" applyAlignment="1">
      <alignment/>
    </xf>
    <xf numFmtId="0" fontId="0" fillId="6" borderId="0" xfId="0" applyFill="1" applyBorder="1" applyAlignment="1">
      <alignment horizontal="center"/>
    </xf>
    <xf numFmtId="173" fontId="28" fillId="6" borderId="86" xfId="0" applyNumberFormat="1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Alignment="1">
      <alignment horizontal="center"/>
    </xf>
    <xf numFmtId="173" fontId="0" fillId="6" borderId="55" xfId="0" applyNumberFormat="1" applyFill="1" applyBorder="1" applyAlignment="1">
      <alignment/>
    </xf>
    <xf numFmtId="173" fontId="0" fillId="6" borderId="0" xfId="0" applyNumberFormat="1" applyFill="1" applyAlignment="1">
      <alignment/>
    </xf>
    <xf numFmtId="173" fontId="0" fillId="6" borderId="16" xfId="0" applyNumberFormat="1" applyFill="1" applyBorder="1" applyAlignment="1">
      <alignment/>
    </xf>
    <xf numFmtId="173" fontId="28" fillId="6" borderId="16" xfId="0" applyNumberFormat="1" applyFont="1" applyFill="1" applyBorder="1" applyAlignment="1">
      <alignment/>
    </xf>
    <xf numFmtId="173" fontId="28" fillId="6" borderId="0" xfId="0" applyNumberFormat="1" applyFont="1" applyFill="1" applyAlignment="1">
      <alignment/>
    </xf>
    <xf numFmtId="173" fontId="0" fillId="6" borderId="74" xfId="0" applyNumberFormat="1" applyFill="1" applyBorder="1" applyAlignment="1">
      <alignment/>
    </xf>
    <xf numFmtId="0" fontId="32" fillId="0" borderId="0" xfId="0" applyFont="1" applyBorder="1" applyAlignment="1">
      <alignment/>
    </xf>
    <xf numFmtId="0" fontId="0" fillId="0" borderId="78" xfId="0" applyBorder="1" applyAlignment="1">
      <alignment/>
    </xf>
    <xf numFmtId="0" fontId="28" fillId="0" borderId="87" xfId="0" applyFont="1" applyBorder="1" applyAlignment="1">
      <alignment/>
    </xf>
    <xf numFmtId="0" fontId="0" fillId="0" borderId="87" xfId="0" applyBorder="1" applyAlignment="1">
      <alignment/>
    </xf>
    <xf numFmtId="0" fontId="7" fillId="0" borderId="48" xfId="0" applyFont="1" applyBorder="1" applyAlignment="1" applyProtection="1">
      <alignment/>
      <protection/>
    </xf>
    <xf numFmtId="9" fontId="6" fillId="0" borderId="91" xfId="0" applyNumberFormat="1" applyFont="1" applyBorder="1" applyAlignment="1" applyProtection="1">
      <alignment/>
      <protection/>
    </xf>
    <xf numFmtId="171" fontId="6" fillId="0" borderId="55" xfId="0" applyNumberFormat="1" applyFont="1" applyBorder="1" applyAlignment="1" applyProtection="1">
      <alignment horizontal="right"/>
      <protection locked="0"/>
    </xf>
    <xf numFmtId="9" fontId="6" fillId="0" borderId="92" xfId="0" applyNumberFormat="1" applyFont="1" applyBorder="1" applyAlignment="1" applyProtection="1">
      <alignment horizontal="right"/>
      <protection locked="0"/>
    </xf>
    <xf numFmtId="171" fontId="6" fillId="0" borderId="11" xfId="0" applyNumberFormat="1" applyFont="1" applyBorder="1" applyAlignment="1" applyProtection="1">
      <alignment horizontal="right"/>
      <protection/>
    </xf>
    <xf numFmtId="3" fontId="6" fillId="0" borderId="92" xfId="0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/>
      <protection/>
    </xf>
    <xf numFmtId="9" fontId="6" fillId="0" borderId="1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7" fillId="3" borderId="0" xfId="0" applyNumberFormat="1" applyFont="1" applyFill="1" applyBorder="1" applyAlignment="1">
      <alignment/>
    </xf>
    <xf numFmtId="3" fontId="6" fillId="0" borderId="93" xfId="0" applyNumberFormat="1" applyFont="1" applyBorder="1" applyAlignment="1" applyProtection="1">
      <alignment horizontal="center" wrapText="1"/>
      <protection locked="0"/>
    </xf>
    <xf numFmtId="173" fontId="28" fillId="0" borderId="16" xfId="0" applyNumberFormat="1" applyFont="1" applyBorder="1" applyAlignment="1">
      <alignment horizontal="centerContinuous"/>
    </xf>
    <xf numFmtId="0" fontId="29" fillId="0" borderId="17" xfId="0" applyFont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7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173" fontId="28" fillId="0" borderId="74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28" fillId="0" borderId="0" xfId="0" applyFont="1" applyBorder="1" applyAlignment="1">
      <alignment horizontal="center"/>
    </xf>
    <xf numFmtId="3" fontId="7" fillId="0" borderId="16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7" fillId="0" borderId="9" xfId="0" applyFont="1" applyFill="1" applyBorder="1" applyAlignment="1">
      <alignment/>
    </xf>
    <xf numFmtId="0" fontId="7" fillId="0" borderId="36" xfId="0" applyFont="1" applyFill="1" applyBorder="1" applyAlignment="1" applyProtection="1">
      <alignment horizontal="center"/>
      <protection locked="0"/>
    </xf>
    <xf numFmtId="0" fontId="8" fillId="0" borderId="94" xfId="0" applyFont="1" applyBorder="1" applyAlignment="1" applyProtection="1">
      <alignment horizontal="center"/>
      <protection/>
    </xf>
    <xf numFmtId="4" fontId="8" fillId="0" borderId="95" xfId="0" applyNumberFormat="1" applyFont="1" applyBorder="1" applyAlignment="1" applyProtection="1">
      <alignment/>
      <protection/>
    </xf>
    <xf numFmtId="4" fontId="8" fillId="0" borderId="96" xfId="0" applyNumberFormat="1" applyFont="1" applyBorder="1" applyAlignment="1" applyProtection="1">
      <alignment/>
      <protection/>
    </xf>
    <xf numFmtId="0" fontId="0" fillId="0" borderId="84" xfId="0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54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78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7" xfId="0" applyBorder="1" applyAlignment="1">
      <alignment vertical="center"/>
    </xf>
    <xf numFmtId="0" fontId="0" fillId="0" borderId="97" xfId="0" applyBorder="1" applyAlignment="1">
      <alignment/>
    </xf>
    <xf numFmtId="0" fontId="13" fillId="0" borderId="15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5" fillId="0" borderId="15" xfId="0" applyFont="1" applyBorder="1" applyAlignment="1" applyProtection="1">
      <alignment/>
      <protection/>
    </xf>
    <xf numFmtId="0" fontId="9" fillId="0" borderId="98" xfId="0" applyFont="1" applyBorder="1" applyAlignment="1" applyProtection="1">
      <alignment/>
      <protection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6" fillId="0" borderId="102" xfId="0" applyFont="1" applyBorder="1" applyAlignment="1">
      <alignment/>
    </xf>
    <xf numFmtId="0" fontId="8" fillId="0" borderId="103" xfId="0" applyFont="1" applyBorder="1" applyAlignment="1" applyProtection="1">
      <alignment horizontal="center"/>
      <protection/>
    </xf>
    <xf numFmtId="0" fontId="25" fillId="0" borderId="6" xfId="0" applyFont="1" applyBorder="1" applyAlignment="1" applyProtection="1">
      <alignment horizontal="center"/>
      <protection/>
    </xf>
    <xf numFmtId="4" fontId="6" fillId="0" borderId="13" xfId="0" applyNumberFormat="1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0" fontId="25" fillId="0" borderId="7" xfId="0" applyFont="1" applyBorder="1" applyAlignment="1" applyProtection="1">
      <alignment horizontal="center"/>
      <protection/>
    </xf>
    <xf numFmtId="4" fontId="0" fillId="0" borderId="55" xfId="0" applyNumberFormat="1" applyBorder="1" applyAlignment="1" applyProtection="1">
      <alignment/>
      <protection locked="0"/>
    </xf>
    <xf numFmtId="4" fontId="0" fillId="0" borderId="92" xfId="0" applyNumberForma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77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20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2" xfId="0" applyBorder="1" applyAlignment="1">
      <alignment/>
    </xf>
    <xf numFmtId="0" fontId="8" fillId="0" borderId="103" xfId="0" applyFont="1" applyBorder="1" applyAlignment="1" applyProtection="1">
      <alignment horizontal="center" wrapText="1"/>
      <protection/>
    </xf>
    <xf numFmtId="0" fontId="25" fillId="0" borderId="7" xfId="0" applyFont="1" applyBorder="1" applyAlignment="1" applyProtection="1">
      <alignment wrapText="1"/>
      <protection/>
    </xf>
    <xf numFmtId="4" fontId="6" fillId="0" borderId="78" xfId="0" applyNumberFormat="1" applyFont="1" applyBorder="1" applyAlignment="1" applyProtection="1">
      <alignment/>
      <protection locked="0"/>
    </xf>
    <xf numFmtId="4" fontId="6" fillId="0" borderId="87" xfId="0" applyNumberFormat="1" applyFont="1" applyBorder="1" applyAlignment="1" applyProtection="1">
      <alignment/>
      <protection locked="0"/>
    </xf>
    <xf numFmtId="4" fontId="6" fillId="0" borderId="55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8" fillId="0" borderId="99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87" xfId="0" applyFont="1" applyBorder="1" applyAlignment="1">
      <alignment/>
    </xf>
    <xf numFmtId="0" fontId="7" fillId="0" borderId="54" xfId="0" applyFont="1" applyBorder="1" applyAlignment="1">
      <alignment/>
    </xf>
    <xf numFmtId="0" fontId="10" fillId="0" borderId="1" xfId="0" applyFont="1" applyBorder="1" applyAlignment="1">
      <alignment/>
    </xf>
    <xf numFmtId="0" fontId="27" fillId="0" borderId="7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10" fillId="0" borderId="102" xfId="0" applyFont="1" applyBorder="1" applyAlignment="1">
      <alignment/>
    </xf>
    <xf numFmtId="0" fontId="7" fillId="0" borderId="101" xfId="0" applyFont="1" applyBorder="1" applyAlignment="1">
      <alignment/>
    </xf>
    <xf numFmtId="0" fontId="7" fillId="0" borderId="100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90" xfId="0" applyFont="1" applyBorder="1" applyAlignment="1">
      <alignment/>
    </xf>
    <xf numFmtId="0" fontId="7" fillId="0" borderId="104" xfId="0" applyFont="1" applyBorder="1" applyAlignment="1">
      <alignment/>
    </xf>
    <xf numFmtId="0" fontId="7" fillId="0" borderId="74" xfId="0" applyFont="1" applyBorder="1" applyAlignment="1">
      <alignment/>
    </xf>
    <xf numFmtId="0" fontId="10" fillId="0" borderId="74" xfId="0" applyFont="1" applyBorder="1" applyAlignment="1">
      <alignment/>
    </xf>
    <xf numFmtId="0" fontId="7" fillId="0" borderId="56" xfId="0" applyFont="1" applyBorder="1" applyAlignment="1">
      <alignment/>
    </xf>
    <xf numFmtId="0" fontId="10" fillId="0" borderId="78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5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20" xfId="0" applyFont="1" applyBorder="1" applyAlignment="1">
      <alignment/>
    </xf>
    <xf numFmtId="0" fontId="7" fillId="0" borderId="4" xfId="0" applyFont="1" applyBorder="1" applyAlignment="1">
      <alignment/>
    </xf>
    <xf numFmtId="0" fontId="20" fillId="0" borderId="98" xfId="0" applyFont="1" applyBorder="1" applyAlignment="1">
      <alignment/>
    </xf>
    <xf numFmtId="0" fontId="7" fillId="0" borderId="99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24" xfId="0" applyFont="1" applyBorder="1" applyAlignment="1">
      <alignment/>
    </xf>
    <xf numFmtId="0" fontId="22" fillId="0" borderId="98" xfId="0" applyFont="1" applyBorder="1" applyAlignment="1">
      <alignment/>
    </xf>
    <xf numFmtId="0" fontId="7" fillId="0" borderId="99" xfId="0" applyFont="1" applyBorder="1" applyAlignment="1">
      <alignment/>
    </xf>
    <xf numFmtId="0" fontId="7" fillId="0" borderId="97" xfId="0" applyFont="1" applyBorder="1" applyAlignment="1">
      <alignment/>
    </xf>
    <xf numFmtId="0" fontId="22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20" fillId="0" borderId="15" xfId="0" applyFont="1" applyBorder="1" applyAlignment="1">
      <alignment/>
    </xf>
    <xf numFmtId="173" fontId="10" fillId="0" borderId="105" xfId="0" applyNumberFormat="1" applyFont="1" applyBorder="1" applyAlignment="1">
      <alignment/>
    </xf>
    <xf numFmtId="173" fontId="7" fillId="0" borderId="106" xfId="0" applyNumberFormat="1" applyFont="1" applyBorder="1" applyAlignment="1">
      <alignment/>
    </xf>
    <xf numFmtId="173" fontId="7" fillId="0" borderId="107" xfId="0" applyNumberFormat="1" applyFont="1" applyBorder="1" applyAlignment="1">
      <alignment/>
    </xf>
    <xf numFmtId="0" fontId="7" fillId="0" borderId="75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9" xfId="0" applyFont="1" applyBorder="1" applyAlignment="1">
      <alignment/>
    </xf>
    <xf numFmtId="0" fontId="20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24" xfId="0" applyFont="1" applyBorder="1" applyAlignment="1">
      <alignment/>
    </xf>
    <xf numFmtId="0" fontId="23" fillId="0" borderId="15" xfId="0" applyFont="1" applyBorder="1" applyAlignment="1">
      <alignment/>
    </xf>
    <xf numFmtId="0" fontId="6" fillId="0" borderId="0" xfId="0" applyFont="1" applyAlignment="1" applyProtection="1">
      <alignment horizontal="right" vertical="top"/>
      <protection locked="0"/>
    </xf>
    <xf numFmtId="0" fontId="13" fillId="0" borderId="98" xfId="0" applyFont="1" applyBorder="1" applyAlignment="1">
      <alignment horizontal="center"/>
    </xf>
    <xf numFmtId="0" fontId="10" fillId="0" borderId="99" xfId="0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7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1" fillId="0" borderId="15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8" xfId="0" applyFont="1" applyBorder="1" applyAlignment="1">
      <alignment/>
    </xf>
    <xf numFmtId="0" fontId="21" fillId="0" borderId="76" xfId="0" applyFont="1" applyBorder="1" applyAlignment="1">
      <alignment/>
    </xf>
    <xf numFmtId="0" fontId="7" fillId="0" borderId="74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4" fillId="0" borderId="110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11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1" xfId="0" applyFont="1" applyBorder="1" applyAlignment="1">
      <alignment/>
    </xf>
    <xf numFmtId="0" fontId="21" fillId="0" borderId="15" xfId="0" applyFont="1" applyBorder="1" applyAlignment="1">
      <alignment/>
    </xf>
    <xf numFmtId="0" fontId="14" fillId="0" borderId="87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0" borderId="112" xfId="0" applyFont="1" applyBorder="1" applyAlignment="1">
      <alignment horizontal="left"/>
    </xf>
    <xf numFmtId="0" fontId="7" fillId="0" borderId="113" xfId="0" applyFont="1" applyBorder="1" applyAlignment="1">
      <alignment/>
    </xf>
    <xf numFmtId="0" fontId="7" fillId="0" borderId="114" xfId="0" applyFont="1" applyBorder="1" applyAlignment="1">
      <alignment/>
    </xf>
    <xf numFmtId="0" fontId="8" fillId="0" borderId="115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20" xfId="0" applyFont="1" applyFill="1" applyBorder="1" applyAlignment="1" applyProtection="1">
      <alignment/>
      <protection locked="0"/>
    </xf>
    <xf numFmtId="0" fontId="7" fillId="0" borderId="121" xfId="0" applyFont="1" applyBorder="1" applyAlignment="1" applyProtection="1">
      <alignment/>
      <protection locked="0"/>
    </xf>
    <xf numFmtId="0" fontId="7" fillId="0" borderId="122" xfId="0" applyFont="1" applyBorder="1" applyAlignment="1" applyProtection="1">
      <alignment/>
      <protection locked="0"/>
    </xf>
    <xf numFmtId="0" fontId="7" fillId="0" borderId="123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0" fontId="9" fillId="0" borderId="12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0" fillId="0" borderId="0" xfId="0" applyAlignment="1">
      <alignment vertical="top"/>
    </xf>
    <xf numFmtId="0" fontId="7" fillId="0" borderId="116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8" xfId="0" applyFont="1" applyFill="1" applyBorder="1" applyAlignment="1">
      <alignment/>
    </xf>
    <xf numFmtId="0" fontId="8" fillId="0" borderId="127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99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28" xfId="0" applyFont="1" applyBorder="1" applyAlignment="1">
      <alignment/>
    </xf>
    <xf numFmtId="0" fontId="0" fillId="0" borderId="85" xfId="0" applyBorder="1" applyAlignment="1">
      <alignment/>
    </xf>
    <xf numFmtId="0" fontId="0" fillId="0" borderId="81" xfId="0" applyBorder="1" applyAlignment="1">
      <alignment/>
    </xf>
    <xf numFmtId="0" fontId="6" fillId="0" borderId="108" xfId="0" applyFont="1" applyBorder="1" applyAlignment="1">
      <alignment/>
    </xf>
    <xf numFmtId="0" fontId="0" fillId="0" borderId="83" xfId="0" applyBorder="1" applyAlignment="1">
      <alignment/>
    </xf>
    <xf numFmtId="0" fontId="0" fillId="0" borderId="54" xfId="0" applyBorder="1" applyAlignment="1">
      <alignment/>
    </xf>
    <xf numFmtId="0" fontId="6" fillId="0" borderId="109" xfId="0" applyFont="1" applyBorder="1" applyAlignment="1">
      <alignment/>
    </xf>
    <xf numFmtId="0" fontId="0" fillId="0" borderId="90" xfId="0" applyBorder="1" applyAlignment="1">
      <alignment/>
    </xf>
    <xf numFmtId="0" fontId="0" fillId="0" borderId="75" xfId="0" applyBorder="1" applyAlignment="1">
      <alignment/>
    </xf>
    <xf numFmtId="0" fontId="4" fillId="0" borderId="98" xfId="0" applyFont="1" applyBorder="1" applyAlignment="1">
      <alignment horizontal="center"/>
    </xf>
    <xf numFmtId="0" fontId="0" fillId="0" borderId="97" xfId="0" applyBorder="1" applyAlignment="1">
      <alignment horizontal="center"/>
    </xf>
    <xf numFmtId="4" fontId="6" fillId="0" borderId="129" xfId="0" applyNumberFormat="1" applyFont="1" applyBorder="1" applyAlignment="1" applyProtection="1">
      <alignment horizontal="center"/>
      <protection locked="0"/>
    </xf>
    <xf numFmtId="4" fontId="0" fillId="0" borderId="130" xfId="0" applyNumberFormat="1" applyBorder="1" applyAlignment="1" applyProtection="1">
      <alignment horizontal="center"/>
      <protection locked="0"/>
    </xf>
    <xf numFmtId="4" fontId="0" fillId="0" borderId="131" xfId="0" applyNumberFormat="1" applyBorder="1" applyAlignment="1" applyProtection="1">
      <alignment horizontal="center"/>
      <protection locked="0"/>
    </xf>
    <xf numFmtId="4" fontId="0" fillId="0" borderId="87" xfId="0" applyNumberFormat="1" applyBorder="1" applyAlignment="1" applyProtection="1">
      <alignment horizontal="center"/>
      <protection locked="0"/>
    </xf>
    <xf numFmtId="4" fontId="0" fillId="0" borderId="83" xfId="0" applyNumberFormat="1" applyBorder="1" applyAlignment="1" applyProtection="1">
      <alignment horizontal="center"/>
      <protection locked="0"/>
    </xf>
    <xf numFmtId="4" fontId="0" fillId="0" borderId="56" xfId="0" applyNumberFormat="1" applyBorder="1" applyAlignment="1" applyProtection="1">
      <alignment horizontal="center"/>
      <protection locked="0"/>
    </xf>
    <xf numFmtId="4" fontId="6" fillId="0" borderId="78" xfId="0" applyNumberFormat="1" applyFont="1" applyBorder="1" applyAlignment="1" applyProtection="1">
      <alignment horizontal="center"/>
      <protection locked="0"/>
    </xf>
    <xf numFmtId="4" fontId="0" fillId="0" borderId="90" xfId="0" applyNumberFormat="1" applyBorder="1" applyAlignment="1" applyProtection="1">
      <alignment horizontal="center"/>
      <protection locked="0"/>
    </xf>
    <xf numFmtId="4" fontId="0" fillId="0" borderId="104" xfId="0" applyNumberFormat="1" applyBorder="1" applyAlignment="1" applyProtection="1">
      <alignment horizontal="center"/>
      <protection locked="0"/>
    </xf>
    <xf numFmtId="4" fontId="0" fillId="0" borderId="7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6" fillId="0" borderId="74" xfId="0" applyFont="1" applyBorder="1" applyAlignment="1" quotePrefix="1">
      <alignment/>
    </xf>
    <xf numFmtId="0" fontId="6" fillId="0" borderId="129" xfId="0" applyFont="1" applyBorder="1" applyAlignment="1">
      <alignment/>
    </xf>
    <xf numFmtId="0" fontId="0" fillId="0" borderId="130" xfId="0" applyBorder="1" applyAlignment="1">
      <alignment/>
    </xf>
    <xf numFmtId="0" fontId="0" fillId="0" borderId="132" xfId="0" applyBorder="1" applyAlignment="1">
      <alignment/>
    </xf>
    <xf numFmtId="0" fontId="6" fillId="0" borderId="74" xfId="0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87" xfId="0" applyFont="1" applyBorder="1" applyAlignment="1" quotePrefix="1">
      <alignment/>
    </xf>
    <xf numFmtId="4" fontId="0" fillId="0" borderId="0" xfId="0" applyNumberFormat="1" applyAlignment="1" applyProtection="1">
      <alignment horizontal="center"/>
      <protection locked="0"/>
    </xf>
    <xf numFmtId="4" fontId="6" fillId="0" borderId="90" xfId="0" applyNumberFormat="1" applyFont="1" applyBorder="1" applyAlignment="1" applyProtection="1">
      <alignment horizontal="center"/>
      <protection locked="0"/>
    </xf>
    <xf numFmtId="4" fontId="6" fillId="0" borderId="104" xfId="0" applyNumberFormat="1" applyFont="1" applyBorder="1" applyAlignment="1" applyProtection="1">
      <alignment horizontal="center"/>
      <protection locked="0"/>
    </xf>
    <xf numFmtId="4" fontId="6" fillId="0" borderId="74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/>
      <protection locked="0"/>
    </xf>
    <xf numFmtId="4" fontId="6" fillId="0" borderId="87" xfId="0" applyNumberFormat="1" applyFont="1" applyBorder="1" applyAlignment="1" applyProtection="1">
      <alignment horizontal="center"/>
      <protection locked="0"/>
    </xf>
    <xf numFmtId="4" fontId="6" fillId="0" borderId="83" xfId="0" applyNumberFormat="1" applyFont="1" applyBorder="1" applyAlignment="1" applyProtection="1">
      <alignment horizontal="center"/>
      <protection locked="0"/>
    </xf>
    <xf numFmtId="4" fontId="6" fillId="0" borderId="56" xfId="0" applyNumberFormat="1" applyFont="1" applyBorder="1" applyAlignment="1" applyProtection="1">
      <alignment horizontal="center"/>
      <protection locked="0"/>
    </xf>
    <xf numFmtId="4" fontId="6" fillId="0" borderId="134" xfId="0" applyNumberFormat="1" applyFont="1" applyBorder="1" applyAlignment="1" applyProtection="1">
      <alignment horizontal="center"/>
      <protection locked="0"/>
    </xf>
    <xf numFmtId="4" fontId="6" fillId="0" borderId="77" xfId="0" applyNumberFormat="1" applyFont="1" applyBorder="1" applyAlignment="1" applyProtection="1">
      <alignment horizontal="center"/>
      <protection locked="0"/>
    </xf>
    <xf numFmtId="4" fontId="6" fillId="0" borderId="24" xfId="0" applyNumberFormat="1" applyFont="1" applyBorder="1" applyAlignment="1" applyProtection="1">
      <alignment horizontal="center"/>
      <protection locked="0"/>
    </xf>
    <xf numFmtId="0" fontId="7" fillId="0" borderId="133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29" xfId="0" applyFont="1" applyBorder="1" applyAlignment="1">
      <alignment/>
    </xf>
    <xf numFmtId="0" fontId="7" fillId="0" borderId="135" xfId="0" applyFont="1" applyBorder="1" applyAlignment="1">
      <alignment/>
    </xf>
    <xf numFmtId="0" fontId="0" fillId="0" borderId="121" xfId="0" applyBorder="1" applyAlignment="1">
      <alignment/>
    </xf>
    <xf numFmtId="0" fontId="0" fillId="0" borderId="136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8" xfId="0" applyBorder="1" applyAlignment="1">
      <alignment/>
    </xf>
    <xf numFmtId="0" fontId="0" fillId="0" borderId="120" xfId="0" applyBorder="1" applyAlignment="1">
      <alignment/>
    </xf>
    <xf numFmtId="0" fontId="0" fillId="0" borderId="122" xfId="0" applyBorder="1" applyAlignment="1">
      <alignment/>
    </xf>
    <xf numFmtId="0" fontId="8" fillId="0" borderId="120" xfId="0" applyFont="1" applyBorder="1" applyAlignment="1">
      <alignment horizontal="center"/>
    </xf>
    <xf numFmtId="0" fontId="7" fillId="0" borderId="136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7" fillId="0" borderId="122" xfId="0" applyFont="1" applyBorder="1" applyAlignment="1">
      <alignment/>
    </xf>
    <xf numFmtId="0" fontId="6" fillId="0" borderId="10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99" xfId="0" applyFont="1" applyBorder="1" applyAlignment="1">
      <alignment/>
    </xf>
    <xf numFmtId="0" fontId="17" fillId="0" borderId="0" xfId="0" applyFont="1" applyFill="1" applyBorder="1" applyAlignment="1">
      <alignment/>
    </xf>
    <xf numFmtId="0" fontId="6" fillId="0" borderId="109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24" xfId="0" applyFont="1" applyBorder="1" applyAlignment="1">
      <alignment/>
    </xf>
    <xf numFmtId="0" fontId="0" fillId="0" borderId="125" xfId="0" applyBorder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6" fillId="0" borderId="74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34" xfId="0" applyBorder="1" applyAlignment="1">
      <alignment vertical="top"/>
    </xf>
    <xf numFmtId="0" fontId="0" fillId="0" borderId="77" xfId="0" applyBorder="1" applyAlignment="1">
      <alignment vertical="top"/>
    </xf>
    <xf numFmtId="0" fontId="0" fillId="0" borderId="69" xfId="0" applyBorder="1" applyAlignment="1">
      <alignment vertical="top"/>
    </xf>
    <xf numFmtId="0" fontId="8" fillId="0" borderId="137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7" fillId="0" borderId="138" xfId="0" applyFont="1" applyBorder="1" applyAlignment="1">
      <alignment horizontal="center"/>
    </xf>
    <xf numFmtId="4" fontId="6" fillId="0" borderId="84" xfId="0" applyNumberFormat="1" applyFont="1" applyBorder="1" applyAlignment="1" applyProtection="1">
      <alignment horizontal="center"/>
      <protection locked="0"/>
    </xf>
    <xf numFmtId="4" fontId="0" fillId="0" borderId="85" xfId="0" applyNumberFormat="1" applyBorder="1" applyAlignment="1" applyProtection="1">
      <alignment horizontal="center"/>
      <protection locked="0"/>
    </xf>
    <xf numFmtId="4" fontId="0" fillId="0" borderId="139" xfId="0" applyNumberFormat="1" applyBorder="1" applyAlignment="1" applyProtection="1">
      <alignment horizontal="center"/>
      <protection locked="0"/>
    </xf>
    <xf numFmtId="0" fontId="6" fillId="0" borderId="16" xfId="0" applyFont="1" applyBorder="1" applyAlignment="1">
      <alignment/>
    </xf>
    <xf numFmtId="0" fontId="6" fillId="0" borderId="76" xfId="0" applyFont="1" applyBorder="1" applyAlignment="1">
      <alignment/>
    </xf>
    <xf numFmtId="0" fontId="0" fillId="0" borderId="69" xfId="0" applyBorder="1" applyAlignment="1">
      <alignment/>
    </xf>
    <xf numFmtId="0" fontId="6" fillId="0" borderId="134" xfId="0" applyFont="1" applyBorder="1" applyAlignment="1">
      <alignment/>
    </xf>
    <xf numFmtId="0" fontId="0" fillId="0" borderId="24" xfId="0" applyBorder="1" applyAlignment="1">
      <alignment/>
    </xf>
    <xf numFmtId="167" fontId="8" fillId="0" borderId="137" xfId="0" applyNumberFormat="1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6" fillId="0" borderId="74" xfId="0" applyFont="1" applyFill="1" applyBorder="1" applyAlignment="1" quotePrefix="1">
      <alignment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4" fontId="7" fillId="0" borderId="140" xfId="0" applyNumberFormat="1" applyFont="1" applyBorder="1" applyAlignment="1" applyProtection="1">
      <alignment horizontal="center"/>
      <protection locked="0"/>
    </xf>
    <xf numFmtId="4" fontId="7" fillId="0" borderId="26" xfId="0" applyNumberFormat="1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0" borderId="108" xfId="0" applyFont="1" applyBorder="1" applyAlignment="1">
      <alignment vertical="center"/>
    </xf>
    <xf numFmtId="0" fontId="25" fillId="0" borderId="83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3" fontId="7" fillId="0" borderId="13" xfId="0" applyNumberFormat="1" applyFont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61" xfId="0" applyBorder="1" applyAlignment="1" applyProtection="1">
      <alignment/>
      <protection locked="0"/>
    </xf>
    <xf numFmtId="0" fontId="0" fillId="0" borderId="141" xfId="0" applyBorder="1" applyAlignment="1" applyProtection="1">
      <alignment/>
      <protection locked="0"/>
    </xf>
    <xf numFmtId="3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14" fillId="0" borderId="14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Border="1" applyAlignment="1" applyProtection="1">
      <alignment/>
      <protection locked="0"/>
    </xf>
    <xf numFmtId="0" fontId="6" fillId="0" borderId="140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0" fillId="0" borderId="92" xfId="0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0" fillId="0" borderId="73" xfId="0" applyNumberFormat="1" applyBorder="1" applyAlignment="1" applyProtection="1">
      <alignment horizontal="center"/>
      <protection locked="0"/>
    </xf>
    <xf numFmtId="0" fontId="6" fillId="0" borderId="15" xfId="0" applyFont="1" applyBorder="1" applyAlignment="1" quotePrefix="1">
      <alignment horizontal="left" indent="2"/>
    </xf>
    <xf numFmtId="0" fontId="0" fillId="0" borderId="16" xfId="0" applyBorder="1" applyAlignment="1">
      <alignment horizontal="left" indent="2"/>
    </xf>
    <xf numFmtId="0" fontId="0" fillId="0" borderId="108" xfId="0" applyBorder="1" applyAlignment="1">
      <alignment horizontal="left" indent="2"/>
    </xf>
    <xf numFmtId="0" fontId="0" fillId="0" borderId="54" xfId="0" applyBorder="1" applyAlignment="1">
      <alignment horizontal="left" indent="2"/>
    </xf>
    <xf numFmtId="0" fontId="6" fillId="0" borderId="109" xfId="0" applyFont="1" applyBorder="1" applyAlignment="1" quotePrefix="1">
      <alignment horizontal="left" indent="2"/>
    </xf>
    <xf numFmtId="0" fontId="0" fillId="0" borderId="75" xfId="0" applyBorder="1" applyAlignment="1">
      <alignment horizontal="left" indent="2"/>
    </xf>
    <xf numFmtId="0" fontId="0" fillId="0" borderId="120" xfId="0" applyBorder="1" applyAlignment="1">
      <alignment horizontal="left" indent="2"/>
    </xf>
    <xf numFmtId="0" fontId="0" fillId="0" borderId="136" xfId="0" applyBorder="1" applyAlignment="1">
      <alignment horizontal="left" indent="2"/>
    </xf>
    <xf numFmtId="0" fontId="13" fillId="0" borderId="98" xfId="0" applyFont="1" applyBorder="1" applyAlignment="1" applyProtection="1">
      <alignment horizontal="center"/>
      <protection locked="0"/>
    </xf>
    <xf numFmtId="0" fontId="7" fillId="0" borderId="99" xfId="0" applyFont="1" applyBorder="1" applyAlignment="1" applyProtection="1">
      <alignment/>
      <protection locked="0"/>
    </xf>
    <xf numFmtId="0" fontId="7" fillId="0" borderId="97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36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5" xfId="0" applyFont="1" applyBorder="1" applyAlignment="1">
      <alignment horizontal="left" indent="2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77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0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9" fillId="0" borderId="1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15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8" fillId="0" borderId="76" xfId="0" applyFont="1" applyBorder="1" applyAlignment="1">
      <alignment/>
    </xf>
    <xf numFmtId="0" fontId="8" fillId="0" borderId="69" xfId="0" applyFont="1" applyBorder="1" applyAlignment="1">
      <alignment/>
    </xf>
    <xf numFmtId="0" fontId="8" fillId="0" borderId="120" xfId="0" applyFont="1" applyBorder="1" applyAlignment="1">
      <alignment horizontal="left" indent="2"/>
    </xf>
    <xf numFmtId="0" fontId="6" fillId="0" borderId="136" xfId="0" applyFont="1" applyBorder="1" applyAlignment="1">
      <alignment horizontal="left" indent="2"/>
    </xf>
    <xf numFmtId="0" fontId="8" fillId="0" borderId="48" xfId="0" applyFont="1" applyBorder="1" applyAlignment="1">
      <alignment horizontal="left" indent="2"/>
    </xf>
    <xf numFmtId="0" fontId="0" fillId="0" borderId="111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0" xfId="0" applyAlignment="1">
      <alignment horizontal="right"/>
    </xf>
    <xf numFmtId="0" fontId="5" fillId="0" borderId="120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99" xfId="0" applyFont="1" applyBorder="1" applyAlignment="1" applyProtection="1">
      <alignment horizontal="center"/>
      <protection locked="0"/>
    </xf>
    <xf numFmtId="0" fontId="7" fillId="0" borderId="97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99" xfId="0" applyFont="1" applyBorder="1" applyAlignment="1">
      <alignment horizontal="left"/>
    </xf>
    <xf numFmtId="0" fontId="8" fillId="0" borderId="142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top" wrapText="1"/>
    </xf>
    <xf numFmtId="0" fontId="7" fillId="0" borderId="145" xfId="0" applyFont="1" applyBorder="1" applyAlignment="1">
      <alignment horizontal="center" vertical="top" wrapText="1"/>
    </xf>
    <xf numFmtId="0" fontId="7" fillId="0" borderId="146" xfId="0" applyFont="1" applyBorder="1" applyAlignment="1">
      <alignment horizontal="center" vertical="top" wrapText="1"/>
    </xf>
    <xf numFmtId="0" fontId="6" fillId="0" borderId="98" xfId="0" applyFont="1" applyBorder="1" applyAlignment="1">
      <alignment vertical="top" wrapText="1"/>
    </xf>
    <xf numFmtId="0" fontId="6" fillId="0" borderId="99" xfId="0" applyFont="1" applyBorder="1" applyAlignment="1">
      <alignment vertical="top" wrapText="1"/>
    </xf>
    <xf numFmtId="0" fontId="6" fillId="0" borderId="97" xfId="0" applyFont="1" applyBorder="1" applyAlignment="1">
      <alignment vertical="top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44" xfId="0" applyFont="1" applyBorder="1" applyAlignment="1">
      <alignment horizontal="center" vertical="top" wrapText="1"/>
    </xf>
    <xf numFmtId="0" fontId="26" fillId="0" borderId="145" xfId="0" applyFont="1" applyBorder="1" applyAlignment="1">
      <alignment horizontal="center" vertical="top" wrapText="1"/>
    </xf>
    <xf numFmtId="0" fontId="26" fillId="0" borderId="14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6" fillId="0" borderId="98" xfId="0" applyFont="1" applyBorder="1" applyAlignment="1">
      <alignment/>
    </xf>
    <xf numFmtId="0" fontId="26" fillId="0" borderId="99" xfId="0" applyFont="1" applyBorder="1" applyAlignment="1">
      <alignment/>
    </xf>
    <xf numFmtId="0" fontId="26" fillId="0" borderId="97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3" fillId="0" borderId="1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3" fontId="6" fillId="0" borderId="147" xfId="0" applyNumberFormat="1" applyFont="1" applyBorder="1" applyAlignment="1" applyProtection="1">
      <alignment horizontal="center" vertical="top" wrapText="1"/>
      <protection locked="0"/>
    </xf>
    <xf numFmtId="3" fontId="6" fillId="0" borderId="148" xfId="0" applyNumberFormat="1" applyFont="1" applyBorder="1" applyAlignment="1" applyProtection="1">
      <alignment/>
      <protection locked="0"/>
    </xf>
    <xf numFmtId="3" fontId="6" fillId="0" borderId="149" xfId="0" applyNumberFormat="1" applyFont="1" applyBorder="1" applyAlignment="1" applyProtection="1">
      <alignment/>
      <protection locked="0"/>
    </xf>
    <xf numFmtId="0" fontId="6" fillId="0" borderId="150" xfId="0" applyFont="1" applyBorder="1" applyAlignment="1">
      <alignment vertical="top" wrapText="1"/>
    </xf>
    <xf numFmtId="0" fontId="7" fillId="0" borderId="151" xfId="0" applyFont="1" applyBorder="1" applyAlignment="1">
      <alignment wrapText="1"/>
    </xf>
    <xf numFmtId="3" fontId="6" fillId="0" borderId="152" xfId="0" applyNumberFormat="1" applyFont="1" applyBorder="1" applyAlignment="1" applyProtection="1">
      <alignment horizontal="center" wrapText="1"/>
      <protection locked="0"/>
    </xf>
    <xf numFmtId="3" fontId="6" fillId="0" borderId="153" xfId="0" applyNumberFormat="1" applyFont="1" applyBorder="1" applyAlignment="1" applyProtection="1">
      <alignment horizontal="center" wrapText="1"/>
      <protection locked="0"/>
    </xf>
    <xf numFmtId="3" fontId="6" fillId="0" borderId="154" xfId="0" applyNumberFormat="1" applyFont="1" applyBorder="1" applyAlignment="1" applyProtection="1">
      <alignment horizontal="center"/>
      <protection locked="0"/>
    </xf>
    <xf numFmtId="3" fontId="6" fillId="0" borderId="155" xfId="0" applyNumberFormat="1" applyFont="1" applyBorder="1" applyAlignment="1" applyProtection="1">
      <alignment horizontal="center"/>
      <protection locked="0"/>
    </xf>
    <xf numFmtId="0" fontId="13" fillId="0" borderId="77" xfId="0" applyFont="1" applyBorder="1" applyAlignment="1">
      <alignment horizontal="center" vertical="center"/>
    </xf>
    <xf numFmtId="3" fontId="6" fillId="0" borderId="156" xfId="0" applyNumberFormat="1" applyFont="1" applyBorder="1" applyAlignment="1" applyProtection="1">
      <alignment horizontal="center" vertical="top" wrapText="1"/>
      <protection locked="0"/>
    </xf>
    <xf numFmtId="3" fontId="6" fillId="0" borderId="157" xfId="0" applyNumberFormat="1" applyFont="1" applyBorder="1" applyAlignment="1" applyProtection="1">
      <alignment/>
      <protection locked="0"/>
    </xf>
    <xf numFmtId="3" fontId="6" fillId="0" borderId="158" xfId="0" applyNumberFormat="1" applyFont="1" applyBorder="1" applyAlignment="1" applyProtection="1">
      <alignment/>
      <protection locked="0"/>
    </xf>
    <xf numFmtId="0" fontId="6" fillId="0" borderId="2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4" xfId="0" applyFont="1" applyBorder="1" applyAlignment="1">
      <alignment wrapText="1"/>
    </xf>
    <xf numFmtId="3" fontId="6" fillId="0" borderId="159" xfId="0" applyNumberFormat="1" applyFont="1" applyBorder="1" applyAlignment="1" applyProtection="1">
      <alignment horizontal="center" wrapText="1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3">
      <selection activeCell="I30" sqref="I30"/>
    </sheetView>
  </sheetViews>
  <sheetFormatPr defaultColWidth="9.140625" defaultRowHeight="12.75"/>
  <cols>
    <col min="1" max="4" width="19.7109375" style="0" customWidth="1"/>
  </cols>
  <sheetData>
    <row r="1" spans="1:4" ht="15" customHeight="1">
      <c r="A1" s="357" t="s">
        <v>393</v>
      </c>
      <c r="B1" s="343"/>
      <c r="C1" s="343"/>
      <c r="D1" s="343"/>
    </row>
    <row r="2" spans="1:4" ht="12.75" customHeight="1">
      <c r="A2" s="346" t="s">
        <v>129</v>
      </c>
      <c r="B2" s="343"/>
      <c r="C2" s="343"/>
      <c r="D2" s="343"/>
    </row>
    <row r="3" spans="1:4" ht="12.75">
      <c r="A3" s="343"/>
      <c r="B3" s="343"/>
      <c r="C3" s="343"/>
      <c r="D3" s="343"/>
    </row>
    <row r="4" spans="1:4" ht="12.75">
      <c r="A4" s="343"/>
      <c r="B4" s="343"/>
      <c r="C4" s="343"/>
      <c r="D4" s="343"/>
    </row>
    <row r="5" spans="1:4" ht="12.75">
      <c r="A5" s="343"/>
      <c r="B5" s="343"/>
      <c r="C5" s="343"/>
      <c r="D5" s="343"/>
    </row>
    <row r="6" spans="1:4" ht="12.75">
      <c r="A6" s="343"/>
      <c r="B6" s="343"/>
      <c r="C6" s="343"/>
      <c r="D6" s="343"/>
    </row>
    <row r="7" spans="1:4" ht="12.75">
      <c r="A7" s="343"/>
      <c r="B7" s="343"/>
      <c r="C7" s="343"/>
      <c r="D7" s="343"/>
    </row>
    <row r="8" spans="1:4" ht="12.75">
      <c r="A8" s="343"/>
      <c r="B8" s="343"/>
      <c r="C8" s="343"/>
      <c r="D8" s="343"/>
    </row>
    <row r="9" spans="1:4" ht="12.75">
      <c r="A9" s="343"/>
      <c r="B9" s="343"/>
      <c r="C9" s="343"/>
      <c r="D9" s="343"/>
    </row>
    <row r="10" spans="1:4" ht="12.75">
      <c r="A10" s="343"/>
      <c r="B10" s="343"/>
      <c r="C10" s="343"/>
      <c r="D10" s="343"/>
    </row>
    <row r="11" spans="1:4" ht="12.75">
      <c r="A11" s="343"/>
      <c r="B11" s="343"/>
      <c r="C11" s="343"/>
      <c r="D11" s="343"/>
    </row>
    <row r="12" spans="1:4" ht="18.75" customHeight="1">
      <c r="A12" s="343"/>
      <c r="B12" s="343"/>
      <c r="C12" s="343"/>
      <c r="D12" s="343"/>
    </row>
    <row r="13" spans="1:4" ht="6.75" customHeight="1">
      <c r="A13" s="343"/>
      <c r="B13" s="344"/>
      <c r="C13" s="344"/>
      <c r="D13" s="344"/>
    </row>
    <row r="14" spans="1:4" ht="6.75" customHeight="1">
      <c r="A14" s="344"/>
      <c r="B14" s="344"/>
      <c r="C14" s="344"/>
      <c r="D14" s="344"/>
    </row>
    <row r="15" spans="1:4" ht="6.75" customHeight="1" thickBot="1">
      <c r="A15" s="345"/>
      <c r="B15" s="345"/>
      <c r="C15" s="345"/>
      <c r="D15" s="345"/>
    </row>
    <row r="16" spans="1:4" ht="13.5" customHeight="1" thickTop="1">
      <c r="A16" s="329"/>
      <c r="B16" s="330"/>
      <c r="C16" s="330"/>
      <c r="D16" s="325"/>
    </row>
    <row r="17" spans="1:4" ht="18.75" customHeight="1">
      <c r="A17" s="326" t="s">
        <v>221</v>
      </c>
      <c r="B17" s="343"/>
      <c r="C17" s="343"/>
      <c r="D17" s="327"/>
    </row>
    <row r="18" spans="1:4" ht="18.75" customHeight="1">
      <c r="A18" s="328" t="s">
        <v>218</v>
      </c>
      <c r="B18" s="343"/>
      <c r="C18" s="343"/>
      <c r="D18" s="327"/>
    </row>
    <row r="19" spans="1:4" ht="18.75" customHeight="1" thickBot="1">
      <c r="A19" s="348"/>
      <c r="B19" s="349"/>
      <c r="C19" s="349"/>
      <c r="D19" s="350"/>
    </row>
    <row r="20" spans="1:4" ht="18.75" customHeight="1">
      <c r="A20" s="12" t="s">
        <v>5</v>
      </c>
      <c r="B20" s="15"/>
      <c r="C20" s="15"/>
      <c r="D20" s="10"/>
    </row>
    <row r="21" spans="1:4" ht="18.75" customHeight="1">
      <c r="A21" s="13" t="s">
        <v>412</v>
      </c>
      <c r="B21" s="16" t="s">
        <v>1</v>
      </c>
      <c r="C21" s="16" t="s">
        <v>2</v>
      </c>
      <c r="D21" s="10"/>
    </row>
    <row r="22" spans="1:4" ht="18.75" customHeight="1" thickBot="1">
      <c r="A22" s="14" t="s">
        <v>0</v>
      </c>
      <c r="B22" s="17" t="s">
        <v>4</v>
      </c>
      <c r="C22" s="17" t="s">
        <v>4</v>
      </c>
      <c r="D22" s="11" t="s">
        <v>3</v>
      </c>
    </row>
    <row r="23" spans="1:4" ht="18.75" customHeight="1">
      <c r="A23" s="333" t="s">
        <v>128</v>
      </c>
      <c r="B23" s="332"/>
      <c r="C23" s="332"/>
      <c r="D23" s="331"/>
    </row>
    <row r="24" spans="1:4" ht="22.5" customHeight="1">
      <c r="A24" s="351">
        <v>2002</v>
      </c>
      <c r="B24" s="353">
        <v>9746049.4</v>
      </c>
      <c r="C24" s="336">
        <v>25187476.59</v>
      </c>
      <c r="D24" s="338">
        <f>SUM(B24:C24)</f>
        <v>34933525.99</v>
      </c>
    </row>
    <row r="25" spans="1:4" ht="22.5" customHeight="1">
      <c r="A25" s="352"/>
      <c r="B25" s="354"/>
      <c r="C25" s="355"/>
      <c r="D25" s="342"/>
    </row>
    <row r="26" spans="1:4" ht="22.5" customHeight="1">
      <c r="A26" s="334">
        <v>2003</v>
      </c>
      <c r="B26" s="336">
        <v>8641516.24</v>
      </c>
      <c r="C26" s="336">
        <v>27347740.98</v>
      </c>
      <c r="D26" s="338">
        <f>SUM(B26:C26)</f>
        <v>35989257.22</v>
      </c>
    </row>
    <row r="27" spans="1:4" ht="22.5" customHeight="1">
      <c r="A27" s="340"/>
      <c r="B27" s="341"/>
      <c r="C27" s="341"/>
      <c r="D27" s="342"/>
    </row>
    <row r="28" spans="1:4" ht="22.5" customHeight="1">
      <c r="A28" s="334">
        <v>2004</v>
      </c>
      <c r="B28" s="336">
        <v>10113651.33</v>
      </c>
      <c r="C28" s="336">
        <v>29395907.83</v>
      </c>
      <c r="D28" s="338">
        <f>SUM(B28:C28)</f>
        <v>39509559.16</v>
      </c>
    </row>
    <row r="29" spans="1:4" ht="22.5" customHeight="1" thickBot="1">
      <c r="A29" s="335"/>
      <c r="B29" s="337"/>
      <c r="C29" s="337"/>
      <c r="D29" s="339"/>
    </row>
    <row r="30" spans="1:4" ht="16.5" thickBot="1">
      <c r="A30" s="314" t="s">
        <v>3</v>
      </c>
      <c r="B30" s="315">
        <f>SUM(B24:B28)</f>
        <v>28501216.97</v>
      </c>
      <c r="C30" s="315">
        <f>SUM(C24:C28)</f>
        <v>81931125.4</v>
      </c>
      <c r="D30" s="316">
        <f>SUM(B30:C30)</f>
        <v>110432342.37</v>
      </c>
    </row>
    <row r="31" spans="1:4" ht="13.5" thickTop="1">
      <c r="A31" s="343"/>
      <c r="B31" s="343"/>
      <c r="C31" s="343"/>
      <c r="D31" s="343"/>
    </row>
    <row r="32" spans="1:4" ht="15">
      <c r="A32" s="347" t="s">
        <v>208</v>
      </c>
      <c r="B32" s="347"/>
      <c r="C32" s="347"/>
      <c r="D32" s="347"/>
    </row>
    <row r="33" spans="1:4" ht="15">
      <c r="A33" s="347" t="s">
        <v>209</v>
      </c>
      <c r="B33" s="347"/>
      <c r="C33" s="347"/>
      <c r="D33" s="347"/>
    </row>
    <row r="34" spans="1:4" ht="15">
      <c r="A34" s="347" t="s">
        <v>210</v>
      </c>
      <c r="B34" s="347"/>
      <c r="C34" s="347"/>
      <c r="D34" s="347"/>
    </row>
    <row r="35" spans="1:4" ht="15">
      <c r="A35" s="347" t="s">
        <v>211</v>
      </c>
      <c r="B35" s="347"/>
      <c r="C35" s="347"/>
      <c r="D35" s="347"/>
    </row>
    <row r="36" spans="1:4" ht="15">
      <c r="A36" s="347" t="s">
        <v>212</v>
      </c>
      <c r="B36" s="347"/>
      <c r="C36" s="347"/>
      <c r="D36" s="347"/>
    </row>
    <row r="37" spans="1:4" ht="15">
      <c r="A37" s="347" t="s">
        <v>213</v>
      </c>
      <c r="B37" s="347"/>
      <c r="C37" s="347"/>
      <c r="D37" s="347"/>
    </row>
    <row r="38" spans="1:4" ht="12.75">
      <c r="A38" s="356"/>
      <c r="B38" s="343"/>
      <c r="C38" s="343"/>
      <c r="D38" s="343"/>
    </row>
    <row r="39" spans="1:4" ht="12.75">
      <c r="A39" s="343"/>
      <c r="B39" s="343"/>
      <c r="C39" s="343"/>
      <c r="D39" s="343"/>
    </row>
    <row r="40" spans="1:4" ht="12.75">
      <c r="A40" s="343"/>
      <c r="B40" s="343"/>
      <c r="C40" s="343"/>
      <c r="D40" s="343"/>
    </row>
    <row r="41" spans="1:4" ht="12.75">
      <c r="A41" s="343"/>
      <c r="B41" s="343"/>
      <c r="C41" s="343"/>
      <c r="D41" s="343"/>
    </row>
    <row r="42" spans="1:4" ht="12.75">
      <c r="A42" s="343"/>
      <c r="B42" s="343"/>
      <c r="C42" s="343"/>
      <c r="D42" s="343"/>
    </row>
    <row r="43" spans="1:4" ht="12.75">
      <c r="A43" s="343"/>
      <c r="B43" s="343"/>
      <c r="C43" s="343"/>
      <c r="D43" s="343"/>
    </row>
    <row r="44" spans="1:4" ht="12.75">
      <c r="A44" s="67"/>
      <c r="B44" s="67"/>
      <c r="C44" s="67"/>
      <c r="D44" s="67"/>
    </row>
    <row r="45" spans="1:4" ht="12.75">
      <c r="A45" s="67"/>
      <c r="B45" s="67"/>
      <c r="C45" s="67"/>
      <c r="D45" s="67"/>
    </row>
    <row r="48" ht="12.75">
      <c r="C48" s="35"/>
    </row>
  </sheetData>
  <mergeCells count="28">
    <mergeCell ref="A38:D43"/>
    <mergeCell ref="A1:D1"/>
    <mergeCell ref="A23:D23"/>
    <mergeCell ref="A37:D37"/>
    <mergeCell ref="A31:D31"/>
    <mergeCell ref="A16:D16"/>
    <mergeCell ref="A17:D17"/>
    <mergeCell ref="A36:D36"/>
    <mergeCell ref="A34:D34"/>
    <mergeCell ref="A18:D18"/>
    <mergeCell ref="A13:D15"/>
    <mergeCell ref="A2:D12"/>
    <mergeCell ref="A35:D35"/>
    <mergeCell ref="A19:D19"/>
    <mergeCell ref="A32:D32"/>
    <mergeCell ref="A33:D3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E26" sqref="E26"/>
    </sheetView>
  </sheetViews>
  <sheetFormatPr defaultColWidth="9.140625" defaultRowHeight="12.75"/>
  <cols>
    <col min="1" max="3" width="27.7109375" style="0" customWidth="1"/>
  </cols>
  <sheetData>
    <row r="1" spans="1:3" ht="15.75">
      <c r="A1" s="357" t="s">
        <v>393</v>
      </c>
      <c r="B1" s="357"/>
      <c r="C1" s="357"/>
    </row>
    <row r="2" spans="1:3" ht="12.75">
      <c r="A2" s="343"/>
      <c r="B2" s="343"/>
      <c r="C2" s="343"/>
    </row>
    <row r="3" spans="1:3" ht="12.75">
      <c r="A3" s="343"/>
      <c r="B3" s="343"/>
      <c r="C3" s="343"/>
    </row>
    <row r="4" spans="1:3" ht="12.75">
      <c r="A4" s="343"/>
      <c r="B4" s="343"/>
      <c r="C4" s="343"/>
    </row>
    <row r="5" spans="1:3" ht="12.75">
      <c r="A5" s="343"/>
      <c r="B5" s="343"/>
      <c r="C5" s="343"/>
    </row>
    <row r="6" spans="1:3" ht="12.75">
      <c r="A6" s="343"/>
      <c r="B6" s="343"/>
      <c r="C6" s="343"/>
    </row>
    <row r="7" spans="1:3" ht="12.75">
      <c r="A7" s="343"/>
      <c r="B7" s="343"/>
      <c r="C7" s="343"/>
    </row>
    <row r="8" spans="1:3" ht="12.75">
      <c r="A8" s="343"/>
      <c r="B8" s="343"/>
      <c r="C8" s="343"/>
    </row>
    <row r="9" spans="1:3" ht="12.75">
      <c r="A9" s="343"/>
      <c r="B9" s="343"/>
      <c r="C9" s="343"/>
    </row>
    <row r="10" spans="1:3" ht="12.75">
      <c r="A10" s="343"/>
      <c r="B10" s="343"/>
      <c r="C10" s="343"/>
    </row>
    <row r="11" spans="1:3" ht="12.75">
      <c r="A11" s="439" t="s">
        <v>98</v>
      </c>
      <c r="B11" s="639"/>
      <c r="C11" s="639"/>
    </row>
    <row r="12" spans="1:3" ht="12.75">
      <c r="A12" s="639"/>
      <c r="B12" s="639"/>
      <c r="C12" s="639"/>
    </row>
    <row r="13" spans="1:3" ht="13.5" thickBot="1">
      <c r="A13" s="640"/>
      <c r="B13" s="640"/>
      <c r="C13" s="640"/>
    </row>
    <row r="14" spans="1:3" ht="22.5" customHeight="1" thickTop="1">
      <c r="A14" s="679"/>
      <c r="B14" s="680"/>
      <c r="C14" s="681"/>
    </row>
    <row r="15" spans="1:3" ht="22.5" customHeight="1">
      <c r="A15" s="682" t="s">
        <v>217</v>
      </c>
      <c r="B15" s="683"/>
      <c r="C15" s="684"/>
    </row>
    <row r="16" spans="1:3" ht="22.5" customHeight="1">
      <c r="A16" s="685" t="s">
        <v>99</v>
      </c>
      <c r="B16" s="686"/>
      <c r="C16" s="687"/>
    </row>
    <row r="17" spans="1:3" ht="22.5" customHeight="1">
      <c r="A17" s="685"/>
      <c r="B17" s="686"/>
      <c r="C17" s="687"/>
    </row>
    <row r="18" spans="1:3" ht="22.5" customHeight="1">
      <c r="A18" s="673" t="s">
        <v>394</v>
      </c>
      <c r="B18" s="674"/>
      <c r="C18" s="675"/>
    </row>
    <row r="19" spans="1:3" ht="22.5" customHeight="1" thickBot="1">
      <c r="A19" s="676"/>
      <c r="B19" s="677"/>
      <c r="C19" s="678"/>
    </row>
    <row r="20" spans="1:3" ht="22.5" customHeight="1" thickBot="1" thickTop="1">
      <c r="A20" s="56" t="s">
        <v>100</v>
      </c>
      <c r="B20" s="671" t="s">
        <v>101</v>
      </c>
      <c r="C20" s="672"/>
    </row>
    <row r="21" spans="1:3" ht="22.5" customHeight="1" thickBot="1">
      <c r="A21" s="57" t="s">
        <v>102</v>
      </c>
      <c r="B21" s="58" t="s">
        <v>103</v>
      </c>
      <c r="C21" s="59" t="s">
        <v>104</v>
      </c>
    </row>
    <row r="22" spans="1:3" ht="22.5" customHeight="1">
      <c r="A22" s="60" t="s">
        <v>105</v>
      </c>
      <c r="B22" s="128">
        <v>93</v>
      </c>
      <c r="C22" s="129">
        <v>190</v>
      </c>
    </row>
    <row r="23" spans="1:3" ht="22.5" customHeight="1">
      <c r="A23" s="60" t="s">
        <v>106</v>
      </c>
      <c r="B23" s="128">
        <v>56</v>
      </c>
      <c r="C23" s="129">
        <v>89</v>
      </c>
    </row>
    <row r="24" spans="1:3" ht="22.5" customHeight="1" thickBot="1">
      <c r="A24" s="61" t="s">
        <v>107</v>
      </c>
      <c r="B24" s="130">
        <v>33</v>
      </c>
      <c r="C24" s="131">
        <v>39</v>
      </c>
    </row>
    <row r="25" spans="1:5" ht="22.5" customHeight="1" thickBot="1">
      <c r="A25" s="62" t="s">
        <v>3</v>
      </c>
      <c r="B25" s="132">
        <f>SUM(B22:B24)</f>
        <v>182</v>
      </c>
      <c r="C25" s="132">
        <f>SUM(C22:C24)</f>
        <v>318</v>
      </c>
      <c r="E25" s="181"/>
    </row>
    <row r="26" spans="1:5" ht="22.5" customHeight="1" thickBot="1">
      <c r="A26" s="63" t="s">
        <v>108</v>
      </c>
      <c r="B26" s="300">
        <v>8</v>
      </c>
      <c r="C26" s="133"/>
      <c r="E26" s="181"/>
    </row>
    <row r="27" spans="1:3" ht="20.25" customHeight="1" thickTop="1">
      <c r="A27" s="670" t="s">
        <v>109</v>
      </c>
      <c r="B27" s="330"/>
      <c r="C27" s="330"/>
    </row>
    <row r="28" spans="1:3" ht="20.25" customHeight="1">
      <c r="A28" s="343"/>
      <c r="B28" s="343"/>
      <c r="C28" s="343"/>
    </row>
    <row r="29" spans="1:3" ht="15" customHeight="1">
      <c r="A29" s="343"/>
      <c r="B29" s="343"/>
      <c r="C29" s="343"/>
    </row>
    <row r="30" spans="1:3" ht="15" customHeight="1">
      <c r="A30" s="486" t="s">
        <v>172</v>
      </c>
      <c r="B30" s="486"/>
      <c r="C30" s="486"/>
    </row>
    <row r="31" spans="1:3" ht="15" customHeight="1">
      <c r="A31" s="3" t="s">
        <v>171</v>
      </c>
      <c r="B31" s="55"/>
      <c r="C31" s="55"/>
    </row>
    <row r="32" spans="1:3" ht="15" customHeight="1">
      <c r="A32" s="3" t="s">
        <v>169</v>
      </c>
      <c r="B32" s="3"/>
      <c r="C32" s="3"/>
    </row>
    <row r="33" spans="1:3" ht="15" customHeight="1">
      <c r="A33" s="486" t="s">
        <v>170</v>
      </c>
      <c r="B33" s="486"/>
      <c r="C33" s="486"/>
    </row>
    <row r="34" spans="1:3" ht="15" customHeight="1">
      <c r="A34" s="669"/>
      <c r="B34" s="343"/>
      <c r="C34" s="343"/>
    </row>
    <row r="35" spans="1:3" ht="15" customHeight="1">
      <c r="A35" s="343"/>
      <c r="B35" s="343"/>
      <c r="C35" s="343"/>
    </row>
    <row r="36" spans="1:3" ht="15" customHeight="1">
      <c r="A36" s="343"/>
      <c r="B36" s="343"/>
      <c r="C36" s="343"/>
    </row>
    <row r="37" spans="1:3" ht="15" customHeight="1">
      <c r="A37" s="343"/>
      <c r="B37" s="343"/>
      <c r="C37" s="343"/>
    </row>
  </sheetData>
  <mergeCells count="15">
    <mergeCell ref="A1:C1"/>
    <mergeCell ref="A33:C33"/>
    <mergeCell ref="B20:C20"/>
    <mergeCell ref="A18:C18"/>
    <mergeCell ref="A19:C19"/>
    <mergeCell ref="A14:C14"/>
    <mergeCell ref="A15:C15"/>
    <mergeCell ref="A16:C16"/>
    <mergeCell ref="A17:C17"/>
    <mergeCell ref="A2:C10"/>
    <mergeCell ref="A34:C37"/>
    <mergeCell ref="A11:C13"/>
    <mergeCell ref="A27:C28"/>
    <mergeCell ref="A29:C29"/>
    <mergeCell ref="A30:C30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8">
      <selection activeCell="G17" sqref="G17"/>
    </sheetView>
  </sheetViews>
  <sheetFormatPr defaultColWidth="9.140625" defaultRowHeight="12.75"/>
  <cols>
    <col min="1" max="1" width="36.7109375" style="0" customWidth="1"/>
    <col min="2" max="3" width="26.7109375" style="0" customWidth="1"/>
  </cols>
  <sheetData>
    <row r="1" spans="1:3" ht="18" customHeight="1">
      <c r="A1" s="357" t="s">
        <v>393</v>
      </c>
      <c r="B1" s="357"/>
      <c r="C1" s="357"/>
    </row>
    <row r="2" spans="1:3" ht="18" customHeight="1">
      <c r="A2" s="473" t="s">
        <v>182</v>
      </c>
      <c r="B2" s="698"/>
      <c r="C2" s="698"/>
    </row>
    <row r="3" spans="1:3" ht="18" customHeight="1">
      <c r="A3" s="698"/>
      <c r="B3" s="698"/>
      <c r="C3" s="698"/>
    </row>
    <row r="4" spans="1:3" ht="18" customHeight="1">
      <c r="A4" s="698"/>
      <c r="B4" s="698"/>
      <c r="C4" s="698"/>
    </row>
    <row r="5" spans="1:3" ht="18" customHeight="1">
      <c r="A5" s="698"/>
      <c r="B5" s="698"/>
      <c r="C5" s="698"/>
    </row>
    <row r="6" spans="1:3" ht="18" customHeight="1">
      <c r="A6" s="698"/>
      <c r="B6" s="698"/>
      <c r="C6" s="698"/>
    </row>
    <row r="7" spans="1:3" ht="18" customHeight="1">
      <c r="A7" s="698"/>
      <c r="B7" s="698"/>
      <c r="C7" s="698"/>
    </row>
    <row r="8" spans="1:3" ht="18" customHeight="1">
      <c r="A8" s="698"/>
      <c r="B8" s="698"/>
      <c r="C8" s="698"/>
    </row>
    <row r="9" spans="1:3" ht="18" customHeight="1">
      <c r="A9" s="698"/>
      <c r="B9" s="698"/>
      <c r="C9" s="698"/>
    </row>
    <row r="10" spans="1:3" ht="18" customHeight="1">
      <c r="A10" s="698"/>
      <c r="B10" s="698"/>
      <c r="C10" s="698"/>
    </row>
    <row r="11" spans="1:3" ht="18" customHeight="1" thickBot="1">
      <c r="A11" s="377"/>
      <c r="B11" s="377"/>
      <c r="C11" s="377"/>
    </row>
    <row r="12" spans="1:3" ht="22.5" customHeight="1" thickTop="1">
      <c r="A12" s="692"/>
      <c r="B12" s="693"/>
      <c r="C12" s="694"/>
    </row>
    <row r="13" spans="1:3" ht="22.5" customHeight="1">
      <c r="A13" s="682" t="s">
        <v>216</v>
      </c>
      <c r="B13" s="683"/>
      <c r="C13" s="684"/>
    </row>
    <row r="14" spans="1:3" ht="22.5" customHeight="1">
      <c r="A14" s="685" t="s">
        <v>110</v>
      </c>
      <c r="B14" s="686"/>
      <c r="C14" s="687"/>
    </row>
    <row r="15" spans="1:3" ht="22.5" customHeight="1">
      <c r="A15" s="695"/>
      <c r="B15" s="696"/>
      <c r="C15" s="697"/>
    </row>
    <row r="16" spans="1:3" ht="22.5" customHeight="1">
      <c r="A16" s="673" t="s">
        <v>394</v>
      </c>
      <c r="B16" s="686"/>
      <c r="C16" s="687"/>
    </row>
    <row r="17" spans="1:3" ht="22.5" customHeight="1" thickBot="1">
      <c r="A17" s="688"/>
      <c r="B17" s="689"/>
      <c r="C17" s="690"/>
    </row>
    <row r="18" spans="1:3" ht="22.5" customHeight="1" thickTop="1">
      <c r="A18" s="7" t="s">
        <v>111</v>
      </c>
      <c r="B18" s="5" t="s">
        <v>112</v>
      </c>
      <c r="C18" s="2" t="s">
        <v>113</v>
      </c>
    </row>
    <row r="19" spans="1:3" ht="22.5" customHeight="1" thickBot="1">
      <c r="A19" s="8" t="s">
        <v>114</v>
      </c>
      <c r="B19" s="6" t="s">
        <v>115</v>
      </c>
      <c r="C19" s="4" t="s">
        <v>116</v>
      </c>
    </row>
    <row r="20" spans="1:3" ht="22.5" customHeight="1">
      <c r="A20" s="9" t="s">
        <v>117</v>
      </c>
      <c r="B20" s="136">
        <v>11</v>
      </c>
      <c r="C20" s="137">
        <v>11</v>
      </c>
    </row>
    <row r="21" spans="1:3" ht="22.5" customHeight="1">
      <c r="A21" s="65" t="s">
        <v>118</v>
      </c>
      <c r="B21" s="136">
        <v>0</v>
      </c>
      <c r="C21" s="137">
        <v>0</v>
      </c>
    </row>
    <row r="22" spans="1:3" ht="22.5" customHeight="1" thickBot="1">
      <c r="A22" s="66" t="s">
        <v>119</v>
      </c>
      <c r="B22" s="138">
        <v>0</v>
      </c>
      <c r="C22" s="139">
        <v>0</v>
      </c>
    </row>
    <row r="23" spans="1:3" ht="18" customHeight="1" thickTop="1">
      <c r="A23" s="400"/>
      <c r="B23" s="400"/>
      <c r="C23" s="400"/>
    </row>
    <row r="24" spans="1:3" ht="18" customHeight="1">
      <c r="A24" s="691" t="s">
        <v>120</v>
      </c>
      <c r="B24" s="377"/>
      <c r="C24" s="377"/>
    </row>
    <row r="25" spans="1:3" ht="18" customHeight="1">
      <c r="A25" s="699" t="s">
        <v>179</v>
      </c>
      <c r="B25" s="699"/>
      <c r="C25" s="699"/>
    </row>
    <row r="26" spans="1:3" ht="18" customHeight="1">
      <c r="A26" s="700"/>
      <c r="B26" s="700"/>
      <c r="C26" s="700"/>
    </row>
    <row r="27" spans="1:3" ht="18" customHeight="1">
      <c r="A27" s="3" t="s">
        <v>180</v>
      </c>
      <c r="B27" s="55"/>
      <c r="C27" s="55"/>
    </row>
    <row r="28" spans="1:3" ht="18" customHeight="1">
      <c r="A28" s="486" t="s">
        <v>181</v>
      </c>
      <c r="B28" s="486"/>
      <c r="C28" s="486"/>
    </row>
    <row r="29" spans="1:3" ht="18" customHeight="1">
      <c r="A29" s="356"/>
      <c r="B29" s="343"/>
      <c r="C29" s="343"/>
    </row>
    <row r="30" spans="1:3" ht="18" customHeight="1">
      <c r="A30" s="343"/>
      <c r="B30" s="343"/>
      <c r="C30" s="343"/>
    </row>
    <row r="31" spans="1:3" ht="18" customHeight="1">
      <c r="A31" s="343"/>
      <c r="B31" s="343"/>
      <c r="C31" s="343"/>
    </row>
    <row r="32" spans="1:3" ht="18" customHeight="1">
      <c r="A32" s="343"/>
      <c r="B32" s="343"/>
      <c r="C32" s="343"/>
    </row>
    <row r="33" spans="1:3" ht="18" customHeight="1">
      <c r="A33" s="343"/>
      <c r="B33" s="343"/>
      <c r="C33" s="343"/>
    </row>
    <row r="34" spans="1:3" ht="18" customHeight="1">
      <c r="A34" s="67"/>
      <c r="B34" s="67"/>
      <c r="C34" s="67"/>
    </row>
    <row r="35" spans="1:3" ht="18" customHeight="1">
      <c r="A35" s="67"/>
      <c r="B35" s="67"/>
      <c r="C35" s="67"/>
    </row>
    <row r="36" spans="1:3" ht="18" customHeight="1">
      <c r="A36" s="67"/>
      <c r="B36" s="67"/>
      <c r="C36" s="67"/>
    </row>
    <row r="37" ht="18" customHeight="1"/>
    <row r="38" ht="18" customHeight="1"/>
  </sheetData>
  <mergeCells count="14">
    <mergeCell ref="A29:C33"/>
    <mergeCell ref="A1:C1"/>
    <mergeCell ref="A12:C12"/>
    <mergeCell ref="A11:C11"/>
    <mergeCell ref="A15:C15"/>
    <mergeCell ref="A13:C13"/>
    <mergeCell ref="A14:C14"/>
    <mergeCell ref="A2:C10"/>
    <mergeCell ref="A28:C28"/>
    <mergeCell ref="A25:C26"/>
    <mergeCell ref="A16:C16"/>
    <mergeCell ref="A17:C17"/>
    <mergeCell ref="A24:C24"/>
    <mergeCell ref="A23:C23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3">
      <selection activeCell="A15" sqref="A15:D15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4" width="16.7109375" style="0" customWidth="1"/>
  </cols>
  <sheetData>
    <row r="1" spans="1:4" ht="18" customHeight="1">
      <c r="A1" s="357" t="s">
        <v>393</v>
      </c>
      <c r="B1" s="357"/>
      <c r="C1" s="377"/>
      <c r="D1" s="377"/>
    </row>
    <row r="2" spans="1:4" ht="18" customHeight="1">
      <c r="A2" s="343"/>
      <c r="B2" s="343"/>
      <c r="C2" s="343"/>
      <c r="D2" s="343"/>
    </row>
    <row r="3" spans="1:4" ht="18" customHeight="1">
      <c r="A3" s="343"/>
      <c r="B3" s="343"/>
      <c r="C3" s="343"/>
      <c r="D3" s="343"/>
    </row>
    <row r="4" spans="1:4" ht="18" customHeight="1">
      <c r="A4" s="343"/>
      <c r="B4" s="343"/>
      <c r="C4" s="343"/>
      <c r="D4" s="343"/>
    </row>
    <row r="5" spans="1:4" ht="18" customHeight="1">
      <c r="A5" s="343"/>
      <c r="B5" s="343"/>
      <c r="C5" s="343"/>
      <c r="D5" s="343"/>
    </row>
    <row r="6" spans="1:4" ht="18" customHeight="1">
      <c r="A6" s="343"/>
      <c r="B6" s="343"/>
      <c r="C6" s="343"/>
      <c r="D6" s="343"/>
    </row>
    <row r="7" spans="1:4" ht="18" customHeight="1">
      <c r="A7" s="343"/>
      <c r="B7" s="343"/>
      <c r="C7" s="343"/>
      <c r="D7" s="343"/>
    </row>
    <row r="8" spans="1:4" ht="18" customHeight="1">
      <c r="A8" s="322" t="s">
        <v>127</v>
      </c>
      <c r="B8" s="322"/>
      <c r="C8" s="322"/>
      <c r="D8" s="322"/>
    </row>
    <row r="9" spans="1:4" ht="18" customHeight="1">
      <c r="A9" s="322"/>
      <c r="B9" s="322"/>
      <c r="C9" s="322"/>
      <c r="D9" s="322"/>
    </row>
    <row r="10" spans="1:4" ht="18" customHeight="1" thickBot="1">
      <c r="A10" s="713"/>
      <c r="B10" s="713"/>
      <c r="C10" s="713"/>
      <c r="D10" s="713"/>
    </row>
    <row r="11" spans="1:4" ht="22.5" customHeight="1" thickTop="1">
      <c r="A11" s="679"/>
      <c r="B11" s="680"/>
      <c r="C11" s="680"/>
      <c r="D11" s="681"/>
    </row>
    <row r="12" spans="1:4" ht="22.5" customHeight="1">
      <c r="A12" s="685" t="s">
        <v>121</v>
      </c>
      <c r="B12" s="686"/>
      <c r="C12" s="686"/>
      <c r="D12" s="687"/>
    </row>
    <row r="13" spans="1:4" ht="22.5" customHeight="1">
      <c r="A13" s="682" t="s">
        <v>216</v>
      </c>
      <c r="B13" s="683"/>
      <c r="C13" s="683"/>
      <c r="D13" s="684"/>
    </row>
    <row r="14" spans="1:4" ht="22.5" customHeight="1">
      <c r="A14" s="701"/>
      <c r="B14" s="702"/>
      <c r="C14" s="702"/>
      <c r="D14" s="703"/>
    </row>
    <row r="15" spans="1:4" ht="22.5" customHeight="1">
      <c r="A15" s="673" t="s">
        <v>394</v>
      </c>
      <c r="B15" s="686"/>
      <c r="C15" s="686"/>
      <c r="D15" s="687"/>
    </row>
    <row r="16" spans="1:4" ht="22.5" customHeight="1" thickBot="1">
      <c r="A16" s="717"/>
      <c r="B16" s="718"/>
      <c r="C16" s="718"/>
      <c r="D16" s="719"/>
    </row>
    <row r="17" spans="1:4" ht="22.5" customHeight="1">
      <c r="A17" s="64" t="s">
        <v>122</v>
      </c>
      <c r="B17" s="714">
        <v>0</v>
      </c>
      <c r="C17" s="715"/>
      <c r="D17" s="716"/>
    </row>
    <row r="18" spans="1:4" ht="22.5" customHeight="1">
      <c r="A18" s="64" t="s">
        <v>123</v>
      </c>
      <c r="B18" s="704">
        <v>0</v>
      </c>
      <c r="C18" s="705"/>
      <c r="D18" s="706"/>
    </row>
    <row r="19" spans="1:4" ht="22.5" customHeight="1">
      <c r="A19" s="64" t="s">
        <v>124</v>
      </c>
      <c r="B19" s="704">
        <v>0</v>
      </c>
      <c r="C19" s="705"/>
      <c r="D19" s="706"/>
    </row>
    <row r="20" spans="1:4" ht="22.5" customHeight="1">
      <c r="A20" s="707" t="s">
        <v>125</v>
      </c>
      <c r="B20" s="709">
        <v>0</v>
      </c>
      <c r="C20" s="140" t="s">
        <v>177</v>
      </c>
      <c r="D20" s="711">
        <v>0</v>
      </c>
    </row>
    <row r="21" spans="1:4" ht="22.5" customHeight="1">
      <c r="A21" s="720"/>
      <c r="B21" s="721"/>
      <c r="C21" s="141" t="s">
        <v>176</v>
      </c>
      <c r="D21" s="722"/>
    </row>
    <row r="22" spans="1:4" ht="22.5" customHeight="1">
      <c r="A22" s="707" t="s">
        <v>126</v>
      </c>
      <c r="B22" s="709">
        <v>0</v>
      </c>
      <c r="C22" s="142" t="s">
        <v>178</v>
      </c>
      <c r="D22" s="711">
        <v>0</v>
      </c>
    </row>
    <row r="23" spans="1:4" ht="22.5" customHeight="1" thickBot="1">
      <c r="A23" s="708"/>
      <c r="B23" s="710"/>
      <c r="C23" s="143" t="s">
        <v>176</v>
      </c>
      <c r="D23" s="712"/>
    </row>
    <row r="24" spans="1:4" ht="22.5" customHeight="1" thickTop="1">
      <c r="A24" s="680"/>
      <c r="B24" s="680"/>
      <c r="C24" s="680"/>
      <c r="D24" s="680"/>
    </row>
    <row r="25" spans="1:4" ht="22.5" customHeight="1">
      <c r="A25" s="3" t="s">
        <v>173</v>
      </c>
      <c r="B25" s="3"/>
      <c r="C25" s="29"/>
      <c r="D25" s="29"/>
    </row>
    <row r="26" spans="1:4" ht="22.5" customHeight="1">
      <c r="A26" s="3" t="s">
        <v>174</v>
      </c>
      <c r="B26" s="3"/>
      <c r="C26" s="29"/>
      <c r="D26" s="29"/>
    </row>
    <row r="27" spans="1:4" ht="22.5" customHeight="1">
      <c r="A27" s="486" t="s">
        <v>175</v>
      </c>
      <c r="B27" s="486"/>
      <c r="C27" s="486"/>
      <c r="D27" s="486"/>
    </row>
    <row r="28" spans="1:4" ht="18" customHeight="1">
      <c r="A28" s="356"/>
      <c r="B28" s="356"/>
      <c r="C28" s="356"/>
      <c r="D28" s="356"/>
    </row>
    <row r="29" spans="1:4" ht="18" customHeight="1">
      <c r="A29" s="356"/>
      <c r="B29" s="356"/>
      <c r="C29" s="356"/>
      <c r="D29" s="356"/>
    </row>
    <row r="30" spans="1:4" ht="18" customHeight="1">
      <c r="A30" s="356"/>
      <c r="B30" s="356"/>
      <c r="C30" s="356"/>
      <c r="D30" s="356"/>
    </row>
    <row r="31" spans="1:4" ht="18" customHeight="1">
      <c r="A31" s="356"/>
      <c r="B31" s="356"/>
      <c r="C31" s="356"/>
      <c r="D31" s="356"/>
    </row>
    <row r="32" spans="1:4" ht="18" customHeight="1">
      <c r="A32" s="68"/>
      <c r="B32" s="68"/>
      <c r="C32" s="68"/>
      <c r="D32" s="68"/>
    </row>
    <row r="33" spans="1:4" ht="18" customHeight="1">
      <c r="A33" s="68"/>
      <c r="B33" s="68"/>
      <c r="C33" s="68"/>
      <c r="D33" s="68"/>
    </row>
    <row r="34" spans="1:4" ht="18" customHeight="1">
      <c r="A34" s="68"/>
      <c r="B34" s="68"/>
      <c r="C34" s="68"/>
      <c r="D34" s="68"/>
    </row>
    <row r="35" spans="1:2" ht="18" customHeight="1">
      <c r="A35" s="3"/>
      <c r="B35" s="3"/>
    </row>
    <row r="36" spans="1:2" ht="18" customHeight="1">
      <c r="A36" s="3"/>
      <c r="B36" s="3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41" spans="1:2" ht="15.75">
      <c r="A41" s="3"/>
      <c r="B41" s="3"/>
    </row>
    <row r="42" spans="1:2" ht="15.75">
      <c r="A42" s="3"/>
      <c r="B42" s="3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46" spans="1:2" ht="15.75">
      <c r="A46" s="3"/>
      <c r="B46" s="3"/>
    </row>
    <row r="47" spans="1:2" ht="15.75">
      <c r="A47" s="3"/>
      <c r="B47" s="3"/>
    </row>
    <row r="48" spans="1:2" ht="15.75">
      <c r="A48" s="3"/>
      <c r="B48" s="3"/>
    </row>
    <row r="49" spans="1:2" ht="15.75">
      <c r="A49" s="3"/>
      <c r="B49" s="3"/>
    </row>
    <row r="50" spans="1:2" ht="15.75">
      <c r="A50" s="3"/>
      <c r="B50" s="3"/>
    </row>
  </sheetData>
  <mergeCells count="21">
    <mergeCell ref="A15:D15"/>
    <mergeCell ref="B17:D17"/>
    <mergeCell ref="A16:D16"/>
    <mergeCell ref="A20:A21"/>
    <mergeCell ref="B20:B21"/>
    <mergeCell ref="D20:D21"/>
    <mergeCell ref="A2:D7"/>
    <mergeCell ref="A1:D1"/>
    <mergeCell ref="A11:D11"/>
    <mergeCell ref="A13:D13"/>
    <mergeCell ref="A8:D10"/>
    <mergeCell ref="A28:D31"/>
    <mergeCell ref="A14:D14"/>
    <mergeCell ref="A12:D12"/>
    <mergeCell ref="A27:D27"/>
    <mergeCell ref="A24:D24"/>
    <mergeCell ref="B18:D18"/>
    <mergeCell ref="B19:D19"/>
    <mergeCell ref="A22:A23"/>
    <mergeCell ref="B22:B23"/>
    <mergeCell ref="D22:D23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C19">
      <selection activeCell="P43" sqref="P43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5.75">
      <c r="A1" s="357" t="s">
        <v>393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12" customHeight="1">
      <c r="A2" s="322" t="s">
        <v>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2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ht="12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ht="12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4" ht="12" customHeight="1" thickBo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4" ht="19.5" thickTop="1">
      <c r="A7" s="418" t="s">
        <v>222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20"/>
    </row>
    <row r="8" spans="1:14" ht="15.75">
      <c r="A8" s="421" t="s">
        <v>394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3"/>
    </row>
    <row r="9" spans="1:14" ht="12.75">
      <c r="A9" s="427"/>
      <c r="B9" s="391"/>
      <c r="C9" s="384"/>
      <c r="D9" s="385"/>
      <c r="E9" s="385"/>
      <c r="F9" s="385"/>
      <c r="G9" s="385"/>
      <c r="H9" s="385"/>
      <c r="I9" s="385"/>
      <c r="J9" s="391"/>
      <c r="K9" s="394"/>
      <c r="L9" s="384"/>
      <c r="M9" s="385"/>
      <c r="N9" s="386"/>
    </row>
    <row r="10" spans="1:14" ht="15.75">
      <c r="A10" s="376"/>
      <c r="B10" s="392"/>
      <c r="C10" s="424" t="s">
        <v>7</v>
      </c>
      <c r="D10" s="356"/>
      <c r="E10" s="425"/>
      <c r="F10" s="425"/>
      <c r="G10" s="425"/>
      <c r="H10" s="425"/>
      <c r="I10" s="425"/>
      <c r="J10" s="426"/>
      <c r="K10" s="395"/>
      <c r="L10" s="387"/>
      <c r="M10" s="377"/>
      <c r="N10" s="378"/>
    </row>
    <row r="11" spans="1:14" ht="12" customHeight="1">
      <c r="A11" s="376"/>
      <c r="B11" s="392"/>
      <c r="C11" s="382"/>
      <c r="D11" s="383"/>
      <c r="E11" s="383"/>
      <c r="F11" s="383"/>
      <c r="G11" s="383"/>
      <c r="H11" s="383"/>
      <c r="I11" s="383"/>
      <c r="J11" s="371"/>
      <c r="K11" s="395"/>
      <c r="L11" s="387"/>
      <c r="M11" s="377"/>
      <c r="N11" s="378"/>
    </row>
    <row r="12" spans="1:14" ht="15.75">
      <c r="A12" s="376"/>
      <c r="B12" s="392"/>
      <c r="C12" s="362" t="s">
        <v>8</v>
      </c>
      <c r="D12" s="363"/>
      <c r="E12" s="362" t="s">
        <v>9</v>
      </c>
      <c r="F12" s="415"/>
      <c r="G12" s="390"/>
      <c r="H12" s="391"/>
      <c r="I12" s="390"/>
      <c r="J12" s="391"/>
      <c r="K12" s="395"/>
      <c r="L12" s="360" t="s">
        <v>152</v>
      </c>
      <c r="M12" s="364"/>
      <c r="N12" s="372"/>
    </row>
    <row r="13" spans="1:14" ht="15.75">
      <c r="A13" s="366" t="s">
        <v>131</v>
      </c>
      <c r="B13" s="367"/>
      <c r="C13" s="360" t="s">
        <v>10</v>
      </c>
      <c r="D13" s="361"/>
      <c r="E13" s="416"/>
      <c r="F13" s="417"/>
      <c r="G13" s="387"/>
      <c r="H13" s="392"/>
      <c r="I13" s="387"/>
      <c r="J13" s="392"/>
      <c r="K13" s="395"/>
      <c r="L13" s="373" t="s">
        <v>130</v>
      </c>
      <c r="M13" s="374"/>
      <c r="N13" s="375"/>
    </row>
    <row r="14" spans="1:14" ht="15.75">
      <c r="A14" s="366" t="s">
        <v>132</v>
      </c>
      <c r="B14" s="367"/>
      <c r="C14" s="360" t="s">
        <v>13</v>
      </c>
      <c r="D14" s="361"/>
      <c r="E14" s="362" t="s">
        <v>14</v>
      </c>
      <c r="F14" s="363"/>
      <c r="G14" s="360" t="s">
        <v>11</v>
      </c>
      <c r="H14" s="361"/>
      <c r="I14" s="364" t="s">
        <v>12</v>
      </c>
      <c r="J14" s="365"/>
      <c r="K14" s="36" t="s">
        <v>133</v>
      </c>
      <c r="L14" s="388"/>
      <c r="M14" s="377"/>
      <c r="N14" s="378"/>
    </row>
    <row r="15" spans="1:14" ht="16.5">
      <c r="A15" s="366" t="s">
        <v>31</v>
      </c>
      <c r="B15" s="367"/>
      <c r="C15" s="370"/>
      <c r="D15" s="371"/>
      <c r="E15" s="368" t="s">
        <v>15</v>
      </c>
      <c r="F15" s="369"/>
      <c r="G15" s="370"/>
      <c r="H15" s="371"/>
      <c r="I15" s="370"/>
      <c r="J15" s="393"/>
      <c r="K15" s="36" t="s">
        <v>153</v>
      </c>
      <c r="L15" s="382"/>
      <c r="M15" s="383"/>
      <c r="N15" s="389"/>
    </row>
    <row r="16" spans="1:14" ht="13.5" thickBot="1">
      <c r="A16" s="397"/>
      <c r="B16" s="398"/>
      <c r="C16" s="37" t="s">
        <v>16</v>
      </c>
      <c r="D16" s="37" t="s">
        <v>17</v>
      </c>
      <c r="E16" s="37" t="s">
        <v>16</v>
      </c>
      <c r="F16" s="37" t="s">
        <v>17</v>
      </c>
      <c r="G16" s="37" t="s">
        <v>16</v>
      </c>
      <c r="H16" s="37" t="s">
        <v>17</v>
      </c>
      <c r="I16" s="37" t="s">
        <v>16</v>
      </c>
      <c r="J16" s="38" t="s">
        <v>17</v>
      </c>
      <c r="K16" s="39"/>
      <c r="L16" s="37" t="s">
        <v>16</v>
      </c>
      <c r="M16" s="37" t="s">
        <v>17</v>
      </c>
      <c r="N16" s="40" t="s">
        <v>3</v>
      </c>
    </row>
    <row r="17" spans="1:14" ht="12.75">
      <c r="A17" s="379" t="s">
        <v>150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1"/>
    </row>
    <row r="18" spans="1:14" ht="12.75">
      <c r="A18" s="151" t="s">
        <v>18</v>
      </c>
      <c r="B18" s="152"/>
      <c r="C18" s="153"/>
      <c r="D18" s="154">
        <v>4</v>
      </c>
      <c r="E18" s="155"/>
      <c r="F18" s="154">
        <v>3</v>
      </c>
      <c r="G18" s="155"/>
      <c r="H18" s="154">
        <v>3</v>
      </c>
      <c r="I18" s="156"/>
      <c r="J18" s="157">
        <v>10</v>
      </c>
      <c r="K18" s="158"/>
      <c r="L18" s="155"/>
      <c r="M18" s="159">
        <v>77.4</v>
      </c>
      <c r="N18" s="160"/>
    </row>
    <row r="19" spans="1:14" ht="12.75">
      <c r="A19" s="151" t="s">
        <v>19</v>
      </c>
      <c r="B19" s="152"/>
      <c r="C19" s="153"/>
      <c r="D19" s="154">
        <v>1</v>
      </c>
      <c r="E19" s="155"/>
      <c r="F19" s="154">
        <v>4</v>
      </c>
      <c r="G19" s="155"/>
      <c r="H19" s="154">
        <v>6</v>
      </c>
      <c r="I19" s="156"/>
      <c r="J19" s="157">
        <v>11</v>
      </c>
      <c r="K19" s="161"/>
      <c r="L19" s="155"/>
      <c r="M19" s="162">
        <v>88.7</v>
      </c>
      <c r="N19" s="160"/>
    </row>
    <row r="20" spans="1:14" ht="12.75">
      <c r="A20" s="151" t="s">
        <v>20</v>
      </c>
      <c r="B20" s="152"/>
      <c r="C20" s="153"/>
      <c r="D20" s="163">
        <v>2</v>
      </c>
      <c r="E20" s="155"/>
      <c r="F20" s="163">
        <v>0</v>
      </c>
      <c r="G20" s="155"/>
      <c r="H20" s="163">
        <v>0</v>
      </c>
      <c r="I20" s="156"/>
      <c r="J20" s="157">
        <v>2</v>
      </c>
      <c r="K20" s="164"/>
      <c r="L20" s="155"/>
      <c r="M20" s="163">
        <v>1.96</v>
      </c>
      <c r="N20" s="160"/>
    </row>
    <row r="21" spans="1:14" ht="13.5" thickBot="1">
      <c r="A21" s="165" t="s">
        <v>21</v>
      </c>
      <c r="B21" s="166"/>
      <c r="C21" s="167">
        <f aca="true" t="shared" si="0" ref="C21:M21">SUM(C18:C20)</f>
        <v>0</v>
      </c>
      <c r="D21" s="168">
        <f t="shared" si="0"/>
        <v>7</v>
      </c>
      <c r="E21" s="167">
        <f t="shared" si="0"/>
        <v>0</v>
      </c>
      <c r="F21" s="167">
        <f t="shared" si="0"/>
        <v>7</v>
      </c>
      <c r="G21" s="167">
        <f t="shared" si="0"/>
        <v>0</v>
      </c>
      <c r="H21" s="167">
        <f t="shared" si="0"/>
        <v>9</v>
      </c>
      <c r="I21" s="167">
        <f t="shared" si="0"/>
        <v>0</v>
      </c>
      <c r="J21" s="167">
        <f t="shared" si="0"/>
        <v>23</v>
      </c>
      <c r="K21" s="167">
        <f>+D21+F21+H21</f>
        <v>23</v>
      </c>
      <c r="L21" s="167">
        <f t="shared" si="0"/>
        <v>0</v>
      </c>
      <c r="M21" s="167">
        <f t="shared" si="0"/>
        <v>168.06000000000003</v>
      </c>
      <c r="N21" s="169">
        <f>SUM(L21:M21)</f>
        <v>168.06000000000003</v>
      </c>
    </row>
    <row r="22" spans="1:14" ht="13.5" thickTop="1">
      <c r="A22" s="412" t="s">
        <v>151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4"/>
    </row>
    <row r="23" spans="1:14" ht="12.75">
      <c r="A23" s="151" t="s">
        <v>18</v>
      </c>
      <c r="B23" s="152"/>
      <c r="C23" s="170"/>
      <c r="D23" s="171">
        <v>5</v>
      </c>
      <c r="E23" s="155"/>
      <c r="F23" s="171">
        <v>3</v>
      </c>
      <c r="G23" s="155"/>
      <c r="H23" s="171">
        <v>1</v>
      </c>
      <c r="I23" s="156"/>
      <c r="J23" s="157">
        <v>9</v>
      </c>
      <c r="K23" s="172"/>
      <c r="L23" s="155"/>
      <c r="M23" s="171">
        <v>341.11</v>
      </c>
      <c r="N23" s="160"/>
    </row>
    <row r="24" spans="1:14" ht="12.75">
      <c r="A24" s="151" t="s">
        <v>19</v>
      </c>
      <c r="B24" s="152"/>
      <c r="C24" s="153"/>
      <c r="D24" s="154">
        <v>11</v>
      </c>
      <c r="E24" s="155"/>
      <c r="F24" s="154">
        <v>4</v>
      </c>
      <c r="G24" s="155"/>
      <c r="H24" s="154">
        <v>3</v>
      </c>
      <c r="I24" s="156"/>
      <c r="J24" s="157">
        <v>18</v>
      </c>
      <c r="K24" s="161"/>
      <c r="L24" s="155"/>
      <c r="M24" s="154">
        <v>1124</v>
      </c>
      <c r="N24" s="160"/>
    </row>
    <row r="25" spans="1:14" ht="12.75">
      <c r="A25" s="151" t="s">
        <v>20</v>
      </c>
      <c r="B25" s="152"/>
      <c r="C25" s="153"/>
      <c r="D25" s="163"/>
      <c r="E25" s="155"/>
      <c r="F25" s="163"/>
      <c r="G25" s="155"/>
      <c r="H25" s="163"/>
      <c r="I25" s="156"/>
      <c r="J25" s="157"/>
      <c r="K25" s="164"/>
      <c r="L25" s="155"/>
      <c r="M25" s="163"/>
      <c r="N25" s="160"/>
    </row>
    <row r="26" spans="1:14" ht="13.5" thickBot="1">
      <c r="A26" s="165" t="s">
        <v>21</v>
      </c>
      <c r="B26" s="166"/>
      <c r="C26" s="167">
        <f aca="true" t="shared" si="1" ref="C26:M26">SUM(C23:C25)</f>
        <v>0</v>
      </c>
      <c r="D26" s="173">
        <f t="shared" si="1"/>
        <v>16</v>
      </c>
      <c r="E26" s="173">
        <f t="shared" si="1"/>
        <v>0</v>
      </c>
      <c r="F26" s="173">
        <f t="shared" si="1"/>
        <v>7</v>
      </c>
      <c r="G26" s="173">
        <f t="shared" si="1"/>
        <v>0</v>
      </c>
      <c r="H26" s="173">
        <f t="shared" si="1"/>
        <v>4</v>
      </c>
      <c r="I26" s="173">
        <f t="shared" si="1"/>
        <v>0</v>
      </c>
      <c r="J26" s="173">
        <f t="shared" si="1"/>
        <v>27</v>
      </c>
      <c r="K26" s="173">
        <f>+D26+F26+H26</f>
        <v>27</v>
      </c>
      <c r="L26" s="173">
        <f t="shared" si="1"/>
        <v>0</v>
      </c>
      <c r="M26" s="167">
        <f t="shared" si="1"/>
        <v>1465.1100000000001</v>
      </c>
      <c r="N26" s="169">
        <f>SUM(L26:M26)</f>
        <v>1465.1100000000001</v>
      </c>
    </row>
    <row r="27" spans="1:14" ht="16.5" thickTop="1">
      <c r="A27" s="412" t="s">
        <v>154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4"/>
    </row>
    <row r="28" spans="1:14" ht="12.75">
      <c r="A28" s="151" t="s">
        <v>18</v>
      </c>
      <c r="B28" s="174"/>
      <c r="C28" s="155"/>
      <c r="D28" s="171"/>
      <c r="E28" s="155"/>
      <c r="F28" s="171"/>
      <c r="G28" s="155"/>
      <c r="H28" s="171"/>
      <c r="I28" s="156"/>
      <c r="J28" s="157"/>
      <c r="K28" s="172"/>
      <c r="L28" s="155"/>
      <c r="M28" s="171">
        <f>+M18+M23</f>
        <v>418.51</v>
      </c>
      <c r="N28" s="160"/>
    </row>
    <row r="29" spans="1:14" ht="12.75">
      <c r="A29" s="151" t="s">
        <v>19</v>
      </c>
      <c r="B29" s="175"/>
      <c r="C29" s="155"/>
      <c r="D29" s="154"/>
      <c r="E29" s="155"/>
      <c r="F29" s="154"/>
      <c r="G29" s="155"/>
      <c r="H29" s="154"/>
      <c r="I29" s="156"/>
      <c r="J29" s="157"/>
      <c r="K29" s="161"/>
      <c r="L29" s="155"/>
      <c r="M29" s="154">
        <f>+M19+M24</f>
        <v>1212.7</v>
      </c>
      <c r="N29" s="160"/>
    </row>
    <row r="30" spans="1:14" ht="12.75">
      <c r="A30" s="151" t="s">
        <v>20</v>
      </c>
      <c r="B30" s="175"/>
      <c r="C30" s="155"/>
      <c r="D30" s="163"/>
      <c r="E30" s="155"/>
      <c r="F30" s="163"/>
      <c r="G30" s="155"/>
      <c r="H30" s="163"/>
      <c r="I30" s="156"/>
      <c r="J30" s="157"/>
      <c r="K30" s="164"/>
      <c r="L30" s="155"/>
      <c r="M30" s="163">
        <f>+M20+M25</f>
        <v>1.96</v>
      </c>
      <c r="N30" s="160"/>
    </row>
    <row r="31" spans="1:14" ht="13.5" thickBot="1">
      <c r="A31" s="165" t="s">
        <v>22</v>
      </c>
      <c r="B31" s="176"/>
      <c r="C31" s="167">
        <f aca="true" t="shared" si="2" ref="C31:M31">SUM(C28:C30)</f>
        <v>0</v>
      </c>
      <c r="D31" s="167">
        <f>+D21+D26</f>
        <v>23</v>
      </c>
      <c r="E31" s="167">
        <f t="shared" si="2"/>
        <v>0</v>
      </c>
      <c r="F31" s="167">
        <f>+F21+F26</f>
        <v>14</v>
      </c>
      <c r="G31" s="167">
        <f t="shared" si="2"/>
        <v>0</v>
      </c>
      <c r="H31" s="167">
        <f>+H21+H26</f>
        <v>13</v>
      </c>
      <c r="I31" s="167">
        <f t="shared" si="2"/>
        <v>0</v>
      </c>
      <c r="J31" s="167">
        <f t="shared" si="2"/>
        <v>0</v>
      </c>
      <c r="K31" s="167">
        <f>+K21+K26</f>
        <v>50</v>
      </c>
      <c r="L31" s="167">
        <f t="shared" si="2"/>
        <v>0</v>
      </c>
      <c r="M31" s="167">
        <f t="shared" si="2"/>
        <v>1633.17</v>
      </c>
      <c r="N31" s="177">
        <f>+N21+N26</f>
        <v>1633.17</v>
      </c>
    </row>
    <row r="32" spans="1:14" ht="13.5" thickTop="1">
      <c r="A32" s="399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1"/>
    </row>
    <row r="33" spans="1:14" ht="13.5" thickBot="1">
      <c r="A33" s="30" t="s">
        <v>23</v>
      </c>
      <c r="B33" s="31"/>
      <c r="C33" s="31"/>
      <c r="D33" s="31"/>
      <c r="E33" s="31"/>
      <c r="F33" s="31"/>
      <c r="G33" s="31"/>
      <c r="H33" s="41"/>
      <c r="I33" s="41"/>
      <c r="J33" s="41"/>
      <c r="K33" s="72">
        <v>1</v>
      </c>
      <c r="L33" s="396"/>
      <c r="M33" s="377"/>
      <c r="N33" s="378"/>
    </row>
    <row r="34" spans="1:14" ht="12.75">
      <c r="A34" s="376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8"/>
    </row>
    <row r="35" spans="1:14" ht="13.5" thickBot="1">
      <c r="A35" s="30" t="s">
        <v>24</v>
      </c>
      <c r="B35" s="31"/>
      <c r="C35" s="31"/>
      <c r="D35" s="31"/>
      <c r="E35" s="31"/>
      <c r="F35" s="31"/>
      <c r="G35" s="31"/>
      <c r="H35" s="41"/>
      <c r="I35" s="41"/>
      <c r="J35" s="41"/>
      <c r="K35" s="72">
        <v>3266</v>
      </c>
      <c r="L35" s="396"/>
      <c r="M35" s="377"/>
      <c r="N35" s="378"/>
    </row>
    <row r="36" spans="1:14" ht="12.75">
      <c r="A36" s="376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8"/>
    </row>
    <row r="37" spans="1:14" ht="16.5" thickBot="1">
      <c r="A37" s="30" t="s">
        <v>25</v>
      </c>
      <c r="B37" s="31"/>
      <c r="C37" s="31"/>
      <c r="D37" s="31"/>
      <c r="E37" s="31"/>
      <c r="F37" s="31"/>
      <c r="G37" s="31"/>
      <c r="H37" s="72"/>
      <c r="I37" s="396"/>
      <c r="J37" s="377"/>
      <c r="K37" s="41" t="s">
        <v>155</v>
      </c>
      <c r="L37" s="41"/>
      <c r="M37" s="41"/>
      <c r="N37" s="89"/>
    </row>
    <row r="38" spans="1:14" ht="12.75">
      <c r="A38" s="376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8"/>
    </row>
    <row r="39" spans="1:14" ht="16.5" thickBot="1">
      <c r="A39" s="30" t="s">
        <v>26</v>
      </c>
      <c r="B39" s="31"/>
      <c r="C39" s="31"/>
      <c r="D39" s="31"/>
      <c r="E39" s="31"/>
      <c r="F39" s="31"/>
      <c r="G39" s="31"/>
      <c r="H39" s="72"/>
      <c r="I39" s="396"/>
      <c r="J39" s="396"/>
      <c r="K39" s="41" t="s">
        <v>155</v>
      </c>
      <c r="L39" s="41"/>
      <c r="M39" s="41"/>
      <c r="N39" s="89">
        <v>125</v>
      </c>
    </row>
    <row r="40" spans="1:14" ht="13.5" thickBot="1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4"/>
    </row>
    <row r="41" spans="1:14" ht="13.5" thickTop="1">
      <c r="A41" s="405" t="s">
        <v>156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7"/>
    </row>
    <row r="42" spans="1:14" ht="12.75">
      <c r="A42" s="408" t="s">
        <v>157</v>
      </c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10"/>
    </row>
    <row r="43" spans="1:14" ht="12.75">
      <c r="A43" s="411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10"/>
    </row>
    <row r="44" spans="1:14" ht="12.75">
      <c r="A44" s="431" t="s">
        <v>158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10"/>
    </row>
    <row r="45" spans="1:14" ht="12.75">
      <c r="A45" s="431" t="s">
        <v>159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10"/>
    </row>
    <row r="46" spans="1:14" ht="12.75">
      <c r="A46" s="411" t="s">
        <v>27</v>
      </c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10"/>
    </row>
    <row r="47" spans="1:14" ht="12.75">
      <c r="A47" s="42" t="s">
        <v>160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</row>
    <row r="48" spans="1:14" ht="12.75">
      <c r="A48" s="411" t="s">
        <v>161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10"/>
    </row>
    <row r="49" spans="1:14" ht="12.75">
      <c r="A49" s="42" t="s">
        <v>162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</row>
    <row r="50" spans="1:14" ht="13.5" thickBot="1">
      <c r="A50" s="428" t="s">
        <v>163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30"/>
    </row>
    <row r="51" spans="1:14" ht="12" customHeight="1" thickTop="1">
      <c r="A51" s="358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</row>
  </sheetData>
  <mergeCells count="51">
    <mergeCell ref="A50:N50"/>
    <mergeCell ref="A44:N44"/>
    <mergeCell ref="A43:N43"/>
    <mergeCell ref="A45:N45"/>
    <mergeCell ref="A1:N1"/>
    <mergeCell ref="A22:N22"/>
    <mergeCell ref="A27:N27"/>
    <mergeCell ref="E12:F13"/>
    <mergeCell ref="A7:N7"/>
    <mergeCell ref="A8:N8"/>
    <mergeCell ref="C10:J10"/>
    <mergeCell ref="C9:J9"/>
    <mergeCell ref="A9:B12"/>
    <mergeCell ref="A13:B13"/>
    <mergeCell ref="A41:N41"/>
    <mergeCell ref="A42:N42"/>
    <mergeCell ref="A46:N46"/>
    <mergeCell ref="A48:N48"/>
    <mergeCell ref="A38:N38"/>
    <mergeCell ref="A40:N40"/>
    <mergeCell ref="I37:J37"/>
    <mergeCell ref="I39:J39"/>
    <mergeCell ref="L33:N33"/>
    <mergeCell ref="L35:N35"/>
    <mergeCell ref="A16:B16"/>
    <mergeCell ref="A32:N32"/>
    <mergeCell ref="A34:N34"/>
    <mergeCell ref="A36:N36"/>
    <mergeCell ref="A17:N17"/>
    <mergeCell ref="C11:J11"/>
    <mergeCell ref="L9:N11"/>
    <mergeCell ref="L14:N15"/>
    <mergeCell ref="G15:H15"/>
    <mergeCell ref="G12:H13"/>
    <mergeCell ref="I12:J13"/>
    <mergeCell ref="I15:J15"/>
    <mergeCell ref="K9:K13"/>
    <mergeCell ref="L12:N12"/>
    <mergeCell ref="C12:D12"/>
    <mergeCell ref="L13:N13"/>
    <mergeCell ref="C13:D13"/>
    <mergeCell ref="A2:N6"/>
    <mergeCell ref="A51:N51"/>
    <mergeCell ref="C14:D14"/>
    <mergeCell ref="E14:F14"/>
    <mergeCell ref="I14:J14"/>
    <mergeCell ref="A15:B15"/>
    <mergeCell ref="A14:B14"/>
    <mergeCell ref="G14:H14"/>
    <mergeCell ref="E15:F15"/>
    <mergeCell ref="C15:D15"/>
  </mergeCells>
  <printOptions/>
  <pageMargins left="0.85" right="0.85" top="0.75" bottom="0.75" header="0.5" footer="0.5"/>
  <pageSetup horizontalDpi="300" verticalDpi="300" orientation="portrait" r:id="rId1"/>
  <headerFooter alignWithMargins="0">
    <oddFooter>&amp;C&amp;"Times New Roman,Bold"&amp;12T-2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8">
      <selection activeCell="P38" sqref="P38"/>
    </sheetView>
  </sheetViews>
  <sheetFormatPr defaultColWidth="9.140625" defaultRowHeight="12.75"/>
  <cols>
    <col min="1" max="1" width="16.7109375" style="0" customWidth="1"/>
    <col min="2" max="13" width="6.7109375" style="0" customWidth="1"/>
  </cols>
  <sheetData>
    <row r="1" spans="1:13" ht="12.75" customHeight="1">
      <c r="A1" s="432" t="s">
        <v>393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12.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3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</row>
    <row r="5" spans="1:13" ht="12.75">
      <c r="A5" s="439" t="s">
        <v>28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</row>
    <row r="6" spans="1:13" ht="12.75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</row>
    <row r="7" spans="1:13" ht="13.5" thickBot="1">
      <c r="A7" s="403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</row>
    <row r="8" spans="1:13" ht="21" thickTop="1">
      <c r="A8" s="433" t="s">
        <v>223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5"/>
    </row>
    <row r="9" spans="1:13" ht="19.5" thickBot="1">
      <c r="A9" s="436" t="s">
        <v>394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8"/>
    </row>
    <row r="10" spans="1:13" ht="12" customHeight="1">
      <c r="A10" s="453"/>
      <c r="B10" s="450" t="s">
        <v>1</v>
      </c>
      <c r="C10" s="451"/>
      <c r="D10" s="452"/>
      <c r="E10" s="450" t="s">
        <v>2</v>
      </c>
      <c r="F10" s="451"/>
      <c r="G10" s="452"/>
      <c r="H10" s="450" t="s">
        <v>29</v>
      </c>
      <c r="I10" s="451"/>
      <c r="J10" s="452"/>
      <c r="K10" s="450" t="s">
        <v>12</v>
      </c>
      <c r="L10" s="451"/>
      <c r="M10" s="455"/>
    </row>
    <row r="11" spans="1:13" ht="12.75" customHeight="1">
      <c r="A11" s="454"/>
      <c r="B11" s="387"/>
      <c r="C11" s="377"/>
      <c r="D11" s="392"/>
      <c r="E11" s="387"/>
      <c r="F11" s="377"/>
      <c r="G11" s="392"/>
      <c r="H11" s="387"/>
      <c r="I11" s="377"/>
      <c r="J11" s="392"/>
      <c r="K11" s="387"/>
      <c r="L11" s="377"/>
      <c r="M11" s="378"/>
    </row>
    <row r="12" spans="1:13" ht="15" customHeight="1">
      <c r="A12" s="28" t="s">
        <v>30</v>
      </c>
      <c r="B12" s="457" t="s">
        <v>4</v>
      </c>
      <c r="C12" s="458"/>
      <c r="D12" s="417"/>
      <c r="E12" s="440" t="s">
        <v>4</v>
      </c>
      <c r="F12" s="441"/>
      <c r="G12" s="442"/>
      <c r="H12" s="440" t="s">
        <v>31</v>
      </c>
      <c r="I12" s="441"/>
      <c r="J12" s="442"/>
      <c r="K12" s="382"/>
      <c r="L12" s="383"/>
      <c r="M12" s="389"/>
    </row>
    <row r="13" spans="1:13" ht="16.5">
      <c r="A13" s="28" t="s">
        <v>32</v>
      </c>
      <c r="B13" s="20" t="s">
        <v>33</v>
      </c>
      <c r="C13" s="21"/>
      <c r="D13" s="22"/>
      <c r="E13" s="20" t="s">
        <v>33</v>
      </c>
      <c r="F13" s="21"/>
      <c r="G13" s="21"/>
      <c r="H13" s="20" t="s">
        <v>33</v>
      </c>
      <c r="I13" s="21"/>
      <c r="J13" s="21"/>
      <c r="K13" s="20" t="s">
        <v>33</v>
      </c>
      <c r="L13" s="21"/>
      <c r="M13" s="23"/>
    </row>
    <row r="14" spans="1:13" ht="18" thickBot="1">
      <c r="A14" s="24"/>
      <c r="B14" s="25" t="s">
        <v>36</v>
      </c>
      <c r="C14" s="25" t="s">
        <v>34</v>
      </c>
      <c r="D14" s="26" t="s">
        <v>35</v>
      </c>
      <c r="E14" s="25" t="s">
        <v>36</v>
      </c>
      <c r="F14" s="25" t="s">
        <v>34</v>
      </c>
      <c r="G14" s="26" t="s">
        <v>134</v>
      </c>
      <c r="H14" s="25" t="s">
        <v>36</v>
      </c>
      <c r="I14" s="25" t="s">
        <v>34</v>
      </c>
      <c r="J14" s="26" t="s">
        <v>35</v>
      </c>
      <c r="K14" s="25" t="s">
        <v>36</v>
      </c>
      <c r="L14" s="25" t="s">
        <v>34</v>
      </c>
      <c r="M14" s="27" t="s">
        <v>35</v>
      </c>
    </row>
    <row r="15" spans="1:13" ht="12.75">
      <c r="A15" s="18"/>
      <c r="B15" s="90"/>
      <c r="C15" s="90"/>
      <c r="D15" s="91"/>
      <c r="E15" s="90"/>
      <c r="F15" s="90"/>
      <c r="G15" s="91"/>
      <c r="H15" s="90"/>
      <c r="I15" s="90"/>
      <c r="J15" s="91"/>
      <c r="K15" s="90"/>
      <c r="L15" s="90"/>
      <c r="M15" s="92"/>
    </row>
    <row r="16" spans="1:13" ht="12.75">
      <c r="A16" s="18" t="s">
        <v>183</v>
      </c>
      <c r="B16" s="93">
        <v>0</v>
      </c>
      <c r="C16" s="93">
        <v>0</v>
      </c>
      <c r="D16" s="94"/>
      <c r="E16" s="93">
        <v>0</v>
      </c>
      <c r="F16" s="93">
        <v>0</v>
      </c>
      <c r="G16" s="94"/>
      <c r="H16" s="93">
        <v>0</v>
      </c>
      <c r="I16" s="93">
        <v>0</v>
      </c>
      <c r="J16" s="94"/>
      <c r="K16" s="95">
        <v>0</v>
      </c>
      <c r="L16" s="95">
        <v>0</v>
      </c>
      <c r="M16" s="96">
        <v>0</v>
      </c>
    </row>
    <row r="17" spans="1:13" ht="12.75">
      <c r="A17" s="18"/>
      <c r="B17" s="90"/>
      <c r="C17" s="90"/>
      <c r="D17" s="91"/>
      <c r="E17" s="90"/>
      <c r="F17" s="90"/>
      <c r="G17" s="91"/>
      <c r="H17" s="90"/>
      <c r="I17" s="90"/>
      <c r="J17" s="91"/>
      <c r="K17" s="90"/>
      <c r="L17" s="90"/>
      <c r="M17" s="92"/>
    </row>
    <row r="18" spans="1:13" ht="15.75">
      <c r="A18" s="18" t="s">
        <v>227</v>
      </c>
      <c r="B18" s="90">
        <v>2</v>
      </c>
      <c r="C18" s="90">
        <v>1</v>
      </c>
      <c r="D18" s="91">
        <v>1818.6</v>
      </c>
      <c r="E18" s="90">
        <v>3</v>
      </c>
      <c r="F18" s="90">
        <v>1</v>
      </c>
      <c r="G18" s="182">
        <v>352</v>
      </c>
      <c r="H18" s="90">
        <v>0</v>
      </c>
      <c r="I18" s="90">
        <v>0</v>
      </c>
      <c r="J18" s="91"/>
      <c r="K18" s="90">
        <f>+B18+E18</f>
        <v>5</v>
      </c>
      <c r="L18" s="90">
        <f>+C18+F18</f>
        <v>2</v>
      </c>
      <c r="M18" s="92">
        <f>+D18+G18+J18</f>
        <v>2170.6</v>
      </c>
    </row>
    <row r="19" spans="1:13" ht="12.75">
      <c r="A19" s="18"/>
      <c r="B19" s="90"/>
      <c r="C19" s="90"/>
      <c r="D19" s="91"/>
      <c r="E19" s="90"/>
      <c r="F19" s="90"/>
      <c r="H19" s="90"/>
      <c r="I19" s="90"/>
      <c r="J19" s="91"/>
      <c r="K19" s="90"/>
      <c r="L19" s="90"/>
      <c r="M19" s="92"/>
    </row>
    <row r="20" spans="1:15" ht="12.75">
      <c r="A20" s="18" t="s">
        <v>184</v>
      </c>
      <c r="B20" s="93">
        <v>2</v>
      </c>
      <c r="C20" s="93">
        <v>0</v>
      </c>
      <c r="D20" s="94">
        <v>0</v>
      </c>
      <c r="E20" s="93">
        <v>1</v>
      </c>
      <c r="F20" s="97">
        <v>4</v>
      </c>
      <c r="G20" s="309">
        <v>818.3</v>
      </c>
      <c r="H20" s="93">
        <v>0</v>
      </c>
      <c r="I20" s="93">
        <v>0</v>
      </c>
      <c r="J20" s="94"/>
      <c r="K20" s="90">
        <f>+B20+E20+H20</f>
        <v>3</v>
      </c>
      <c r="L20" s="90">
        <f>+C20+F20+I20</f>
        <v>4</v>
      </c>
      <c r="M20" s="298">
        <f>+D20+G20+J20</f>
        <v>818.3</v>
      </c>
      <c r="N20" s="298"/>
      <c r="O20" s="248"/>
    </row>
    <row r="21" spans="1:15" ht="12.75">
      <c r="A21" s="18"/>
      <c r="B21" s="90"/>
      <c r="C21" s="90"/>
      <c r="D21" s="98"/>
      <c r="E21" s="90"/>
      <c r="F21" s="90"/>
      <c r="G21" s="99"/>
      <c r="H21" s="90"/>
      <c r="I21" s="90"/>
      <c r="J21" s="98"/>
      <c r="K21" s="90"/>
      <c r="L21" s="90"/>
      <c r="M21" s="299"/>
      <c r="N21" s="298"/>
      <c r="O21" s="248"/>
    </row>
    <row r="22" spans="1:13" ht="12.75">
      <c r="A22" s="18" t="s">
        <v>185</v>
      </c>
      <c r="B22" s="93">
        <v>0</v>
      </c>
      <c r="C22" s="93">
        <v>0</v>
      </c>
      <c r="D22" s="98"/>
      <c r="E22" s="93">
        <v>0</v>
      </c>
      <c r="F22" s="93">
        <v>4</v>
      </c>
      <c r="G22" s="99"/>
      <c r="H22" s="93">
        <v>0</v>
      </c>
      <c r="I22" s="93">
        <v>0</v>
      </c>
      <c r="J22" s="98"/>
      <c r="K22" s="90">
        <f>+B22+E22+H22</f>
        <v>0</v>
      </c>
      <c r="L22" s="90">
        <f>+C22+F22+I22</f>
        <v>4</v>
      </c>
      <c r="M22" s="100"/>
    </row>
    <row r="23" spans="1:14" ht="12.75">
      <c r="A23" s="19" t="s">
        <v>37</v>
      </c>
      <c r="B23" s="90"/>
      <c r="C23" s="90"/>
      <c r="D23" s="98"/>
      <c r="E23" s="90"/>
      <c r="F23" s="90"/>
      <c r="G23" s="99"/>
      <c r="H23" s="90"/>
      <c r="I23" s="90"/>
      <c r="J23" s="98"/>
      <c r="K23" s="90"/>
      <c r="L23" s="90"/>
      <c r="M23" s="100"/>
      <c r="N23" s="181"/>
    </row>
    <row r="24" spans="1:13" ht="12.75">
      <c r="A24" s="19" t="s">
        <v>38</v>
      </c>
      <c r="B24" s="90"/>
      <c r="C24" s="90"/>
      <c r="D24" s="98"/>
      <c r="E24" s="90"/>
      <c r="F24" s="90"/>
      <c r="G24" s="99"/>
      <c r="H24" s="90"/>
      <c r="I24" s="90"/>
      <c r="J24" s="98"/>
      <c r="K24" s="90"/>
      <c r="L24" s="90"/>
      <c r="M24" s="100"/>
    </row>
    <row r="25" spans="1:13" ht="12.75">
      <c r="A25" s="18"/>
      <c r="B25" s="90"/>
      <c r="C25" s="90"/>
      <c r="D25" s="98"/>
      <c r="E25" s="90"/>
      <c r="F25" s="90"/>
      <c r="G25" s="99"/>
      <c r="H25" s="90"/>
      <c r="I25" s="90"/>
      <c r="J25" s="98"/>
      <c r="K25" s="90"/>
      <c r="L25" s="90"/>
      <c r="M25" s="100"/>
    </row>
    <row r="26" spans="1:13" ht="12.75">
      <c r="A26" s="18" t="s">
        <v>186</v>
      </c>
      <c r="B26" s="93">
        <v>0</v>
      </c>
      <c r="C26" s="93">
        <v>0</v>
      </c>
      <c r="D26" s="98"/>
      <c r="E26" s="93">
        <v>0</v>
      </c>
      <c r="F26" s="93">
        <v>0</v>
      </c>
      <c r="G26" s="99"/>
      <c r="H26" s="93">
        <v>0</v>
      </c>
      <c r="I26" s="93">
        <v>0</v>
      </c>
      <c r="J26" s="98"/>
      <c r="K26" s="90">
        <v>0</v>
      </c>
      <c r="L26" s="90">
        <v>0</v>
      </c>
      <c r="M26" s="100"/>
    </row>
    <row r="27" spans="1:13" ht="12.75">
      <c r="A27" s="19" t="s">
        <v>39</v>
      </c>
      <c r="B27" s="90"/>
      <c r="C27" s="90"/>
      <c r="D27" s="98"/>
      <c r="E27" s="90"/>
      <c r="F27" s="90"/>
      <c r="G27" s="99"/>
      <c r="H27" s="90"/>
      <c r="I27" s="90"/>
      <c r="J27" s="98"/>
      <c r="K27" s="90"/>
      <c r="L27" s="90"/>
      <c r="M27" s="100"/>
    </row>
    <row r="28" spans="1:13" ht="12.75">
      <c r="A28" s="18"/>
      <c r="B28" s="90"/>
      <c r="C28" s="90"/>
      <c r="D28" s="98"/>
      <c r="E28" s="90"/>
      <c r="F28" s="90"/>
      <c r="G28" s="99"/>
      <c r="H28" s="90"/>
      <c r="I28" s="90"/>
      <c r="J28" s="98"/>
      <c r="K28" s="90"/>
      <c r="L28" s="90"/>
      <c r="M28" s="100"/>
    </row>
    <row r="29" spans="1:13" ht="12.75">
      <c r="A29" s="18" t="s">
        <v>187</v>
      </c>
      <c r="B29" s="93"/>
      <c r="C29" s="93">
        <v>0</v>
      </c>
      <c r="D29" s="98"/>
      <c r="E29" s="93"/>
      <c r="F29" s="93">
        <v>0</v>
      </c>
      <c r="G29" s="99"/>
      <c r="H29" s="93"/>
      <c r="I29" s="93"/>
      <c r="J29" s="98"/>
      <c r="K29" s="90"/>
      <c r="L29" s="90"/>
      <c r="M29" s="100"/>
    </row>
    <row r="30" spans="1:13" ht="12.75">
      <c r="A30" s="18"/>
      <c r="B30" s="101"/>
      <c r="C30" s="90"/>
      <c r="D30" s="98"/>
      <c r="E30" s="102"/>
      <c r="F30" s="90"/>
      <c r="G30" s="99"/>
      <c r="H30" s="102"/>
      <c r="I30" s="90"/>
      <c r="J30" s="98"/>
      <c r="K30" s="102"/>
      <c r="L30" s="90"/>
      <c r="M30" s="100"/>
    </row>
    <row r="31" spans="1:13" ht="15.75">
      <c r="A31" s="18" t="s">
        <v>388</v>
      </c>
      <c r="B31" s="101"/>
      <c r="C31" s="93">
        <v>3</v>
      </c>
      <c r="D31" s="98"/>
      <c r="E31" s="102"/>
      <c r="F31" s="93">
        <v>3</v>
      </c>
      <c r="G31" s="99"/>
      <c r="H31" s="102"/>
      <c r="I31" s="93">
        <v>0</v>
      </c>
      <c r="J31" s="98"/>
      <c r="K31" s="102"/>
      <c r="L31" s="90">
        <v>6</v>
      </c>
      <c r="M31" s="100"/>
    </row>
    <row r="32" spans="1:13" ht="12.75">
      <c r="A32" s="18"/>
      <c r="B32" s="101"/>
      <c r="C32" s="90"/>
      <c r="D32" s="98"/>
      <c r="E32" s="102"/>
      <c r="F32" s="90"/>
      <c r="G32" s="99"/>
      <c r="H32" s="102"/>
      <c r="I32" s="90"/>
      <c r="J32" s="98"/>
      <c r="K32" s="102"/>
      <c r="L32" s="90"/>
      <c r="M32" s="100"/>
    </row>
    <row r="33" spans="1:13" ht="12.75">
      <c r="A33" s="18" t="s">
        <v>188</v>
      </c>
      <c r="B33" s="101"/>
      <c r="C33" s="93">
        <v>54</v>
      </c>
      <c r="D33" s="98"/>
      <c r="E33" s="102"/>
      <c r="F33" s="93">
        <v>74</v>
      </c>
      <c r="G33" s="99"/>
      <c r="H33" s="102"/>
      <c r="I33" s="93">
        <v>3</v>
      </c>
      <c r="J33" s="98"/>
      <c r="K33" s="102"/>
      <c r="L33" s="90">
        <f>+C33+F33+I33</f>
        <v>131</v>
      </c>
      <c r="M33" s="100"/>
    </row>
    <row r="34" spans="1:13" ht="12.75">
      <c r="A34" s="18" t="s">
        <v>235</v>
      </c>
      <c r="B34" s="101"/>
      <c r="C34" s="90"/>
      <c r="D34" s="98"/>
      <c r="E34" s="102"/>
      <c r="F34" s="90"/>
      <c r="G34" s="99"/>
      <c r="H34" s="102"/>
      <c r="I34" s="90"/>
      <c r="J34" s="98"/>
      <c r="K34" s="102"/>
      <c r="L34" s="90"/>
      <c r="M34" s="100"/>
    </row>
    <row r="35" spans="1:13" ht="15.75">
      <c r="A35" s="18" t="s">
        <v>234</v>
      </c>
      <c r="B35" s="101"/>
      <c r="C35" s="90"/>
      <c r="D35" s="98"/>
      <c r="E35" s="102"/>
      <c r="F35" s="90"/>
      <c r="G35" s="99"/>
      <c r="H35" s="102"/>
      <c r="I35" s="90"/>
      <c r="J35" s="98"/>
      <c r="K35" s="102"/>
      <c r="L35" s="90"/>
      <c r="M35" s="100"/>
    </row>
    <row r="36" spans="1:13" ht="12.75">
      <c r="A36" s="18"/>
      <c r="B36" s="101"/>
      <c r="C36" s="90"/>
      <c r="D36" s="98"/>
      <c r="E36" s="102"/>
      <c r="F36" s="90"/>
      <c r="G36" s="99"/>
      <c r="H36" s="102"/>
      <c r="I36" s="90"/>
      <c r="J36" s="98"/>
      <c r="K36" s="102"/>
      <c r="L36" s="90"/>
      <c r="M36" s="100"/>
    </row>
    <row r="37" spans="1:13" ht="12.75">
      <c r="A37" s="312" t="s">
        <v>189</v>
      </c>
      <c r="B37" s="101"/>
      <c r="C37" s="93">
        <v>18</v>
      </c>
      <c r="D37" s="94">
        <v>115.8</v>
      </c>
      <c r="E37" s="102"/>
      <c r="F37" s="93"/>
      <c r="G37" s="94"/>
      <c r="H37" s="102"/>
      <c r="I37" s="93"/>
      <c r="J37" s="94"/>
      <c r="K37" s="102"/>
      <c r="L37" s="90">
        <f>+C37</f>
        <v>18</v>
      </c>
      <c r="M37" s="92">
        <f>+D37</f>
        <v>115.8</v>
      </c>
    </row>
    <row r="38" spans="1:13" ht="12.75">
      <c r="A38" s="19" t="s">
        <v>40</v>
      </c>
      <c r="B38" s="101"/>
      <c r="C38" s="90"/>
      <c r="D38" s="91"/>
      <c r="E38" s="102"/>
      <c r="F38" s="90"/>
      <c r="G38" s="91"/>
      <c r="H38" s="102"/>
      <c r="I38" s="90"/>
      <c r="J38" s="91"/>
      <c r="K38" s="102"/>
      <c r="L38" s="90"/>
      <c r="M38" s="92"/>
    </row>
    <row r="39" spans="1:13" ht="13.5" thickBot="1">
      <c r="A39" s="103" t="s">
        <v>12</v>
      </c>
      <c r="B39" s="104">
        <f aca="true" t="shared" si="0" ref="B39:M39">SUM(B16:B38)</f>
        <v>4</v>
      </c>
      <c r="C39" s="104">
        <f t="shared" si="0"/>
        <v>76</v>
      </c>
      <c r="D39" s="105">
        <f t="shared" si="0"/>
        <v>1934.3999999999999</v>
      </c>
      <c r="E39" s="104">
        <f t="shared" si="0"/>
        <v>4</v>
      </c>
      <c r="F39" s="104">
        <f t="shared" si="0"/>
        <v>86</v>
      </c>
      <c r="G39" s="105">
        <f t="shared" si="0"/>
        <v>1170.3</v>
      </c>
      <c r="H39" s="104">
        <f t="shared" si="0"/>
        <v>0</v>
      </c>
      <c r="I39" s="104">
        <f t="shared" si="0"/>
        <v>3</v>
      </c>
      <c r="J39" s="105">
        <f t="shared" si="0"/>
        <v>0</v>
      </c>
      <c r="K39" s="104">
        <f t="shared" si="0"/>
        <v>8</v>
      </c>
      <c r="L39" s="104">
        <f t="shared" si="0"/>
        <v>165</v>
      </c>
      <c r="M39" s="106">
        <f t="shared" si="0"/>
        <v>3104.7</v>
      </c>
    </row>
    <row r="40" spans="1:13" ht="13.5" thickTop="1">
      <c r="A40" s="445"/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1"/>
    </row>
    <row r="41" spans="1:13" ht="13.5" thickBot="1">
      <c r="A41" s="30" t="s">
        <v>41</v>
      </c>
      <c r="B41" s="31"/>
      <c r="C41" s="31"/>
      <c r="D41" s="31"/>
      <c r="E41" s="31"/>
      <c r="F41" s="31"/>
      <c r="G41" s="31"/>
      <c r="H41" s="31"/>
      <c r="I41" s="31"/>
      <c r="J41" s="31"/>
      <c r="K41" s="313">
        <v>11</v>
      </c>
      <c r="L41" s="444"/>
      <c r="M41" s="378"/>
    </row>
    <row r="42" spans="1:13" ht="12.75">
      <c r="A42" s="376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8"/>
    </row>
    <row r="43" spans="1:13" ht="15.75">
      <c r="A43" s="456" t="s">
        <v>191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8"/>
    </row>
    <row r="44" spans="1:13" ht="15" customHeight="1">
      <c r="A44" s="180" t="s">
        <v>228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50"/>
    </row>
    <row r="45" spans="1:13" ht="12.75">
      <c r="A45" s="148" t="s">
        <v>229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50"/>
    </row>
    <row r="46" spans="1:13" ht="12.75">
      <c r="A46" s="148" t="s">
        <v>230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50"/>
    </row>
    <row r="47" spans="1:13" ht="15" customHeight="1">
      <c r="A47" s="148" t="s">
        <v>231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3" ht="15" customHeight="1">
      <c r="A48" s="443" t="s">
        <v>232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378"/>
    </row>
    <row r="49" spans="1:13" ht="15" customHeight="1">
      <c r="A49" s="447" t="s">
        <v>190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9"/>
    </row>
    <row r="50" spans="1:13" ht="15" customHeight="1" thickBot="1">
      <c r="A50" s="446" t="s">
        <v>233</v>
      </c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4"/>
    </row>
    <row r="51" spans="1:13" ht="13.5" thickTop="1">
      <c r="A51" s="358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</row>
    <row r="52" spans="1:13" ht="12.75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</row>
  </sheetData>
  <mergeCells count="20">
    <mergeCell ref="A50:M50"/>
    <mergeCell ref="A49:M49"/>
    <mergeCell ref="H10:J11"/>
    <mergeCell ref="E10:G11"/>
    <mergeCell ref="B10:D11"/>
    <mergeCell ref="A10:A11"/>
    <mergeCell ref="K10:M12"/>
    <mergeCell ref="A43:M43"/>
    <mergeCell ref="L41:M41"/>
    <mergeCell ref="B12:D12"/>
    <mergeCell ref="A1:M4"/>
    <mergeCell ref="A51:M52"/>
    <mergeCell ref="A8:M8"/>
    <mergeCell ref="A9:M9"/>
    <mergeCell ref="A5:M7"/>
    <mergeCell ref="E12:G12"/>
    <mergeCell ref="H12:J12"/>
    <mergeCell ref="A48:M48"/>
    <mergeCell ref="A40:M40"/>
    <mergeCell ref="A42:M42"/>
  </mergeCells>
  <printOptions/>
  <pageMargins left="0.4" right="0.4" top="1" bottom="0.5" header="0.5" footer="0.5"/>
  <pageSetup horizontalDpi="300" verticalDpi="300" orientation="portrait" r:id="rId1"/>
  <headerFooter alignWithMargins="0">
    <oddFooter>&amp;C&amp;"Times New Roman,Bold"&amp;12T-3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0">
      <selection activeCell="F32" sqref="F32:O32"/>
    </sheetView>
  </sheetViews>
  <sheetFormatPr defaultColWidth="9.140625" defaultRowHeight="12.75"/>
  <cols>
    <col min="2" max="2" width="11.7109375" style="0" customWidth="1"/>
    <col min="3" max="15" width="8.7109375" style="0" customWidth="1"/>
  </cols>
  <sheetData>
    <row r="1" spans="1:15" ht="12.75">
      <c r="A1" s="432" t="s">
        <v>393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</row>
    <row r="2" spans="1:15" ht="12.75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</row>
    <row r="3" spans="1:15" ht="12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</row>
    <row r="4" spans="1:15" ht="12" customHeigh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</row>
    <row r="5" spans="1:15" ht="12" customHeight="1">
      <c r="A5" s="480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</row>
    <row r="6" spans="1:15" ht="15.75" customHeight="1">
      <c r="A6" s="473" t="s">
        <v>42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</row>
    <row r="7" spans="1:15" ht="9.75" customHeight="1" thickBot="1">
      <c r="A7" s="478"/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</row>
    <row r="8" spans="1:15" ht="18" customHeight="1" thickBot="1" thickTop="1">
      <c r="A8" s="475" t="s">
        <v>43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7"/>
    </row>
    <row r="9" spans="1:15" ht="18" customHeight="1" thickBot="1" thickTop="1">
      <c r="A9" s="147" t="s">
        <v>219</v>
      </c>
      <c r="B9" s="73"/>
      <c r="C9" s="484" t="s">
        <v>220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1"/>
    </row>
    <row r="10" spans="1:15" ht="15.75" customHeight="1" thickBot="1">
      <c r="A10" s="74" t="s">
        <v>56</v>
      </c>
      <c r="B10" s="75"/>
      <c r="C10" s="462" t="s">
        <v>44</v>
      </c>
      <c r="D10" s="481"/>
      <c r="E10" s="482"/>
      <c r="F10" s="462" t="s">
        <v>45</v>
      </c>
      <c r="G10" s="463"/>
      <c r="H10" s="464"/>
      <c r="I10" s="462" t="s">
        <v>46</v>
      </c>
      <c r="J10" s="463"/>
      <c r="K10" s="464"/>
      <c r="L10" s="70"/>
      <c r="M10" s="69" t="s">
        <v>47</v>
      </c>
      <c r="N10" s="76"/>
      <c r="O10" s="10" t="s">
        <v>3</v>
      </c>
    </row>
    <row r="11" spans="1:15" ht="14.25" thickBot="1" thickTop="1">
      <c r="A11" s="397"/>
      <c r="B11" s="472"/>
      <c r="C11" s="77" t="s">
        <v>48</v>
      </c>
      <c r="D11" s="77" t="s">
        <v>49</v>
      </c>
      <c r="E11" s="78" t="s">
        <v>50</v>
      </c>
      <c r="F11" s="77" t="s">
        <v>48</v>
      </c>
      <c r="G11" s="79" t="s">
        <v>49</v>
      </c>
      <c r="H11" s="78" t="s">
        <v>50</v>
      </c>
      <c r="I11" s="77" t="s">
        <v>48</v>
      </c>
      <c r="J11" s="79" t="s">
        <v>49</v>
      </c>
      <c r="K11" s="78" t="s">
        <v>50</v>
      </c>
      <c r="L11" s="77" t="s">
        <v>48</v>
      </c>
      <c r="M11" s="79" t="s">
        <v>49</v>
      </c>
      <c r="N11" s="78" t="s">
        <v>50</v>
      </c>
      <c r="O11" s="80"/>
    </row>
    <row r="12" spans="1:15" ht="12.75">
      <c r="A12" s="18"/>
      <c r="B12" s="81" t="s">
        <v>51</v>
      </c>
      <c r="C12" s="107"/>
      <c r="D12" s="107"/>
      <c r="E12" s="108"/>
      <c r="F12" s="107"/>
      <c r="G12" s="109"/>
      <c r="H12" s="108"/>
      <c r="I12" s="107"/>
      <c r="J12" s="109"/>
      <c r="K12" s="108"/>
      <c r="L12" s="107"/>
      <c r="M12" s="109"/>
      <c r="N12" s="108"/>
      <c r="O12" s="110">
        <f aca="true" t="shared" si="0" ref="O12:O17">SUM(C12:N12)</f>
        <v>0</v>
      </c>
    </row>
    <row r="13" spans="1:15" ht="12.75">
      <c r="A13" s="82" t="s">
        <v>52</v>
      </c>
      <c r="B13" s="81" t="s">
        <v>53</v>
      </c>
      <c r="C13" s="107"/>
      <c r="D13" s="107"/>
      <c r="E13" s="108"/>
      <c r="F13" s="107"/>
      <c r="G13" s="109"/>
      <c r="H13" s="108"/>
      <c r="I13" s="107"/>
      <c r="J13" s="109"/>
      <c r="K13" s="108"/>
      <c r="L13" s="107"/>
      <c r="M13" s="109"/>
      <c r="N13" s="108"/>
      <c r="O13" s="110">
        <f t="shared" si="0"/>
        <v>0</v>
      </c>
    </row>
    <row r="14" spans="1:15" ht="12.75">
      <c r="A14" s="82" t="s">
        <v>54</v>
      </c>
      <c r="B14" s="81" t="s">
        <v>55</v>
      </c>
      <c r="C14" s="107"/>
      <c r="D14" s="107"/>
      <c r="E14" s="108"/>
      <c r="F14" s="107"/>
      <c r="G14" s="109"/>
      <c r="H14" s="108"/>
      <c r="I14" s="107"/>
      <c r="J14" s="109"/>
      <c r="K14" s="108"/>
      <c r="L14" s="107"/>
      <c r="M14" s="109"/>
      <c r="N14" s="108"/>
      <c r="O14" s="110">
        <f t="shared" si="0"/>
        <v>0</v>
      </c>
    </row>
    <row r="15" spans="1:15" ht="12.75">
      <c r="A15" s="82" t="s">
        <v>56</v>
      </c>
      <c r="B15" s="81" t="s">
        <v>57</v>
      </c>
      <c r="C15" s="107"/>
      <c r="D15" s="107"/>
      <c r="E15" s="108"/>
      <c r="F15" s="107"/>
      <c r="G15" s="109"/>
      <c r="H15" s="108"/>
      <c r="I15" s="107"/>
      <c r="J15" s="109"/>
      <c r="K15" s="108"/>
      <c r="L15" s="107"/>
      <c r="M15" s="109"/>
      <c r="N15" s="108"/>
      <c r="O15" s="110">
        <f t="shared" si="0"/>
        <v>0</v>
      </c>
    </row>
    <row r="16" spans="1:15" ht="13.5" thickBot="1">
      <c r="A16" s="18"/>
      <c r="B16" s="83" t="s">
        <v>29</v>
      </c>
      <c r="C16" s="111"/>
      <c r="D16" s="111"/>
      <c r="E16" s="112"/>
      <c r="F16" s="111"/>
      <c r="G16" s="113"/>
      <c r="H16" s="112"/>
      <c r="I16" s="111"/>
      <c r="J16" s="113"/>
      <c r="K16" s="112"/>
      <c r="L16" s="111"/>
      <c r="M16" s="113"/>
      <c r="N16" s="112"/>
      <c r="O16" s="114">
        <f t="shared" si="0"/>
        <v>0</v>
      </c>
    </row>
    <row r="17" spans="1:15" ht="13.5" thickBot="1">
      <c r="A17" s="49"/>
      <c r="B17" s="83" t="s">
        <v>3</v>
      </c>
      <c r="C17" s="115">
        <f aca="true" t="shared" si="1" ref="C17:N17">SUM(C12:C16)</f>
        <v>0</v>
      </c>
      <c r="D17" s="115">
        <f t="shared" si="1"/>
        <v>0</v>
      </c>
      <c r="E17" s="116">
        <f t="shared" si="1"/>
        <v>0</v>
      </c>
      <c r="F17" s="116">
        <f t="shared" si="1"/>
        <v>0</v>
      </c>
      <c r="G17" s="116">
        <f t="shared" si="1"/>
        <v>0</v>
      </c>
      <c r="H17" s="116">
        <f t="shared" si="1"/>
        <v>0</v>
      </c>
      <c r="I17" s="116">
        <f t="shared" si="1"/>
        <v>0</v>
      </c>
      <c r="J17" s="116">
        <f t="shared" si="1"/>
        <v>0</v>
      </c>
      <c r="K17" s="116">
        <f t="shared" si="1"/>
        <v>0</v>
      </c>
      <c r="L17" s="116">
        <f t="shared" si="1"/>
        <v>0</v>
      </c>
      <c r="M17" s="116">
        <f t="shared" si="1"/>
        <v>0</v>
      </c>
      <c r="N17" s="117">
        <f t="shared" si="1"/>
        <v>0</v>
      </c>
      <c r="O17" s="118">
        <f t="shared" si="0"/>
        <v>0</v>
      </c>
    </row>
    <row r="18" spans="1:15" ht="13.5" thickBot="1">
      <c r="A18" s="483" t="s">
        <v>58</v>
      </c>
      <c r="B18" s="451"/>
      <c r="C18" s="451"/>
      <c r="D18" s="451"/>
      <c r="E18" s="119">
        <v>37</v>
      </c>
      <c r="F18" s="451"/>
      <c r="G18" s="451"/>
      <c r="H18" s="451"/>
      <c r="I18" s="451"/>
      <c r="J18" s="451"/>
      <c r="K18" s="451"/>
      <c r="L18" s="451"/>
      <c r="M18" s="451"/>
      <c r="N18" s="451"/>
      <c r="O18" s="455"/>
    </row>
    <row r="19" spans="1:15" ht="13.5" thickBot="1">
      <c r="A19" s="468" t="s">
        <v>59</v>
      </c>
      <c r="B19" s="444"/>
      <c r="C19" s="444"/>
      <c r="D19" s="444"/>
      <c r="E19" s="119">
        <v>37</v>
      </c>
      <c r="F19" s="444"/>
      <c r="G19" s="377"/>
      <c r="H19" s="377"/>
      <c r="I19" s="377"/>
      <c r="J19" s="377"/>
      <c r="K19" s="377"/>
      <c r="L19" s="377"/>
      <c r="M19" s="377"/>
      <c r="N19" s="377"/>
      <c r="O19" s="378"/>
    </row>
    <row r="20" spans="1:15" ht="13.5" thickBot="1">
      <c r="A20" s="469"/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1"/>
    </row>
    <row r="21" spans="1:15" ht="18" customHeight="1" thickBot="1" thickTop="1">
      <c r="A21" s="465" t="s">
        <v>60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7"/>
    </row>
    <row r="22" spans="1:17" ht="18" customHeight="1" thickBot="1" thickTop="1">
      <c r="A22" s="147" t="s">
        <v>219</v>
      </c>
      <c r="B22" s="84"/>
      <c r="C22" s="459" t="s">
        <v>220</v>
      </c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1"/>
      <c r="P22" s="1"/>
      <c r="Q22" s="1"/>
    </row>
    <row r="23" spans="1:15" ht="15.75" customHeight="1" thickBot="1">
      <c r="A23" s="74" t="s">
        <v>56</v>
      </c>
      <c r="B23" s="85"/>
      <c r="C23" s="462" t="s">
        <v>44</v>
      </c>
      <c r="D23" s="481"/>
      <c r="E23" s="482"/>
      <c r="F23" s="462" t="s">
        <v>45</v>
      </c>
      <c r="G23" s="463"/>
      <c r="H23" s="464"/>
      <c r="I23" s="462" t="s">
        <v>46</v>
      </c>
      <c r="J23" s="463"/>
      <c r="K23" s="464"/>
      <c r="L23" s="70"/>
      <c r="M23" s="69" t="s">
        <v>47</v>
      </c>
      <c r="N23" s="86"/>
      <c r="O23" s="10" t="s">
        <v>3</v>
      </c>
    </row>
    <row r="24" spans="1:15" ht="14.25" thickBot="1" thickTop="1">
      <c r="A24" s="397"/>
      <c r="B24" s="472"/>
      <c r="C24" s="77" t="s">
        <v>48</v>
      </c>
      <c r="D24" s="79" t="s">
        <v>49</v>
      </c>
      <c r="E24" s="78" t="s">
        <v>50</v>
      </c>
      <c r="F24" s="77" t="s">
        <v>48</v>
      </c>
      <c r="G24" s="79" t="s">
        <v>49</v>
      </c>
      <c r="H24" s="78" t="s">
        <v>50</v>
      </c>
      <c r="I24" s="77" t="s">
        <v>48</v>
      </c>
      <c r="J24" s="79" t="s">
        <v>49</v>
      </c>
      <c r="K24" s="78" t="s">
        <v>50</v>
      </c>
      <c r="L24" s="77" t="s">
        <v>48</v>
      </c>
      <c r="M24" s="79" t="s">
        <v>49</v>
      </c>
      <c r="N24" s="78" t="s">
        <v>50</v>
      </c>
      <c r="O24" s="80"/>
    </row>
    <row r="25" spans="1:15" ht="12.75">
      <c r="A25" s="18"/>
      <c r="B25" s="81" t="s">
        <v>51</v>
      </c>
      <c r="C25" s="107"/>
      <c r="D25" s="109"/>
      <c r="E25" s="108"/>
      <c r="F25" s="107"/>
      <c r="G25" s="109"/>
      <c r="H25" s="108"/>
      <c r="I25" s="107"/>
      <c r="J25" s="109"/>
      <c r="K25" s="108"/>
      <c r="L25" s="107"/>
      <c r="M25" s="109"/>
      <c r="N25" s="108"/>
      <c r="O25" s="110">
        <f aca="true" t="shared" si="2" ref="O25:O30">SUM(C25:N25)</f>
        <v>0</v>
      </c>
    </row>
    <row r="26" spans="1:15" ht="12.75">
      <c r="A26" s="82" t="s">
        <v>52</v>
      </c>
      <c r="B26" s="81" t="s">
        <v>53</v>
      </c>
      <c r="C26" s="107"/>
      <c r="D26" s="109"/>
      <c r="E26" s="108"/>
      <c r="F26" s="107"/>
      <c r="G26" s="109"/>
      <c r="H26" s="108"/>
      <c r="I26" s="107"/>
      <c r="J26" s="109"/>
      <c r="K26" s="108"/>
      <c r="L26" s="107"/>
      <c r="M26" s="109"/>
      <c r="N26" s="108"/>
      <c r="O26" s="110">
        <f t="shared" si="2"/>
        <v>0</v>
      </c>
    </row>
    <row r="27" spans="1:15" ht="12.75">
      <c r="A27" s="82" t="s">
        <v>54</v>
      </c>
      <c r="B27" s="81" t="s">
        <v>55</v>
      </c>
      <c r="C27" s="107"/>
      <c r="D27" s="109"/>
      <c r="E27" s="108"/>
      <c r="F27" s="107">
        <v>3</v>
      </c>
      <c r="G27" s="109"/>
      <c r="H27" s="108"/>
      <c r="I27" s="107"/>
      <c r="J27" s="109"/>
      <c r="K27" s="108"/>
      <c r="L27" s="107"/>
      <c r="M27" s="109"/>
      <c r="N27" s="108"/>
      <c r="O27" s="110">
        <f t="shared" si="2"/>
        <v>3</v>
      </c>
    </row>
    <row r="28" spans="1:15" ht="12.75">
      <c r="A28" s="82" t="s">
        <v>56</v>
      </c>
      <c r="B28" s="81" t="s">
        <v>57</v>
      </c>
      <c r="C28" s="107"/>
      <c r="D28" s="109"/>
      <c r="E28" s="108"/>
      <c r="F28" s="107"/>
      <c r="G28" s="109"/>
      <c r="H28" s="108"/>
      <c r="I28" s="107"/>
      <c r="J28" s="109"/>
      <c r="K28" s="108"/>
      <c r="L28" s="107"/>
      <c r="M28" s="109"/>
      <c r="N28" s="108"/>
      <c r="O28" s="110">
        <f t="shared" si="2"/>
        <v>0</v>
      </c>
    </row>
    <row r="29" spans="1:15" ht="13.5" thickBot="1">
      <c r="A29" s="18"/>
      <c r="B29" s="83" t="s">
        <v>29</v>
      </c>
      <c r="C29" s="111"/>
      <c r="D29" s="113"/>
      <c r="E29" s="112"/>
      <c r="F29" s="111"/>
      <c r="G29" s="113"/>
      <c r="H29" s="112"/>
      <c r="I29" s="111"/>
      <c r="J29" s="113"/>
      <c r="K29" s="112"/>
      <c r="L29" s="111"/>
      <c r="M29" s="113"/>
      <c r="N29" s="112"/>
      <c r="O29" s="114">
        <f t="shared" si="2"/>
        <v>0</v>
      </c>
    </row>
    <row r="30" spans="1:15" ht="13.5" thickBot="1">
      <c r="A30" s="49"/>
      <c r="B30" s="83" t="s">
        <v>3</v>
      </c>
      <c r="C30" s="115">
        <f aca="true" t="shared" si="3" ref="C30:N30">SUM(C25:C29)</f>
        <v>0</v>
      </c>
      <c r="D30" s="116">
        <f t="shared" si="3"/>
        <v>0</v>
      </c>
      <c r="E30" s="116">
        <f t="shared" si="3"/>
        <v>0</v>
      </c>
      <c r="F30" s="116">
        <f t="shared" si="3"/>
        <v>3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16">
        <f t="shared" si="3"/>
        <v>0</v>
      </c>
      <c r="M30" s="116">
        <f t="shared" si="3"/>
        <v>0</v>
      </c>
      <c r="N30" s="117">
        <f t="shared" si="3"/>
        <v>0</v>
      </c>
      <c r="O30" s="118">
        <f t="shared" si="2"/>
        <v>3</v>
      </c>
    </row>
    <row r="31" spans="1:15" ht="13.5" thickBot="1">
      <c r="A31" s="87" t="s">
        <v>58</v>
      </c>
      <c r="B31" s="88"/>
      <c r="C31" s="88"/>
      <c r="D31" s="88"/>
      <c r="E31" s="119">
        <v>14</v>
      </c>
      <c r="F31" s="451"/>
      <c r="G31" s="451"/>
      <c r="H31" s="451"/>
      <c r="I31" s="451"/>
      <c r="J31" s="451"/>
      <c r="K31" s="451"/>
      <c r="L31" s="451"/>
      <c r="M31" s="451"/>
      <c r="N31" s="451"/>
      <c r="O31" s="455"/>
    </row>
    <row r="32" spans="1:15" ht="15" customHeight="1" thickBot="1">
      <c r="A32" s="468" t="s">
        <v>59</v>
      </c>
      <c r="B32" s="444"/>
      <c r="C32" s="444"/>
      <c r="D32" s="444"/>
      <c r="E32" s="119">
        <v>11</v>
      </c>
      <c r="F32" s="444"/>
      <c r="G32" s="377"/>
      <c r="H32" s="377"/>
      <c r="I32" s="377"/>
      <c r="J32" s="377"/>
      <c r="K32" s="377"/>
      <c r="L32" s="377"/>
      <c r="M32" s="377"/>
      <c r="N32" s="377"/>
      <c r="O32" s="378"/>
    </row>
    <row r="33" spans="1:15" ht="13.5" thickBot="1">
      <c r="A33" s="402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4"/>
    </row>
    <row r="34" spans="1:15" ht="13.5" thickTop="1">
      <c r="A34" s="487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</row>
    <row r="35" spans="1:15" ht="15.75">
      <c r="A35" s="486" t="s">
        <v>61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2.75">
      <c r="A36" s="485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</row>
    <row r="37" spans="1:15" ht="12.75">
      <c r="A37" s="485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</row>
  </sheetData>
  <mergeCells count="27">
    <mergeCell ref="A36:O37"/>
    <mergeCell ref="A35:O35"/>
    <mergeCell ref="F31:O31"/>
    <mergeCell ref="F32:O32"/>
    <mergeCell ref="A33:O33"/>
    <mergeCell ref="A34:O34"/>
    <mergeCell ref="A1:O5"/>
    <mergeCell ref="C23:E23"/>
    <mergeCell ref="F23:H23"/>
    <mergeCell ref="I23:K23"/>
    <mergeCell ref="A18:D18"/>
    <mergeCell ref="F18:O18"/>
    <mergeCell ref="C9:O9"/>
    <mergeCell ref="A11:B11"/>
    <mergeCell ref="C10:E10"/>
    <mergeCell ref="F10:H10"/>
    <mergeCell ref="A6:O6"/>
    <mergeCell ref="A8:O8"/>
    <mergeCell ref="A19:D19"/>
    <mergeCell ref="A7:O7"/>
    <mergeCell ref="F19:O19"/>
    <mergeCell ref="C22:O22"/>
    <mergeCell ref="I10:K10"/>
    <mergeCell ref="A21:O21"/>
    <mergeCell ref="A32:D32"/>
    <mergeCell ref="A20:O20"/>
    <mergeCell ref="A24:B24"/>
  </mergeCells>
  <printOptions/>
  <pageMargins left="0.2" right="0.2" top="0.75" bottom="0.75" header="0.5" footer="0.5"/>
  <pageSetup horizontalDpi="300" verticalDpi="300" orientation="landscape" r:id="rId1"/>
  <headerFooter alignWithMargins="0">
    <oddFooter>&amp;C&amp;"Times New Roman,Bold"&amp;12T-4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7">
      <selection activeCell="A28" sqref="A28:G28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9.5" customHeight="1">
      <c r="A1" s="432" t="s">
        <v>393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19.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9.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</row>
    <row r="4" spans="1:10" ht="19.5" customHeight="1">
      <c r="A4" s="322" t="s">
        <v>62</v>
      </c>
      <c r="B4" s="537"/>
      <c r="C4" s="537"/>
      <c r="D4" s="537"/>
      <c r="E4" s="537"/>
      <c r="F4" s="537"/>
      <c r="G4" s="537"/>
      <c r="H4" s="537"/>
      <c r="I4" s="537"/>
      <c r="J4" s="537"/>
    </row>
    <row r="5" spans="1:10" ht="19.5" customHeight="1" thickBot="1">
      <c r="A5" s="324"/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8" customHeight="1" thickTop="1">
      <c r="A6" s="500"/>
      <c r="B6" s="359"/>
      <c r="C6" s="359"/>
      <c r="D6" s="359"/>
      <c r="E6" s="359"/>
      <c r="F6" s="359"/>
      <c r="G6" s="359"/>
      <c r="H6" s="359"/>
      <c r="I6" s="359"/>
      <c r="J6" s="501"/>
    </row>
    <row r="7" spans="1:10" ht="20.25">
      <c r="A7" s="534" t="s">
        <v>224</v>
      </c>
      <c r="B7" s="535"/>
      <c r="C7" s="535"/>
      <c r="D7" s="535"/>
      <c r="E7" s="535"/>
      <c r="F7" s="535"/>
      <c r="G7" s="535"/>
      <c r="H7" s="535"/>
      <c r="I7" s="535"/>
      <c r="J7" s="536"/>
    </row>
    <row r="8" spans="1:10" ht="13.5" thickBot="1">
      <c r="A8" s="545"/>
      <c r="B8" s="540"/>
      <c r="C8" s="540"/>
      <c r="D8" s="540"/>
      <c r="E8" s="540"/>
      <c r="F8" s="540"/>
      <c r="G8" s="540"/>
      <c r="H8" s="540"/>
      <c r="I8" s="540"/>
      <c r="J8" s="546"/>
    </row>
    <row r="9" spans="1:10" ht="16.5" thickTop="1">
      <c r="A9" s="533"/>
      <c r="B9" s="517"/>
      <c r="C9" s="538"/>
      <c r="D9" s="516"/>
      <c r="E9" s="516"/>
      <c r="F9" s="516"/>
      <c r="G9" s="517"/>
      <c r="H9" s="424" t="s">
        <v>63</v>
      </c>
      <c r="I9" s="535"/>
      <c r="J9" s="378"/>
    </row>
    <row r="10" spans="1:10" ht="15.75">
      <c r="A10" s="366" t="s">
        <v>64</v>
      </c>
      <c r="B10" s="367"/>
      <c r="C10" s="424" t="s">
        <v>65</v>
      </c>
      <c r="D10" s="535"/>
      <c r="E10" s="535"/>
      <c r="F10" s="535"/>
      <c r="G10" s="367"/>
      <c r="H10" s="424" t="s">
        <v>66</v>
      </c>
      <c r="I10" s="535"/>
      <c r="J10" s="378"/>
    </row>
    <row r="11" spans="1:10" ht="16.5" thickBot="1">
      <c r="A11" s="547" t="s">
        <v>67</v>
      </c>
      <c r="B11" s="548"/>
      <c r="C11" s="539"/>
      <c r="D11" s="540"/>
      <c r="E11" s="540"/>
      <c r="F11" s="540"/>
      <c r="G11" s="541"/>
      <c r="H11" s="549" t="s">
        <v>68</v>
      </c>
      <c r="I11" s="550"/>
      <c r="J11" s="551"/>
    </row>
    <row r="12" spans="1:10" ht="16.5" thickTop="1">
      <c r="A12" s="519"/>
      <c r="B12" s="517"/>
      <c r="C12" s="515"/>
      <c r="D12" s="516"/>
      <c r="E12" s="516"/>
      <c r="F12" s="516"/>
      <c r="G12" s="517"/>
      <c r="H12" s="502">
        <v>186.6</v>
      </c>
      <c r="I12" s="503"/>
      <c r="J12" s="504"/>
    </row>
    <row r="13" spans="1:10" ht="15.75">
      <c r="A13" s="542" t="s">
        <v>69</v>
      </c>
      <c r="B13" s="543"/>
      <c r="C13" s="518" t="s">
        <v>139</v>
      </c>
      <c r="D13" s="343"/>
      <c r="E13" s="343"/>
      <c r="F13" s="343"/>
      <c r="G13" s="490"/>
      <c r="H13" s="511"/>
      <c r="I13" s="521"/>
      <c r="J13" s="513"/>
    </row>
    <row r="14" spans="1:10" ht="15.75">
      <c r="A14" s="494"/>
      <c r="B14" s="496"/>
      <c r="C14" s="520" t="s">
        <v>70</v>
      </c>
      <c r="D14" s="495"/>
      <c r="E14" s="495"/>
      <c r="F14" s="495"/>
      <c r="G14" s="496"/>
      <c r="H14" s="505"/>
      <c r="I14" s="506"/>
      <c r="J14" s="507"/>
    </row>
    <row r="15" spans="1:10" ht="15.75">
      <c r="A15" s="497"/>
      <c r="B15" s="498"/>
      <c r="C15" s="544"/>
      <c r="D15" s="498"/>
      <c r="E15" s="498"/>
      <c r="F15" s="498"/>
      <c r="G15" s="499"/>
      <c r="H15" s="508">
        <v>64.5</v>
      </c>
      <c r="I15" s="522"/>
      <c r="J15" s="523"/>
    </row>
    <row r="16" spans="1:10" ht="15.75">
      <c r="A16" s="542" t="s">
        <v>14</v>
      </c>
      <c r="B16" s="543"/>
      <c r="C16" s="514" t="s">
        <v>71</v>
      </c>
      <c r="D16" s="343"/>
      <c r="E16" s="343"/>
      <c r="F16" s="343"/>
      <c r="G16" s="490"/>
      <c r="H16" s="524"/>
      <c r="I16" s="525"/>
      <c r="J16" s="526"/>
    </row>
    <row r="17" spans="1:10" ht="15.75">
      <c r="A17" s="552"/>
      <c r="B17" s="553"/>
      <c r="C17" s="520" t="s">
        <v>72</v>
      </c>
      <c r="D17" s="495"/>
      <c r="E17" s="495"/>
      <c r="F17" s="495"/>
      <c r="G17" s="496"/>
      <c r="H17" s="527"/>
      <c r="I17" s="528"/>
      <c r="J17" s="529"/>
    </row>
    <row r="18" spans="1:10" ht="12.75">
      <c r="A18" s="556"/>
      <c r="B18" s="499"/>
      <c r="C18" s="544"/>
      <c r="D18" s="498"/>
      <c r="E18" s="498"/>
      <c r="F18" s="498"/>
      <c r="G18" s="499"/>
      <c r="H18" s="508">
        <v>234.5</v>
      </c>
      <c r="I18" s="522"/>
      <c r="J18" s="523"/>
    </row>
    <row r="19" spans="1:10" ht="15.75">
      <c r="A19" s="557"/>
      <c r="B19" s="490"/>
      <c r="C19" s="514" t="s">
        <v>74</v>
      </c>
      <c r="D19" s="343"/>
      <c r="E19" s="343"/>
      <c r="F19" s="343"/>
      <c r="G19" s="490"/>
      <c r="H19" s="524"/>
      <c r="I19" s="525"/>
      <c r="J19" s="526"/>
    </row>
    <row r="20" spans="1:10" ht="15.75">
      <c r="A20" s="557"/>
      <c r="B20" s="490"/>
      <c r="C20" s="514" t="s">
        <v>75</v>
      </c>
      <c r="D20" s="343"/>
      <c r="E20" s="343"/>
      <c r="F20" s="343"/>
      <c r="G20" s="490"/>
      <c r="H20" s="524"/>
      <c r="I20" s="525"/>
      <c r="J20" s="526"/>
    </row>
    <row r="21" spans="1:10" ht="15.75">
      <c r="A21" s="542" t="s">
        <v>73</v>
      </c>
      <c r="B21" s="543"/>
      <c r="C21" s="514" t="s">
        <v>136</v>
      </c>
      <c r="D21" s="486"/>
      <c r="E21" s="486"/>
      <c r="F21" s="486"/>
      <c r="G21" s="575"/>
      <c r="H21" s="524"/>
      <c r="I21" s="525"/>
      <c r="J21" s="526"/>
    </row>
    <row r="22" spans="1:10" ht="15.75">
      <c r="A22" s="557"/>
      <c r="B22" s="560"/>
      <c r="C22" s="582" t="s">
        <v>137</v>
      </c>
      <c r="D22" s="343"/>
      <c r="E22" s="343"/>
      <c r="F22" s="343"/>
      <c r="G22" s="490"/>
      <c r="H22" s="524"/>
      <c r="I22" s="525"/>
      <c r="J22" s="526"/>
    </row>
    <row r="23" spans="1:10" ht="12.75">
      <c r="A23" s="557"/>
      <c r="B23" s="560"/>
      <c r="C23" s="563" t="s">
        <v>138</v>
      </c>
      <c r="D23" s="564"/>
      <c r="E23" s="564"/>
      <c r="F23" s="564"/>
      <c r="G23" s="565"/>
      <c r="H23" s="524"/>
      <c r="I23" s="525"/>
      <c r="J23" s="526"/>
    </row>
    <row r="24" spans="1:10" ht="13.5" thickBot="1">
      <c r="A24" s="561"/>
      <c r="B24" s="562"/>
      <c r="C24" s="566"/>
      <c r="D24" s="567"/>
      <c r="E24" s="567"/>
      <c r="F24" s="567"/>
      <c r="G24" s="568"/>
      <c r="H24" s="530"/>
      <c r="I24" s="531"/>
      <c r="J24" s="532"/>
    </row>
    <row r="25" spans="1:14" ht="20.25" thickBot="1" thickTop="1">
      <c r="A25" s="558"/>
      <c r="B25" s="559"/>
      <c r="C25" s="569" t="s">
        <v>135</v>
      </c>
      <c r="D25" s="570"/>
      <c r="E25" s="570"/>
      <c r="F25" s="570"/>
      <c r="G25" s="571"/>
      <c r="H25" s="580" t="s">
        <v>35</v>
      </c>
      <c r="I25" s="570"/>
      <c r="J25" s="581"/>
      <c r="N25" s="310"/>
    </row>
    <row r="26" spans="1:10" ht="16.5" thickTop="1">
      <c r="A26" s="489" t="s">
        <v>140</v>
      </c>
      <c r="B26" s="343"/>
      <c r="C26" s="343"/>
      <c r="D26" s="343"/>
      <c r="E26" s="343"/>
      <c r="F26" s="343"/>
      <c r="G26" s="490"/>
      <c r="H26" s="502">
        <v>18066</v>
      </c>
      <c r="I26" s="503"/>
      <c r="J26" s="504"/>
    </row>
    <row r="27" spans="1:10" ht="18.75">
      <c r="A27" s="494" t="s">
        <v>226</v>
      </c>
      <c r="B27" s="495"/>
      <c r="C27" s="495"/>
      <c r="D27" s="495"/>
      <c r="E27" s="495"/>
      <c r="F27" s="495"/>
      <c r="G27" s="496"/>
      <c r="H27" s="505"/>
      <c r="I27" s="506"/>
      <c r="J27" s="507"/>
    </row>
    <row r="28" spans="1:10" ht="15.75">
      <c r="A28" s="491" t="s">
        <v>141</v>
      </c>
      <c r="B28" s="492"/>
      <c r="C28" s="492"/>
      <c r="D28" s="492"/>
      <c r="E28" s="492"/>
      <c r="F28" s="492"/>
      <c r="G28" s="493"/>
      <c r="H28" s="572">
        <v>18094</v>
      </c>
      <c r="I28" s="573"/>
      <c r="J28" s="574"/>
    </row>
    <row r="29" spans="1:10" ht="15.75">
      <c r="A29" s="497" t="s">
        <v>142</v>
      </c>
      <c r="B29" s="498"/>
      <c r="C29" s="498"/>
      <c r="D29" s="498"/>
      <c r="E29" s="498"/>
      <c r="F29" s="498"/>
      <c r="G29" s="499"/>
      <c r="H29" s="508">
        <v>0</v>
      </c>
      <c r="I29" s="509"/>
      <c r="J29" s="510"/>
    </row>
    <row r="30" spans="1:10" ht="15.75">
      <c r="A30" s="494" t="s">
        <v>143</v>
      </c>
      <c r="B30" s="495"/>
      <c r="C30" s="495"/>
      <c r="D30" s="495"/>
      <c r="E30" s="495"/>
      <c r="F30" s="495"/>
      <c r="G30" s="496"/>
      <c r="H30" s="505"/>
      <c r="I30" s="506"/>
      <c r="J30" s="507"/>
    </row>
    <row r="31" spans="1:10" ht="15.75">
      <c r="A31" s="32" t="s">
        <v>144</v>
      </c>
      <c r="B31" s="34"/>
      <c r="C31" s="34"/>
      <c r="D31" s="34"/>
      <c r="E31" s="34"/>
      <c r="F31" s="34"/>
      <c r="G31" s="33"/>
      <c r="H31" s="508">
        <v>0</v>
      </c>
      <c r="I31" s="509"/>
      <c r="J31" s="510"/>
    </row>
    <row r="32" spans="1:10" ht="15.75">
      <c r="A32" s="489" t="s">
        <v>145</v>
      </c>
      <c r="B32" s="343"/>
      <c r="C32" s="343"/>
      <c r="D32" s="343"/>
      <c r="E32" s="343"/>
      <c r="F32" s="343"/>
      <c r="G32" s="490"/>
      <c r="H32" s="511"/>
      <c r="I32" s="512"/>
      <c r="J32" s="513"/>
    </row>
    <row r="33" spans="1:10" ht="16.5" thickBot="1">
      <c r="A33" s="576"/>
      <c r="B33" s="562"/>
      <c r="C33" s="562"/>
      <c r="D33" s="562"/>
      <c r="E33" s="562"/>
      <c r="F33" s="562"/>
      <c r="G33" s="577"/>
      <c r="H33" s="578"/>
      <c r="I33" s="562"/>
      <c r="J33" s="579"/>
    </row>
    <row r="34" spans="1:10" ht="16.5" thickTop="1">
      <c r="A34" s="554"/>
      <c r="B34" s="330"/>
      <c r="C34" s="330"/>
      <c r="D34" s="330"/>
      <c r="E34" s="330"/>
      <c r="F34" s="330"/>
      <c r="G34" s="330"/>
      <c r="H34" s="330"/>
      <c r="I34" s="330"/>
      <c r="J34" s="330"/>
    </row>
    <row r="35" spans="1:10" ht="18">
      <c r="A35" s="555" t="s">
        <v>146</v>
      </c>
      <c r="B35" s="343"/>
      <c r="C35" s="343"/>
      <c r="D35" s="343"/>
      <c r="E35" s="343"/>
      <c r="F35" s="343"/>
      <c r="G35" s="343"/>
      <c r="H35" s="343"/>
      <c r="I35" s="343"/>
      <c r="J35" s="343"/>
    </row>
    <row r="36" spans="1:10" ht="15">
      <c r="A36" s="347" t="s">
        <v>147</v>
      </c>
      <c r="B36" s="343"/>
      <c r="C36" s="343"/>
      <c r="D36" s="343"/>
      <c r="E36" s="343"/>
      <c r="F36" s="343"/>
      <c r="G36" s="343"/>
      <c r="H36" s="343"/>
      <c r="I36" s="343"/>
      <c r="J36" s="343"/>
    </row>
    <row r="37" spans="1:10" ht="18">
      <c r="A37" s="488" t="s">
        <v>148</v>
      </c>
      <c r="B37" s="343"/>
      <c r="C37" s="343"/>
      <c r="D37" s="343"/>
      <c r="E37" s="343"/>
      <c r="F37" s="343"/>
      <c r="G37" s="343"/>
      <c r="H37" s="343"/>
      <c r="I37" s="343"/>
      <c r="J37" s="343"/>
    </row>
    <row r="38" spans="1:10" ht="15">
      <c r="A38" s="347" t="s">
        <v>149</v>
      </c>
      <c r="B38" s="343"/>
      <c r="C38" s="343"/>
      <c r="D38" s="343"/>
      <c r="E38" s="343"/>
      <c r="F38" s="343"/>
      <c r="G38" s="343"/>
      <c r="H38" s="343"/>
      <c r="I38" s="343"/>
      <c r="J38" s="343"/>
    </row>
    <row r="39" spans="1:10" ht="15.75">
      <c r="A39" s="356"/>
      <c r="B39" s="485"/>
      <c r="C39" s="485"/>
      <c r="D39" s="485"/>
      <c r="E39" s="485"/>
      <c r="F39" s="485"/>
      <c r="G39" s="485"/>
      <c r="H39" s="485"/>
      <c r="I39" s="485"/>
      <c r="J39" s="485"/>
    </row>
    <row r="40" spans="1:10" ht="15.75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5.75">
      <c r="A41" s="71"/>
      <c r="B41" s="71"/>
      <c r="C41" s="71"/>
      <c r="D41" s="71"/>
      <c r="E41" s="71"/>
      <c r="F41" s="71"/>
      <c r="G41" s="71"/>
      <c r="H41" s="71"/>
      <c r="I41" s="71"/>
      <c r="J41" s="71"/>
    </row>
  </sheetData>
  <mergeCells count="59">
    <mergeCell ref="C21:G21"/>
    <mergeCell ref="A38:J38"/>
    <mergeCell ref="A33:G33"/>
    <mergeCell ref="H33:J33"/>
    <mergeCell ref="A32:G32"/>
    <mergeCell ref="A21:B21"/>
    <mergeCell ref="H25:J25"/>
    <mergeCell ref="C22:G22"/>
    <mergeCell ref="A17:B17"/>
    <mergeCell ref="A34:J34"/>
    <mergeCell ref="A35:J35"/>
    <mergeCell ref="A36:J36"/>
    <mergeCell ref="A18:B20"/>
    <mergeCell ref="A25:B25"/>
    <mergeCell ref="A22:B24"/>
    <mergeCell ref="C23:G24"/>
    <mergeCell ref="C25:G25"/>
    <mergeCell ref="H28:J28"/>
    <mergeCell ref="A8:J8"/>
    <mergeCell ref="A11:B11"/>
    <mergeCell ref="H11:J11"/>
    <mergeCell ref="A15:B15"/>
    <mergeCell ref="H9:J9"/>
    <mergeCell ref="A10:B10"/>
    <mergeCell ref="C10:G10"/>
    <mergeCell ref="H10:J10"/>
    <mergeCell ref="A13:B13"/>
    <mergeCell ref="C19:G19"/>
    <mergeCell ref="C16:G16"/>
    <mergeCell ref="C17:G17"/>
    <mergeCell ref="C15:G15"/>
    <mergeCell ref="C18:G18"/>
    <mergeCell ref="A1:J3"/>
    <mergeCell ref="H12:J14"/>
    <mergeCell ref="H15:J17"/>
    <mergeCell ref="H18:J24"/>
    <mergeCell ref="A9:B9"/>
    <mergeCell ref="A7:J7"/>
    <mergeCell ref="A4:J5"/>
    <mergeCell ref="C9:G9"/>
    <mergeCell ref="C11:G11"/>
    <mergeCell ref="A16:B16"/>
    <mergeCell ref="A6:J6"/>
    <mergeCell ref="H26:J27"/>
    <mergeCell ref="H29:J30"/>
    <mergeCell ref="H31:J32"/>
    <mergeCell ref="C20:G20"/>
    <mergeCell ref="C12:G12"/>
    <mergeCell ref="A14:B14"/>
    <mergeCell ref="C13:G13"/>
    <mergeCell ref="A12:B12"/>
    <mergeCell ref="C14:G14"/>
    <mergeCell ref="A39:J39"/>
    <mergeCell ref="A37:J37"/>
    <mergeCell ref="A26:G26"/>
    <mergeCell ref="A28:G28"/>
    <mergeCell ref="A30:G30"/>
    <mergeCell ref="A29:G29"/>
    <mergeCell ref="A27:G27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L89"/>
  <sheetViews>
    <sheetView tabSelected="1" zoomScale="50" zoomScaleNormal="50" workbookViewId="0" topLeftCell="A1">
      <selection activeCell="K40" sqref="K40"/>
    </sheetView>
  </sheetViews>
  <sheetFormatPr defaultColWidth="9.140625" defaultRowHeight="12.75"/>
  <cols>
    <col min="1" max="1" width="21.7109375" style="0" customWidth="1"/>
    <col min="5" max="23" width="8.7109375" style="0" customWidth="1"/>
  </cols>
  <sheetData>
    <row r="1" spans="1:23" ht="16.5" customHeight="1">
      <c r="A1" s="585" t="s">
        <v>387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</row>
    <row r="2" spans="1:23" ht="16.5" customHeight="1">
      <c r="A2" s="585" t="s">
        <v>411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</row>
    <row r="3" spans="1:23" ht="16.5" customHeight="1">
      <c r="A3" s="356" t="s">
        <v>409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</row>
    <row r="4" spans="1:23" ht="16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ht="15">
      <c r="A5" s="286"/>
    </row>
    <row r="6" spans="1:23" ht="12.75">
      <c r="A6" s="183"/>
      <c r="B6" s="183"/>
      <c r="G6" s="183"/>
      <c r="K6" s="183"/>
      <c r="L6" s="183"/>
      <c r="V6" s="183"/>
      <c r="W6" s="183"/>
    </row>
    <row r="7" spans="1:23" ht="12.75">
      <c r="A7" s="287"/>
      <c r="B7" s="249"/>
      <c r="C7" s="187" t="s">
        <v>236</v>
      </c>
      <c r="D7" s="185"/>
      <c r="E7" s="184" t="s">
        <v>237</v>
      </c>
      <c r="F7" s="186"/>
      <c r="G7" s="186"/>
      <c r="H7" s="185"/>
      <c r="I7" s="184" t="s">
        <v>238</v>
      </c>
      <c r="J7" s="186"/>
      <c r="K7" s="250" t="s">
        <v>239</v>
      </c>
      <c r="L7" s="251"/>
      <c r="M7" s="184" t="s">
        <v>240</v>
      </c>
      <c r="N7" s="186"/>
      <c r="O7" s="186"/>
      <c r="P7" s="186"/>
      <c r="Q7" s="185"/>
      <c r="R7" s="186" t="s">
        <v>241</v>
      </c>
      <c r="S7" s="187"/>
      <c r="T7" s="186" t="s">
        <v>242</v>
      </c>
      <c r="U7" s="186"/>
      <c r="V7" s="188" t="s">
        <v>243</v>
      </c>
      <c r="W7" s="189"/>
    </row>
    <row r="8" spans="1:23" ht="12.75">
      <c r="A8" s="252"/>
      <c r="B8" s="248"/>
      <c r="C8" s="253"/>
      <c r="D8" s="190"/>
      <c r="E8" s="191"/>
      <c r="F8" s="192"/>
      <c r="G8" s="183"/>
      <c r="H8" s="193"/>
      <c r="I8" s="317"/>
      <c r="J8" s="178"/>
      <c r="K8" s="583" t="s">
        <v>244</v>
      </c>
      <c r="L8" s="584"/>
      <c r="M8" s="253"/>
      <c r="N8" s="253"/>
      <c r="O8" s="253"/>
      <c r="P8" s="253"/>
      <c r="Q8" s="195"/>
      <c r="R8" s="194" t="s">
        <v>244</v>
      </c>
      <c r="S8" s="185"/>
      <c r="T8" s="183"/>
      <c r="U8" s="193"/>
      <c r="V8" s="194" t="s">
        <v>244</v>
      </c>
      <c r="W8" s="195"/>
    </row>
    <row r="9" spans="1:23" ht="12.75">
      <c r="A9" s="201"/>
      <c r="B9" s="236"/>
      <c r="C9" s="254"/>
      <c r="D9" s="301"/>
      <c r="E9" s="197">
        <v>1</v>
      </c>
      <c r="F9" s="198">
        <v>2</v>
      </c>
      <c r="G9" s="198">
        <v>3</v>
      </c>
      <c r="H9" s="198">
        <v>4</v>
      </c>
      <c r="I9" s="198">
        <v>5</v>
      </c>
      <c r="J9" s="198">
        <v>6</v>
      </c>
      <c r="K9" s="199"/>
      <c r="L9" s="200">
        <v>7</v>
      </c>
      <c r="M9" s="288"/>
      <c r="N9" s="240"/>
      <c r="O9" s="240"/>
      <c r="P9" s="319"/>
      <c r="Q9" s="198">
        <v>8</v>
      </c>
      <c r="R9" s="199"/>
      <c r="S9" s="198">
        <v>9</v>
      </c>
      <c r="T9" s="199"/>
      <c r="U9" s="198">
        <v>10</v>
      </c>
      <c r="V9" s="199"/>
      <c r="W9" s="198">
        <v>11</v>
      </c>
    </row>
    <row r="10" spans="1:23" ht="12.75">
      <c r="A10" s="289"/>
      <c r="B10" s="236"/>
      <c r="C10" s="255"/>
      <c r="D10" s="203"/>
      <c r="E10" s="204"/>
      <c r="F10" s="204"/>
      <c r="G10" s="205" t="s">
        <v>245</v>
      </c>
      <c r="H10" s="205" t="s">
        <v>246</v>
      </c>
      <c r="I10" s="288"/>
      <c r="J10" s="207"/>
      <c r="K10" s="288"/>
      <c r="L10" s="199"/>
      <c r="M10" s="236" t="s">
        <v>247</v>
      </c>
      <c r="N10" s="321" t="s">
        <v>247</v>
      </c>
      <c r="O10" s="321" t="s">
        <v>248</v>
      </c>
      <c r="P10" s="321" t="s">
        <v>248</v>
      </c>
      <c r="Q10" s="318" t="s">
        <v>249</v>
      </c>
      <c r="R10" s="199"/>
      <c r="S10" s="206"/>
      <c r="T10" s="199"/>
      <c r="U10" s="206"/>
      <c r="V10" s="199"/>
      <c r="W10" s="206"/>
    </row>
    <row r="11" spans="1:23" ht="12.75" customHeight="1" thickBot="1">
      <c r="A11" s="213" t="s">
        <v>320</v>
      </c>
      <c r="B11" s="256" t="s">
        <v>250</v>
      </c>
      <c r="C11" s="212" t="s">
        <v>1</v>
      </c>
      <c r="D11" s="209" t="s">
        <v>251</v>
      </c>
      <c r="E11" s="302" t="s">
        <v>391</v>
      </c>
      <c r="F11" s="210" t="s">
        <v>252</v>
      </c>
      <c r="G11" s="211" t="s">
        <v>253</v>
      </c>
      <c r="H11" s="211" t="s">
        <v>254</v>
      </c>
      <c r="I11" s="212" t="s">
        <v>392</v>
      </c>
      <c r="J11" s="209" t="s">
        <v>3</v>
      </c>
      <c r="K11" s="212" t="s">
        <v>408</v>
      </c>
      <c r="L11" s="212" t="s">
        <v>3</v>
      </c>
      <c r="M11" s="320" t="s">
        <v>392</v>
      </c>
      <c r="N11" s="320" t="s">
        <v>255</v>
      </c>
      <c r="O11" s="320" t="s">
        <v>392</v>
      </c>
      <c r="P11" s="320" t="s">
        <v>3</v>
      </c>
      <c r="Q11" s="210" t="s">
        <v>252</v>
      </c>
      <c r="R11" s="212" t="s">
        <v>408</v>
      </c>
      <c r="S11" s="209" t="s">
        <v>3</v>
      </c>
      <c r="T11" s="212" t="s">
        <v>392</v>
      </c>
      <c r="U11" s="209" t="s">
        <v>3</v>
      </c>
      <c r="V11" s="214" t="s">
        <v>408</v>
      </c>
      <c r="W11" s="209" t="s">
        <v>3</v>
      </c>
    </row>
    <row r="12" spans="1:23" ht="18" customHeight="1">
      <c r="A12" s="260" t="s">
        <v>385</v>
      </c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</row>
    <row r="13" spans="1:23" ht="12.75" customHeight="1">
      <c r="A13" s="196" t="s">
        <v>321</v>
      </c>
      <c r="B13" s="196" t="s">
        <v>256</v>
      </c>
      <c r="C13" s="215" t="s">
        <v>257</v>
      </c>
      <c r="D13" s="216"/>
      <c r="E13" s="217">
        <v>0</v>
      </c>
      <c r="F13" s="217">
        <f>+G13+J13</f>
        <v>1292.9</v>
      </c>
      <c r="G13" s="217">
        <v>76</v>
      </c>
      <c r="H13" s="218"/>
      <c r="I13" s="217"/>
      <c r="J13" s="206">
        <v>1216.9</v>
      </c>
      <c r="K13" s="199">
        <v>3.3</v>
      </c>
      <c r="L13" s="217">
        <f>1292.9+10+3.3</f>
        <v>1306.2</v>
      </c>
      <c r="M13" s="201"/>
      <c r="N13" s="199"/>
      <c r="O13" s="199"/>
      <c r="P13" s="217">
        <v>1161.8</v>
      </c>
      <c r="Q13" s="206">
        <v>1161.8</v>
      </c>
      <c r="R13" s="199">
        <v>3.3</v>
      </c>
      <c r="S13" s="206">
        <f>10+3.3</f>
        <v>13.3</v>
      </c>
      <c r="T13" s="199"/>
      <c r="U13" s="206">
        <f>68.3+20+84.1+86.4+132.2+9.7+2.5</f>
        <v>403.19999999999993</v>
      </c>
      <c r="V13" s="199">
        <v>3.3</v>
      </c>
      <c r="W13" s="206">
        <f>77.1+10+3.3</f>
        <v>90.39999999999999</v>
      </c>
    </row>
    <row r="14" spans="1:23" ht="12.75" customHeight="1">
      <c r="A14" s="196" t="s">
        <v>322</v>
      </c>
      <c r="B14" s="196" t="s">
        <v>258</v>
      </c>
      <c r="C14" s="215" t="s">
        <v>257</v>
      </c>
      <c r="D14" s="208"/>
      <c r="E14" s="217">
        <v>0</v>
      </c>
      <c r="F14" s="217">
        <f>+G14+J14</f>
        <v>368</v>
      </c>
      <c r="G14" s="217">
        <v>4</v>
      </c>
      <c r="H14" s="218"/>
      <c r="I14" s="199"/>
      <c r="J14" s="218">
        <v>364</v>
      </c>
      <c r="K14" s="199"/>
      <c r="L14" s="217">
        <v>368</v>
      </c>
      <c r="M14" s="201"/>
      <c r="N14" s="199">
        <v>364</v>
      </c>
      <c r="O14" s="217"/>
      <c r="P14" s="217">
        <v>364</v>
      </c>
      <c r="Q14" s="206">
        <v>364</v>
      </c>
      <c r="R14" s="199"/>
      <c r="S14" s="206">
        <v>357.3</v>
      </c>
      <c r="T14" s="199"/>
      <c r="U14" s="206">
        <v>357.3</v>
      </c>
      <c r="V14" s="199"/>
      <c r="W14" s="206">
        <v>357.3</v>
      </c>
    </row>
    <row r="15" spans="1:23" ht="12.75" customHeight="1">
      <c r="A15" s="196" t="s">
        <v>323</v>
      </c>
      <c r="B15" s="196" t="s">
        <v>259</v>
      </c>
      <c r="C15" s="215"/>
      <c r="D15" s="208" t="s">
        <v>257</v>
      </c>
      <c r="E15" s="217">
        <v>0</v>
      </c>
      <c r="F15" s="217">
        <v>9.5</v>
      </c>
      <c r="G15" s="217">
        <v>9.5</v>
      </c>
      <c r="H15" s="218"/>
      <c r="I15" s="199"/>
      <c r="J15" s="218">
        <v>0</v>
      </c>
      <c r="K15" s="199"/>
      <c r="L15" s="217"/>
      <c r="M15" s="201"/>
      <c r="N15" s="199"/>
      <c r="O15" s="199"/>
      <c r="P15" s="217">
        <v>0</v>
      </c>
      <c r="Q15" s="206">
        <v>0</v>
      </c>
      <c r="R15" s="199"/>
      <c r="S15" s="206"/>
      <c r="T15" s="199"/>
      <c r="U15" s="206"/>
      <c r="V15" s="199"/>
      <c r="W15" s="206"/>
    </row>
    <row r="16" spans="1:23" ht="12.75" customHeight="1">
      <c r="A16" s="196" t="s">
        <v>324</v>
      </c>
      <c r="B16" s="196" t="s">
        <v>260</v>
      </c>
      <c r="C16" s="215" t="s">
        <v>257</v>
      </c>
      <c r="D16" s="216"/>
      <c r="E16" s="217">
        <v>0</v>
      </c>
      <c r="F16" s="217">
        <v>2061.9</v>
      </c>
      <c r="G16" s="217">
        <v>82</v>
      </c>
      <c r="H16" s="218"/>
      <c r="I16" s="199"/>
      <c r="J16" s="218">
        <v>1979.9</v>
      </c>
      <c r="K16" s="199"/>
      <c r="L16" s="217">
        <v>0</v>
      </c>
      <c r="M16" s="201"/>
      <c r="N16" s="199">
        <f>2061.9-82</f>
        <v>1979.9</v>
      </c>
      <c r="O16" s="199">
        <v>0</v>
      </c>
      <c r="P16" s="199">
        <f>2061.9-82</f>
        <v>1979.9</v>
      </c>
      <c r="Q16" s="206">
        <v>1979.9</v>
      </c>
      <c r="R16" s="199"/>
      <c r="S16" s="206"/>
      <c r="T16" s="199"/>
      <c r="U16" s="206">
        <v>1470</v>
      </c>
      <c r="V16" s="199"/>
      <c r="W16" s="206"/>
    </row>
    <row r="17" spans="1:23" ht="12.75" customHeight="1">
      <c r="A17" s="196" t="s">
        <v>325</v>
      </c>
      <c r="B17" s="196" t="s">
        <v>261</v>
      </c>
      <c r="C17" s="215" t="s">
        <v>257</v>
      </c>
      <c r="D17" s="216"/>
      <c r="E17" s="217">
        <v>0</v>
      </c>
      <c r="F17" s="217">
        <f>+G17+H17+J17</f>
        <v>401.40000000000003</v>
      </c>
      <c r="G17" s="217">
        <v>44.3</v>
      </c>
      <c r="H17" s="218"/>
      <c r="I17" s="199">
        <v>0</v>
      </c>
      <c r="J17" s="218">
        <v>357.1</v>
      </c>
      <c r="K17" s="199"/>
      <c r="L17" s="217">
        <v>320.4</v>
      </c>
      <c r="M17" s="219"/>
      <c r="N17" s="199">
        <v>357.1</v>
      </c>
      <c r="O17" s="199"/>
      <c r="P17" s="217">
        <v>357.1</v>
      </c>
      <c r="Q17" s="206">
        <v>357.1</v>
      </c>
      <c r="R17" s="199"/>
      <c r="S17" s="206">
        <v>169</v>
      </c>
      <c r="T17" s="199"/>
      <c r="U17" s="206">
        <v>101.2</v>
      </c>
      <c r="V17" s="199"/>
      <c r="W17" s="206"/>
    </row>
    <row r="18" spans="1:23" ht="12.75" customHeight="1">
      <c r="A18" s="196" t="s">
        <v>326</v>
      </c>
      <c r="B18" s="196" t="s">
        <v>262</v>
      </c>
      <c r="C18" s="215"/>
      <c r="D18" s="208" t="s">
        <v>263</v>
      </c>
      <c r="E18" s="220">
        <v>18</v>
      </c>
      <c r="F18" s="217">
        <v>327.9</v>
      </c>
      <c r="G18" s="217">
        <v>282.5</v>
      </c>
      <c r="H18" s="218"/>
      <c r="I18" s="199">
        <v>15.7</v>
      </c>
      <c r="J18" s="218">
        <v>45.5</v>
      </c>
      <c r="K18" s="199"/>
      <c r="L18" s="217"/>
      <c r="M18" s="219">
        <v>15.7</v>
      </c>
      <c r="N18" s="199">
        <v>45.5</v>
      </c>
      <c r="O18" s="217">
        <v>15.7</v>
      </c>
      <c r="P18" s="217">
        <v>45.5</v>
      </c>
      <c r="Q18" s="206">
        <v>45.5</v>
      </c>
      <c r="R18" s="199"/>
      <c r="S18" s="206"/>
      <c r="T18" s="199"/>
      <c r="U18" s="206">
        <v>0</v>
      </c>
      <c r="V18" s="199"/>
      <c r="W18" s="206"/>
    </row>
    <row r="19" spans="1:23" ht="12.75" customHeight="1">
      <c r="A19" s="303" t="s">
        <v>327</v>
      </c>
      <c r="B19" s="196" t="s">
        <v>264</v>
      </c>
      <c r="C19" s="215" t="s">
        <v>257</v>
      </c>
      <c r="D19" s="216"/>
      <c r="E19" s="217">
        <v>21.57</v>
      </c>
      <c r="F19" s="217">
        <f>+G19+H19+J19</f>
        <v>741.51</v>
      </c>
      <c r="G19" s="217">
        <v>44.76</v>
      </c>
      <c r="H19" s="218">
        <v>76.99</v>
      </c>
      <c r="I19" s="217">
        <v>42.4</v>
      </c>
      <c r="J19" s="218">
        <f>215.5+404.26</f>
        <v>619.76</v>
      </c>
      <c r="K19" s="217"/>
      <c r="L19" s="217">
        <v>550</v>
      </c>
      <c r="M19" s="219"/>
      <c r="N19" s="217"/>
      <c r="O19" s="217"/>
      <c r="P19" s="217">
        <v>408.4</v>
      </c>
      <c r="Q19" s="218">
        <f>391.3+12.1+5</f>
        <v>408.40000000000003</v>
      </c>
      <c r="R19" s="217"/>
      <c r="S19" s="218">
        <f>271+R19</f>
        <v>271</v>
      </c>
      <c r="T19" s="217"/>
      <c r="U19" s="218">
        <v>56</v>
      </c>
      <c r="V19" s="217"/>
      <c r="W19" s="218">
        <v>265.2</v>
      </c>
    </row>
    <row r="20" spans="1:23" ht="12.75" customHeight="1">
      <c r="A20" s="196" t="s">
        <v>328</v>
      </c>
      <c r="B20" s="196" t="s">
        <v>265</v>
      </c>
      <c r="C20" s="215" t="s">
        <v>257</v>
      </c>
      <c r="D20" s="216"/>
      <c r="E20" s="220">
        <v>45</v>
      </c>
      <c r="F20" s="217">
        <v>5856.9</v>
      </c>
      <c r="G20" s="217">
        <v>1179.5</v>
      </c>
      <c r="H20" s="218">
        <v>1067.9</v>
      </c>
      <c r="I20" s="217">
        <v>120.6</v>
      </c>
      <c r="J20" s="221">
        <f>1857.7+1751.8</f>
        <v>3609.5</v>
      </c>
      <c r="K20" s="217"/>
      <c r="L20" s="217">
        <v>3334.6</v>
      </c>
      <c r="M20" s="219">
        <v>120.6</v>
      </c>
      <c r="N20" s="221">
        <f>1857.7+1751.8</f>
        <v>3609.5</v>
      </c>
      <c r="O20" s="217">
        <v>120.6</v>
      </c>
      <c r="P20" s="221">
        <f>1857.7+1751.8</f>
        <v>3609.5</v>
      </c>
      <c r="Q20" s="218">
        <v>3609.5</v>
      </c>
      <c r="R20" s="217"/>
      <c r="S20" s="218">
        <v>2470.3</v>
      </c>
      <c r="T20" s="217"/>
      <c r="U20" s="218">
        <f>1857.7+583.5</f>
        <v>2441.2</v>
      </c>
      <c r="V20" s="217"/>
      <c r="W20" s="218">
        <v>1857.7</v>
      </c>
    </row>
    <row r="21" spans="1:23" ht="12.75" customHeight="1">
      <c r="A21" s="196" t="s">
        <v>329</v>
      </c>
      <c r="B21" s="196" t="s">
        <v>267</v>
      </c>
      <c r="C21" s="215"/>
      <c r="D21" s="208" t="s">
        <v>257</v>
      </c>
      <c r="E21" s="217">
        <v>0</v>
      </c>
      <c r="F21" s="217">
        <v>145</v>
      </c>
      <c r="G21" s="217">
        <v>133.5</v>
      </c>
      <c r="H21" s="218"/>
      <c r="I21" s="217"/>
      <c r="J21" s="218">
        <v>11.5</v>
      </c>
      <c r="K21" s="217"/>
      <c r="L21" s="217"/>
      <c r="M21" s="219"/>
      <c r="N21" s="217"/>
      <c r="O21" s="217"/>
      <c r="P21" s="217">
        <v>11.5</v>
      </c>
      <c r="Q21" s="218">
        <v>11.5</v>
      </c>
      <c r="R21" s="217"/>
      <c r="S21" s="218"/>
      <c r="T21" s="217"/>
      <c r="U21" s="218"/>
      <c r="V21" s="217"/>
      <c r="W21" s="218"/>
    </row>
    <row r="22" spans="1:23" ht="12.75" customHeight="1">
      <c r="A22" s="196" t="s">
        <v>330</v>
      </c>
      <c r="B22" s="196" t="s">
        <v>268</v>
      </c>
      <c r="C22" s="215"/>
      <c r="D22" s="208" t="s">
        <v>257</v>
      </c>
      <c r="E22" s="217">
        <v>0</v>
      </c>
      <c r="F22" s="217">
        <v>66.17</v>
      </c>
      <c r="G22" s="217">
        <v>0</v>
      </c>
      <c r="H22" s="218"/>
      <c r="I22" s="217">
        <v>1.2</v>
      </c>
      <c r="J22" s="218">
        <f>59.45+6.72</f>
        <v>66.17</v>
      </c>
      <c r="K22" s="217"/>
      <c r="L22" s="217">
        <v>58.12</v>
      </c>
      <c r="M22" s="219">
        <v>1.2</v>
      </c>
      <c r="N22" s="217">
        <f>6.72+59.45</f>
        <v>66.17</v>
      </c>
      <c r="O22" s="217">
        <v>1.2</v>
      </c>
      <c r="P22" s="217">
        <f>6.72+59.45</f>
        <v>66.17</v>
      </c>
      <c r="Q22" s="218">
        <v>66.2</v>
      </c>
      <c r="R22" s="217"/>
      <c r="S22" s="218">
        <v>58.12</v>
      </c>
      <c r="T22" s="217">
        <v>6.72</v>
      </c>
      <c r="U22" s="218">
        <v>6.72</v>
      </c>
      <c r="V22" s="217"/>
      <c r="W22" s="218">
        <v>6.7</v>
      </c>
    </row>
    <row r="23" spans="1:23" ht="12.75" customHeight="1">
      <c r="A23" s="196" t="s">
        <v>331</v>
      </c>
      <c r="B23" s="196" t="s">
        <v>269</v>
      </c>
      <c r="C23" s="215"/>
      <c r="D23" s="208" t="s">
        <v>257</v>
      </c>
      <c r="E23" s="217">
        <v>0</v>
      </c>
      <c r="F23" s="217">
        <f>+G23+J23</f>
        <v>97.5</v>
      </c>
      <c r="G23" s="217">
        <v>15.4</v>
      </c>
      <c r="H23" s="218"/>
      <c r="I23" s="217"/>
      <c r="J23" s="218">
        <v>82.1</v>
      </c>
      <c r="K23" s="217"/>
      <c r="L23" s="217">
        <f>13.5+68.6</f>
        <v>82.1</v>
      </c>
      <c r="M23" s="219"/>
      <c r="N23" s="217">
        <v>82.1</v>
      </c>
      <c r="O23" s="217"/>
      <c r="P23" s="217">
        <v>82.1</v>
      </c>
      <c r="Q23" s="218">
        <v>82.1</v>
      </c>
      <c r="R23" s="217"/>
      <c r="S23" s="218"/>
      <c r="T23" s="217"/>
      <c r="U23" s="218">
        <v>18.2</v>
      </c>
      <c r="V23" s="217"/>
      <c r="W23" s="218"/>
    </row>
    <row r="24" spans="1:23" ht="12.75" customHeight="1">
      <c r="A24" s="196" t="s">
        <v>332</v>
      </c>
      <c r="B24" s="196" t="s">
        <v>270</v>
      </c>
      <c r="C24" s="222"/>
      <c r="D24" s="208" t="s">
        <v>257</v>
      </c>
      <c r="E24" s="220">
        <v>0.54</v>
      </c>
      <c r="F24" s="217">
        <f>+G24+J24</f>
        <v>537.3</v>
      </c>
      <c r="G24" s="217">
        <v>421.5</v>
      </c>
      <c r="H24" s="218"/>
      <c r="I24" s="217">
        <v>2.8</v>
      </c>
      <c r="J24" s="218">
        <v>115.8</v>
      </c>
      <c r="K24" s="217"/>
      <c r="L24" s="217"/>
      <c r="M24" s="219">
        <v>2.8</v>
      </c>
      <c r="N24" s="217">
        <v>115.8</v>
      </c>
      <c r="O24" s="217">
        <v>2.8</v>
      </c>
      <c r="P24" s="217">
        <v>115.8</v>
      </c>
      <c r="Q24" s="218">
        <v>115.8</v>
      </c>
      <c r="R24" s="217"/>
      <c r="S24" s="218"/>
      <c r="T24" s="217"/>
      <c r="U24" s="218">
        <v>59.1</v>
      </c>
      <c r="V24" s="217"/>
      <c r="W24" s="218"/>
    </row>
    <row r="25" spans="1:23" ht="12.75" customHeight="1">
      <c r="A25" s="196" t="s">
        <v>333</v>
      </c>
      <c r="B25" s="196" t="s">
        <v>271</v>
      </c>
      <c r="C25" s="215" t="s">
        <v>257</v>
      </c>
      <c r="D25" s="216"/>
      <c r="E25" s="217">
        <v>71.5</v>
      </c>
      <c r="F25" s="217">
        <v>3761.96</v>
      </c>
      <c r="G25" s="217">
        <v>472.2</v>
      </c>
      <c r="H25" s="218">
        <v>1806</v>
      </c>
      <c r="I25" s="217">
        <v>26.3</v>
      </c>
      <c r="J25" s="218">
        <v>1483.76</v>
      </c>
      <c r="K25" s="217"/>
      <c r="L25" s="217">
        <f>969+K25</f>
        <v>969</v>
      </c>
      <c r="M25" s="219">
        <v>26.3</v>
      </c>
      <c r="N25" s="217">
        <v>1483.8</v>
      </c>
      <c r="O25" s="217">
        <v>0</v>
      </c>
      <c r="P25" s="217">
        <v>1467.78</v>
      </c>
      <c r="Q25" s="218">
        <v>1467.8</v>
      </c>
      <c r="R25" s="217"/>
      <c r="S25" s="218">
        <v>934.3</v>
      </c>
      <c r="T25" s="217"/>
      <c r="U25" s="218">
        <v>679.79</v>
      </c>
      <c r="V25" s="217"/>
      <c r="W25" s="218">
        <v>0</v>
      </c>
    </row>
    <row r="26" spans="1:23" ht="12.75" customHeight="1">
      <c r="A26" s="196" t="s">
        <v>334</v>
      </c>
      <c r="B26" s="196" t="s">
        <v>272</v>
      </c>
      <c r="C26" s="215"/>
      <c r="D26" s="208" t="s">
        <v>257</v>
      </c>
      <c r="E26" s="217">
        <v>3.5</v>
      </c>
      <c r="F26" s="217">
        <v>17.2</v>
      </c>
      <c r="G26" s="217">
        <v>14.3</v>
      </c>
      <c r="H26" s="218"/>
      <c r="I26" s="217"/>
      <c r="J26" s="218">
        <v>2.9</v>
      </c>
      <c r="K26" s="217"/>
      <c r="L26" s="217"/>
      <c r="M26" s="219"/>
      <c r="N26" s="217">
        <v>2.9</v>
      </c>
      <c r="O26" s="217"/>
      <c r="P26" s="217">
        <v>2.9</v>
      </c>
      <c r="Q26" s="218">
        <v>2.9</v>
      </c>
      <c r="R26" s="217"/>
      <c r="S26" s="218"/>
      <c r="T26" s="217"/>
      <c r="U26" s="218"/>
      <c r="V26" s="217"/>
      <c r="W26" s="218"/>
    </row>
    <row r="27" spans="1:23" ht="12.75" customHeight="1">
      <c r="A27" s="196" t="s">
        <v>335</v>
      </c>
      <c r="B27" s="196" t="s">
        <v>273</v>
      </c>
      <c r="C27" s="215"/>
      <c r="D27" s="208" t="s">
        <v>257</v>
      </c>
      <c r="E27" s="220">
        <v>1.25</v>
      </c>
      <c r="F27" s="217">
        <v>122.5</v>
      </c>
      <c r="G27" s="217">
        <v>84.2</v>
      </c>
      <c r="H27" s="218"/>
      <c r="I27" s="217"/>
      <c r="J27" s="218">
        <v>38.3</v>
      </c>
      <c r="K27" s="217"/>
      <c r="L27" s="217"/>
      <c r="M27" s="219"/>
      <c r="N27" s="217"/>
      <c r="O27" s="217"/>
      <c r="P27" s="217">
        <v>38.3</v>
      </c>
      <c r="Q27" s="218">
        <v>38.3</v>
      </c>
      <c r="R27" s="217"/>
      <c r="S27" s="218"/>
      <c r="T27" s="217"/>
      <c r="U27" s="218"/>
      <c r="V27" s="217"/>
      <c r="W27" s="218"/>
    </row>
    <row r="28" spans="1:23" ht="12.75" customHeight="1">
      <c r="A28" s="303" t="s">
        <v>406</v>
      </c>
      <c r="B28" s="303" t="s">
        <v>274</v>
      </c>
      <c r="C28" s="304" t="s">
        <v>257</v>
      </c>
      <c r="D28" s="305"/>
      <c r="E28" s="220">
        <v>0</v>
      </c>
      <c r="F28" s="220">
        <v>110</v>
      </c>
      <c r="G28" s="220">
        <v>0</v>
      </c>
      <c r="H28" s="223"/>
      <c r="I28" s="220"/>
      <c r="J28" s="223">
        <v>110</v>
      </c>
      <c r="K28" s="220"/>
      <c r="L28" s="220">
        <v>110</v>
      </c>
      <c r="M28" s="306"/>
      <c r="N28" s="220">
        <v>110</v>
      </c>
      <c r="O28" s="220"/>
      <c r="P28" s="220">
        <v>110</v>
      </c>
      <c r="Q28" s="223">
        <v>110</v>
      </c>
      <c r="R28" s="220"/>
      <c r="S28" s="223">
        <v>110</v>
      </c>
      <c r="T28" s="220"/>
      <c r="U28" s="223"/>
      <c r="V28" s="220">
        <v>170</v>
      </c>
      <c r="W28" s="223">
        <v>187.5</v>
      </c>
    </row>
    <row r="29" spans="1:23" ht="12.75" customHeight="1">
      <c r="A29" s="196" t="s">
        <v>336</v>
      </c>
      <c r="B29" s="196" t="s">
        <v>275</v>
      </c>
      <c r="C29" s="215"/>
      <c r="D29" s="208" t="s">
        <v>257</v>
      </c>
      <c r="E29" s="217">
        <v>0</v>
      </c>
      <c r="F29" s="217">
        <v>65.2</v>
      </c>
      <c r="G29" s="217">
        <v>26.5</v>
      </c>
      <c r="H29" s="218"/>
      <c r="I29" s="217"/>
      <c r="J29" s="218">
        <v>38.7</v>
      </c>
      <c r="K29" s="217"/>
      <c r="L29" s="217">
        <v>65.2</v>
      </c>
      <c r="M29" s="219"/>
      <c r="N29" s="217"/>
      <c r="O29" s="217"/>
      <c r="P29" s="217">
        <v>38.7</v>
      </c>
      <c r="Q29" s="218">
        <v>38.7</v>
      </c>
      <c r="R29" s="217"/>
      <c r="S29" s="218">
        <v>65.2</v>
      </c>
      <c r="T29" s="217"/>
      <c r="U29" s="218">
        <v>38.5</v>
      </c>
      <c r="V29" s="217"/>
      <c r="W29" s="218">
        <v>60.9</v>
      </c>
    </row>
    <row r="30" spans="1:23" ht="12.75" customHeight="1">
      <c r="A30" s="196" t="s">
        <v>337</v>
      </c>
      <c r="B30" s="196" t="s">
        <v>276</v>
      </c>
      <c r="C30" s="215" t="s">
        <v>257</v>
      </c>
      <c r="D30" s="216"/>
      <c r="E30" s="220">
        <v>0</v>
      </c>
      <c r="F30" s="217">
        <v>455.8</v>
      </c>
      <c r="G30" s="217">
        <v>174.6</v>
      </c>
      <c r="H30" s="218">
        <v>51.2</v>
      </c>
      <c r="I30" s="217"/>
      <c r="J30" s="218">
        <v>230</v>
      </c>
      <c r="K30" s="217"/>
      <c r="L30" s="217">
        <v>167</v>
      </c>
      <c r="M30" s="219"/>
      <c r="N30" s="217">
        <v>230</v>
      </c>
      <c r="O30" s="217"/>
      <c r="P30" s="217">
        <v>230</v>
      </c>
      <c r="Q30" s="218">
        <v>230</v>
      </c>
      <c r="R30" s="217"/>
      <c r="S30" s="218">
        <v>111</v>
      </c>
      <c r="T30" s="217"/>
      <c r="U30" s="218">
        <v>129</v>
      </c>
      <c r="V30" s="217"/>
      <c r="W30" s="218"/>
    </row>
    <row r="31" spans="1:23" ht="12.75" customHeight="1">
      <c r="A31" s="196" t="s">
        <v>338</v>
      </c>
      <c r="B31" s="196" t="s">
        <v>277</v>
      </c>
      <c r="C31" s="215"/>
      <c r="D31" s="208" t="s">
        <v>257</v>
      </c>
      <c r="E31" s="217">
        <v>0</v>
      </c>
      <c r="F31" s="217">
        <v>27.2</v>
      </c>
      <c r="G31" s="217">
        <v>1.9</v>
      </c>
      <c r="H31" s="218"/>
      <c r="I31" s="217"/>
      <c r="J31" s="218">
        <v>25.3</v>
      </c>
      <c r="K31" s="217"/>
      <c r="L31" s="217">
        <v>18</v>
      </c>
      <c r="M31" s="219"/>
      <c r="N31" s="217"/>
      <c r="O31" s="217"/>
      <c r="P31" s="217">
        <v>25.31</v>
      </c>
      <c r="Q31" s="218">
        <v>25.3</v>
      </c>
      <c r="R31" s="217"/>
      <c r="S31" s="218">
        <v>18</v>
      </c>
      <c r="T31" s="217"/>
      <c r="U31" s="218"/>
      <c r="V31" s="217"/>
      <c r="W31" s="218">
        <v>18</v>
      </c>
    </row>
    <row r="32" spans="1:23" ht="12.75" customHeight="1">
      <c r="A32" s="196" t="s">
        <v>339</v>
      </c>
      <c r="B32" s="196" t="s">
        <v>278</v>
      </c>
      <c r="C32" s="215"/>
      <c r="D32" s="208" t="s">
        <v>257</v>
      </c>
      <c r="E32" s="217">
        <v>0</v>
      </c>
      <c r="F32" s="217">
        <v>10.9</v>
      </c>
      <c r="G32" s="217">
        <v>10.9</v>
      </c>
      <c r="H32" s="218"/>
      <c r="I32" s="217"/>
      <c r="J32" s="218">
        <v>0.5</v>
      </c>
      <c r="K32" s="217"/>
      <c r="L32" s="217"/>
      <c r="M32" s="219"/>
      <c r="N32" s="217">
        <v>0.5</v>
      </c>
      <c r="O32" s="217"/>
      <c r="P32" s="217">
        <v>0.5</v>
      </c>
      <c r="Q32" s="218">
        <v>0.5</v>
      </c>
      <c r="R32" s="217"/>
      <c r="S32" s="218"/>
      <c r="T32" s="217"/>
      <c r="U32" s="218"/>
      <c r="V32" s="217"/>
      <c r="W32" s="218"/>
    </row>
    <row r="33" spans="1:23" ht="12.75" customHeight="1">
      <c r="A33" s="196" t="s">
        <v>340</v>
      </c>
      <c r="B33" s="196" t="s">
        <v>279</v>
      </c>
      <c r="C33" s="215"/>
      <c r="D33" s="208" t="s">
        <v>257</v>
      </c>
      <c r="E33" s="217">
        <v>0</v>
      </c>
      <c r="F33" s="217">
        <v>144</v>
      </c>
      <c r="G33" s="217">
        <f>+F33-J33</f>
        <v>88.5</v>
      </c>
      <c r="H33" s="218"/>
      <c r="I33" s="217"/>
      <c r="J33" s="218">
        <f>41.7+13.8</f>
        <v>55.5</v>
      </c>
      <c r="K33" s="217"/>
      <c r="L33" s="217"/>
      <c r="M33" s="219"/>
      <c r="N33" s="217">
        <v>42.5</v>
      </c>
      <c r="O33" s="217"/>
      <c r="P33" s="217">
        <v>55.5</v>
      </c>
      <c r="Q33" s="218">
        <f>41.7+13.8</f>
        <v>55.5</v>
      </c>
      <c r="R33" s="217"/>
      <c r="S33" s="218"/>
      <c r="T33" s="217"/>
      <c r="U33" s="218"/>
      <c r="V33" s="217"/>
      <c r="W33" s="218"/>
    </row>
    <row r="34" spans="1:23" ht="12.75" customHeight="1">
      <c r="A34" s="196" t="s">
        <v>341</v>
      </c>
      <c r="B34" s="196" t="s">
        <v>280</v>
      </c>
      <c r="C34" s="215"/>
      <c r="D34" s="208" t="s">
        <v>257</v>
      </c>
      <c r="E34" s="217">
        <v>0</v>
      </c>
      <c r="F34" s="217">
        <v>241.7</v>
      </c>
      <c r="G34" s="217">
        <v>105.9</v>
      </c>
      <c r="H34" s="218"/>
      <c r="I34" s="217">
        <v>1.6</v>
      </c>
      <c r="J34" s="218">
        <v>135.8</v>
      </c>
      <c r="K34" s="217"/>
      <c r="L34" s="217">
        <v>133</v>
      </c>
      <c r="M34" s="219">
        <v>1.6</v>
      </c>
      <c r="N34" s="217">
        <v>114.9</v>
      </c>
      <c r="O34" s="217">
        <v>1.6</v>
      </c>
      <c r="P34" s="217">
        <v>135.8</v>
      </c>
      <c r="Q34" s="218">
        <v>135.8</v>
      </c>
      <c r="R34" s="217">
        <v>0</v>
      </c>
      <c r="S34" s="218">
        <v>0</v>
      </c>
      <c r="T34" s="217"/>
      <c r="U34" s="218">
        <v>47</v>
      </c>
      <c r="V34" s="220"/>
      <c r="W34" s="218">
        <v>0</v>
      </c>
    </row>
    <row r="35" spans="1:23" ht="12.75" customHeight="1">
      <c r="A35" s="196" t="s">
        <v>342</v>
      </c>
      <c r="B35" s="196" t="s">
        <v>281</v>
      </c>
      <c r="C35" s="215"/>
      <c r="D35" s="208" t="s">
        <v>257</v>
      </c>
      <c r="E35" s="217">
        <v>0</v>
      </c>
      <c r="F35" s="217">
        <f>+G35+J35</f>
        <v>415.6</v>
      </c>
      <c r="G35" s="217">
        <v>162.2</v>
      </c>
      <c r="H35" s="218"/>
      <c r="I35" s="217"/>
      <c r="J35" s="218">
        <v>253.4</v>
      </c>
      <c r="K35" s="217"/>
      <c r="L35" s="217">
        <v>20</v>
      </c>
      <c r="M35" s="219"/>
      <c r="N35" s="217"/>
      <c r="O35" s="217"/>
      <c r="P35" s="217">
        <v>258.81</v>
      </c>
      <c r="Q35" s="218">
        <v>258.8</v>
      </c>
      <c r="R35" s="217"/>
      <c r="S35" s="218">
        <v>20</v>
      </c>
      <c r="T35" s="217"/>
      <c r="U35" s="218"/>
      <c r="V35" s="217"/>
      <c r="W35" s="218">
        <v>20</v>
      </c>
    </row>
    <row r="36" spans="1:23" ht="12.75" customHeight="1">
      <c r="A36" s="196" t="s">
        <v>343</v>
      </c>
      <c r="B36" s="196" t="s">
        <v>282</v>
      </c>
      <c r="C36" s="215"/>
      <c r="D36" s="208" t="s">
        <v>257</v>
      </c>
      <c r="E36" s="217">
        <v>0</v>
      </c>
      <c r="F36" s="217">
        <f>+G36+J36</f>
        <v>20.4</v>
      </c>
      <c r="G36" s="217">
        <v>1.2</v>
      </c>
      <c r="H36" s="218"/>
      <c r="I36" s="217"/>
      <c r="J36" s="218">
        <v>19.2</v>
      </c>
      <c r="K36" s="217"/>
      <c r="L36" s="217"/>
      <c r="M36" s="219"/>
      <c r="N36" s="217">
        <v>19.2</v>
      </c>
      <c r="O36" s="217"/>
      <c r="P36" s="217">
        <v>19.2</v>
      </c>
      <c r="Q36" s="218">
        <v>19.2</v>
      </c>
      <c r="R36" s="217"/>
      <c r="S36" s="218"/>
      <c r="T36" s="217"/>
      <c r="U36" s="218"/>
      <c r="V36" s="217"/>
      <c r="W36" s="218"/>
    </row>
    <row r="37" spans="1:23" ht="12.75" customHeight="1">
      <c r="A37" s="196" t="s">
        <v>344</v>
      </c>
      <c r="B37" s="196" t="s">
        <v>283</v>
      </c>
      <c r="C37" s="215"/>
      <c r="D37" s="208" t="s">
        <v>257</v>
      </c>
      <c r="E37" s="217">
        <v>0</v>
      </c>
      <c r="F37" s="217">
        <v>30</v>
      </c>
      <c r="G37" s="217">
        <v>0</v>
      </c>
      <c r="H37" s="218"/>
      <c r="I37" s="217"/>
      <c r="J37" s="218">
        <v>30</v>
      </c>
      <c r="K37" s="217"/>
      <c r="L37" s="217">
        <v>30</v>
      </c>
      <c r="M37" s="219"/>
      <c r="N37" s="217"/>
      <c r="O37" s="217"/>
      <c r="P37" s="217">
        <v>26</v>
      </c>
      <c r="Q37" s="218">
        <v>26</v>
      </c>
      <c r="R37" s="217"/>
      <c r="S37" s="218">
        <v>6</v>
      </c>
      <c r="T37" s="217"/>
      <c r="U37" s="218"/>
      <c r="V37" s="217"/>
      <c r="W37" s="218">
        <v>6</v>
      </c>
    </row>
    <row r="38" spans="1:23" ht="12.75" customHeight="1">
      <c r="A38" s="196" t="s">
        <v>345</v>
      </c>
      <c r="B38" s="196" t="s">
        <v>284</v>
      </c>
      <c r="C38" s="215"/>
      <c r="D38" s="208" t="s">
        <v>257</v>
      </c>
      <c r="E38" s="217">
        <v>7.2</v>
      </c>
      <c r="F38" s="217">
        <v>475.4</v>
      </c>
      <c r="G38" s="217">
        <v>475.4</v>
      </c>
      <c r="H38" s="218"/>
      <c r="I38" s="217"/>
      <c r="J38" s="218"/>
      <c r="K38" s="217"/>
      <c r="L38" s="217"/>
      <c r="M38" s="219"/>
      <c r="N38" s="217"/>
      <c r="O38" s="217"/>
      <c r="P38" s="217">
        <v>39.7</v>
      </c>
      <c r="Q38" s="218">
        <v>39.7</v>
      </c>
      <c r="R38" s="217"/>
      <c r="S38" s="218"/>
      <c r="T38" s="217"/>
      <c r="U38" s="218"/>
      <c r="V38" s="217"/>
      <c r="W38" s="218"/>
    </row>
    <row r="39" spans="1:23" ht="12.75" customHeight="1">
      <c r="A39" s="303" t="s">
        <v>346</v>
      </c>
      <c r="B39" s="303" t="s">
        <v>285</v>
      </c>
      <c r="C39" s="304" t="s">
        <v>257</v>
      </c>
      <c r="D39" s="305"/>
      <c r="E39" s="220">
        <v>30.8</v>
      </c>
      <c r="F39" s="220">
        <f>+G39+H39+J39</f>
        <v>1103.4</v>
      </c>
      <c r="G39" s="220">
        <v>106.6</v>
      </c>
      <c r="H39" s="223">
        <v>286</v>
      </c>
      <c r="I39" s="220">
        <v>26.3</v>
      </c>
      <c r="J39" s="223">
        <v>710.8</v>
      </c>
      <c r="K39" s="220"/>
      <c r="L39" s="220"/>
      <c r="M39" s="306">
        <v>209.8</v>
      </c>
      <c r="N39" s="220">
        <v>684.5</v>
      </c>
      <c r="O39" s="220">
        <v>234.6</v>
      </c>
      <c r="P39" s="220">
        <v>653.4</v>
      </c>
      <c r="Q39" s="223">
        <v>653.4</v>
      </c>
      <c r="R39" s="220"/>
      <c r="S39" s="223"/>
      <c r="T39" s="220"/>
      <c r="U39" s="223">
        <v>22.3</v>
      </c>
      <c r="V39" s="220"/>
      <c r="W39" s="223"/>
    </row>
    <row r="40" spans="1:23" ht="12.75" customHeight="1">
      <c r="A40" s="196" t="s">
        <v>347</v>
      </c>
      <c r="B40" s="196" t="s">
        <v>286</v>
      </c>
      <c r="C40" s="215"/>
      <c r="D40" s="208"/>
      <c r="E40" s="217">
        <v>0</v>
      </c>
      <c r="F40" s="217">
        <v>13</v>
      </c>
      <c r="G40" s="217">
        <v>13</v>
      </c>
      <c r="H40" s="218"/>
      <c r="I40" s="217"/>
      <c r="J40" s="218"/>
      <c r="K40" s="217"/>
      <c r="L40" s="217"/>
      <c r="M40" s="219"/>
      <c r="N40" s="217"/>
      <c r="O40" s="217"/>
      <c r="P40" s="217">
        <v>0</v>
      </c>
      <c r="Q40" s="218">
        <v>0</v>
      </c>
      <c r="R40" s="217"/>
      <c r="S40" s="218"/>
      <c r="T40" s="217"/>
      <c r="U40" s="218"/>
      <c r="V40" s="217"/>
      <c r="W40" s="218"/>
    </row>
    <row r="41" spans="1:23" ht="12.75" customHeight="1">
      <c r="A41" s="196" t="s">
        <v>348</v>
      </c>
      <c r="B41" s="196" t="s">
        <v>287</v>
      </c>
      <c r="C41" s="215"/>
      <c r="D41" s="208" t="s">
        <v>257</v>
      </c>
      <c r="E41" s="217">
        <v>0</v>
      </c>
      <c r="F41" s="217">
        <v>6</v>
      </c>
      <c r="G41" s="217">
        <v>0</v>
      </c>
      <c r="H41" s="218"/>
      <c r="I41" s="217"/>
      <c r="J41" s="218">
        <v>6</v>
      </c>
      <c r="K41" s="217"/>
      <c r="L41" s="217">
        <v>6</v>
      </c>
      <c r="M41" s="219"/>
      <c r="N41" s="217"/>
      <c r="O41" s="217"/>
      <c r="P41" s="217">
        <v>6</v>
      </c>
      <c r="Q41" s="218">
        <v>6</v>
      </c>
      <c r="R41" s="217"/>
      <c r="S41" s="223">
        <v>4</v>
      </c>
      <c r="T41" s="217"/>
      <c r="U41" s="218"/>
      <c r="V41" s="217"/>
      <c r="W41" s="218"/>
    </row>
    <row r="42" spans="1:23" ht="12.75" customHeight="1">
      <c r="A42" s="196" t="s">
        <v>349</v>
      </c>
      <c r="B42" s="196" t="s">
        <v>288</v>
      </c>
      <c r="C42" s="215"/>
      <c r="D42" s="208" t="s">
        <v>257</v>
      </c>
      <c r="E42" s="217">
        <v>0</v>
      </c>
      <c r="F42" s="217">
        <f>+G42+J42</f>
        <v>45.199999999999996</v>
      </c>
      <c r="G42" s="217">
        <v>6.8</v>
      </c>
      <c r="H42" s="218"/>
      <c r="I42" s="217"/>
      <c r="J42" s="218">
        <v>38.4</v>
      </c>
      <c r="K42" s="217"/>
      <c r="L42" s="217">
        <v>38.4</v>
      </c>
      <c r="M42" s="219"/>
      <c r="N42" s="217"/>
      <c r="O42" s="217"/>
      <c r="P42" s="217">
        <v>41.5</v>
      </c>
      <c r="Q42" s="218">
        <v>41.5</v>
      </c>
      <c r="R42" s="217"/>
      <c r="S42" s="218">
        <v>38.4</v>
      </c>
      <c r="T42" s="217"/>
      <c r="U42" s="218"/>
      <c r="V42" s="217"/>
      <c r="W42" s="218"/>
    </row>
    <row r="43" spans="1:23" ht="12.75" customHeight="1">
      <c r="A43" s="196" t="s">
        <v>350</v>
      </c>
      <c r="B43" s="196" t="s">
        <v>289</v>
      </c>
      <c r="C43" s="215" t="s">
        <v>257</v>
      </c>
      <c r="D43" s="208"/>
      <c r="E43" s="217">
        <v>0</v>
      </c>
      <c r="F43" s="217">
        <f>+G43+J43</f>
        <v>19.6</v>
      </c>
      <c r="G43" s="217">
        <v>13.2</v>
      </c>
      <c r="H43" s="218"/>
      <c r="I43" s="217"/>
      <c r="J43" s="218">
        <v>6.4</v>
      </c>
      <c r="K43" s="217"/>
      <c r="L43" s="217">
        <v>6.4</v>
      </c>
      <c r="M43" s="219"/>
      <c r="N43" s="217"/>
      <c r="O43" s="217"/>
      <c r="P43" s="217">
        <v>7</v>
      </c>
      <c r="Q43" s="218">
        <v>7</v>
      </c>
      <c r="R43" s="217"/>
      <c r="S43" s="218"/>
      <c r="T43" s="217"/>
      <c r="U43" s="218"/>
      <c r="V43" s="217"/>
      <c r="W43" s="218"/>
    </row>
    <row r="44" spans="1:23" ht="12.75" customHeight="1">
      <c r="A44" s="196" t="s">
        <v>351</v>
      </c>
      <c r="B44" s="196" t="s">
        <v>290</v>
      </c>
      <c r="C44" s="215" t="s">
        <v>257</v>
      </c>
      <c r="D44" s="208"/>
      <c r="E44" s="217">
        <v>0</v>
      </c>
      <c r="F44" s="217">
        <f>+G44+J44</f>
        <v>111.2</v>
      </c>
      <c r="G44" s="217">
        <v>21</v>
      </c>
      <c r="H44" s="218"/>
      <c r="I44" s="217"/>
      <c r="J44" s="218">
        <v>90.2</v>
      </c>
      <c r="K44" s="217"/>
      <c r="L44" s="217">
        <v>90.2</v>
      </c>
      <c r="M44" s="219"/>
      <c r="N44" s="217"/>
      <c r="O44" s="217"/>
      <c r="P44" s="217">
        <v>92.5</v>
      </c>
      <c r="Q44" s="218">
        <v>92.5</v>
      </c>
      <c r="R44" s="217"/>
      <c r="S44" s="218"/>
      <c r="T44" s="217"/>
      <c r="U44" s="218"/>
      <c r="V44" s="217"/>
      <c r="W44" s="218"/>
    </row>
    <row r="45" spans="1:23" s="263" customFormat="1" ht="12.75" customHeight="1">
      <c r="A45" s="303" t="s">
        <v>352</v>
      </c>
      <c r="B45" s="303" t="s">
        <v>291</v>
      </c>
      <c r="C45" s="304" t="s">
        <v>257</v>
      </c>
      <c r="D45" s="305"/>
      <c r="E45" s="220"/>
      <c r="F45" s="220">
        <v>156</v>
      </c>
      <c r="G45" s="220">
        <f>+F45-J45-H45</f>
        <v>145.3</v>
      </c>
      <c r="H45" s="223">
        <v>3</v>
      </c>
      <c r="I45" s="220">
        <v>0</v>
      </c>
      <c r="J45" s="223">
        <v>7.7</v>
      </c>
      <c r="K45" s="220">
        <v>61.2</v>
      </c>
      <c r="L45" s="220">
        <f>18+61.2</f>
        <v>79.2</v>
      </c>
      <c r="M45" s="306"/>
      <c r="N45" s="220"/>
      <c r="O45" s="220"/>
      <c r="P45" s="220">
        <v>18</v>
      </c>
      <c r="Q45" s="223">
        <v>18</v>
      </c>
      <c r="R45" s="220">
        <v>61.2</v>
      </c>
      <c r="S45" s="223">
        <f>18+61.2</f>
        <v>79.2</v>
      </c>
      <c r="T45" s="220"/>
      <c r="U45" s="223"/>
      <c r="V45" s="220">
        <v>61.2</v>
      </c>
      <c r="W45" s="223">
        <f>18+61.2</f>
        <v>79.2</v>
      </c>
    </row>
    <row r="46" spans="1:23" ht="12.75" customHeight="1">
      <c r="A46" s="196" t="s">
        <v>353</v>
      </c>
      <c r="B46" s="196" t="s">
        <v>292</v>
      </c>
      <c r="C46" s="215"/>
      <c r="D46" s="216"/>
      <c r="E46" s="217">
        <v>0</v>
      </c>
      <c r="F46" s="217">
        <v>97.1</v>
      </c>
      <c r="G46" s="217">
        <v>97.1</v>
      </c>
      <c r="H46" s="218"/>
      <c r="I46" s="217"/>
      <c r="J46" s="218">
        <v>0</v>
      </c>
      <c r="K46" s="217"/>
      <c r="L46" s="217"/>
      <c r="M46" s="219"/>
      <c r="N46" s="217"/>
      <c r="O46" s="217"/>
      <c r="P46" s="217">
        <v>70.8</v>
      </c>
      <c r="Q46" s="218">
        <v>70.8</v>
      </c>
      <c r="R46" s="217"/>
      <c r="S46" s="218"/>
      <c r="T46" s="217"/>
      <c r="U46" s="218"/>
      <c r="V46" s="217"/>
      <c r="W46" s="218"/>
    </row>
    <row r="47" spans="1:23" ht="12.75" customHeight="1">
      <c r="A47" s="196" t="s">
        <v>354</v>
      </c>
      <c r="B47" s="196" t="s">
        <v>293</v>
      </c>
      <c r="C47" s="215" t="s">
        <v>257</v>
      </c>
      <c r="D47" s="208"/>
      <c r="E47" s="217">
        <v>20.4</v>
      </c>
      <c r="F47" s="217">
        <f>+G47+H47+J47</f>
        <v>826.9</v>
      </c>
      <c r="G47" s="217">
        <v>113.3</v>
      </c>
      <c r="H47" s="218">
        <v>346.9</v>
      </c>
      <c r="I47" s="217">
        <v>100.8</v>
      </c>
      <c r="J47" s="218">
        <v>366.7</v>
      </c>
      <c r="K47" s="217"/>
      <c r="L47" s="217"/>
      <c r="M47" s="219">
        <v>64.8</v>
      </c>
      <c r="N47" s="217">
        <v>253.7</v>
      </c>
      <c r="O47" s="217">
        <v>64.5</v>
      </c>
      <c r="P47" s="217">
        <v>253.4</v>
      </c>
      <c r="Q47" s="218">
        <v>253.4</v>
      </c>
      <c r="R47" s="217"/>
      <c r="S47" s="218"/>
      <c r="T47" s="217"/>
      <c r="U47" s="218"/>
      <c r="V47" s="217"/>
      <c r="W47" s="218"/>
    </row>
    <row r="48" spans="1:23" ht="12.75" customHeight="1">
      <c r="A48" s="196" t="s">
        <v>355</v>
      </c>
      <c r="B48" s="196" t="s">
        <v>294</v>
      </c>
      <c r="C48" s="215"/>
      <c r="D48" s="208" t="s">
        <v>257</v>
      </c>
      <c r="E48" s="217">
        <v>20.7</v>
      </c>
      <c r="F48" s="217">
        <f>+G48+I48+J48</f>
        <v>191.5</v>
      </c>
      <c r="G48" s="217">
        <v>187.3</v>
      </c>
      <c r="H48" s="218"/>
      <c r="I48" s="217">
        <v>0.6</v>
      </c>
      <c r="J48" s="218">
        <v>3.6</v>
      </c>
      <c r="K48" s="217"/>
      <c r="L48" s="217"/>
      <c r="M48" s="219">
        <v>0.6</v>
      </c>
      <c r="N48" s="217">
        <v>3.6</v>
      </c>
      <c r="O48" s="217">
        <v>0.6</v>
      </c>
      <c r="P48" s="217">
        <v>3.6</v>
      </c>
      <c r="Q48" s="218">
        <v>3.6</v>
      </c>
      <c r="R48" s="217"/>
      <c r="S48" s="218"/>
      <c r="T48" s="217"/>
      <c r="U48" s="218"/>
      <c r="V48" s="217"/>
      <c r="W48" s="218"/>
    </row>
    <row r="49" spans="1:23" ht="12.75" customHeight="1">
      <c r="A49" s="202" t="s">
        <v>356</v>
      </c>
      <c r="B49" s="202" t="s">
        <v>295</v>
      </c>
      <c r="C49" s="224" t="s">
        <v>257</v>
      </c>
      <c r="D49" s="225" t="s">
        <v>257</v>
      </c>
      <c r="E49" s="226">
        <v>0</v>
      </c>
      <c r="F49" s="226">
        <v>153.8</v>
      </c>
      <c r="G49" s="226">
        <v>31.7</v>
      </c>
      <c r="H49" s="218">
        <v>0</v>
      </c>
      <c r="I49" s="226"/>
      <c r="J49" s="218">
        <v>122.1</v>
      </c>
      <c r="K49" s="226">
        <v>122.1</v>
      </c>
      <c r="L49" s="226"/>
      <c r="M49" s="219">
        <v>45.2</v>
      </c>
      <c r="N49" s="226">
        <v>82.7</v>
      </c>
      <c r="O49" s="226">
        <v>41.6</v>
      </c>
      <c r="P49" s="226">
        <v>69</v>
      </c>
      <c r="Q49" s="218">
        <v>69</v>
      </c>
      <c r="R49" s="226"/>
      <c r="S49" s="218"/>
      <c r="T49" s="226"/>
      <c r="U49" s="218"/>
      <c r="V49" s="226"/>
      <c r="W49" s="218"/>
    </row>
    <row r="50" spans="1:23" ht="12.75" customHeight="1">
      <c r="A50" s="264" t="s">
        <v>386</v>
      </c>
      <c r="B50" s="265"/>
      <c r="C50" s="266"/>
      <c r="D50" s="266"/>
      <c r="E50" s="267">
        <f>SUM(E13:E49)</f>
        <v>240.46</v>
      </c>
      <c r="F50" s="268">
        <f>SUM(F13:F49)</f>
        <v>20527.540000000005</v>
      </c>
      <c r="G50" s="269">
        <f aca="true" t="shared" si="0" ref="G50:W50">SUM(G13:G49)</f>
        <v>4646.06</v>
      </c>
      <c r="H50" s="270">
        <f t="shared" si="0"/>
        <v>3637.9900000000002</v>
      </c>
      <c r="I50" s="270">
        <v>338.3</v>
      </c>
      <c r="J50" s="271">
        <f t="shared" si="0"/>
        <v>12243.49</v>
      </c>
      <c r="K50" s="271">
        <f>SUM(K13:K49)</f>
        <v>186.6</v>
      </c>
      <c r="L50" s="272">
        <f t="shared" si="0"/>
        <v>7751.819999999999</v>
      </c>
      <c r="M50" s="271">
        <f>SUM(M13:M49)</f>
        <v>488.6</v>
      </c>
      <c r="N50" s="268">
        <f>SUM(N13:N49)</f>
        <v>9648.370000000003</v>
      </c>
      <c r="O50" s="268">
        <f>SUM(O13:O49)</f>
        <v>483.20000000000005</v>
      </c>
      <c r="P50" s="268">
        <f>SUM(P13:P49)</f>
        <v>11865.47</v>
      </c>
      <c r="Q50" s="271">
        <f t="shared" si="0"/>
        <v>11865.499999999996</v>
      </c>
      <c r="R50" s="271">
        <f t="shared" si="0"/>
        <v>64.5</v>
      </c>
      <c r="S50" s="271">
        <f t="shared" si="0"/>
        <v>4725.119999999999</v>
      </c>
      <c r="T50" s="271">
        <f t="shared" si="0"/>
        <v>6.72</v>
      </c>
      <c r="U50" s="271">
        <f t="shared" si="0"/>
        <v>5829.51</v>
      </c>
      <c r="V50" s="271">
        <f t="shared" si="0"/>
        <v>234.5</v>
      </c>
      <c r="W50" s="271">
        <f t="shared" si="0"/>
        <v>2948.8999999999996</v>
      </c>
    </row>
    <row r="51" spans="1:64" s="273" customFormat="1" ht="12.75" customHeight="1">
      <c r="A51"/>
      <c r="B51"/>
      <c r="C51"/>
      <c r="D51"/>
      <c r="E51"/>
      <c r="F51" s="311"/>
      <c r="G51"/>
      <c r="H51" s="307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</row>
    <row r="52" spans="1:64" ht="12.75">
      <c r="A52" s="258" t="s">
        <v>357</v>
      </c>
      <c r="B52" s="227"/>
      <c r="C52" s="228"/>
      <c r="D52" s="228"/>
      <c r="E52" s="229"/>
      <c r="F52" s="230"/>
      <c r="G52" s="230"/>
      <c r="H52" s="230"/>
      <c r="I52" s="230"/>
      <c r="J52" s="231"/>
      <c r="K52" s="230"/>
      <c r="L52" s="230"/>
      <c r="M52" s="232"/>
      <c r="N52" s="230"/>
      <c r="O52" s="230"/>
      <c r="P52" s="230"/>
      <c r="Q52" s="231"/>
      <c r="R52" s="230"/>
      <c r="S52" s="231"/>
      <c r="T52" s="230"/>
      <c r="U52" s="231"/>
      <c r="V52" s="230"/>
      <c r="W52" s="231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</row>
    <row r="53" spans="1:23" ht="12.75">
      <c r="A53" s="196" t="s">
        <v>390</v>
      </c>
      <c r="B53" s="199" t="s">
        <v>389</v>
      </c>
      <c r="C53" s="234"/>
      <c r="D53" s="179"/>
      <c r="E53" s="199"/>
      <c r="F53" s="217">
        <v>4</v>
      </c>
      <c r="G53" s="217">
        <v>4</v>
      </c>
      <c r="H53" s="218"/>
      <c r="I53" s="217"/>
      <c r="J53" s="218"/>
      <c r="K53" s="217"/>
      <c r="L53" s="217">
        <v>4</v>
      </c>
      <c r="M53" s="219"/>
      <c r="N53" s="217"/>
      <c r="O53" s="217"/>
      <c r="P53" s="217"/>
      <c r="Q53" s="218"/>
      <c r="R53" s="217"/>
      <c r="S53" s="218">
        <v>4</v>
      </c>
      <c r="T53" s="217"/>
      <c r="U53" s="218"/>
      <c r="V53" s="217"/>
      <c r="W53" s="218">
        <v>4</v>
      </c>
    </row>
    <row r="54" spans="1:60" ht="12.75">
      <c r="A54" s="196" t="s">
        <v>363</v>
      </c>
      <c r="B54" s="199" t="s">
        <v>301</v>
      </c>
      <c r="C54" s="234" t="s">
        <v>257</v>
      </c>
      <c r="D54" s="179"/>
      <c r="E54" s="199"/>
      <c r="F54" s="217">
        <v>131</v>
      </c>
      <c r="G54" s="217"/>
      <c r="H54" s="218"/>
      <c r="I54" s="217"/>
      <c r="J54" s="218">
        <v>131</v>
      </c>
      <c r="K54" s="217"/>
      <c r="L54" s="217">
        <v>131</v>
      </c>
      <c r="M54" s="219"/>
      <c r="N54" s="217">
        <v>131</v>
      </c>
      <c r="O54" s="217"/>
      <c r="P54" s="217">
        <v>131</v>
      </c>
      <c r="Q54" s="218">
        <v>131</v>
      </c>
      <c r="R54" s="217"/>
      <c r="S54" s="218">
        <v>131</v>
      </c>
      <c r="T54" s="217"/>
      <c r="U54" s="218"/>
      <c r="V54" s="217"/>
      <c r="W54" s="218">
        <v>131</v>
      </c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</row>
    <row r="55" spans="1:60" ht="12.75">
      <c r="A55" s="236" t="s">
        <v>364</v>
      </c>
      <c r="B55" s="196" t="s">
        <v>302</v>
      </c>
      <c r="C55" s="235"/>
      <c r="D55" s="179" t="s">
        <v>257</v>
      </c>
      <c r="E55" s="236"/>
      <c r="F55" s="226">
        <v>25</v>
      </c>
      <c r="G55" s="226">
        <v>5</v>
      </c>
      <c r="H55" s="218"/>
      <c r="I55" s="226"/>
      <c r="J55" s="218">
        <f>+F55-G55</f>
        <v>20</v>
      </c>
      <c r="K55" s="226"/>
      <c r="L55" s="218">
        <v>25</v>
      </c>
      <c r="M55" s="226"/>
      <c r="N55" s="226">
        <v>20</v>
      </c>
      <c r="O55" s="226"/>
      <c r="P55" s="226">
        <v>20</v>
      </c>
      <c r="Q55" s="218">
        <v>20</v>
      </c>
      <c r="R55" s="226"/>
      <c r="S55" s="218">
        <v>25</v>
      </c>
      <c r="T55" s="226"/>
      <c r="U55" s="218"/>
      <c r="V55" s="226"/>
      <c r="W55" s="226">
        <v>25</v>
      </c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</row>
    <row r="56" spans="1:60" ht="12.75">
      <c r="A56" s="196" t="s">
        <v>362</v>
      </c>
      <c r="B56" s="199" t="s">
        <v>300</v>
      </c>
      <c r="C56" s="234" t="s">
        <v>257</v>
      </c>
      <c r="D56" s="179"/>
      <c r="E56" s="199"/>
      <c r="F56" s="217">
        <v>81</v>
      </c>
      <c r="G56" s="217">
        <v>6</v>
      </c>
      <c r="H56" s="218"/>
      <c r="I56" s="217"/>
      <c r="J56" s="218">
        <v>75</v>
      </c>
      <c r="K56" s="217"/>
      <c r="L56" s="217">
        <v>81</v>
      </c>
      <c r="M56" s="219"/>
      <c r="N56" s="217">
        <v>75</v>
      </c>
      <c r="O56" s="217"/>
      <c r="P56" s="217">
        <v>75</v>
      </c>
      <c r="Q56" s="218">
        <v>75</v>
      </c>
      <c r="R56" s="217"/>
      <c r="S56" s="218">
        <v>81</v>
      </c>
      <c r="T56" s="217"/>
      <c r="U56" s="218"/>
      <c r="V56" s="217"/>
      <c r="W56" s="218">
        <v>81</v>
      </c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</row>
    <row r="57" spans="1:60" ht="12.75">
      <c r="A57" s="196" t="s">
        <v>360</v>
      </c>
      <c r="B57" s="196" t="s">
        <v>298</v>
      </c>
      <c r="C57" s="215"/>
      <c r="D57" s="208" t="s">
        <v>257</v>
      </c>
      <c r="E57" s="199">
        <v>0</v>
      </c>
      <c r="F57" s="217">
        <v>26.4</v>
      </c>
      <c r="G57" s="217">
        <v>2.4</v>
      </c>
      <c r="H57" s="218"/>
      <c r="I57" s="217"/>
      <c r="J57" s="218">
        <v>24</v>
      </c>
      <c r="K57" s="217"/>
      <c r="L57" s="217">
        <v>26.4</v>
      </c>
      <c r="M57" s="219"/>
      <c r="N57" s="217">
        <v>23</v>
      </c>
      <c r="O57" s="217"/>
      <c r="P57" s="217">
        <v>24</v>
      </c>
      <c r="Q57" s="218">
        <v>24</v>
      </c>
      <c r="R57" s="217"/>
      <c r="S57" s="218">
        <v>26.4</v>
      </c>
      <c r="T57" s="217"/>
      <c r="U57" s="218"/>
      <c r="V57" s="217"/>
      <c r="W57" s="218">
        <v>26.4</v>
      </c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</row>
    <row r="58" spans="1:60" ht="12.75">
      <c r="A58" s="196" t="s">
        <v>361</v>
      </c>
      <c r="B58" s="196" t="s">
        <v>299</v>
      </c>
      <c r="C58" s="215" t="s">
        <v>257</v>
      </c>
      <c r="D58" s="208"/>
      <c r="E58" s="199"/>
      <c r="F58" s="217">
        <v>368</v>
      </c>
      <c r="G58" s="217">
        <v>40</v>
      </c>
      <c r="H58" s="218"/>
      <c r="I58" s="217"/>
      <c r="J58" s="218">
        <v>328</v>
      </c>
      <c r="K58" s="217"/>
      <c r="L58" s="217">
        <v>368</v>
      </c>
      <c r="M58" s="219"/>
      <c r="N58" s="217">
        <v>328</v>
      </c>
      <c r="O58" s="217"/>
      <c r="P58" s="217">
        <v>328</v>
      </c>
      <c r="Q58" s="218">
        <v>328</v>
      </c>
      <c r="R58" s="217"/>
      <c r="S58" s="218">
        <v>368</v>
      </c>
      <c r="T58" s="217"/>
      <c r="U58" s="218"/>
      <c r="V58" s="217"/>
      <c r="W58" s="218">
        <v>368</v>
      </c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</row>
    <row r="59" spans="1:60" ht="12.75">
      <c r="A59" s="196" t="s">
        <v>359</v>
      </c>
      <c r="B59" s="196" t="s">
        <v>297</v>
      </c>
      <c r="C59" s="215" t="s">
        <v>257</v>
      </c>
      <c r="D59" s="208"/>
      <c r="E59" s="199">
        <v>0</v>
      </c>
      <c r="F59" s="217">
        <v>74</v>
      </c>
      <c r="G59" s="217"/>
      <c r="H59" s="218"/>
      <c r="I59" s="217"/>
      <c r="J59" s="218">
        <v>74</v>
      </c>
      <c r="K59" s="217"/>
      <c r="L59" s="217">
        <v>74</v>
      </c>
      <c r="M59" s="219"/>
      <c r="N59" s="217">
        <v>74</v>
      </c>
      <c r="O59" s="217"/>
      <c r="P59" s="217">
        <v>74</v>
      </c>
      <c r="Q59" s="218">
        <v>74</v>
      </c>
      <c r="R59" s="217"/>
      <c r="S59" s="218">
        <v>74</v>
      </c>
      <c r="T59" s="217"/>
      <c r="U59" s="218"/>
      <c r="V59" s="217"/>
      <c r="W59" s="218">
        <v>74</v>
      </c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</row>
    <row r="60" spans="1:60" ht="12.75">
      <c r="A60" s="196" t="s">
        <v>358</v>
      </c>
      <c r="B60" s="196" t="s">
        <v>296</v>
      </c>
      <c r="C60" s="215" t="s">
        <v>257</v>
      </c>
      <c r="D60" s="208"/>
      <c r="E60" s="199">
        <v>0</v>
      </c>
      <c r="F60" s="217">
        <v>122.7</v>
      </c>
      <c r="G60" s="217">
        <v>3.5</v>
      </c>
      <c r="H60" s="218"/>
      <c r="I60" s="217"/>
      <c r="J60" s="218">
        <v>119.2</v>
      </c>
      <c r="K60" s="217"/>
      <c r="L60" s="217">
        <v>122.7</v>
      </c>
      <c r="M60" s="219"/>
      <c r="N60" s="217">
        <v>119.2</v>
      </c>
      <c r="O60" s="217"/>
      <c r="P60" s="217">
        <v>119.2</v>
      </c>
      <c r="Q60" s="218">
        <v>119.2</v>
      </c>
      <c r="R60" s="217"/>
      <c r="S60" s="218">
        <v>122.7</v>
      </c>
      <c r="T60" s="217"/>
      <c r="U60" s="218"/>
      <c r="V60" s="217"/>
      <c r="W60" s="218">
        <v>122.7</v>
      </c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</row>
    <row r="61" spans="1:60" ht="12.75">
      <c r="A61" s="196" t="s">
        <v>367</v>
      </c>
      <c r="B61" s="196" t="s">
        <v>305</v>
      </c>
      <c r="C61" s="215"/>
      <c r="D61" s="208" t="s">
        <v>257</v>
      </c>
      <c r="E61" s="217"/>
      <c r="F61" s="217">
        <v>17</v>
      </c>
      <c r="G61" s="217">
        <v>2</v>
      </c>
      <c r="H61" s="218"/>
      <c r="I61" s="217"/>
      <c r="J61" s="218">
        <v>15</v>
      </c>
      <c r="K61" s="217"/>
      <c r="L61" s="217">
        <v>17</v>
      </c>
      <c r="M61" s="219"/>
      <c r="N61" s="217"/>
      <c r="O61" s="217"/>
      <c r="P61" s="217">
        <v>19</v>
      </c>
      <c r="Q61" s="218">
        <v>19</v>
      </c>
      <c r="R61" s="217"/>
      <c r="S61" s="218">
        <v>17</v>
      </c>
      <c r="T61" s="217"/>
      <c r="U61" s="218"/>
      <c r="V61" s="217"/>
      <c r="W61" s="218">
        <v>17</v>
      </c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</row>
    <row r="62" spans="1:60" ht="12.75">
      <c r="A62" s="196" t="s">
        <v>366</v>
      </c>
      <c r="B62" s="196" t="s">
        <v>304</v>
      </c>
      <c r="C62" s="215" t="s">
        <v>257</v>
      </c>
      <c r="D62" s="208"/>
      <c r="E62" s="217"/>
      <c r="F62" s="217">
        <v>29</v>
      </c>
      <c r="G62" s="217"/>
      <c r="H62" s="218"/>
      <c r="I62" s="217"/>
      <c r="J62" s="218">
        <v>29</v>
      </c>
      <c r="K62" s="217"/>
      <c r="L62" s="217">
        <v>29</v>
      </c>
      <c r="M62" s="219"/>
      <c r="N62" s="217"/>
      <c r="O62" s="217"/>
      <c r="P62" s="217">
        <v>29</v>
      </c>
      <c r="Q62" s="218">
        <v>29</v>
      </c>
      <c r="R62" s="217"/>
      <c r="S62" s="218">
        <v>29</v>
      </c>
      <c r="T62" s="217"/>
      <c r="U62" s="218"/>
      <c r="V62" s="217"/>
      <c r="W62" s="218">
        <v>29</v>
      </c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</row>
    <row r="63" spans="1:60" ht="12.75">
      <c r="A63" s="196" t="s">
        <v>365</v>
      </c>
      <c r="B63" s="196" t="s">
        <v>303</v>
      </c>
      <c r="C63" s="215"/>
      <c r="D63" s="208" t="s">
        <v>257</v>
      </c>
      <c r="E63" s="217"/>
      <c r="F63" s="217">
        <v>105</v>
      </c>
      <c r="G63" s="217"/>
      <c r="H63" s="218"/>
      <c r="I63" s="217"/>
      <c r="J63" s="218">
        <v>105</v>
      </c>
      <c r="K63" s="217"/>
      <c r="L63" s="217">
        <v>105</v>
      </c>
      <c r="M63" s="219"/>
      <c r="N63" s="217"/>
      <c r="O63" s="217"/>
      <c r="P63" s="217">
        <v>105</v>
      </c>
      <c r="Q63" s="218">
        <v>105</v>
      </c>
      <c r="R63" s="217"/>
      <c r="S63" s="218">
        <v>105</v>
      </c>
      <c r="T63" s="217"/>
      <c r="U63" s="218"/>
      <c r="V63" s="217"/>
      <c r="W63" s="218">
        <v>105</v>
      </c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</row>
    <row r="64" spans="1:60" ht="12.75">
      <c r="A64" s="196" t="s">
        <v>368</v>
      </c>
      <c r="B64" s="196" t="s">
        <v>306</v>
      </c>
      <c r="C64" s="215" t="s">
        <v>257</v>
      </c>
      <c r="D64" s="208"/>
      <c r="E64" s="217"/>
      <c r="F64" s="217">
        <f>+G64+J64</f>
        <v>2961</v>
      </c>
      <c r="G64" s="217">
        <v>21</v>
      </c>
      <c r="H64" s="218"/>
      <c r="I64" s="217"/>
      <c r="J64" s="218">
        <v>2940</v>
      </c>
      <c r="K64" s="217"/>
      <c r="L64" s="217">
        <v>2961</v>
      </c>
      <c r="M64" s="219"/>
      <c r="N64" s="217"/>
      <c r="O64" s="217"/>
      <c r="P64" s="217">
        <v>2940</v>
      </c>
      <c r="Q64" s="218">
        <v>2940</v>
      </c>
      <c r="R64" s="217"/>
      <c r="S64" s="218">
        <f>650+R64</f>
        <v>650</v>
      </c>
      <c r="T64" s="217"/>
      <c r="U64" s="218"/>
      <c r="V64" s="217"/>
      <c r="W64" s="218">
        <v>2961</v>
      </c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</row>
    <row r="65" spans="1:60" ht="12.75">
      <c r="A65" s="303" t="s">
        <v>407</v>
      </c>
      <c r="B65" s="303" t="s">
        <v>266</v>
      </c>
      <c r="C65" s="304"/>
      <c r="D65" s="305" t="s">
        <v>257</v>
      </c>
      <c r="E65" s="220"/>
      <c r="F65" s="220">
        <v>4.5</v>
      </c>
      <c r="G65" s="220">
        <v>1.4</v>
      </c>
      <c r="H65" s="223"/>
      <c r="I65" s="220"/>
      <c r="J65" s="223">
        <v>3.1</v>
      </c>
      <c r="K65" s="220"/>
      <c r="L65" s="220">
        <v>4.5</v>
      </c>
      <c r="M65" s="306"/>
      <c r="N65" s="220"/>
      <c r="O65" s="220"/>
      <c r="P65" s="220">
        <v>3.1</v>
      </c>
      <c r="Q65" s="223">
        <v>3.1</v>
      </c>
      <c r="R65" s="220"/>
      <c r="S65" s="223">
        <v>4.5</v>
      </c>
      <c r="T65" s="220"/>
      <c r="U65" s="223"/>
      <c r="V65" s="220"/>
      <c r="W65" s="223">
        <v>4.5</v>
      </c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</row>
    <row r="66" spans="1:64" s="273" customFormat="1" ht="12.75">
      <c r="A66" s="196"/>
      <c r="B66" s="236"/>
      <c r="C66" s="308"/>
      <c r="D66" s="308"/>
      <c r="E66" s="217"/>
      <c r="F66" s="217"/>
      <c r="G66" s="217"/>
      <c r="H66" s="218"/>
      <c r="I66" s="217"/>
      <c r="J66" s="218"/>
      <c r="K66" s="217"/>
      <c r="L66" s="217"/>
      <c r="M66" s="219"/>
      <c r="N66" s="217"/>
      <c r="O66" s="217"/>
      <c r="P66" s="217"/>
      <c r="Q66" s="218"/>
      <c r="R66" s="217"/>
      <c r="S66" s="218"/>
      <c r="T66" s="217"/>
      <c r="U66" s="218"/>
      <c r="V66" s="217"/>
      <c r="W66" s="218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</row>
    <row r="67" spans="1:63" ht="12.75">
      <c r="A67" s="274" t="s">
        <v>386</v>
      </c>
      <c r="B67" s="275"/>
      <c r="C67" s="276"/>
      <c r="D67" s="276"/>
      <c r="E67" s="265"/>
      <c r="F67" s="277">
        <f>SUM(F53:F66)</f>
        <v>3948.6</v>
      </c>
      <c r="G67" s="277">
        <f aca="true" t="shared" si="1" ref="G67:W67">SUM(G53:G66)</f>
        <v>85.30000000000001</v>
      </c>
      <c r="H67" s="277">
        <f t="shared" si="1"/>
        <v>0</v>
      </c>
      <c r="I67" s="277">
        <f t="shared" si="1"/>
        <v>0</v>
      </c>
      <c r="J67" s="277">
        <f t="shared" si="1"/>
        <v>3863.2999999999997</v>
      </c>
      <c r="K67" s="277">
        <f t="shared" si="1"/>
        <v>0</v>
      </c>
      <c r="L67" s="277">
        <f t="shared" si="1"/>
        <v>3948.6</v>
      </c>
      <c r="M67" s="277">
        <f t="shared" si="1"/>
        <v>0</v>
      </c>
      <c r="N67" s="277">
        <f t="shared" si="1"/>
        <v>770.2</v>
      </c>
      <c r="O67" s="277">
        <f t="shared" si="1"/>
        <v>0</v>
      </c>
      <c r="P67" s="277">
        <f t="shared" si="1"/>
        <v>3867.2999999999997</v>
      </c>
      <c r="Q67" s="277">
        <f t="shared" si="1"/>
        <v>3867.2999999999997</v>
      </c>
      <c r="R67" s="277">
        <f t="shared" si="1"/>
        <v>0</v>
      </c>
      <c r="S67" s="277">
        <f t="shared" si="1"/>
        <v>1637.6</v>
      </c>
      <c r="T67" s="277">
        <f t="shared" si="1"/>
        <v>0</v>
      </c>
      <c r="U67" s="277">
        <f t="shared" si="1"/>
        <v>0</v>
      </c>
      <c r="V67" s="277">
        <f t="shared" si="1"/>
        <v>0</v>
      </c>
      <c r="W67" s="277">
        <f t="shared" si="1"/>
        <v>3948.6</v>
      </c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</row>
    <row r="68" spans="1:60" ht="12.75">
      <c r="A68" s="257"/>
      <c r="C68" s="45"/>
      <c r="D68" s="45"/>
      <c r="E68" s="199"/>
      <c r="F68" s="217"/>
      <c r="G68" s="217"/>
      <c r="H68" s="218"/>
      <c r="I68" s="217"/>
      <c r="J68" s="218"/>
      <c r="K68" s="217"/>
      <c r="L68" s="217"/>
      <c r="M68" s="219"/>
      <c r="N68" s="217"/>
      <c r="O68" s="217"/>
      <c r="P68" s="217"/>
      <c r="Q68" s="218"/>
      <c r="R68" s="217"/>
      <c r="S68" s="218"/>
      <c r="T68" s="217"/>
      <c r="U68" s="218"/>
      <c r="V68" s="217"/>
      <c r="W68" s="218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</row>
    <row r="69" spans="1:60" ht="12.75">
      <c r="A69" s="258" t="s">
        <v>369</v>
      </c>
      <c r="B69" s="227"/>
      <c r="C69" s="228"/>
      <c r="D69" s="228"/>
      <c r="E69" s="229"/>
      <c r="F69" s="230"/>
      <c r="G69" s="230"/>
      <c r="H69" s="231"/>
      <c r="I69" s="230"/>
      <c r="J69" s="231"/>
      <c r="K69" s="230"/>
      <c r="L69" s="230"/>
      <c r="M69" s="232"/>
      <c r="N69" s="230"/>
      <c r="O69" s="230"/>
      <c r="P69" s="230"/>
      <c r="Q69" s="231"/>
      <c r="R69" s="230"/>
      <c r="S69" s="231"/>
      <c r="T69" s="230"/>
      <c r="U69" s="231"/>
      <c r="V69" s="230"/>
      <c r="W69" s="231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</row>
    <row r="70" spans="1:60" ht="12.75">
      <c r="A70" s="196" t="s">
        <v>370</v>
      </c>
      <c r="B70" s="233" t="s">
        <v>307</v>
      </c>
      <c r="C70" s="45"/>
      <c r="D70" s="45" t="s">
        <v>257</v>
      </c>
      <c r="E70" s="199"/>
      <c r="F70" s="217">
        <v>3.2</v>
      </c>
      <c r="G70" s="217"/>
      <c r="H70" s="218"/>
      <c r="I70" s="217"/>
      <c r="J70" s="218">
        <v>3.2</v>
      </c>
      <c r="K70" s="217"/>
      <c r="L70" s="217"/>
      <c r="M70" s="219"/>
      <c r="N70" s="217"/>
      <c r="O70" s="217"/>
      <c r="P70" s="217"/>
      <c r="Q70" s="218">
        <v>3.2</v>
      </c>
      <c r="R70" s="217"/>
      <c r="S70" s="218"/>
      <c r="T70" s="217"/>
      <c r="U70" s="218"/>
      <c r="V70" s="217"/>
      <c r="W70" s="218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</row>
    <row r="71" spans="1:60" ht="12.75">
      <c r="A71" s="196" t="s">
        <v>371</v>
      </c>
      <c r="B71" s="233" t="s">
        <v>308</v>
      </c>
      <c r="C71" s="45"/>
      <c r="D71" s="45" t="s">
        <v>257</v>
      </c>
      <c r="E71" s="199"/>
      <c r="F71" s="217">
        <v>11.6</v>
      </c>
      <c r="G71" s="217"/>
      <c r="H71" s="218"/>
      <c r="I71" s="217"/>
      <c r="J71" s="218">
        <v>11.6</v>
      </c>
      <c r="K71" s="217"/>
      <c r="L71" s="217"/>
      <c r="M71" s="219"/>
      <c r="N71" s="217"/>
      <c r="O71" s="217"/>
      <c r="P71" s="217"/>
      <c r="Q71" s="218">
        <v>11.6</v>
      </c>
      <c r="R71" s="217"/>
      <c r="S71" s="218"/>
      <c r="T71" s="217"/>
      <c r="U71" s="218"/>
      <c r="V71" s="217"/>
      <c r="W71" s="218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</row>
    <row r="72" spans="1:60" ht="12.75">
      <c r="A72" s="196" t="s">
        <v>372</v>
      </c>
      <c r="B72" s="233" t="s">
        <v>309</v>
      </c>
      <c r="C72" s="45"/>
      <c r="D72" s="45" t="s">
        <v>257</v>
      </c>
      <c r="E72" s="199"/>
      <c r="F72" s="217">
        <v>29.4</v>
      </c>
      <c r="G72" s="217"/>
      <c r="H72" s="218"/>
      <c r="I72" s="217"/>
      <c r="J72" s="218">
        <v>29.4</v>
      </c>
      <c r="K72" s="217"/>
      <c r="L72" s="217"/>
      <c r="M72" s="219"/>
      <c r="N72" s="217"/>
      <c r="O72" s="217"/>
      <c r="P72" s="217"/>
      <c r="Q72" s="218">
        <v>29.4</v>
      </c>
      <c r="R72" s="217"/>
      <c r="S72" s="218"/>
      <c r="T72" s="217"/>
      <c r="U72" s="218"/>
      <c r="V72" s="217"/>
      <c r="W72" s="218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</row>
    <row r="73" spans="1:60" ht="12.75">
      <c r="A73" s="196" t="s">
        <v>373</v>
      </c>
      <c r="B73" s="233" t="s">
        <v>310</v>
      </c>
      <c r="C73" s="45"/>
      <c r="D73" s="45" t="s">
        <v>257</v>
      </c>
      <c r="E73" s="199"/>
      <c r="F73" s="217">
        <v>375</v>
      </c>
      <c r="G73" s="217">
        <v>19</v>
      </c>
      <c r="H73" s="218"/>
      <c r="I73" s="217"/>
      <c r="J73" s="218">
        <v>356</v>
      </c>
      <c r="K73" s="217"/>
      <c r="L73" s="217"/>
      <c r="M73" s="219"/>
      <c r="N73" s="217">
        <v>54</v>
      </c>
      <c r="O73" s="217"/>
      <c r="P73" s="217">
        <v>356</v>
      </c>
      <c r="Q73" s="218">
        <v>356</v>
      </c>
      <c r="R73" s="217"/>
      <c r="S73" s="218"/>
      <c r="T73" s="217"/>
      <c r="U73" s="218"/>
      <c r="V73" s="217"/>
      <c r="W73" s="218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</row>
    <row r="74" spans="1:60" ht="12.75">
      <c r="A74" s="196" t="s">
        <v>374</v>
      </c>
      <c r="B74" s="233" t="s">
        <v>311</v>
      </c>
      <c r="C74" s="45" t="s">
        <v>257</v>
      </c>
      <c r="D74" s="45"/>
      <c r="E74" s="199"/>
      <c r="F74" s="217">
        <v>26</v>
      </c>
      <c r="G74" s="217"/>
      <c r="H74" s="218"/>
      <c r="I74" s="217"/>
      <c r="J74" s="218">
        <v>26</v>
      </c>
      <c r="K74" s="217"/>
      <c r="L74" s="217"/>
      <c r="M74" s="219"/>
      <c r="N74" s="217"/>
      <c r="O74" s="217"/>
      <c r="P74" s="217"/>
      <c r="Q74" s="218">
        <v>26</v>
      </c>
      <c r="R74" s="217"/>
      <c r="S74" s="218"/>
      <c r="T74" s="217"/>
      <c r="U74" s="218"/>
      <c r="V74" s="217"/>
      <c r="W74" s="218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</row>
    <row r="75" spans="1:60" ht="12.75">
      <c r="A75" s="196" t="s">
        <v>375</v>
      </c>
      <c r="B75" s="233" t="s">
        <v>312</v>
      </c>
      <c r="C75" s="45" t="s">
        <v>257</v>
      </c>
      <c r="D75" s="45"/>
      <c r="E75" s="199"/>
      <c r="F75" s="217">
        <v>185</v>
      </c>
      <c r="G75" s="217"/>
      <c r="H75" s="218"/>
      <c r="I75" s="217"/>
      <c r="J75" s="218">
        <v>185</v>
      </c>
      <c r="K75" s="217"/>
      <c r="L75" s="217"/>
      <c r="M75" s="219"/>
      <c r="N75" s="217"/>
      <c r="O75" s="217"/>
      <c r="P75" s="217"/>
      <c r="Q75" s="218">
        <v>185</v>
      </c>
      <c r="R75" s="217"/>
      <c r="S75" s="218"/>
      <c r="T75" s="217"/>
      <c r="U75" s="218"/>
      <c r="V75" s="217"/>
      <c r="W75" s="218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</row>
    <row r="76" spans="1:60" ht="12.75">
      <c r="A76" s="196" t="s">
        <v>376</v>
      </c>
      <c r="B76" s="233" t="s">
        <v>313</v>
      </c>
      <c r="C76" s="45" t="s">
        <v>257</v>
      </c>
      <c r="D76" s="45"/>
      <c r="E76" s="199"/>
      <c r="F76" s="217">
        <v>337</v>
      </c>
      <c r="G76" s="217"/>
      <c r="H76" s="218"/>
      <c r="I76" s="217"/>
      <c r="J76" s="218">
        <v>337</v>
      </c>
      <c r="K76" s="217"/>
      <c r="L76" s="217">
        <v>337</v>
      </c>
      <c r="M76" s="219"/>
      <c r="N76" s="217"/>
      <c r="O76" s="217"/>
      <c r="P76" s="217"/>
      <c r="Q76" s="218">
        <v>337</v>
      </c>
      <c r="R76" s="217"/>
      <c r="S76" s="218"/>
      <c r="T76" s="217"/>
      <c r="U76" s="218"/>
      <c r="V76" s="217"/>
      <c r="W76" s="218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</row>
    <row r="77" spans="1:60" ht="12.75">
      <c r="A77" s="196" t="s">
        <v>377</v>
      </c>
      <c r="B77" s="233" t="s">
        <v>314</v>
      </c>
      <c r="C77" s="45"/>
      <c r="D77" s="45" t="s">
        <v>257</v>
      </c>
      <c r="E77" s="199"/>
      <c r="F77" s="217">
        <v>5</v>
      </c>
      <c r="G77" s="217"/>
      <c r="H77" s="218"/>
      <c r="I77" s="217"/>
      <c r="J77" s="218">
        <v>5</v>
      </c>
      <c r="K77" s="217"/>
      <c r="L77" s="217"/>
      <c r="M77" s="219"/>
      <c r="N77" s="217"/>
      <c r="O77" s="217"/>
      <c r="P77" s="217"/>
      <c r="Q77" s="218">
        <v>5</v>
      </c>
      <c r="R77" s="217"/>
      <c r="S77" s="218"/>
      <c r="T77" s="217"/>
      <c r="U77" s="218"/>
      <c r="V77" s="217"/>
      <c r="W77" s="218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</row>
    <row r="78" spans="1:60" ht="12.75">
      <c r="A78" s="196" t="s">
        <v>378</v>
      </c>
      <c r="B78" s="233" t="s">
        <v>315</v>
      </c>
      <c r="C78" s="45"/>
      <c r="D78" s="45" t="s">
        <v>257</v>
      </c>
      <c r="E78" s="199"/>
      <c r="F78" s="217">
        <v>5.2</v>
      </c>
      <c r="G78" s="217"/>
      <c r="H78" s="218"/>
      <c r="I78" s="217"/>
      <c r="J78" s="218">
        <v>5.2</v>
      </c>
      <c r="K78" s="217"/>
      <c r="L78" s="217"/>
      <c r="M78" s="219"/>
      <c r="N78" s="217"/>
      <c r="O78" s="217"/>
      <c r="P78" s="217"/>
      <c r="Q78" s="218">
        <v>5.2</v>
      </c>
      <c r="R78" s="217"/>
      <c r="S78" s="218"/>
      <c r="T78" s="217"/>
      <c r="U78" s="218"/>
      <c r="V78" s="217"/>
      <c r="W78" s="218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</row>
    <row r="79" spans="1:60" ht="12.75">
      <c r="A79" s="196" t="s">
        <v>379</v>
      </c>
      <c r="B79" s="233" t="s">
        <v>316</v>
      </c>
      <c r="C79" s="45" t="s">
        <v>257</v>
      </c>
      <c r="D79" s="45"/>
      <c r="E79" s="199"/>
      <c r="F79" s="217">
        <v>250</v>
      </c>
      <c r="G79" s="217"/>
      <c r="H79" s="218"/>
      <c r="I79" s="217"/>
      <c r="J79" s="218">
        <v>250</v>
      </c>
      <c r="K79" s="217"/>
      <c r="L79" s="217">
        <v>250</v>
      </c>
      <c r="M79" s="219"/>
      <c r="N79" s="217"/>
      <c r="O79" s="217"/>
      <c r="P79" s="217"/>
      <c r="Q79" s="218">
        <v>250</v>
      </c>
      <c r="R79" s="217"/>
      <c r="S79" s="218"/>
      <c r="T79" s="217"/>
      <c r="U79" s="218"/>
      <c r="V79" s="217"/>
      <c r="W79" s="218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</row>
    <row r="80" spans="1:60" ht="12.75">
      <c r="A80" s="196" t="s">
        <v>380</v>
      </c>
      <c r="B80" s="233" t="s">
        <v>317</v>
      </c>
      <c r="C80" s="45"/>
      <c r="D80" s="45" t="s">
        <v>257</v>
      </c>
      <c r="E80" s="199"/>
      <c r="F80" s="217">
        <v>3</v>
      </c>
      <c r="G80" s="217"/>
      <c r="H80" s="218"/>
      <c r="I80" s="217"/>
      <c r="J80" s="218">
        <v>3</v>
      </c>
      <c r="K80" s="217"/>
      <c r="L80" s="217"/>
      <c r="M80" s="219"/>
      <c r="N80" s="217"/>
      <c r="O80" s="217"/>
      <c r="P80" s="217"/>
      <c r="Q80" s="218">
        <v>3</v>
      </c>
      <c r="R80" s="217"/>
      <c r="S80" s="218"/>
      <c r="T80" s="217"/>
      <c r="U80" s="218"/>
      <c r="V80" s="217"/>
      <c r="W80" s="218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</row>
    <row r="81" spans="1:60" ht="12.75">
      <c r="A81" s="196" t="s">
        <v>381</v>
      </c>
      <c r="B81" s="233" t="s">
        <v>318</v>
      </c>
      <c r="C81" s="45"/>
      <c r="D81" s="45" t="s">
        <v>257</v>
      </c>
      <c r="E81" s="199"/>
      <c r="F81" s="217">
        <v>9.5</v>
      </c>
      <c r="G81" s="217"/>
      <c r="H81" s="218"/>
      <c r="I81" s="217"/>
      <c r="J81" s="218">
        <v>9.5</v>
      </c>
      <c r="K81" s="217"/>
      <c r="L81" s="217">
        <v>9.5</v>
      </c>
      <c r="M81" s="219"/>
      <c r="N81" s="217"/>
      <c r="O81" s="217"/>
      <c r="P81" s="217"/>
      <c r="Q81" s="218">
        <v>9.5</v>
      </c>
      <c r="R81" s="217"/>
      <c r="S81" s="218"/>
      <c r="T81" s="217"/>
      <c r="U81" s="218"/>
      <c r="V81" s="217"/>
      <c r="W81" s="218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</row>
    <row r="82" spans="1:60" ht="12.75">
      <c r="A82" s="196" t="s">
        <v>382</v>
      </c>
      <c r="C82" s="45"/>
      <c r="D82" s="45" t="s">
        <v>257</v>
      </c>
      <c r="E82" s="199"/>
      <c r="F82" s="199">
        <v>16.5</v>
      </c>
      <c r="G82" s="217"/>
      <c r="H82" s="218"/>
      <c r="I82" s="217"/>
      <c r="J82" s="218">
        <v>16.5</v>
      </c>
      <c r="K82" s="217"/>
      <c r="L82" s="217"/>
      <c r="M82" s="219"/>
      <c r="N82" s="217"/>
      <c r="O82" s="217"/>
      <c r="P82" s="217"/>
      <c r="Q82" s="218">
        <v>16.5</v>
      </c>
      <c r="R82" s="217"/>
      <c r="S82" s="218"/>
      <c r="T82" s="217"/>
      <c r="U82" s="218"/>
      <c r="V82" s="217"/>
      <c r="W82" s="218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</row>
    <row r="83" spans="1:60" s="273" customFormat="1" ht="12.75">
      <c r="A83" s="196" t="s">
        <v>383</v>
      </c>
      <c r="B83" s="237" t="s">
        <v>319</v>
      </c>
      <c r="C83" s="238"/>
      <c r="D83" s="239" t="s">
        <v>257</v>
      </c>
      <c r="E83" s="240"/>
      <c r="F83" s="241">
        <v>7</v>
      </c>
      <c r="G83" s="241"/>
      <c r="H83" s="242"/>
      <c r="I83" s="241"/>
      <c r="J83" s="242">
        <v>7</v>
      </c>
      <c r="K83" s="241"/>
      <c r="L83" s="241">
        <v>7</v>
      </c>
      <c r="M83" s="243"/>
      <c r="N83" s="241">
        <v>7</v>
      </c>
      <c r="O83" s="241"/>
      <c r="P83" s="241">
        <v>7</v>
      </c>
      <c r="Q83" s="242"/>
      <c r="R83" s="241"/>
      <c r="S83" s="242">
        <v>7</v>
      </c>
      <c r="T83" s="241"/>
      <c r="U83" s="242"/>
      <c r="V83" s="241">
        <v>7</v>
      </c>
      <c r="W83" s="242">
        <v>7</v>
      </c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</row>
    <row r="84" spans="1:60" ht="12.75">
      <c r="A84" s="278" t="s">
        <v>386</v>
      </c>
      <c r="B84" s="273"/>
      <c r="C84" s="279"/>
      <c r="D84" s="279"/>
      <c r="E84" s="273"/>
      <c r="F84" s="280">
        <f>SUM(F70:F83)</f>
        <v>1263.4</v>
      </c>
      <c r="G84" s="281">
        <f>SUM(G73:G83)</f>
        <v>19</v>
      </c>
      <c r="H84" s="282"/>
      <c r="I84" s="281"/>
      <c r="J84" s="283">
        <f>SUM(J70:J83)</f>
        <v>1244.4</v>
      </c>
      <c r="K84" s="281"/>
      <c r="L84" s="284">
        <f>SUM(L70:L83)</f>
        <v>603.5</v>
      </c>
      <c r="M84" s="285"/>
      <c r="N84" s="281">
        <f>SUM(N70:N83)</f>
        <v>61</v>
      </c>
      <c r="O84" s="281"/>
      <c r="P84" s="281">
        <f>SUM(P70:P83)</f>
        <v>363</v>
      </c>
      <c r="Q84" s="283">
        <f>SUM(Q70:Q83)</f>
        <v>1237.4</v>
      </c>
      <c r="R84" s="281"/>
      <c r="S84" s="282"/>
      <c r="T84" s="281"/>
      <c r="U84" s="282"/>
      <c r="V84" s="281"/>
      <c r="W84" s="282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</row>
    <row r="85" spans="1:23" ht="12.75">
      <c r="A85" s="259" t="s">
        <v>384</v>
      </c>
      <c r="B85" s="244"/>
      <c r="C85" s="245"/>
      <c r="D85" s="245"/>
      <c r="E85" s="246">
        <f>+E50</f>
        <v>240.46</v>
      </c>
      <c r="F85" s="247">
        <f>+F84+F67+F50</f>
        <v>25739.540000000005</v>
      </c>
      <c r="G85" s="247">
        <f aca="true" t="shared" si="2" ref="G85:Q85">+G84+G67+G50</f>
        <v>4750.360000000001</v>
      </c>
      <c r="H85" s="247">
        <f t="shared" si="2"/>
        <v>3637.9900000000002</v>
      </c>
      <c r="I85" s="247">
        <f t="shared" si="2"/>
        <v>338.3</v>
      </c>
      <c r="J85" s="247">
        <f t="shared" si="2"/>
        <v>17351.19</v>
      </c>
      <c r="K85" s="247">
        <f t="shared" si="2"/>
        <v>186.6</v>
      </c>
      <c r="L85" s="247">
        <f t="shared" si="2"/>
        <v>12303.919999999998</v>
      </c>
      <c r="M85" s="247">
        <f t="shared" si="2"/>
        <v>488.6</v>
      </c>
      <c r="N85" s="247">
        <f t="shared" si="2"/>
        <v>10479.570000000003</v>
      </c>
      <c r="O85" s="247">
        <f t="shared" si="2"/>
        <v>483.20000000000005</v>
      </c>
      <c r="P85" s="247">
        <f t="shared" si="2"/>
        <v>16095.769999999999</v>
      </c>
      <c r="Q85" s="247">
        <f t="shared" si="2"/>
        <v>16970.199999999997</v>
      </c>
      <c r="R85" s="246">
        <f aca="true" t="shared" si="3" ref="R85:W85">+R84+R67+R50</f>
        <v>64.5</v>
      </c>
      <c r="S85" s="246">
        <f t="shared" si="3"/>
        <v>6362.719999999999</v>
      </c>
      <c r="T85" s="246">
        <f t="shared" si="3"/>
        <v>6.72</v>
      </c>
      <c r="U85" s="246">
        <f t="shared" si="3"/>
        <v>5829.51</v>
      </c>
      <c r="V85" s="246">
        <f t="shared" si="3"/>
        <v>234.5</v>
      </c>
      <c r="W85" s="246">
        <f t="shared" si="3"/>
        <v>6897.5</v>
      </c>
    </row>
    <row r="87" ht="12.75">
      <c r="F87" s="311"/>
    </row>
    <row r="88" ht="12.75">
      <c r="G88" s="311"/>
    </row>
    <row r="89" ht="12.75">
      <c r="G89" s="311"/>
    </row>
  </sheetData>
  <mergeCells count="4">
    <mergeCell ref="K8:L8"/>
    <mergeCell ref="A1:W1"/>
    <mergeCell ref="A2:W2"/>
    <mergeCell ref="A3:W3"/>
  </mergeCells>
  <printOptions/>
  <pageMargins left="0.75" right="0.75" top="1" bottom="1" header="0.5" footer="0.5"/>
  <pageSetup horizontalDpi="300" verticalDpi="300" orientation="landscape" paperSize="5" scale="67" r:id="rId1"/>
  <headerFooter alignWithMargins="0">
    <oddFooter>&amp;C&amp;"Times New Roman,Bold"&amp;12T-6</oddFooter>
  </headerFooter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23">
      <selection activeCell="E40" sqref="E40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.75">
      <c r="A1" s="357" t="s">
        <v>393</v>
      </c>
      <c r="B1" s="606"/>
      <c r="C1" s="606"/>
    </row>
    <row r="2" spans="1:3" ht="15" customHeight="1">
      <c r="A2" s="322" t="s">
        <v>94</v>
      </c>
      <c r="B2" s="323"/>
      <c r="C2" s="323"/>
    </row>
    <row r="3" spans="1:3" ht="15" customHeight="1">
      <c r="A3" s="323"/>
      <c r="B3" s="323"/>
      <c r="C3" s="323"/>
    </row>
    <row r="4" spans="1:3" ht="15" customHeight="1">
      <c r="A4" s="323"/>
      <c r="B4" s="323"/>
      <c r="C4" s="323"/>
    </row>
    <row r="5" spans="1:3" ht="13.5" thickBot="1">
      <c r="A5" s="324"/>
      <c r="B5" s="324"/>
      <c r="C5" s="324"/>
    </row>
    <row r="6" spans="1:3" ht="13.5" thickTop="1">
      <c r="A6" s="445"/>
      <c r="B6" s="330"/>
      <c r="C6" s="325"/>
    </row>
    <row r="7" spans="1:3" ht="20.25">
      <c r="A7" s="534" t="s">
        <v>225</v>
      </c>
      <c r="B7" s="535"/>
      <c r="C7" s="536"/>
    </row>
    <row r="8" spans="1:3" ht="21.75" customHeight="1" thickBot="1">
      <c r="A8" s="607" t="s">
        <v>95</v>
      </c>
      <c r="B8" s="608"/>
      <c r="C8" s="609"/>
    </row>
    <row r="9" spans="1:3" ht="14.25">
      <c r="A9" s="610" t="s">
        <v>192</v>
      </c>
      <c r="B9" s="48" t="s">
        <v>96</v>
      </c>
      <c r="C9" s="612" t="s">
        <v>35</v>
      </c>
    </row>
    <row r="10" spans="1:3" ht="15" thickBot="1">
      <c r="A10" s="611"/>
      <c r="B10" s="25" t="s">
        <v>97</v>
      </c>
      <c r="C10" s="613"/>
    </row>
    <row r="11" spans="1:3" ht="9.75" customHeight="1">
      <c r="A11" s="454" t="s">
        <v>193</v>
      </c>
      <c r="B11" s="589">
        <v>0</v>
      </c>
      <c r="C11" s="586"/>
    </row>
    <row r="12" spans="1:3" ht="12.75">
      <c r="A12" s="602"/>
      <c r="B12" s="593"/>
      <c r="C12" s="599"/>
    </row>
    <row r="13" spans="1:3" ht="16.5" thickBot="1">
      <c r="A13" s="46" t="s">
        <v>396</v>
      </c>
      <c r="B13" s="591"/>
      <c r="C13" s="588"/>
    </row>
    <row r="14" spans="1:3" ht="9.75" customHeight="1">
      <c r="A14" s="454" t="s">
        <v>397</v>
      </c>
      <c r="B14" s="589">
        <v>0</v>
      </c>
      <c r="C14" s="586"/>
    </row>
    <row r="15" spans="1:3" ht="12.75">
      <c r="A15" s="602"/>
      <c r="B15" s="590"/>
      <c r="C15" s="592"/>
    </row>
    <row r="16" spans="1:3" ht="13.5" thickBot="1">
      <c r="A16" s="49" t="s">
        <v>194</v>
      </c>
      <c r="B16" s="591"/>
      <c r="C16" s="588"/>
    </row>
    <row r="17" spans="1:3" ht="9.75" customHeight="1">
      <c r="A17" s="454" t="s">
        <v>195</v>
      </c>
      <c r="B17" s="589">
        <v>0</v>
      </c>
      <c r="C17" s="586"/>
    </row>
    <row r="18" spans="1:3" ht="12.75">
      <c r="A18" s="602"/>
      <c r="B18" s="590"/>
      <c r="C18" s="592"/>
    </row>
    <row r="19" spans="1:3" ht="13.5" thickBot="1">
      <c r="A19" s="46" t="s">
        <v>395</v>
      </c>
      <c r="B19" s="591"/>
      <c r="C19" s="588"/>
    </row>
    <row r="20" spans="1:3" ht="9.75" customHeight="1">
      <c r="A20" s="454" t="s">
        <v>196</v>
      </c>
      <c r="B20" s="589">
        <v>0</v>
      </c>
      <c r="C20" s="586"/>
    </row>
    <row r="21" spans="1:3" ht="12.75">
      <c r="A21" s="602"/>
      <c r="B21" s="590"/>
      <c r="C21" s="592"/>
    </row>
    <row r="22" spans="1:3" ht="13.5" thickBot="1">
      <c r="A22" s="46" t="s">
        <v>395</v>
      </c>
      <c r="B22" s="591"/>
      <c r="C22" s="588"/>
    </row>
    <row r="23" spans="1:3" ht="9.75" customHeight="1">
      <c r="A23" s="454" t="s">
        <v>193</v>
      </c>
      <c r="B23" s="589">
        <v>0</v>
      </c>
      <c r="C23" s="586"/>
    </row>
    <row r="24" spans="1:3" ht="12.75">
      <c r="A24" s="602"/>
      <c r="B24" s="593"/>
      <c r="C24" s="592"/>
    </row>
    <row r="25" spans="1:3" ht="16.5" thickBot="1">
      <c r="A25" s="46" t="s">
        <v>398</v>
      </c>
      <c r="B25" s="591"/>
      <c r="C25" s="588"/>
    </row>
    <row r="26" spans="1:3" ht="9.75" customHeight="1">
      <c r="A26" s="454" t="s">
        <v>405</v>
      </c>
      <c r="B26" s="589">
        <v>0</v>
      </c>
      <c r="C26" s="586"/>
    </row>
    <row r="27" spans="1:3" ht="12.75">
      <c r="A27" s="602"/>
      <c r="B27" s="590"/>
      <c r="C27" s="592"/>
    </row>
    <row r="28" spans="1:3" ht="13.5" thickBot="1">
      <c r="A28" s="46" t="s">
        <v>197</v>
      </c>
      <c r="B28" s="591"/>
      <c r="C28" s="614"/>
    </row>
    <row r="29" spans="1:3" ht="18" customHeight="1">
      <c r="A29" s="594" t="s">
        <v>198</v>
      </c>
      <c r="B29" s="595"/>
      <c r="C29" s="596"/>
    </row>
    <row r="30" spans="1:3" ht="19.5" customHeight="1">
      <c r="A30" s="30" t="s">
        <v>399</v>
      </c>
      <c r="B30" s="597">
        <v>0</v>
      </c>
      <c r="C30" s="598"/>
    </row>
    <row r="31" spans="1:3" ht="16.5" thickBot="1">
      <c r="A31" s="46" t="s">
        <v>199</v>
      </c>
      <c r="B31" s="591"/>
      <c r="C31" s="588"/>
    </row>
    <row r="32" spans="1:3" ht="9.75" customHeight="1">
      <c r="A32" s="453" t="s">
        <v>200</v>
      </c>
      <c r="B32" s="589">
        <v>0</v>
      </c>
      <c r="C32" s="586"/>
    </row>
    <row r="33" spans="1:3" ht="12.75">
      <c r="A33" s="602"/>
      <c r="B33" s="593"/>
      <c r="C33" s="587"/>
    </row>
    <row r="34" spans="1:3" ht="13.5" thickBot="1">
      <c r="A34" s="46" t="s">
        <v>400</v>
      </c>
      <c r="B34" s="591"/>
      <c r="C34" s="588"/>
    </row>
    <row r="35" spans="1:3" ht="9.75" customHeight="1">
      <c r="A35" s="453" t="s">
        <v>201</v>
      </c>
      <c r="B35" s="589">
        <v>0</v>
      </c>
      <c r="C35" s="586"/>
    </row>
    <row r="36" spans="1:3" ht="12.75">
      <c r="A36" s="602"/>
      <c r="B36" s="605"/>
      <c r="C36" s="587"/>
    </row>
    <row r="37" spans="1:3" ht="13.5" thickBot="1">
      <c r="A37" s="46" t="s">
        <v>395</v>
      </c>
      <c r="B37" s="591"/>
      <c r="C37" s="588"/>
    </row>
    <row r="38" spans="1:3" ht="9.75" customHeight="1">
      <c r="A38" s="454" t="s">
        <v>202</v>
      </c>
      <c r="B38" s="589">
        <v>1</v>
      </c>
      <c r="C38" s="586">
        <v>7</v>
      </c>
    </row>
    <row r="39" spans="1:3" ht="12.75">
      <c r="A39" s="602"/>
      <c r="B39" s="590"/>
      <c r="C39" s="592"/>
    </row>
    <row r="40" spans="1:3" ht="16.5" thickBot="1">
      <c r="A40" s="46" t="s">
        <v>401</v>
      </c>
      <c r="B40" s="591"/>
      <c r="C40" s="588"/>
    </row>
    <row r="41" spans="1:3" ht="9.75" customHeight="1">
      <c r="A41" s="453" t="s">
        <v>402</v>
      </c>
      <c r="B41" s="589">
        <v>0</v>
      </c>
      <c r="C41" s="586"/>
    </row>
    <row r="42" spans="1:3" ht="12.75">
      <c r="A42" s="602"/>
      <c r="B42" s="590"/>
      <c r="C42" s="592"/>
    </row>
    <row r="43" spans="1:3" ht="16.5" thickBot="1">
      <c r="A43" s="47" t="s">
        <v>203</v>
      </c>
      <c r="B43" s="603"/>
      <c r="C43" s="604"/>
    </row>
    <row r="44" spans="1:3" ht="18" customHeight="1" thickTop="1">
      <c r="A44" s="456" t="s">
        <v>204</v>
      </c>
      <c r="B44" s="343"/>
      <c r="C44" s="327"/>
    </row>
    <row r="45" spans="1:3" ht="15.75">
      <c r="A45" s="456" t="s">
        <v>205</v>
      </c>
      <c r="B45" s="600"/>
      <c r="C45" s="601"/>
    </row>
    <row r="46" spans="1:3" ht="15.75">
      <c r="A46" s="456" t="s">
        <v>206</v>
      </c>
      <c r="B46" s="343"/>
      <c r="C46" s="327"/>
    </row>
    <row r="47" spans="1:3" ht="15.75">
      <c r="A47" s="456" t="s">
        <v>207</v>
      </c>
      <c r="B47" s="343"/>
      <c r="C47" s="327"/>
    </row>
    <row r="48" spans="1:3" ht="12" customHeight="1" thickBot="1">
      <c r="A48" s="446"/>
      <c r="B48" s="562"/>
      <c r="C48" s="579"/>
    </row>
    <row r="49" spans="1:3" ht="13.5" thickTop="1">
      <c r="A49" s="45"/>
      <c r="B49" s="45"/>
      <c r="C49" s="45"/>
    </row>
  </sheetData>
  <mergeCells count="45">
    <mergeCell ref="A48:C48"/>
    <mergeCell ref="A11:A12"/>
    <mergeCell ref="A14:A15"/>
    <mergeCell ref="A17:A18"/>
    <mergeCell ref="A47:C47"/>
    <mergeCell ref="A26:A27"/>
    <mergeCell ref="B23:B25"/>
    <mergeCell ref="C23:C25"/>
    <mergeCell ref="B26:B28"/>
    <mergeCell ref="C26:C28"/>
    <mergeCell ref="A1:C1"/>
    <mergeCell ref="A6:C6"/>
    <mergeCell ref="A20:A21"/>
    <mergeCell ref="A23:A24"/>
    <mergeCell ref="A7:C7"/>
    <mergeCell ref="A8:C8"/>
    <mergeCell ref="A9:A10"/>
    <mergeCell ref="C9:C10"/>
    <mergeCell ref="A2:C5"/>
    <mergeCell ref="B11:B13"/>
    <mergeCell ref="A44:C44"/>
    <mergeCell ref="A45:C45"/>
    <mergeCell ref="A46:C46"/>
    <mergeCell ref="A32:A33"/>
    <mergeCell ref="A38:A39"/>
    <mergeCell ref="A35:A36"/>
    <mergeCell ref="A41:A42"/>
    <mergeCell ref="B41:B43"/>
    <mergeCell ref="C41:C43"/>
    <mergeCell ref="B35:B37"/>
    <mergeCell ref="C11:C13"/>
    <mergeCell ref="B14:B16"/>
    <mergeCell ref="C14:C16"/>
    <mergeCell ref="B17:B19"/>
    <mergeCell ref="C17:C19"/>
    <mergeCell ref="C35:C37"/>
    <mergeCell ref="B38:B40"/>
    <mergeCell ref="C38:C40"/>
    <mergeCell ref="B20:B22"/>
    <mergeCell ref="C20:C22"/>
    <mergeCell ref="C32:C34"/>
    <mergeCell ref="B32:B34"/>
    <mergeCell ref="A29:C29"/>
    <mergeCell ref="B30:B31"/>
    <mergeCell ref="C30:C31"/>
  </mergeCells>
  <printOptions/>
  <pageMargins left="0.97" right="0.97" top="0.75" bottom="0.75" header="0.5" footer="0.5"/>
  <pageSetup horizontalDpi="600" verticalDpi="600" orientation="portrait" r:id="rId1"/>
  <headerFooter alignWithMargins="0">
    <oddFooter>&amp;C&amp;"Times New Roman,Bold"&amp;12T-7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1">
      <selection activeCell="A30" sqref="A30:C44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2.75">
      <c r="A1" s="432" t="s">
        <v>393</v>
      </c>
      <c r="B1" s="432"/>
      <c r="C1" s="432"/>
    </row>
    <row r="2" spans="1:3" ht="12.75">
      <c r="A2" s="480"/>
      <c r="B2" s="480"/>
      <c r="C2" s="480"/>
    </row>
    <row r="3" spans="1:3" ht="12.75">
      <c r="A3" s="480"/>
      <c r="B3" s="480"/>
      <c r="C3" s="480"/>
    </row>
    <row r="4" spans="1:3" ht="34.5" customHeight="1">
      <c r="A4" s="480"/>
      <c r="B4" s="480"/>
      <c r="C4" s="480"/>
    </row>
    <row r="5" spans="1:3" ht="30" customHeight="1">
      <c r="A5" s="480"/>
      <c r="B5" s="480"/>
      <c r="C5" s="480"/>
    </row>
    <row r="6" spans="1:3" ht="24.75" customHeight="1">
      <c r="A6" s="480"/>
      <c r="B6" s="480"/>
      <c r="C6" s="480"/>
    </row>
    <row r="7" spans="1:3" ht="12.75">
      <c r="A7" s="480"/>
      <c r="B7" s="480"/>
      <c r="C7" s="480"/>
    </row>
    <row r="8" spans="1:3" ht="12.75">
      <c r="A8" s="480"/>
      <c r="B8" s="480"/>
      <c r="C8" s="480"/>
    </row>
    <row r="9" spans="1:3" ht="19.5" customHeight="1">
      <c r="A9" s="439" t="s">
        <v>76</v>
      </c>
      <c r="B9" s="638"/>
      <c r="C9" s="639"/>
    </row>
    <row r="10" spans="1:3" ht="19.5" customHeight="1" thickBot="1">
      <c r="A10" s="640"/>
      <c r="B10" s="640"/>
      <c r="C10" s="640"/>
    </row>
    <row r="11" spans="1:3" ht="13.5" customHeight="1" thickTop="1">
      <c r="A11" s="629" t="s">
        <v>214</v>
      </c>
      <c r="B11" s="630"/>
      <c r="C11" s="631"/>
    </row>
    <row r="12" spans="1:3" ht="12.75">
      <c r="A12" s="632"/>
      <c r="B12" s="633"/>
      <c r="C12" s="634"/>
    </row>
    <row r="13" spans="1:3" ht="18.75">
      <c r="A13" s="366" t="s">
        <v>410</v>
      </c>
      <c r="B13" s="641"/>
      <c r="C13" s="642"/>
    </row>
    <row r="14" spans="1:3" ht="13.5" thickBot="1">
      <c r="A14" s="397"/>
      <c r="B14" s="635"/>
      <c r="C14" s="636"/>
    </row>
    <row r="15" spans="1:3" ht="12.75">
      <c r="A15" s="646" t="s">
        <v>77</v>
      </c>
      <c r="B15" s="647"/>
      <c r="C15" s="643" t="s">
        <v>403</v>
      </c>
    </row>
    <row r="16" spans="1:3" ht="12.75">
      <c r="A16" s="648"/>
      <c r="B16" s="649"/>
      <c r="C16" s="644"/>
    </row>
    <row r="17" spans="1:3" ht="13.5" thickBot="1">
      <c r="A17" s="650"/>
      <c r="B17" s="651"/>
      <c r="C17" s="645"/>
    </row>
    <row r="18" spans="1:3" ht="12.75">
      <c r="A18" s="658" t="s">
        <v>78</v>
      </c>
      <c r="B18" s="659"/>
      <c r="C18" s="615">
        <v>16</v>
      </c>
    </row>
    <row r="19" spans="1:3" ht="12.75">
      <c r="A19" s="660"/>
      <c r="B19" s="622"/>
      <c r="C19" s="616"/>
    </row>
    <row r="20" spans="1:3" ht="12.75">
      <c r="A20" s="621" t="s">
        <v>79</v>
      </c>
      <c r="B20" s="622"/>
      <c r="C20" s="599"/>
    </row>
    <row r="21" spans="1:3" ht="12.75">
      <c r="A21" s="623"/>
      <c r="B21" s="624"/>
      <c r="C21" s="617"/>
    </row>
    <row r="22" spans="1:3" ht="12.75">
      <c r="A22" s="625" t="s">
        <v>80</v>
      </c>
      <c r="B22" s="626"/>
      <c r="C22" s="618"/>
    </row>
    <row r="23" spans="1:3" ht="12.75">
      <c r="A23" s="623"/>
      <c r="B23" s="624"/>
      <c r="C23" s="617"/>
    </row>
    <row r="24" spans="1:3" ht="12.75">
      <c r="A24" s="625" t="s">
        <v>81</v>
      </c>
      <c r="B24" s="626"/>
      <c r="C24" s="619">
        <v>8</v>
      </c>
    </row>
    <row r="25" spans="1:3" ht="13.5" thickBot="1">
      <c r="A25" s="627"/>
      <c r="B25" s="628"/>
      <c r="C25" s="620"/>
    </row>
    <row r="26" spans="1:3" ht="16.5" thickTop="1">
      <c r="A26" s="652" t="s">
        <v>82</v>
      </c>
      <c r="B26" s="653"/>
      <c r="C26" s="144">
        <f>SUM(C18:C24)</f>
        <v>24</v>
      </c>
    </row>
    <row r="27" spans="1:3" ht="15.75">
      <c r="A27" s="637"/>
      <c r="B27" s="622"/>
      <c r="C27" s="134"/>
    </row>
    <row r="28" spans="1:3" ht="16.5" thickBot="1">
      <c r="A28" s="656" t="s">
        <v>83</v>
      </c>
      <c r="B28" s="657"/>
      <c r="C28" s="145"/>
    </row>
    <row r="29" spans="1:3" ht="19.5" customHeight="1" thickBot="1" thickTop="1">
      <c r="A29" s="654" t="s">
        <v>164</v>
      </c>
      <c r="B29" s="655"/>
      <c r="C29" s="135">
        <f>SUM(C26:C28)</f>
        <v>24</v>
      </c>
    </row>
    <row r="30" spans="1:3" ht="13.5" thickTop="1">
      <c r="A30" s="358"/>
      <c r="B30" s="359"/>
      <c r="C30" s="359"/>
    </row>
    <row r="31" spans="1:3" ht="12.75">
      <c r="A31" s="485"/>
      <c r="B31" s="485"/>
      <c r="C31" s="485"/>
    </row>
    <row r="32" spans="1:3" ht="12.75">
      <c r="A32" s="485"/>
      <c r="B32" s="485"/>
      <c r="C32" s="485"/>
    </row>
    <row r="33" spans="1:3" ht="12.75">
      <c r="A33" s="485"/>
      <c r="B33" s="485"/>
      <c r="C33" s="485"/>
    </row>
    <row r="34" spans="1:3" ht="12.75">
      <c r="A34" s="485"/>
      <c r="B34" s="485"/>
      <c r="C34" s="485"/>
    </row>
    <row r="35" spans="1:3" ht="12.75">
      <c r="A35" s="485"/>
      <c r="B35" s="485"/>
      <c r="C35" s="485"/>
    </row>
    <row r="36" spans="1:3" ht="12.75">
      <c r="A36" s="485"/>
      <c r="B36" s="485"/>
      <c r="C36" s="485"/>
    </row>
    <row r="37" spans="1:3" ht="12.75">
      <c r="A37" s="485"/>
      <c r="B37" s="485"/>
      <c r="C37" s="485"/>
    </row>
    <row r="38" spans="1:3" ht="12.75">
      <c r="A38" s="485"/>
      <c r="B38" s="485"/>
      <c r="C38" s="485"/>
    </row>
    <row r="39" spans="1:3" ht="12.75">
      <c r="A39" s="485"/>
      <c r="B39" s="485"/>
      <c r="C39" s="485"/>
    </row>
    <row r="40" spans="1:3" ht="12.75">
      <c r="A40" s="485"/>
      <c r="B40" s="485"/>
      <c r="C40" s="485"/>
    </row>
    <row r="41" spans="1:3" ht="12.75">
      <c r="A41" s="343"/>
      <c r="B41" s="343"/>
      <c r="C41" s="343"/>
    </row>
    <row r="42" spans="1:3" ht="12.75">
      <c r="A42" s="343"/>
      <c r="B42" s="343"/>
      <c r="C42" s="343"/>
    </row>
    <row r="43" spans="1:3" ht="12.75">
      <c r="A43" s="343"/>
      <c r="B43" s="343"/>
      <c r="C43" s="343"/>
    </row>
    <row r="44" spans="1:3" ht="12.75">
      <c r="A44" s="343"/>
      <c r="B44" s="343"/>
      <c r="C44" s="343"/>
    </row>
  </sheetData>
  <mergeCells count="19">
    <mergeCell ref="A27:B27"/>
    <mergeCell ref="A30:C44"/>
    <mergeCell ref="A9:C10"/>
    <mergeCell ref="A13:C13"/>
    <mergeCell ref="C15:C17"/>
    <mergeCell ref="A15:B17"/>
    <mergeCell ref="A26:B26"/>
    <mergeCell ref="A29:B29"/>
    <mergeCell ref="A28:B28"/>
    <mergeCell ref="A18:B19"/>
    <mergeCell ref="A1:C8"/>
    <mergeCell ref="C18:C21"/>
    <mergeCell ref="C22:C23"/>
    <mergeCell ref="C24:C25"/>
    <mergeCell ref="A20:B21"/>
    <mergeCell ref="A22:B23"/>
    <mergeCell ref="A24:B25"/>
    <mergeCell ref="A11:C12"/>
    <mergeCell ref="A14:C14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4">
      <selection activeCell="A17" sqref="A17:C17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.75">
      <c r="A1" s="357" t="s">
        <v>393</v>
      </c>
      <c r="B1" s="357"/>
      <c r="C1" s="357"/>
    </row>
    <row r="2" spans="1:3" ht="12.75" customHeight="1">
      <c r="A2" s="661"/>
      <c r="B2" s="661"/>
      <c r="C2" s="661"/>
    </row>
    <row r="3" spans="1:3" ht="12.75">
      <c r="A3" s="661"/>
      <c r="B3" s="661"/>
      <c r="C3" s="661"/>
    </row>
    <row r="4" spans="1:3" ht="12.75">
      <c r="A4" s="661"/>
      <c r="B4" s="661"/>
      <c r="C4" s="661"/>
    </row>
    <row r="5" spans="1:3" ht="12.75">
      <c r="A5" s="343"/>
      <c r="B5" s="343"/>
      <c r="C5" s="343"/>
    </row>
    <row r="6" spans="1:3" ht="12.75">
      <c r="A6" s="343"/>
      <c r="B6" s="343"/>
      <c r="C6" s="343"/>
    </row>
    <row r="7" spans="1:3" ht="12.75">
      <c r="A7" s="343"/>
      <c r="B7" s="343"/>
      <c r="C7" s="343"/>
    </row>
    <row r="8" spans="1:3" ht="12.75">
      <c r="A8" s="343"/>
      <c r="B8" s="343"/>
      <c r="C8" s="343"/>
    </row>
    <row r="9" spans="1:3" ht="12.75">
      <c r="A9" s="343"/>
      <c r="B9" s="343"/>
      <c r="C9" s="343"/>
    </row>
    <row r="10" spans="1:3" ht="12.75">
      <c r="A10" s="343"/>
      <c r="B10" s="343"/>
      <c r="C10" s="343"/>
    </row>
    <row r="11" spans="1:3" ht="20.25" customHeight="1">
      <c r="A11" s="439" t="s">
        <v>84</v>
      </c>
      <c r="B11" s="439"/>
      <c r="C11" s="439"/>
    </row>
    <row r="12" spans="1:3" ht="20.25" customHeight="1">
      <c r="A12" s="480"/>
      <c r="B12" s="480"/>
      <c r="C12" s="480"/>
    </row>
    <row r="13" spans="1:3" ht="13.5" thickBot="1">
      <c r="A13" s="567"/>
      <c r="B13" s="567"/>
      <c r="C13" s="567"/>
    </row>
    <row r="14" spans="1:3" ht="34.5" customHeight="1" thickTop="1">
      <c r="A14" s="629" t="s">
        <v>215</v>
      </c>
      <c r="B14" s="666"/>
      <c r="C14" s="667"/>
    </row>
    <row r="15" spans="1:3" ht="20.25">
      <c r="A15" s="534" t="s">
        <v>85</v>
      </c>
      <c r="B15" s="535"/>
      <c r="C15" s="536"/>
    </row>
    <row r="16" spans="1:3" ht="15.75">
      <c r="A16" s="366" t="s">
        <v>86</v>
      </c>
      <c r="B16" s="364"/>
      <c r="C16" s="668"/>
    </row>
    <row r="17" spans="1:3" ht="30" customHeight="1">
      <c r="A17" s="665" t="s">
        <v>394</v>
      </c>
      <c r="B17" s="535"/>
      <c r="C17" s="536"/>
    </row>
    <row r="18" spans="1:3" ht="19.5" thickBot="1">
      <c r="A18" s="662"/>
      <c r="B18" s="663"/>
      <c r="C18" s="664"/>
    </row>
    <row r="19" spans="1:3" ht="16.5" thickTop="1">
      <c r="A19" s="50" t="s">
        <v>168</v>
      </c>
      <c r="B19" s="51" t="s">
        <v>87</v>
      </c>
      <c r="C19" s="53" t="s">
        <v>88</v>
      </c>
    </row>
    <row r="20" spans="1:3" ht="15.75">
      <c r="A20" s="13" t="s">
        <v>167</v>
      </c>
      <c r="B20" s="16" t="s">
        <v>90</v>
      </c>
      <c r="C20" s="54" t="s">
        <v>165</v>
      </c>
    </row>
    <row r="21" spans="1:3" ht="16.5" thickBot="1">
      <c r="A21" s="13" t="s">
        <v>89</v>
      </c>
      <c r="B21" s="17" t="s">
        <v>91</v>
      </c>
      <c r="C21" s="54" t="s">
        <v>166</v>
      </c>
    </row>
    <row r="22" spans="1:3" ht="15.75" customHeight="1">
      <c r="A22" s="290"/>
      <c r="B22" s="257"/>
      <c r="C22" s="291"/>
    </row>
    <row r="23" spans="1:3" ht="15.75" customHeight="1">
      <c r="A23" s="296"/>
      <c r="B23" s="294" t="s">
        <v>404</v>
      </c>
      <c r="C23" s="297"/>
    </row>
    <row r="24" spans="1:3" ht="15.75" customHeight="1">
      <c r="A24" s="146" t="s">
        <v>92</v>
      </c>
      <c r="B24" s="292">
        <v>1954760</v>
      </c>
      <c r="C24" s="293">
        <v>0.79</v>
      </c>
    </row>
    <row r="25" spans="1:3" ht="15.75" customHeight="1">
      <c r="A25" s="122"/>
      <c r="B25" s="120"/>
      <c r="C25" s="121"/>
    </row>
    <row r="26" spans="1:3" ht="15.75" customHeight="1">
      <c r="A26" s="146" t="s">
        <v>93</v>
      </c>
      <c r="B26" s="292">
        <v>0</v>
      </c>
      <c r="C26" s="295"/>
    </row>
    <row r="27" spans="1:3" ht="15.75" customHeight="1">
      <c r="A27" s="122"/>
      <c r="B27" s="120"/>
      <c r="C27" s="121"/>
    </row>
    <row r="28" spans="1:3" ht="15.75" customHeight="1" thickBot="1">
      <c r="A28" s="123"/>
      <c r="B28" s="125"/>
      <c r="C28" s="126"/>
    </row>
    <row r="29" spans="1:3" ht="19.5" customHeight="1" thickBot="1">
      <c r="A29" s="124" t="s">
        <v>12</v>
      </c>
      <c r="B29" s="127">
        <f>SUM(B24+B26)</f>
        <v>1954760</v>
      </c>
      <c r="C29" s="52"/>
    </row>
    <row r="30" spans="1:3" ht="13.5" thickTop="1">
      <c r="A30" s="358"/>
      <c r="B30" s="330"/>
      <c r="C30" s="330"/>
    </row>
    <row r="31" spans="1:3" ht="12.75">
      <c r="A31" s="343"/>
      <c r="B31" s="343"/>
      <c r="C31" s="343"/>
    </row>
    <row r="32" spans="1:3" ht="12.75">
      <c r="A32" s="343"/>
      <c r="B32" s="343"/>
      <c r="C32" s="343"/>
    </row>
    <row r="33" spans="1:3" ht="12.75">
      <c r="A33" s="343"/>
      <c r="B33" s="343"/>
      <c r="C33" s="343"/>
    </row>
    <row r="34" spans="1:3" ht="12.75">
      <c r="A34" s="343"/>
      <c r="B34" s="343"/>
      <c r="C34" s="343"/>
    </row>
    <row r="35" spans="1:3" ht="12.75">
      <c r="A35" s="343"/>
      <c r="B35" s="343"/>
      <c r="C35" s="343"/>
    </row>
    <row r="36" spans="1:3" ht="12.75">
      <c r="A36" s="343"/>
      <c r="B36" s="343"/>
      <c r="C36" s="343"/>
    </row>
    <row r="37" spans="1:3" ht="12.75">
      <c r="A37" s="343"/>
      <c r="B37" s="343"/>
      <c r="C37" s="343"/>
    </row>
    <row r="38" spans="1:3" ht="12.75">
      <c r="A38" s="343"/>
      <c r="B38" s="343"/>
      <c r="C38" s="343"/>
    </row>
    <row r="39" spans="1:3" ht="12.75">
      <c r="A39" s="343"/>
      <c r="B39" s="343"/>
      <c r="C39" s="343"/>
    </row>
    <row r="40" spans="1:3" ht="12.75">
      <c r="A40" s="343"/>
      <c r="B40" s="343"/>
      <c r="C40" s="343"/>
    </row>
    <row r="41" spans="1:3" ht="12.75">
      <c r="A41" s="343"/>
      <c r="B41" s="343"/>
      <c r="C41" s="343"/>
    </row>
  </sheetData>
  <mergeCells count="9">
    <mergeCell ref="A30:C41"/>
    <mergeCell ref="A2:C10"/>
    <mergeCell ref="A11:C13"/>
    <mergeCell ref="A1:C1"/>
    <mergeCell ref="A18:C18"/>
    <mergeCell ref="A17:C17"/>
    <mergeCell ref="A14:C14"/>
    <mergeCell ref="A15:C15"/>
    <mergeCell ref="A16:C16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haustin</cp:lastModifiedBy>
  <cp:lastPrinted>2005-08-01T16:14:09Z</cp:lastPrinted>
  <dcterms:created xsi:type="dcterms:W3CDTF">2001-07-19T14:35:59Z</dcterms:created>
  <dcterms:modified xsi:type="dcterms:W3CDTF">2005-09-14T15:06:21Z</dcterms:modified>
  <cp:category/>
  <cp:version/>
  <cp:contentType/>
  <cp:contentStatus/>
</cp:coreProperties>
</file>