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7655" windowHeight="11400" activeTab="1"/>
  </bookViews>
  <sheets>
    <sheet name="PF 2007-09 Real" sheetId="1" r:id="rId1"/>
    <sheet name="SelectiveScaling" sheetId="2" r:id="rId2"/>
    <sheet name="EqualScaling5and10" sheetId="3" r:id="rId3"/>
    <sheet name="PeakCredit" sheetId="4" r:id="rId4"/>
    <sheet name="Classic" sheetId="5" r:id="rId5"/>
    <sheet name="DemandCharge" sheetId="6" r:id="rId6"/>
  </sheets>
  <externalReferences>
    <externalReference r:id="rId9"/>
  </externalReferences>
  <definedNames>
    <definedName name="ASD">#REF!</definedName>
    <definedName name="Credit">'[1]Data'!#REF!</definedName>
    <definedName name="entry">'[1]Data'!$A$3:$M$20089,'[1]Data'!#REF!,'[1]Data'!#REF!,'[1]Data'!#REF!,'[1]Data'!#REF!,'[1]Data'!#REF!</definedName>
    <definedName name="EntryFields">'[1]Data'!$A$3:$M$20089,'[1]Data'!#REF!,'[1]Data'!#REF!,'[1]Data'!#REF!,'[1]Data'!#REF!,'[1]Data'!#REF!</definedName>
    <definedName name="form">'[1]Data'!#REF!</definedName>
    <definedName name="FY">#REF!</definedName>
    <definedName name="Header">'[1]Data'!#REF!</definedName>
    <definedName name="NvsASD">"V2002-09-30"</definedName>
    <definedName name="NvsAutoDrillOk">"VY"</definedName>
    <definedName name="NvsElapsedTime">0.000717592592991423</definedName>
    <definedName name="NvsEndTime">37592.3305208333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"V2002-10-01"</definedName>
    <definedName name="NvsPanelSetid">"VFCRPS"</definedName>
    <definedName name="NvsReqBU">"VPOWER"</definedName>
    <definedName name="NvsReqBUOnly">"VN"</definedName>
    <definedName name="NvsTransLed">"VN"</definedName>
    <definedName name="NvsTreeASD">"V2002-10-01"</definedName>
    <definedName name="NvsValTbl.ACCOUNT">"GL_ACCOUNT_TBL"</definedName>
    <definedName name="NvsValTbl.BUSINESS_UNIT">"BUS_UNIT_TBL_GL"</definedName>
    <definedName name="_xlnm.Print_Area" localSheetId="4">'Classic'!$A$15:$P$42</definedName>
    <definedName name="_xlnm.Print_Area" localSheetId="2">'EqualScaling5and10'!$A$31:$P$58</definedName>
    <definedName name="_xlnm.Print_Area" localSheetId="3">'PeakCredit'!$A$31:$P$58</definedName>
    <definedName name="_xlnm.Print_Area" localSheetId="0">'PF 2007-09 Real'!$A$31:$P$57</definedName>
    <definedName name="_xlnm.Print_Area" localSheetId="1">'SelectiveScaling'!$A$31:$P$70</definedName>
    <definedName name="RID">#REF!</definedName>
    <definedName name="wrn.7b2." localSheetId="4" hidden="1">{"pfexch7b2",#N/A,FALSE,"7(b)(2)";"PFPREF7b2",#N/A,FALSE,"7(b)(2)"}</definedName>
    <definedName name="wrn.7b2." localSheetId="2" hidden="1">{"pfexch7b2",#N/A,FALSE,"7(b)(2)";"PFPREF7b2",#N/A,FALSE,"7(b)(2)"}</definedName>
    <definedName name="wrn.7b2." localSheetId="3" hidden="1">{"pfexch7b2",#N/A,FALSE,"7(b)(2)";"PFPREF7b2",#N/A,FALSE,"7(b)(2)"}</definedName>
    <definedName name="wrn.7b2." localSheetId="1" hidden="1">{"pfexch7b2",#N/A,FALSE,"7(b)(2)";"PFPREF7b2",#N/A,FALSE,"7(b)(2)"}</definedName>
    <definedName name="wrn.7b2." hidden="1">{"pfexch7b2",#N/A,FALSE,"7(b)(2)";"PFPREF7b2",#N/A,FALSE,"7(b)(2)"}</definedName>
    <definedName name="wrn.COSTS." localSheetId="4" hidden="1">{"costs97",#N/A,FALSE,"COSA";"costs98",#N/A,FALSE,"COSA";"costs99",#N/A,FALSE,"COSA";"costs00",#N/A,FALSE,"COSA";"costs01",#N/A,FALSE,"COSA";"costsTP",#N/A,FALSE,"COSA"}</definedName>
    <definedName name="wrn.COSTS." localSheetId="2" hidden="1">{"costs97",#N/A,FALSE,"COSA";"costs98",#N/A,FALSE,"COSA";"costs99",#N/A,FALSE,"COSA";"costs00",#N/A,FALSE,"COSA";"costs01",#N/A,FALSE,"COSA";"costsTP",#N/A,FALSE,"COSA"}</definedName>
    <definedName name="wrn.COSTS." localSheetId="3" hidden="1">{"costs97",#N/A,FALSE,"COSA";"costs98",#N/A,FALSE,"COSA";"costs99",#N/A,FALSE,"COSA";"costs00",#N/A,FALSE,"COSA";"costs01",#N/A,FALSE,"COSA";"costsTP",#N/A,FALSE,"COSA"}</definedName>
    <definedName name="wrn.COSTS." localSheetId="1" hidden="1">{"costs97",#N/A,FALSE,"COSA";"costs98",#N/A,FALSE,"COSA";"costs99",#N/A,FALSE,"COSA";"costs00",#N/A,FALSE,"COSA";"costs01",#N/A,FALSE,"COSA";"costsTP",#N/A,FALSE,"COSA"}</definedName>
    <definedName name="wrn.COSTS." hidden="1">{"costs97",#N/A,FALSE,"COSA";"costs98",#N/A,FALSE,"COSA";"costs99",#N/A,FALSE,"COSA";"costs00",#N/A,FALSE,"COSA";"costs01",#N/A,FALSE,"COSA";"costsTP",#N/A,FALSE,"COSA"}</definedName>
    <definedName name="wrn.rates." localSheetId="4" hidden="1">{"dsino7b2",#N/A,FALSE,"RATES";"nrno7b2",#N/A,FALSE,"RATES";"pfno7b2",#N/A,FALSE,"RATES"}</definedName>
    <definedName name="wrn.rates." localSheetId="2" hidden="1">{"dsino7b2",#N/A,FALSE,"RATES";"nrno7b2",#N/A,FALSE,"RATES";"pfno7b2",#N/A,FALSE,"RATES"}</definedName>
    <definedName name="wrn.rates." localSheetId="3" hidden="1">{"dsino7b2",#N/A,FALSE,"RATES";"nrno7b2",#N/A,FALSE,"RATES";"pfno7b2",#N/A,FALSE,"RATES"}</definedName>
    <definedName name="wrn.rates." localSheetId="1" hidden="1">{"dsino7b2",#N/A,FALSE,"RATES";"nrno7b2",#N/A,FALSE,"RATES";"pfno7b2",#N/A,FALSE,"RATES"}</definedName>
    <definedName name="wrn.rates." hidden="1">{"dsino7b2",#N/A,FALSE,"RATES";"nrno7b2",#N/A,FALSE,"RATES";"pfno7b2",#N/A,FALSE,"RATES"}</definedName>
    <definedName name="wrn.WPRDSAll." localSheetId="4" hidden="1">{"COSA06FY97",#N/A,FALSE,"COSA";"COSA06FY98",#N/A,FALSE,"COSA";"COSA06FY99",#N/A,FALSE,"COSA";"COSA06FY00",#N/A,FALSE,"COSA";"COSA06FY01",#N/A,FALSE,"COSA";"COSA08",#N/A,FALSE,"COSA";"COSA09",#N/A,FALSE,"COSA";"COSA11",#N/A,FALSE,"COSA";"RDS01",#N/A,FALSE,"COSA";"RDS02",#N/A,FALSE,"ADJUST1";"RDS04",#N/A,FALSE,"ADJUST1";"RDS05_RDS06",#N/A,FALSE,"ADJUST1";"RDS07",#N/A,FALSE,"ADJUST1";"RDS11",#N/A,FALSE,"ADJUST2";"RDS12",#N/A,FALSE,"ADJUST2";"RDS15",#N/A,FALSE,"ADJUST2";"RDS16",#N/A,FALSE,"ADJUST2";"RDS16B",#N/A,FALSE,"ADJUST2";"RDS17",#N/A,FALSE,"ADJUST2";"RDS18",#N/A,FALSE,"ADJUST2";"RDS20",#N/A,FALSE,"DSI";"RDS21",#N/A,FALSE,"DSI";"RDS22",#N/A,FALSE,"DSI";"RDS23",#N/A,FALSE,"DSI";"RDS24",#N/A,FALSE,"DSI";"rds30_rds31",#N/A,FALSE,"7(b)(2)";"rds32",#N/A,FALSE,"7(b)(2)";"rds33",#N/A,FALSE,"7(b)(2)";"rds34",#N/A,FALSE,"7(b)(2)";"rds34a",#N/A,FALSE,"7(b)(2)";"rds40p1",#N/A,FALSE,"CONTRA";"rds40p2",#N/A,FALSE,"CONTRA";"rds41",#N/A,FALSE,"CONTRA";"rds50",#N/A,FALSE,"7(b)(2)";"rds36",#N/A,FALSE,"7(b)(2)";"rds51",#N/A,FALSE,"RATES";"rds52",#N/A,FALSE,"RATES";"rds60a",#N/A,FALSE,"UNITCOST";"rds60b",#N/A,FALSE,"UNITCOST";"rds61",#N/A,FALSE,"UNITCOST";"rds62",#N/A,FALSE,"UNITCOST";"rds63",#N/A,FALSE,"UNITCOST";"recon01",#N/A,FALSE,"RECON";"recon02",#N/A,FALSE,"RECON";"recon03",#N/A,FALSE,"RECON";"recon04",#N/A,FALSE,"RECON";"resex01_p1",#N/A,FALSE,"RESEX";"resex01_p2",#N/A,FALSE,"RESEX"}</definedName>
    <definedName name="wrn.WPRDSAll." localSheetId="2" hidden="1">{"COSA06FY97",#N/A,FALSE,"COSA";"COSA06FY98",#N/A,FALSE,"COSA";"COSA06FY99",#N/A,FALSE,"COSA";"COSA06FY00",#N/A,FALSE,"COSA";"COSA06FY01",#N/A,FALSE,"COSA";"COSA08",#N/A,FALSE,"COSA";"COSA09",#N/A,FALSE,"COSA";"COSA11",#N/A,FALSE,"COSA";"RDS01",#N/A,FALSE,"COSA";"RDS02",#N/A,FALSE,"ADJUST1";"RDS04",#N/A,FALSE,"ADJUST1";"RDS05_RDS06",#N/A,FALSE,"ADJUST1";"RDS07",#N/A,FALSE,"ADJUST1";"RDS11",#N/A,FALSE,"ADJUST2";"RDS12",#N/A,FALSE,"ADJUST2";"RDS15",#N/A,FALSE,"ADJUST2";"RDS16",#N/A,FALSE,"ADJUST2";"RDS16B",#N/A,FALSE,"ADJUST2";"RDS17",#N/A,FALSE,"ADJUST2";"RDS18",#N/A,FALSE,"ADJUST2";"RDS20",#N/A,FALSE,"DSI";"RDS21",#N/A,FALSE,"DSI";"RDS22",#N/A,FALSE,"DSI";"RDS23",#N/A,FALSE,"DSI";"RDS24",#N/A,FALSE,"DSI";"rds30_rds31",#N/A,FALSE,"7(b)(2)";"rds32",#N/A,FALSE,"7(b)(2)";"rds33",#N/A,FALSE,"7(b)(2)";"rds34",#N/A,FALSE,"7(b)(2)";"rds34a",#N/A,FALSE,"7(b)(2)";"rds40p1",#N/A,FALSE,"CONTRA";"rds40p2",#N/A,FALSE,"CONTRA";"rds41",#N/A,FALSE,"CONTRA";"rds50",#N/A,FALSE,"7(b)(2)";"rds36",#N/A,FALSE,"7(b)(2)";"rds51",#N/A,FALSE,"RATES";"rds52",#N/A,FALSE,"RATES";"rds60a",#N/A,FALSE,"UNITCOST";"rds60b",#N/A,FALSE,"UNITCOST";"rds61",#N/A,FALSE,"UNITCOST";"rds62",#N/A,FALSE,"UNITCOST";"rds63",#N/A,FALSE,"UNITCOST";"recon01",#N/A,FALSE,"RECON";"recon02",#N/A,FALSE,"RECON";"recon03",#N/A,FALSE,"RECON";"recon04",#N/A,FALSE,"RECON";"resex01_p1",#N/A,FALSE,"RESEX";"resex01_p2",#N/A,FALSE,"RESEX"}</definedName>
    <definedName name="wrn.WPRDSAll." localSheetId="3" hidden="1">{"COSA06FY97",#N/A,FALSE,"COSA";"COSA06FY98",#N/A,FALSE,"COSA";"COSA06FY99",#N/A,FALSE,"COSA";"COSA06FY00",#N/A,FALSE,"COSA";"COSA06FY01",#N/A,FALSE,"COSA";"COSA08",#N/A,FALSE,"COSA";"COSA09",#N/A,FALSE,"COSA";"COSA11",#N/A,FALSE,"COSA";"RDS01",#N/A,FALSE,"COSA";"RDS02",#N/A,FALSE,"ADJUST1";"RDS04",#N/A,FALSE,"ADJUST1";"RDS05_RDS06",#N/A,FALSE,"ADJUST1";"RDS07",#N/A,FALSE,"ADJUST1";"RDS11",#N/A,FALSE,"ADJUST2";"RDS12",#N/A,FALSE,"ADJUST2";"RDS15",#N/A,FALSE,"ADJUST2";"RDS16",#N/A,FALSE,"ADJUST2";"RDS16B",#N/A,FALSE,"ADJUST2";"RDS17",#N/A,FALSE,"ADJUST2";"RDS18",#N/A,FALSE,"ADJUST2";"RDS20",#N/A,FALSE,"DSI";"RDS21",#N/A,FALSE,"DSI";"RDS22",#N/A,FALSE,"DSI";"RDS23",#N/A,FALSE,"DSI";"RDS24",#N/A,FALSE,"DSI";"rds30_rds31",#N/A,FALSE,"7(b)(2)";"rds32",#N/A,FALSE,"7(b)(2)";"rds33",#N/A,FALSE,"7(b)(2)";"rds34",#N/A,FALSE,"7(b)(2)";"rds34a",#N/A,FALSE,"7(b)(2)";"rds40p1",#N/A,FALSE,"CONTRA";"rds40p2",#N/A,FALSE,"CONTRA";"rds41",#N/A,FALSE,"CONTRA";"rds50",#N/A,FALSE,"7(b)(2)";"rds36",#N/A,FALSE,"7(b)(2)";"rds51",#N/A,FALSE,"RATES";"rds52",#N/A,FALSE,"RATES";"rds60a",#N/A,FALSE,"UNITCOST";"rds60b",#N/A,FALSE,"UNITCOST";"rds61",#N/A,FALSE,"UNITCOST";"rds62",#N/A,FALSE,"UNITCOST";"rds63",#N/A,FALSE,"UNITCOST";"recon01",#N/A,FALSE,"RECON";"recon02",#N/A,FALSE,"RECON";"recon03",#N/A,FALSE,"RECON";"recon04",#N/A,FALSE,"RECON";"resex01_p1",#N/A,FALSE,"RESEX";"resex01_p2",#N/A,FALSE,"RESEX"}</definedName>
    <definedName name="wrn.WPRDSAll." localSheetId="1" hidden="1">{"COSA06FY97",#N/A,FALSE,"COSA";"COSA06FY98",#N/A,FALSE,"COSA";"COSA06FY99",#N/A,FALSE,"COSA";"COSA06FY00",#N/A,FALSE,"COSA";"COSA06FY01",#N/A,FALSE,"COSA";"COSA08",#N/A,FALSE,"COSA";"COSA09",#N/A,FALSE,"COSA";"COSA11",#N/A,FALSE,"COSA";"RDS01",#N/A,FALSE,"COSA";"RDS02",#N/A,FALSE,"ADJUST1";"RDS04",#N/A,FALSE,"ADJUST1";"RDS05_RDS06",#N/A,FALSE,"ADJUST1";"RDS07",#N/A,FALSE,"ADJUST1";"RDS11",#N/A,FALSE,"ADJUST2";"RDS12",#N/A,FALSE,"ADJUST2";"RDS15",#N/A,FALSE,"ADJUST2";"RDS16",#N/A,FALSE,"ADJUST2";"RDS16B",#N/A,FALSE,"ADJUST2";"RDS17",#N/A,FALSE,"ADJUST2";"RDS18",#N/A,FALSE,"ADJUST2";"RDS20",#N/A,FALSE,"DSI";"RDS21",#N/A,FALSE,"DSI";"RDS22",#N/A,FALSE,"DSI";"RDS23",#N/A,FALSE,"DSI";"RDS24",#N/A,FALSE,"DSI";"rds30_rds31",#N/A,FALSE,"7(b)(2)";"rds32",#N/A,FALSE,"7(b)(2)";"rds33",#N/A,FALSE,"7(b)(2)";"rds34",#N/A,FALSE,"7(b)(2)";"rds34a",#N/A,FALSE,"7(b)(2)";"rds40p1",#N/A,FALSE,"CONTRA";"rds40p2",#N/A,FALSE,"CONTRA";"rds41",#N/A,FALSE,"CONTRA";"rds50",#N/A,FALSE,"7(b)(2)";"rds36",#N/A,FALSE,"7(b)(2)";"rds51",#N/A,FALSE,"RATES";"rds52",#N/A,FALSE,"RATES";"rds60a",#N/A,FALSE,"UNITCOST";"rds60b",#N/A,FALSE,"UNITCOST";"rds61",#N/A,FALSE,"UNITCOST";"rds62",#N/A,FALSE,"UNITCOST";"rds63",#N/A,FALSE,"UNITCOST";"recon01",#N/A,FALSE,"RECON";"recon02",#N/A,FALSE,"RECON";"recon03",#N/A,FALSE,"RECON";"recon04",#N/A,FALSE,"RECON";"resex01_p1",#N/A,FALSE,"RESEX";"resex01_p2",#N/A,FALSE,"RESEX"}</definedName>
    <definedName name="wrn.WPRDSAll." hidden="1">{"COSA06FY97",#N/A,FALSE,"COSA";"COSA06FY98",#N/A,FALSE,"COSA";"COSA06FY99",#N/A,FALSE,"COSA";"COSA06FY00",#N/A,FALSE,"COSA";"COSA06FY01",#N/A,FALSE,"COSA";"COSA08",#N/A,FALSE,"COSA";"COSA09",#N/A,FALSE,"COSA";"COSA11",#N/A,FALSE,"COSA";"RDS01",#N/A,FALSE,"COSA";"RDS02",#N/A,FALSE,"ADJUST1";"RDS04",#N/A,FALSE,"ADJUST1";"RDS05_RDS06",#N/A,FALSE,"ADJUST1";"RDS07",#N/A,FALSE,"ADJUST1";"RDS11",#N/A,FALSE,"ADJUST2";"RDS12",#N/A,FALSE,"ADJUST2";"RDS15",#N/A,FALSE,"ADJUST2";"RDS16",#N/A,FALSE,"ADJUST2";"RDS16B",#N/A,FALSE,"ADJUST2";"RDS17",#N/A,FALSE,"ADJUST2";"RDS18",#N/A,FALSE,"ADJUST2";"RDS20",#N/A,FALSE,"DSI";"RDS21",#N/A,FALSE,"DSI";"RDS22",#N/A,FALSE,"DSI";"RDS23",#N/A,FALSE,"DSI";"RDS24",#N/A,FALSE,"DSI";"rds30_rds31",#N/A,FALSE,"7(b)(2)";"rds32",#N/A,FALSE,"7(b)(2)";"rds33",#N/A,FALSE,"7(b)(2)";"rds34",#N/A,FALSE,"7(b)(2)";"rds34a",#N/A,FALSE,"7(b)(2)";"rds40p1",#N/A,FALSE,"CONTRA";"rds40p2",#N/A,FALSE,"CONTRA";"rds41",#N/A,FALSE,"CONTRA";"rds50",#N/A,FALSE,"7(b)(2)";"rds36",#N/A,FALSE,"7(b)(2)";"rds51",#N/A,FALSE,"RATES";"rds52",#N/A,FALSE,"RATES";"rds60a",#N/A,FALSE,"UNITCOST";"rds60b",#N/A,FALSE,"UNITCOST";"rds61",#N/A,FALSE,"UNITCOST";"rds62",#N/A,FALSE,"UNITCOST";"rds63",#N/A,FALSE,"UNITCOST";"recon01",#N/A,FALSE,"RECON";"recon02",#N/A,FALSE,"RECON";"recon03",#N/A,FALSE,"RECON";"recon04",#N/A,FALSE,"RECON";"resex01_p1",#N/A,FALSE,"RESEX";"resex01_p2",#N/A,FALSE,"RESEX"}</definedName>
    <definedName name="wrn.WPRDSLandscape." localSheetId="4" hidden="1">{"COSA06FY97",#N/A,FALSE,"COSA";"COSA06FY98",#N/A,FALSE,"COSA";"COSA06FY99",#N/A,FALSE,"COSA";"COSA06FY00",#N/A,FALSE,"COSA";"COSA06FY01",#N/A,FALSE,"COSA";"COSA08",#N/A,FALSE,"COSA";"COSA09",#N/A,FALSE,"COSA";"COSA11",#N/A,FALSE,"COSA";"RDS01",#N/A,FALSE,"COSA";"RDS02",#N/A,FALSE,"ADJUST1";"RDS04",#N/A,FALSE,"ADJUST1";"RDS20",#N/A,FALSE,"DSI";"RDS21",#N/A,FALSE,"DSI";"RDS22",#N/A,FALSE,"DSI";"RDS23",#N/A,FALSE,"DSI";"RDS24",#N/A,FALSE,"DSI";"rds32",#N/A,FALSE,"7(b)(2)";"rds33",#N/A,FALSE,"7(b)(2)";"rds34",#N/A,FALSE,"7(b)(2)";"rds40p1",#N/A,FALSE,"CONTRA";"rds40p2",#N/A,FALSE,"CONTRA";"rds41",#N/A,FALSE,"CONTRA";"rds50",#N/A,FALSE,"7(b)(2)";"rds36",#N/A,FALSE,"7(b)(2)";"rds51",#N/A,FALSE,"RATES";"rds52",#N/A,FALSE,"RATES";"rds63",#N/A,FALSE,"UNITCOST";"recon04",#N/A,FALSE,"RECON";"resex01_p1",#N/A,FALSE,"RESEX";"resex01_p2",#N/A,FALSE,"RESEX"}</definedName>
    <definedName name="wrn.WPRDSLandscape." localSheetId="2" hidden="1">{"COSA06FY97",#N/A,FALSE,"COSA";"COSA06FY98",#N/A,FALSE,"COSA";"COSA06FY99",#N/A,FALSE,"COSA";"COSA06FY00",#N/A,FALSE,"COSA";"COSA06FY01",#N/A,FALSE,"COSA";"COSA08",#N/A,FALSE,"COSA";"COSA09",#N/A,FALSE,"COSA";"COSA11",#N/A,FALSE,"COSA";"RDS01",#N/A,FALSE,"COSA";"RDS02",#N/A,FALSE,"ADJUST1";"RDS04",#N/A,FALSE,"ADJUST1";"RDS20",#N/A,FALSE,"DSI";"RDS21",#N/A,FALSE,"DSI";"RDS22",#N/A,FALSE,"DSI";"RDS23",#N/A,FALSE,"DSI";"RDS24",#N/A,FALSE,"DSI";"rds32",#N/A,FALSE,"7(b)(2)";"rds33",#N/A,FALSE,"7(b)(2)";"rds34",#N/A,FALSE,"7(b)(2)";"rds40p1",#N/A,FALSE,"CONTRA";"rds40p2",#N/A,FALSE,"CONTRA";"rds41",#N/A,FALSE,"CONTRA";"rds50",#N/A,FALSE,"7(b)(2)";"rds36",#N/A,FALSE,"7(b)(2)";"rds51",#N/A,FALSE,"RATES";"rds52",#N/A,FALSE,"RATES";"rds63",#N/A,FALSE,"UNITCOST";"recon04",#N/A,FALSE,"RECON";"resex01_p1",#N/A,FALSE,"RESEX";"resex01_p2",#N/A,FALSE,"RESEX"}</definedName>
    <definedName name="wrn.WPRDSLandscape." localSheetId="3" hidden="1">{"COSA06FY97",#N/A,FALSE,"COSA";"COSA06FY98",#N/A,FALSE,"COSA";"COSA06FY99",#N/A,FALSE,"COSA";"COSA06FY00",#N/A,FALSE,"COSA";"COSA06FY01",#N/A,FALSE,"COSA";"COSA08",#N/A,FALSE,"COSA";"COSA09",#N/A,FALSE,"COSA";"COSA11",#N/A,FALSE,"COSA";"RDS01",#N/A,FALSE,"COSA";"RDS02",#N/A,FALSE,"ADJUST1";"RDS04",#N/A,FALSE,"ADJUST1";"RDS20",#N/A,FALSE,"DSI";"RDS21",#N/A,FALSE,"DSI";"RDS22",#N/A,FALSE,"DSI";"RDS23",#N/A,FALSE,"DSI";"RDS24",#N/A,FALSE,"DSI";"rds32",#N/A,FALSE,"7(b)(2)";"rds33",#N/A,FALSE,"7(b)(2)";"rds34",#N/A,FALSE,"7(b)(2)";"rds40p1",#N/A,FALSE,"CONTRA";"rds40p2",#N/A,FALSE,"CONTRA";"rds41",#N/A,FALSE,"CONTRA";"rds50",#N/A,FALSE,"7(b)(2)";"rds36",#N/A,FALSE,"7(b)(2)";"rds51",#N/A,FALSE,"RATES";"rds52",#N/A,FALSE,"RATES";"rds63",#N/A,FALSE,"UNITCOST";"recon04",#N/A,FALSE,"RECON";"resex01_p1",#N/A,FALSE,"RESEX";"resex01_p2",#N/A,FALSE,"RESEX"}</definedName>
    <definedName name="wrn.WPRDSLandscape." localSheetId="1" hidden="1">{"COSA06FY97",#N/A,FALSE,"COSA";"COSA06FY98",#N/A,FALSE,"COSA";"COSA06FY99",#N/A,FALSE,"COSA";"COSA06FY00",#N/A,FALSE,"COSA";"COSA06FY01",#N/A,FALSE,"COSA";"COSA08",#N/A,FALSE,"COSA";"COSA09",#N/A,FALSE,"COSA";"COSA11",#N/A,FALSE,"COSA";"RDS01",#N/A,FALSE,"COSA";"RDS02",#N/A,FALSE,"ADJUST1";"RDS04",#N/A,FALSE,"ADJUST1";"RDS20",#N/A,FALSE,"DSI";"RDS21",#N/A,FALSE,"DSI";"RDS22",#N/A,FALSE,"DSI";"RDS23",#N/A,FALSE,"DSI";"RDS24",#N/A,FALSE,"DSI";"rds32",#N/A,FALSE,"7(b)(2)";"rds33",#N/A,FALSE,"7(b)(2)";"rds34",#N/A,FALSE,"7(b)(2)";"rds40p1",#N/A,FALSE,"CONTRA";"rds40p2",#N/A,FALSE,"CONTRA";"rds41",#N/A,FALSE,"CONTRA";"rds50",#N/A,FALSE,"7(b)(2)";"rds36",#N/A,FALSE,"7(b)(2)";"rds51",#N/A,FALSE,"RATES";"rds52",#N/A,FALSE,"RATES";"rds63",#N/A,FALSE,"UNITCOST";"recon04",#N/A,FALSE,"RECON";"resex01_p1",#N/A,FALSE,"RESEX";"resex01_p2",#N/A,FALSE,"RESEX"}</definedName>
    <definedName name="wrn.WPRDSLandscape." hidden="1">{"COSA06FY97",#N/A,FALSE,"COSA";"COSA06FY98",#N/A,FALSE,"COSA";"COSA06FY99",#N/A,FALSE,"COSA";"COSA06FY00",#N/A,FALSE,"COSA";"COSA06FY01",#N/A,FALSE,"COSA";"COSA08",#N/A,FALSE,"COSA";"COSA09",#N/A,FALSE,"COSA";"COSA11",#N/A,FALSE,"COSA";"RDS01",#N/A,FALSE,"COSA";"RDS02",#N/A,FALSE,"ADJUST1";"RDS04",#N/A,FALSE,"ADJUST1";"RDS20",#N/A,FALSE,"DSI";"RDS21",#N/A,FALSE,"DSI";"RDS22",#N/A,FALSE,"DSI";"RDS23",#N/A,FALSE,"DSI";"RDS24",#N/A,FALSE,"DSI";"rds32",#N/A,FALSE,"7(b)(2)";"rds33",#N/A,FALSE,"7(b)(2)";"rds34",#N/A,FALSE,"7(b)(2)";"rds40p1",#N/A,FALSE,"CONTRA";"rds40p2",#N/A,FALSE,"CONTRA";"rds41",#N/A,FALSE,"CONTRA";"rds50",#N/A,FALSE,"7(b)(2)";"rds36",#N/A,FALSE,"7(b)(2)";"rds51",#N/A,FALSE,"RATES";"rds52",#N/A,FALSE,"RATES";"rds63",#N/A,FALSE,"UNITCOST";"recon04",#N/A,FALSE,"RECON";"resex01_p1",#N/A,FALSE,"RESEX";"resex01_p2",#N/A,FALSE,"RESEX"}</definedName>
    <definedName name="wrn.WPRDSPortrait." localSheetId="4" hidden="1">{"RDS05_RDS06",#N/A,FALSE,"ADJUST1";"RDS07",#N/A,FALSE,"ADJUST1";"RDS11",#N/A,FALSE,"ADJUST2";"RDS12",#N/A,FALSE,"ADJUST2";"RDS15",#N/A,FALSE,"ADJUST2";"RDS16",#N/A,FALSE,"ADJUST2";"RDS16B",#N/A,FALSE,"ADJUST2";"RDS17",#N/A,FALSE,"ADJUST2";"RDS18",#N/A,FALSE,"ADJUST2";"rds30_rds31",#N/A,FALSE,"7(b)(2)";"rds34a",#N/A,FALSE,"7(b)(2)";"rds60a",#N/A,FALSE,"UNITCOST";"rds60b",#N/A,FALSE,"UNITCOST";"rds61",#N/A,FALSE,"UNITCOST";"rds62",#N/A,FALSE,"UNITCOST";"recon01",#N/A,FALSE,"RECON";"recon02",#N/A,FALSE,"RECON";"recon03",#N/A,FALSE,"RECON"}</definedName>
    <definedName name="wrn.WPRDSPortrait." localSheetId="2" hidden="1">{"RDS05_RDS06",#N/A,FALSE,"ADJUST1";"RDS07",#N/A,FALSE,"ADJUST1";"RDS11",#N/A,FALSE,"ADJUST2";"RDS12",#N/A,FALSE,"ADJUST2";"RDS15",#N/A,FALSE,"ADJUST2";"RDS16",#N/A,FALSE,"ADJUST2";"RDS16B",#N/A,FALSE,"ADJUST2";"RDS17",#N/A,FALSE,"ADJUST2";"RDS18",#N/A,FALSE,"ADJUST2";"rds30_rds31",#N/A,FALSE,"7(b)(2)";"rds34a",#N/A,FALSE,"7(b)(2)";"rds60a",#N/A,FALSE,"UNITCOST";"rds60b",#N/A,FALSE,"UNITCOST";"rds61",#N/A,FALSE,"UNITCOST";"rds62",#N/A,FALSE,"UNITCOST";"recon01",#N/A,FALSE,"RECON";"recon02",#N/A,FALSE,"RECON";"recon03",#N/A,FALSE,"RECON"}</definedName>
    <definedName name="wrn.WPRDSPortrait." localSheetId="3" hidden="1">{"RDS05_RDS06",#N/A,FALSE,"ADJUST1";"RDS07",#N/A,FALSE,"ADJUST1";"RDS11",#N/A,FALSE,"ADJUST2";"RDS12",#N/A,FALSE,"ADJUST2";"RDS15",#N/A,FALSE,"ADJUST2";"RDS16",#N/A,FALSE,"ADJUST2";"RDS16B",#N/A,FALSE,"ADJUST2";"RDS17",#N/A,FALSE,"ADJUST2";"RDS18",#N/A,FALSE,"ADJUST2";"rds30_rds31",#N/A,FALSE,"7(b)(2)";"rds34a",#N/A,FALSE,"7(b)(2)";"rds60a",#N/A,FALSE,"UNITCOST";"rds60b",#N/A,FALSE,"UNITCOST";"rds61",#N/A,FALSE,"UNITCOST";"rds62",#N/A,FALSE,"UNITCOST";"recon01",#N/A,FALSE,"RECON";"recon02",#N/A,FALSE,"RECON";"recon03",#N/A,FALSE,"RECON"}</definedName>
    <definedName name="wrn.WPRDSPortrait." localSheetId="1" hidden="1">{"RDS05_RDS06",#N/A,FALSE,"ADJUST1";"RDS07",#N/A,FALSE,"ADJUST1";"RDS11",#N/A,FALSE,"ADJUST2";"RDS12",#N/A,FALSE,"ADJUST2";"RDS15",#N/A,FALSE,"ADJUST2";"RDS16",#N/A,FALSE,"ADJUST2";"RDS16B",#N/A,FALSE,"ADJUST2";"RDS17",#N/A,FALSE,"ADJUST2";"RDS18",#N/A,FALSE,"ADJUST2";"rds30_rds31",#N/A,FALSE,"7(b)(2)";"rds34a",#N/A,FALSE,"7(b)(2)";"rds60a",#N/A,FALSE,"UNITCOST";"rds60b",#N/A,FALSE,"UNITCOST";"rds61",#N/A,FALSE,"UNITCOST";"rds62",#N/A,FALSE,"UNITCOST";"recon01",#N/A,FALSE,"RECON";"recon02",#N/A,FALSE,"RECON";"recon03",#N/A,FALSE,"RECON"}</definedName>
    <definedName name="wrn.WPRDSPortrait." hidden="1">{"RDS05_RDS06",#N/A,FALSE,"ADJUST1";"RDS07",#N/A,FALSE,"ADJUST1";"RDS11",#N/A,FALSE,"ADJUST2";"RDS12",#N/A,FALSE,"ADJUST2";"RDS15",#N/A,FALSE,"ADJUST2";"RDS16",#N/A,FALSE,"ADJUST2";"RDS16B",#N/A,FALSE,"ADJUST2";"RDS17",#N/A,FALSE,"ADJUST2";"RDS18",#N/A,FALSE,"ADJUST2";"rds30_rds31",#N/A,FALSE,"7(b)(2)";"rds34a",#N/A,FALSE,"7(b)(2)";"rds60a",#N/A,FALSE,"UNITCOST";"rds60b",#N/A,FALSE,"UNITCOST";"rds61",#N/A,FALSE,"UNITCOST";"rds62",#N/A,FALSE,"UNITCOST";"recon01",#N/A,FALSE,"RECON";"recon02",#N/A,FALSE,"RECON";"recon03",#N/A,FALSE,"RECON"}</definedName>
  </definedNames>
  <calcPr fullCalcOnLoad="1"/>
</workbook>
</file>

<file path=xl/sharedStrings.xml><?xml version="1.0" encoding="utf-8"?>
<sst xmlns="http://schemas.openxmlformats.org/spreadsheetml/2006/main" count="877" uniqueCount="108">
  <si>
    <t>Rate Design Study</t>
  </si>
  <si>
    <t>Calculation of PF Preference Rate Components</t>
  </si>
  <si>
    <t>Test Period October 2006 - September 2009</t>
  </si>
  <si>
    <t>COMPROMISE PF PREFERENCE RATE SHAPE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</si>
  <si>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</si>
  <si>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</si>
  <si>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</si>
  <si>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</si>
  <si>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</si>
  <si>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</si>
  <si>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</si>
  <si>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</si>
  <si>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</si>
  <si>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</si>
  <si>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</si>
  <si>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</si>
  <si>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Energy  Mills/kwh</t>
  </si>
  <si>
    <t>HLH</t>
  </si>
  <si>
    <t>LLH</t>
  </si>
  <si>
    <t>MONTHLY DEMAND</t>
  </si>
  <si>
    <t>LV Rate</t>
  </si>
  <si>
    <t>PF billing determinants (GWHs)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</si>
  <si>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</si>
  <si>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</si>
  <si>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</si>
  <si>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</si>
  <si>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</si>
  <si>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</si>
  <si>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</si>
  <si>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</si>
  <si>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</si>
  <si>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</si>
  <si>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</si>
  <si>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</si>
  <si>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Total Energy</t>
  </si>
  <si>
    <t>Demand</t>
  </si>
  <si>
    <t>LV Billing Determinant</t>
  </si>
  <si>
    <t>Revenue At Compromise Rates</t>
  </si>
  <si>
    <t>Maginal</t>
  </si>
  <si>
    <t xml:space="preserve">Allocated </t>
  </si>
  <si>
    <t xml:space="preserve">Rate </t>
  </si>
  <si>
    <t>Revenues</t>
  </si>
  <si>
    <t>Costs</t>
  </si>
  <si>
    <t>Factor</t>
  </si>
  <si>
    <t>LV Revenue</t>
  </si>
  <si>
    <t>Revenue Requirement</t>
  </si>
  <si>
    <t>PF rates</t>
  </si>
  <si>
    <t>Revenues at Proposed Rates</t>
  </si>
  <si>
    <t>Totals</t>
  </si>
  <si>
    <t>Non-Slice PF Average Rate</t>
  </si>
  <si>
    <t>Energy Costs</t>
  </si>
  <si>
    <t>Demand Costs</t>
  </si>
  <si>
    <t xml:space="preserve">Unbundled Cost </t>
  </si>
  <si>
    <t>Total</t>
  </si>
  <si>
    <t>Billing Determinants</t>
  </si>
  <si>
    <t>PF Energy</t>
  </si>
  <si>
    <t>Applicable Months</t>
  </si>
  <si>
    <t>Rate</t>
  </si>
  <si>
    <t>January</t>
  </si>
  <si>
    <t>mills/kWh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</si>
  <si>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</si>
  <si>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</si>
  <si>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</si>
  <si>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</si>
  <si>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</si>
  <si>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</si>
  <si>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</si>
  <si>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</si>
  <si>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</si>
  <si>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</si>
  <si>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PF Demand</t>
  </si>
  <si>
    <t>$/kW-mo</t>
  </si>
  <si>
    <t>energy revnues at marginal rates</t>
  </si>
  <si>
    <t>delta</t>
  </si>
  <si>
    <t>delta per MWh</t>
  </si>
  <si>
    <t xml:space="preserve">Scalar Adjusted </t>
  </si>
  <si>
    <t>Scalar Adjustment</t>
  </si>
  <si>
    <t>Demand Revenue</t>
  </si>
  <si>
    <t>Total Demand and LV Revenue</t>
  </si>
  <si>
    <t>revenues needed from energy</t>
  </si>
  <si>
    <t>HLH Demand Adjustment</t>
  </si>
  <si>
    <t>FY 07</t>
  </si>
  <si>
    <t>HLH Only</t>
  </si>
  <si>
    <t>LEVELIZED MARGINAL COSTS OF POWER -  05/05/2006</t>
  </si>
  <si>
    <t>Peak Credit</t>
  </si>
  <si>
    <t>Peak Adjusted - Demand and LV held at Market - Energy adjusted down by equal percentage</t>
  </si>
  <si>
    <t>Selective Scaling</t>
  </si>
  <si>
    <t>LEVELIZED MARGINAL COSTS OF POWER - 05/05/2006</t>
  </si>
  <si>
    <t>Equal Scaling</t>
  </si>
  <si>
    <t>These values were used so that they matched Selective Scaling -  You can also replace with $10 to match the SCGT example</t>
  </si>
  <si>
    <t>Classic</t>
  </si>
  <si>
    <t>Energy</t>
  </si>
  <si>
    <t>Winter Energy</t>
  </si>
  <si>
    <t>Summer Energy</t>
  </si>
  <si>
    <t>Summer Billing D</t>
  </si>
  <si>
    <t>Summer Rate</t>
  </si>
  <si>
    <t>Winter Billing D</t>
  </si>
  <si>
    <t>Winter Rate</t>
  </si>
  <si>
    <t># of HLH Days</t>
  </si>
  <si>
    <t>Sum</t>
  </si>
  <si>
    <t>Super Peak</t>
  </si>
  <si>
    <t>Peak</t>
  </si>
  <si>
    <t>HLH Hours</t>
  </si>
  <si>
    <t>Matching market forecast to that given in packet at December 12-13, 2006 workshop</t>
  </si>
  <si>
    <t>Market forecast the Demand Charge was originally calculated from.</t>
  </si>
  <si>
    <t>Demand calculation --  Apologies for this being different from the Demand rate used in the Rate Analysis Paper, the ~$5/kW/month rate was calculated from a different market assumption - see below</t>
  </si>
  <si>
    <t>Hours</t>
  </si>
  <si>
    <t>Demand Adjustment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</si>
</sst>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_(&quot;$&quot;* #,##0_);_(&quot;$&quot;* \(#,##0\);_(&quot;$&quot;* &quot;-&quot;??_);_(@_)"/>
    <numFmt numFmtId="167" formatCode="0.000"/>
    <numFmt numFmtId="168" formatCode="_(* #,##0_);_(* \(#,##0\);_(* &quot;-&quot;??_);_(@_)"/>
    <numFmt numFmtId="169" formatCode="mmmm\-yy"/>
    <numFmt numFmtId="170" formatCode="&quot;Date: &quot;\ mmm\ dd\,\ yyyy\ "/>
    <numFmt numFmtId="171" formatCode="&quot;Time: &quot;\ h:mm"/>
    <numFmt numFmtId="172" formatCode="@*."/>
    <numFmt numFmtId="173" formatCode="0.0%"/>
    <numFmt numFmtId="174" formatCode="0.0000"/>
    <numFmt numFmtId="175" formatCode="_(* #,##0.0_);_(* \(#,##0.0\);_(* &quot;-&quot;??_);_(@_)"/>
    <numFmt numFmtId="176" formatCode="0.0000000"/>
    <numFmt numFmtId="177" formatCode="0.000000"/>
    <numFmt numFmtId="178" formatCode="0.000%"/>
    <numFmt numFmtId="179" formatCode="0.0000%"/>
    <numFmt numFmtId="180" formatCode="0.00000%"/>
    <numFmt numFmtId="181" formatCode="&quot;$&quot;#,##0"/>
    <numFmt numFmtId="182" formatCode="&quot;$&quot;#,##0.00"/>
    <numFmt numFmtId="183" formatCode="_(&quot;$&quot;* #,##0.000_);_(&quot;$&quot;* \(#,##0.000\);_(&quot;$&quot;* &quot;-&quot;??_);_(@_)"/>
    <numFmt numFmtId="184" formatCode="_(&quot;$&quot;* #,##0.0000_);_(&quot;$&quot;* \(#,##0.0000\);_(&quot;$&quot;* &quot;-&quot;??_);_(@_)"/>
    <numFmt numFmtId="185" formatCode="_(* #,##0.000_);_(* \(#,##0.000\);_(* &quot;-&quot;??_);_(@_)"/>
    <numFmt numFmtId="186" formatCode="_(&quot;$&quot;* #,##0.0000000_);_(&quot;$&quot;* \(#,##0.0000000\);_(&quot;$&quot;* &quot;-&quot;??_);_(@_)"/>
    <numFmt numFmtId="187" formatCode="_(&quot;$&quot;* #,##0.000000000_);_(&quot;$&quot;* \(#,##0.000000000\);_(&quot;$&quot;* &quot;-&quot;??_);_(@_)"/>
    <numFmt numFmtId="188" formatCode="#,##0.0_);\(#,##0.0\)"/>
    <numFmt numFmtId="189" formatCode="#,##0.000_);\(#,##0.000\)"/>
    <numFmt numFmtId="190" formatCode="#,##0.000000_);\(#,##0.000000\)"/>
    <numFmt numFmtId="191" formatCode="#,###,_);\(#,###,\)"/>
    <numFmt numFmtId="192" formatCode="#,##0.000"/>
    <numFmt numFmtId="193" formatCode="0.00000"/>
    <numFmt numFmtId="194" formatCode="_(&quot;$&quot;* #,##0.0_);_(&quot;$&quot;* \(#,##0.0\);_(&quot;$&quot;* &quot;-&quot;??_);_(@_)"/>
    <numFmt numFmtId="195" formatCode="#,##0.0_);[Red]\(#,##0.0\)"/>
    <numFmt numFmtId="196" formatCode="0;[Red]0"/>
    <numFmt numFmtId="197" formatCode="_(* #,##0.000_);_(* \(#,##0.000\);_(* &quot;-&quot;???_);_(@_)"/>
    <numFmt numFmtId="198" formatCode="&quot;$&quot;#,##0.0000"/>
    <numFmt numFmtId="199" formatCode="&quot;FY&quot;yyyy"/>
    <numFmt numFmtId="200" formatCode="_(* #,##0.0_);_(* \(#,##0.0\);_(* &quot;-&quot;?_);_(@_)"/>
    <numFmt numFmtId="201" formatCode="_(&quot;$&quot;* #,##0.000_);_(&quot;$&quot;* \(#,##0.000\);_(&quot;$&quot;* &quot;-&quot;???_);_(@_)"/>
    <numFmt numFmtId="202" formatCode="0_);\(0\)"/>
    <numFmt numFmtId="203" formatCode="[$-409]dddd\,\ mmmm\ dd\,\ yyyy"/>
    <numFmt numFmtId="204" formatCode="[$-409]mmmm\-yy;@"/>
    <numFmt numFmtId="205" formatCode="[$-409]mmm\-yy;@"/>
    <numFmt numFmtId="206" formatCode="[$-409]h:mm:ss\ AM/PM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00000000"/>
    <numFmt numFmtId="212" formatCode="0.00000000"/>
    <numFmt numFmtId="213" formatCode="&quot;$&quot;#,##0.00000"/>
    <numFmt numFmtId="214" formatCode="&quot;$&quot;#,##0.000000"/>
    <numFmt numFmtId="215" formatCode="&quot;$&quot;#,##0.0000000"/>
    <numFmt numFmtId="216" formatCode="&quot;$&quot;#,##0.00000000"/>
    <numFmt numFmtId="217" formatCode="&quot;$&quot;#,##0.000000000"/>
    <numFmt numFmtId="218" formatCode="&quot;$&quot;#,##0.0000000000"/>
    <numFmt numFmtId="219" formatCode="&quot;$&quot;#,##0.00000000000"/>
    <numFmt numFmtId="220" formatCode="&quot;$&quot;#,##0.000"/>
    <numFmt numFmtId="221" formatCode="0.0000000000"/>
    <numFmt numFmtId="222" formatCode="&quot;$&quot;#,##0.0"/>
  </numFmts>
  <fonts count="20">
    <font>
      <sz val="12"/>
      <name val="Times New Roman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10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u val="single"/>
      <sz val="10"/>
      <color indexed="56"/>
      <name val="Arial"/>
      <family val="2"/>
    </font>
    <font>
      <u val="single"/>
      <sz val="12"/>
      <color indexed="56"/>
      <name val="Times New Roman"/>
      <family val="1"/>
    </font>
    <font>
      <u val="single"/>
      <sz val="10"/>
      <color indexed="56"/>
      <name val="Arial"/>
      <family val="2"/>
    </font>
    <font>
      <b/>
      <u val="single"/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color indexed="32"/>
      <name val="Arial"/>
      <family val="0"/>
    </font>
    <font>
      <sz val="12"/>
      <color indexed="10"/>
      <name val="Times New Roman"/>
      <family val="1"/>
    </font>
    <font>
      <sz val="10"/>
      <name val="Times New Roman"/>
      <family val="0"/>
    </font>
    <font>
      <sz val="8"/>
      <name val="Times New Roman"/>
      <family val="0"/>
    </font>
    <font>
      <sz val="10"/>
      <color indexed="10"/>
      <name val="Arial"/>
      <family val="0"/>
    </font>
    <font>
      <b/>
      <sz val="10"/>
      <name val="Times New Roman"/>
      <family val="0"/>
    </font>
  </fonts>
  <fills count="5">
    <fill>
      <patternFill/>
    </fill>
    <fill>
      <patternFill patternType="gray125"/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1">
      <alignment horizontal="center"/>
      <protection/>
    </xf>
    <xf numFmtId="3" fontId="4" fillId="0" borderId="0" applyFont="0" applyFill="0" applyBorder="0" applyAlignment="0" applyProtection="0"/>
    <xf numFmtId="0" fontId="4" fillId="2" borderId="0" applyNumberFormat="0" applyFon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24" applyFont="1">
      <alignment/>
      <protection/>
    </xf>
    <xf numFmtId="0" fontId="0" fillId="0" borderId="0" xfId="0" applyFont="1" applyAlignment="1">
      <alignment/>
    </xf>
    <xf numFmtId="0" fontId="0" fillId="0" borderId="0" xfId="24" applyFont="1" applyAlignment="1">
      <alignment horizontal="center"/>
      <protection/>
    </xf>
    <xf numFmtId="0" fontId="0" fillId="0" borderId="0" xfId="24" applyFont="1" applyAlignment="1">
      <alignment horizontal="right"/>
      <protection/>
    </xf>
    <xf numFmtId="2" fontId="0" fillId="0" borderId="2" xfId="24" applyNumberFormat="1" applyFont="1" applyFill="1" applyBorder="1" applyAlignment="1">
      <alignment horizontal="center"/>
      <protection/>
    </xf>
    <xf numFmtId="0" fontId="6" fillId="0" borderId="0" xfId="21" applyFont="1" applyBorder="1" applyAlignment="1">
      <alignment horizontal="center"/>
      <protection/>
    </xf>
    <xf numFmtId="0" fontId="3" fillId="0" borderId="0" xfId="21" applyBorder="1">
      <alignment/>
      <protection/>
    </xf>
    <xf numFmtId="0" fontId="6" fillId="0" borderId="0" xfId="21" applyFont="1" applyBorder="1">
      <alignment/>
      <protection/>
    </xf>
    <xf numFmtId="0" fontId="7" fillId="0" borderId="0" xfId="21" applyFont="1" applyBorder="1" applyAlignment="1">
      <alignment horizontal="center"/>
      <protection/>
    </xf>
    <xf numFmtId="0" fontId="0" fillId="0" borderId="0" xfId="24" applyFont="1" applyAlignment="1">
      <alignment horizontal="left"/>
      <protection/>
    </xf>
    <xf numFmtId="2" fontId="0" fillId="0" borderId="0" xfId="24" applyNumberFormat="1" applyFont="1">
      <alignment/>
      <protection/>
    </xf>
    <xf numFmtId="0" fontId="8" fillId="0" borderId="0" xfId="21" applyFont="1" applyBorder="1" applyAlignment="1">
      <alignment horizontal="centerContinuous"/>
      <protection/>
    </xf>
    <xf numFmtId="0" fontId="8" fillId="0" borderId="0" xfId="21" applyFont="1" applyBorder="1" applyAlignment="1">
      <alignment horizontal="center"/>
      <protection/>
    </xf>
    <xf numFmtId="0" fontId="9" fillId="0" borderId="0" xfId="21" applyFont="1" applyBorder="1" applyAlignment="1">
      <alignment horizontal="center"/>
      <protection/>
    </xf>
    <xf numFmtId="168" fontId="0" fillId="0" borderId="0" xfId="15" applyNumberFormat="1" applyFont="1" applyAlignment="1">
      <alignment/>
    </xf>
    <xf numFmtId="2" fontId="0" fillId="0" borderId="2" xfId="0" applyNumberFormat="1" applyBorder="1" applyAlignment="1">
      <alignment horizontal="center"/>
    </xf>
    <xf numFmtId="0" fontId="10" fillId="0" borderId="0" xfId="21" applyFont="1" applyBorder="1" applyAlignment="1">
      <alignment horizontal="center"/>
      <protection/>
    </xf>
    <xf numFmtId="1" fontId="0" fillId="0" borderId="0" xfId="0" applyNumberFormat="1" applyBorder="1" applyAlignment="1">
      <alignment/>
    </xf>
    <xf numFmtId="0" fontId="3" fillId="0" borderId="0" xfId="21">
      <alignment/>
      <protection/>
    </xf>
    <xf numFmtId="0" fontId="11" fillId="0" borderId="0" xfId="21" applyFont="1" applyAlignment="1">
      <alignment horizontal="center"/>
      <protection/>
    </xf>
    <xf numFmtId="0" fontId="0" fillId="0" borderId="0" xfId="0" applyAlignment="1">
      <alignment horizontal="right"/>
    </xf>
    <xf numFmtId="168" fontId="0" fillId="0" borderId="0" xfId="15" applyNumberFormat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66" fontId="0" fillId="0" borderId="0" xfId="17" applyNumberFormat="1" applyAlignment="1">
      <alignment/>
    </xf>
    <xf numFmtId="166" fontId="0" fillId="0" borderId="0" xfId="0" applyNumberFormat="1" applyAlignment="1">
      <alignment/>
    </xf>
    <xf numFmtId="10" fontId="0" fillId="0" borderId="0" xfId="25" applyNumberFormat="1" applyAlignment="1">
      <alignment/>
    </xf>
    <xf numFmtId="166" fontId="0" fillId="0" borderId="0" xfId="0" applyNumberFormat="1" applyBorder="1" applyAlignment="1">
      <alignment/>
    </xf>
    <xf numFmtId="166" fontId="0" fillId="0" borderId="0" xfId="17" applyNumberFormat="1" applyFont="1" applyAlignment="1">
      <alignment horizontal="right"/>
    </xf>
    <xf numFmtId="166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2" fillId="0" borderId="7" xfId="0" applyFont="1" applyBorder="1" applyAlignment="1">
      <alignment horizontal="center"/>
    </xf>
    <xf numFmtId="0" fontId="11" fillId="0" borderId="0" xfId="21" applyFont="1" applyBorder="1" applyAlignment="1">
      <alignment horizontal="center"/>
      <protection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/>
    </xf>
    <xf numFmtId="0" fontId="12" fillId="0" borderId="7" xfId="0" applyFont="1" applyBorder="1" applyAlignment="1">
      <alignment horizontal="right"/>
    </xf>
    <xf numFmtId="2" fontId="12" fillId="0" borderId="0" xfId="0" applyNumberFormat="1" applyFont="1" applyBorder="1" applyAlignment="1">
      <alignment/>
    </xf>
    <xf numFmtId="43" fontId="0" fillId="0" borderId="0" xfId="0" applyNumberFormat="1" applyBorder="1" applyAlignment="1">
      <alignment horizontal="center"/>
    </xf>
    <xf numFmtId="0" fontId="0" fillId="0" borderId="9" xfId="0" applyBorder="1" applyAlignment="1">
      <alignment horizontal="right"/>
    </xf>
    <xf numFmtId="2" fontId="0" fillId="0" borderId="1" xfId="0" applyNumberFormat="1" applyBorder="1" applyAlignment="1">
      <alignment/>
    </xf>
    <xf numFmtId="2" fontId="12" fillId="0" borderId="1" xfId="0" applyNumberFormat="1" applyFont="1" applyBorder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178" fontId="0" fillId="0" borderId="0" xfId="25" applyNumberFormat="1" applyAlignment="1">
      <alignment/>
    </xf>
    <xf numFmtId="0" fontId="12" fillId="0" borderId="11" xfId="0" applyFont="1" applyBorder="1" applyAlignment="1">
      <alignment horizontal="right"/>
    </xf>
    <xf numFmtId="2" fontId="12" fillId="0" borderId="12" xfId="0" applyNumberFormat="1" applyFont="1" applyBorder="1" applyAlignment="1">
      <alignment/>
    </xf>
    <xf numFmtId="2" fontId="12" fillId="0" borderId="13" xfId="0" applyNumberFormat="1" applyFont="1" applyBorder="1" applyAlignment="1">
      <alignment/>
    </xf>
    <xf numFmtId="0" fontId="12" fillId="0" borderId="14" xfId="0" applyFont="1" applyBorder="1" applyAlignment="1">
      <alignment horizontal="right"/>
    </xf>
    <xf numFmtId="2" fontId="12" fillId="0" borderId="15" xfId="0" applyNumberFormat="1" applyFont="1" applyBorder="1" applyAlignment="1">
      <alignment/>
    </xf>
    <xf numFmtId="166" fontId="12" fillId="0" borderId="0" xfId="17" applyNumberFormat="1" applyFont="1" applyBorder="1" applyAlignment="1">
      <alignment/>
    </xf>
    <xf numFmtId="0" fontId="12" fillId="0" borderId="0" xfId="0" applyFont="1" applyBorder="1" applyAlignment="1">
      <alignment/>
    </xf>
    <xf numFmtId="166" fontId="12" fillId="0" borderId="3" xfId="17" applyNumberFormat="1" applyFont="1" applyBorder="1" applyAlignment="1">
      <alignment/>
    </xf>
    <xf numFmtId="2" fontId="12" fillId="0" borderId="16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0" fontId="12" fillId="0" borderId="17" xfId="0" applyFont="1" applyBorder="1" applyAlignment="1">
      <alignment horizontal="right"/>
    </xf>
    <xf numFmtId="2" fontId="12" fillId="0" borderId="3" xfId="0" applyNumberFormat="1" applyFont="1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3" xfId="0" applyBorder="1" applyAlignment="1">
      <alignment/>
    </xf>
    <xf numFmtId="0" fontId="0" fillId="0" borderId="16" xfId="0" applyBorder="1" applyAlignment="1">
      <alignment/>
    </xf>
    <xf numFmtId="43" fontId="12" fillId="0" borderId="18" xfId="0" applyNumberFormat="1" applyFont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166" fontId="0" fillId="3" borderId="5" xfId="0" applyNumberForma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0" xfId="0" applyFill="1" applyBorder="1" applyAlignment="1">
      <alignment/>
    </xf>
    <xf numFmtId="166" fontId="0" fillId="3" borderId="0" xfId="0" applyNumberForma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7" xfId="24" applyFont="1" applyFill="1" applyBorder="1" applyAlignment="1">
      <alignment horizontal="left"/>
      <protection/>
    </xf>
    <xf numFmtId="166" fontId="0" fillId="3" borderId="0" xfId="17" applyNumberFormat="1" applyFill="1" applyBorder="1" applyAlignment="1">
      <alignment/>
    </xf>
    <xf numFmtId="166" fontId="0" fillId="3" borderId="0" xfId="17" applyNumberFormat="1" applyFont="1" applyFill="1" applyBorder="1" applyAlignment="1">
      <alignment horizontal="right"/>
    </xf>
    <xf numFmtId="166" fontId="0" fillId="3" borderId="3" xfId="0" applyNumberForma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1" xfId="0" applyFill="1" applyBorder="1" applyAlignment="1">
      <alignment/>
    </xf>
    <xf numFmtId="166" fontId="0" fillId="3" borderId="1" xfId="0" applyNumberFormat="1" applyFill="1" applyBorder="1" applyAlignment="1">
      <alignment/>
    </xf>
    <xf numFmtId="0" fontId="0" fillId="3" borderId="10" xfId="0" applyFill="1" applyBorder="1" applyAlignment="1">
      <alignment/>
    </xf>
    <xf numFmtId="0" fontId="12" fillId="3" borderId="7" xfId="0" applyFont="1" applyFill="1" applyBorder="1" applyAlignment="1">
      <alignment horizontal="center"/>
    </xf>
    <xf numFmtId="0" fontId="11" fillId="3" borderId="0" xfId="21" applyFont="1" applyFill="1" applyBorder="1" applyAlignment="1">
      <alignment horizontal="center"/>
      <protection/>
    </xf>
    <xf numFmtId="0" fontId="12" fillId="3" borderId="7" xfId="0" applyFont="1" applyFill="1" applyBorder="1" applyAlignment="1">
      <alignment horizontal="right"/>
    </xf>
    <xf numFmtId="2" fontId="12" fillId="3" borderId="0" xfId="0" applyNumberFormat="1" applyFont="1" applyFill="1" applyBorder="1" applyAlignment="1">
      <alignment/>
    </xf>
    <xf numFmtId="0" fontId="0" fillId="3" borderId="9" xfId="0" applyFill="1" applyBorder="1" applyAlignment="1">
      <alignment horizontal="right"/>
    </xf>
    <xf numFmtId="2" fontId="0" fillId="3" borderId="1" xfId="0" applyNumberFormat="1" applyFill="1" applyBorder="1" applyAlignment="1">
      <alignment/>
    </xf>
    <xf numFmtId="2" fontId="12" fillId="3" borderId="1" xfId="0" applyNumberFormat="1" applyFont="1" applyFill="1" applyBorder="1" applyAlignment="1">
      <alignment/>
    </xf>
    <xf numFmtId="167" fontId="12" fillId="3" borderId="1" xfId="0" applyNumberFormat="1" applyFont="1" applyFill="1" applyBorder="1" applyAlignment="1">
      <alignment/>
    </xf>
    <xf numFmtId="0" fontId="13" fillId="3" borderId="4" xfId="0" applyFont="1" applyFill="1" applyBorder="1" applyAlignment="1">
      <alignment/>
    </xf>
    <xf numFmtId="0" fontId="12" fillId="3" borderId="0" xfId="0" applyFont="1" applyFill="1" applyBorder="1" applyAlignment="1">
      <alignment horizontal="right"/>
    </xf>
    <xf numFmtId="44" fontId="12" fillId="3" borderId="18" xfId="0" applyNumberFormat="1" applyFont="1" applyFill="1" applyBorder="1" applyAlignment="1">
      <alignment/>
    </xf>
    <xf numFmtId="0" fontId="14" fillId="0" borderId="0" xfId="24" applyFont="1">
      <alignment/>
      <protection/>
    </xf>
    <xf numFmtId="0" fontId="16" fillId="0" borderId="0" xfId="23">
      <alignment/>
      <protection/>
    </xf>
    <xf numFmtId="0" fontId="16" fillId="0" borderId="0" xfId="23" applyBorder="1">
      <alignment/>
      <protection/>
    </xf>
    <xf numFmtId="0" fontId="16" fillId="0" borderId="4" xfId="23" applyBorder="1">
      <alignment/>
      <protection/>
    </xf>
    <xf numFmtId="0" fontId="16" fillId="0" borderId="5" xfId="23" applyBorder="1">
      <alignment/>
      <protection/>
    </xf>
    <xf numFmtId="44" fontId="0" fillId="3" borderId="1" xfId="0" applyNumberFormat="1" applyFill="1" applyBorder="1" applyAlignment="1">
      <alignment/>
    </xf>
    <xf numFmtId="0" fontId="12" fillId="3" borderId="1" xfId="0" applyFont="1" applyFill="1" applyBorder="1" applyAlignment="1">
      <alignment horizontal="right"/>
    </xf>
    <xf numFmtId="44" fontId="0" fillId="0" borderId="0" xfId="0" applyNumberFormat="1" applyAlignment="1">
      <alignment/>
    </xf>
    <xf numFmtId="43" fontId="12" fillId="0" borderId="0" xfId="0" applyNumberFormat="1" applyFont="1" applyBorder="1" applyAlignment="1">
      <alignment/>
    </xf>
    <xf numFmtId="2" fontId="15" fillId="0" borderId="2" xfId="24" applyNumberFormat="1" applyFont="1" applyFill="1" applyBorder="1" applyAlignment="1">
      <alignment horizontal="center"/>
      <protection/>
    </xf>
    <xf numFmtId="0" fontId="15" fillId="0" borderId="0" xfId="0" applyFont="1" applyAlignment="1">
      <alignment/>
    </xf>
    <xf numFmtId="168" fontId="0" fillId="0" borderId="0" xfId="0" applyNumberFormat="1" applyAlignment="1">
      <alignment/>
    </xf>
    <xf numFmtId="43" fontId="0" fillId="0" borderId="0" xfId="0" applyNumberFormat="1" applyAlignment="1">
      <alignment/>
    </xf>
    <xf numFmtId="2" fontId="5" fillId="0" borderId="5" xfId="22" applyNumberFormat="1" applyFont="1" applyBorder="1">
      <alignment/>
      <protection/>
    </xf>
    <xf numFmtId="0" fontId="0" fillId="0" borderId="7" xfId="0" applyBorder="1" applyAlignment="1">
      <alignment/>
    </xf>
    <xf numFmtId="0" fontId="4" fillId="0" borderId="0" xfId="22" applyNumberFormat="1" applyBorder="1" quotePrefix="1">
      <alignment/>
      <protection/>
    </xf>
    <xf numFmtId="0" fontId="4" fillId="0" borderId="8" xfId="22" applyNumberFormat="1" applyBorder="1">
      <alignment/>
      <protection/>
    </xf>
    <xf numFmtId="0" fontId="0" fillId="0" borderId="7" xfId="0" applyBorder="1" applyAlignment="1">
      <alignment horizontal="right"/>
    </xf>
    <xf numFmtId="182" fontId="0" fillId="0" borderId="0" xfId="0" applyNumberFormat="1" applyBorder="1" applyAlignment="1">
      <alignment/>
    </xf>
    <xf numFmtId="182" fontId="0" fillId="0" borderId="8" xfId="0" applyNumberForma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10" xfId="0" applyNumberFormat="1" applyBorder="1" applyAlignment="1">
      <alignment/>
    </xf>
    <xf numFmtId="0" fontId="18" fillId="0" borderId="0" xfId="0" applyFont="1" applyAlignment="1">
      <alignment/>
    </xf>
    <xf numFmtId="10" fontId="16" fillId="0" borderId="5" xfId="23" applyNumberFormat="1" applyBorder="1">
      <alignment/>
      <protection/>
    </xf>
    <xf numFmtId="10" fontId="16" fillId="0" borderId="6" xfId="23" applyNumberFormat="1" applyBorder="1">
      <alignment/>
      <protection/>
    </xf>
    <xf numFmtId="10" fontId="16" fillId="0" borderId="1" xfId="23" applyNumberFormat="1" applyBorder="1">
      <alignment/>
      <protection/>
    </xf>
    <xf numFmtId="10" fontId="16" fillId="0" borderId="10" xfId="23" applyNumberFormat="1" applyBorder="1">
      <alignment/>
      <protection/>
    </xf>
    <xf numFmtId="0" fontId="19" fillId="0" borderId="7" xfId="23" applyFont="1" applyBorder="1" applyAlignment="1">
      <alignment horizontal="right"/>
      <protection/>
    </xf>
    <xf numFmtId="0" fontId="19" fillId="0" borderId="4" xfId="23" applyFont="1" applyBorder="1">
      <alignment/>
      <protection/>
    </xf>
    <xf numFmtId="205" fontId="19" fillId="0" borderId="5" xfId="23" applyNumberFormat="1" applyFont="1" applyBorder="1">
      <alignment/>
      <protection/>
    </xf>
    <xf numFmtId="205" fontId="19" fillId="0" borderId="6" xfId="23" applyNumberFormat="1" applyFont="1" applyBorder="1">
      <alignment/>
      <protection/>
    </xf>
    <xf numFmtId="0" fontId="19" fillId="0" borderId="9" xfId="23" applyFont="1" applyBorder="1" applyAlignment="1">
      <alignment horizontal="right"/>
      <protection/>
    </xf>
    <xf numFmtId="0" fontId="16" fillId="0" borderId="6" xfId="23" applyFill="1" applyBorder="1">
      <alignment/>
      <protection/>
    </xf>
    <xf numFmtId="0" fontId="16" fillId="0" borderId="19" xfId="23" applyFont="1" applyBorder="1">
      <alignment/>
      <protection/>
    </xf>
    <xf numFmtId="0" fontId="16" fillId="0" borderId="7" xfId="23" applyBorder="1">
      <alignment/>
      <protection/>
    </xf>
    <xf numFmtId="0" fontId="16" fillId="0" borderId="8" xfId="23" applyBorder="1">
      <alignment/>
      <protection/>
    </xf>
    <xf numFmtId="0" fontId="16" fillId="0" borderId="20" xfId="23" applyBorder="1">
      <alignment/>
      <protection/>
    </xf>
    <xf numFmtId="0" fontId="16" fillId="0" borderId="9" xfId="23" applyBorder="1">
      <alignment/>
      <protection/>
    </xf>
    <xf numFmtId="0" fontId="16" fillId="0" borderId="1" xfId="23" applyBorder="1">
      <alignment/>
      <protection/>
    </xf>
    <xf numFmtId="0" fontId="16" fillId="0" borderId="10" xfId="23" applyBorder="1">
      <alignment/>
      <protection/>
    </xf>
    <xf numFmtId="182" fontId="12" fillId="3" borderId="0" xfId="0" applyNumberFormat="1" applyFont="1" applyFill="1" applyAlignment="1">
      <alignment/>
    </xf>
    <xf numFmtId="44" fontId="16" fillId="3" borderId="0" xfId="17" applyFill="1" applyBorder="1" applyAlignment="1">
      <alignment/>
    </xf>
    <xf numFmtId="44" fontId="16" fillId="3" borderId="8" xfId="17" applyFill="1" applyBorder="1" applyAlignment="1">
      <alignment/>
    </xf>
    <xf numFmtId="44" fontId="16" fillId="3" borderId="1" xfId="17" applyFill="1" applyBorder="1" applyAlignment="1">
      <alignment/>
    </xf>
    <xf numFmtId="44" fontId="16" fillId="3" borderId="10" xfId="17" applyFill="1" applyBorder="1" applyAlignment="1">
      <alignment/>
    </xf>
    <xf numFmtId="44" fontId="16" fillId="4" borderId="0" xfId="17" applyFill="1" applyBorder="1" applyAlignment="1">
      <alignment/>
    </xf>
    <xf numFmtId="44" fontId="16" fillId="4" borderId="8" xfId="17" applyFill="1" applyBorder="1" applyAlignment="1">
      <alignment/>
    </xf>
    <xf numFmtId="44" fontId="16" fillId="4" borderId="1" xfId="17" applyFill="1" applyBorder="1" applyAlignment="1">
      <alignment/>
    </xf>
    <xf numFmtId="44" fontId="16" fillId="4" borderId="10" xfId="17" applyFill="1" applyBorder="1" applyAlignment="1">
      <alignment/>
    </xf>
    <xf numFmtId="182" fontId="12" fillId="4" borderId="0" xfId="0" applyNumberFormat="1" applyFont="1" applyFill="1" applyAlignment="1">
      <alignment/>
    </xf>
    <xf numFmtId="0" fontId="15" fillId="0" borderId="0" xfId="0" applyFont="1" applyAlignment="1">
      <alignment/>
    </xf>
    <xf numFmtId="44" fontId="0" fillId="0" borderId="0" xfId="0" applyNumberFormat="1" applyBorder="1" applyAlignment="1">
      <alignment/>
    </xf>
    <xf numFmtId="0" fontId="11" fillId="0" borderId="0" xfId="21" applyFont="1" applyAlignment="1">
      <alignment horizontal="center"/>
      <protection/>
    </xf>
    <xf numFmtId="0" fontId="11" fillId="0" borderId="0" xfId="21" applyFont="1" applyBorder="1" applyAlignment="1">
      <alignment horizontal="center"/>
      <protection/>
    </xf>
    <xf numFmtId="0" fontId="16" fillId="0" borderId="4" xfId="23" applyFont="1" applyBorder="1" applyAlignment="1">
      <alignment horizontal="center"/>
      <protection/>
    </xf>
    <xf numFmtId="0" fontId="16" fillId="0" borderId="9" xfId="23" applyFont="1" applyBorder="1" applyAlignment="1">
      <alignment horizontal="center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D_090803" xfId="21"/>
    <cellStyle name="Normal_CustomerQuery" xfId="22"/>
    <cellStyle name="Normal_Graphupdate" xfId="23"/>
    <cellStyle name="Normal_RAM_Prog_07" xfId="24"/>
    <cellStyle name="Percent" xfId="25"/>
    <cellStyle name="PSChar" xfId="26"/>
    <cellStyle name="PSDate" xfId="27"/>
    <cellStyle name="PSDec" xfId="28"/>
    <cellStyle name="PSHeading" xfId="29"/>
    <cellStyle name="PSInt" xfId="30"/>
    <cellStyle name="PSSpacer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dz3366\Local%20Settings\Temporary%20Internet%20Files\OLK49\Cong04templatePB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Sheet2"/>
      <sheetName val="Edit Data Macro"/>
      <sheetName val="Create Data Macro"/>
      <sheetName val="Check File"/>
      <sheetName val="Buttons Macros"/>
      <sheetName val="Module1"/>
    </sheetNames>
    <sheetDataSet>
      <sheetData sheetId="0">
        <row r="3">
          <cell r="A3" t="str">
            <v>BU</v>
          </cell>
          <cell r="B3" t="str">
            <v>Ledger</v>
          </cell>
          <cell r="C3" t="str">
            <v>Ledger Group</v>
          </cell>
          <cell r="D3" t="str">
            <v>Account</v>
          </cell>
          <cell r="E3" t="str">
            <v>Deptid</v>
          </cell>
          <cell r="F3" t="str">
            <v>Product</v>
          </cell>
          <cell r="G3" t="str">
            <v>Project</v>
          </cell>
          <cell r="H3" t="str">
            <v>Affiliate</v>
          </cell>
          <cell r="I3" t="str">
            <v>Scenario</v>
          </cell>
          <cell r="J3" t="str">
            <v>Currency</v>
          </cell>
          <cell r="K3" t="str">
            <v>Stats</v>
          </cell>
          <cell r="L3" t="str">
            <v>FY</v>
          </cell>
          <cell r="M3" t="str">
            <v>Per</v>
          </cell>
        </row>
        <row r="4">
          <cell r="A4" t="str">
            <v>POWER</v>
          </cell>
          <cell r="B4" t="str">
            <v>BUDGETS</v>
          </cell>
          <cell r="D4">
            <v>600000</v>
          </cell>
          <cell r="E4" t="str">
            <v>P</v>
          </cell>
          <cell r="G4" t="str">
            <v>0004557</v>
          </cell>
          <cell r="I4" t="str">
            <v>CON2004</v>
          </cell>
          <cell r="J4" t="str">
            <v>USD</v>
          </cell>
          <cell r="L4">
            <v>2003</v>
          </cell>
          <cell r="M4">
            <v>12</v>
          </cell>
        </row>
        <row r="5">
          <cell r="A5" t="str">
            <v>POWER</v>
          </cell>
          <cell r="B5" t="str">
            <v>BUDGETS</v>
          </cell>
          <cell r="D5">
            <v>600000</v>
          </cell>
          <cell r="E5" t="str">
            <v>P</v>
          </cell>
          <cell r="G5" t="str">
            <v>0004557</v>
          </cell>
          <cell r="I5" t="str">
            <v>CON2004</v>
          </cell>
          <cell r="J5" t="str">
            <v>USD</v>
          </cell>
          <cell r="L5">
            <v>2004</v>
          </cell>
          <cell r="M5">
            <v>12</v>
          </cell>
        </row>
        <row r="6">
          <cell r="A6" t="str">
            <v>POWER</v>
          </cell>
          <cell r="B6" t="str">
            <v>BUDGETS</v>
          </cell>
          <cell r="D6">
            <v>600000</v>
          </cell>
          <cell r="E6" t="str">
            <v>P</v>
          </cell>
          <cell r="G6" t="str">
            <v>0004557</v>
          </cell>
          <cell r="I6" t="str">
            <v>CON2004</v>
          </cell>
          <cell r="J6" t="str">
            <v>USD</v>
          </cell>
          <cell r="L6">
            <v>2005</v>
          </cell>
          <cell r="M6">
            <v>12</v>
          </cell>
        </row>
        <row r="7">
          <cell r="A7" t="str">
            <v>POWER</v>
          </cell>
          <cell r="B7" t="str">
            <v>BUDGETS</v>
          </cell>
          <cell r="D7">
            <v>600000</v>
          </cell>
          <cell r="E7" t="str">
            <v>P</v>
          </cell>
          <cell r="G7" t="str">
            <v>0004557</v>
          </cell>
          <cell r="I7" t="str">
            <v>CON2004</v>
          </cell>
          <cell r="J7" t="str">
            <v>USD</v>
          </cell>
          <cell r="L7">
            <v>2006</v>
          </cell>
          <cell r="M7">
            <v>12</v>
          </cell>
        </row>
        <row r="8">
          <cell r="A8" t="str">
            <v>POWER</v>
          </cell>
          <cell r="B8" t="str">
            <v>BUDGETS</v>
          </cell>
          <cell r="D8">
            <v>600000</v>
          </cell>
          <cell r="E8" t="str">
            <v>P</v>
          </cell>
          <cell r="G8" t="str">
            <v>0004557</v>
          </cell>
          <cell r="I8" t="str">
            <v>CON2004</v>
          </cell>
          <cell r="J8" t="str">
            <v>USD</v>
          </cell>
          <cell r="L8">
            <v>2007</v>
          </cell>
          <cell r="M8">
            <v>12</v>
          </cell>
        </row>
        <row r="9">
          <cell r="A9" t="str">
            <v>POWER</v>
          </cell>
          <cell r="B9" t="str">
            <v>BUDGETS</v>
          </cell>
          <cell r="D9">
            <v>600000</v>
          </cell>
          <cell r="E9" t="str">
            <v>P</v>
          </cell>
          <cell r="G9" t="str">
            <v>0004557</v>
          </cell>
          <cell r="I9" t="str">
            <v>CON2004</v>
          </cell>
          <cell r="J9" t="str">
            <v>USD</v>
          </cell>
          <cell r="L9">
            <v>2008</v>
          </cell>
          <cell r="M9">
            <v>12</v>
          </cell>
        </row>
        <row r="10">
          <cell r="A10" t="str">
            <v>POWER</v>
          </cell>
          <cell r="B10" t="str">
            <v>BUDGETS</v>
          </cell>
          <cell r="D10">
            <v>600000</v>
          </cell>
          <cell r="E10" t="str">
            <v>P</v>
          </cell>
          <cell r="G10" t="str">
            <v>0004558</v>
          </cell>
          <cell r="I10" t="str">
            <v>CON2004</v>
          </cell>
          <cell r="J10" t="str">
            <v>USD</v>
          </cell>
          <cell r="L10">
            <v>2003</v>
          </cell>
          <cell r="M10">
            <v>12</v>
          </cell>
        </row>
        <row r="11">
          <cell r="A11" t="str">
            <v>POWER</v>
          </cell>
          <cell r="B11" t="str">
            <v>BUDGETS</v>
          </cell>
          <cell r="D11">
            <v>600000</v>
          </cell>
          <cell r="E11" t="str">
            <v>P</v>
          </cell>
          <cell r="G11" t="str">
            <v>0004558</v>
          </cell>
          <cell r="I11" t="str">
            <v>CON2004</v>
          </cell>
          <cell r="J11" t="str">
            <v>USD</v>
          </cell>
          <cell r="L11">
            <v>2004</v>
          </cell>
          <cell r="M11">
            <v>12</v>
          </cell>
        </row>
        <row r="12">
          <cell r="A12" t="str">
            <v>POWER</v>
          </cell>
          <cell r="B12" t="str">
            <v>BUDGETS</v>
          </cell>
          <cell r="D12">
            <v>600000</v>
          </cell>
          <cell r="E12" t="str">
            <v>P</v>
          </cell>
          <cell r="G12" t="str">
            <v>0004558</v>
          </cell>
          <cell r="I12" t="str">
            <v>CON2004</v>
          </cell>
          <cell r="J12" t="str">
            <v>USD</v>
          </cell>
          <cell r="L12">
            <v>2005</v>
          </cell>
          <cell r="M12">
            <v>12</v>
          </cell>
        </row>
        <row r="13">
          <cell r="A13" t="str">
            <v>POWER</v>
          </cell>
          <cell r="B13" t="str">
            <v>BUDGETS</v>
          </cell>
          <cell r="D13">
            <v>600000</v>
          </cell>
          <cell r="E13" t="str">
            <v>P</v>
          </cell>
          <cell r="G13" t="str">
            <v>0004558</v>
          </cell>
          <cell r="I13" t="str">
            <v>CON2004</v>
          </cell>
          <cell r="J13" t="str">
            <v>USD</v>
          </cell>
          <cell r="L13">
            <v>2006</v>
          </cell>
          <cell r="M13">
            <v>12</v>
          </cell>
        </row>
        <row r="14">
          <cell r="A14" t="str">
            <v>POWER</v>
          </cell>
          <cell r="B14" t="str">
            <v>BUDGETS</v>
          </cell>
          <cell r="D14">
            <v>600000</v>
          </cell>
          <cell r="E14" t="str">
            <v>P</v>
          </cell>
          <cell r="G14" t="str">
            <v>0004558</v>
          </cell>
          <cell r="I14" t="str">
            <v>CON2004</v>
          </cell>
          <cell r="J14" t="str">
            <v>USD</v>
          </cell>
          <cell r="L14">
            <v>2007</v>
          </cell>
          <cell r="M14">
            <v>12</v>
          </cell>
        </row>
        <row r="15">
          <cell r="A15" t="str">
            <v>POWER</v>
          </cell>
          <cell r="B15" t="str">
            <v>BUDGETS</v>
          </cell>
          <cell r="D15">
            <v>600000</v>
          </cell>
          <cell r="E15" t="str">
            <v>P</v>
          </cell>
          <cell r="G15" t="str">
            <v>0004558</v>
          </cell>
          <cell r="I15" t="str">
            <v>CON2004</v>
          </cell>
          <cell r="J15" t="str">
            <v>USD</v>
          </cell>
          <cell r="L15">
            <v>2008</v>
          </cell>
          <cell r="M15">
            <v>12</v>
          </cell>
        </row>
        <row r="16">
          <cell r="A16" t="str">
            <v>POWER</v>
          </cell>
          <cell r="B16" t="str">
            <v>BUDGETS</v>
          </cell>
          <cell r="D16">
            <v>600000</v>
          </cell>
          <cell r="E16" t="str">
            <v>P</v>
          </cell>
          <cell r="G16" t="str">
            <v>0004559</v>
          </cell>
          <cell r="I16" t="str">
            <v>CON2004</v>
          </cell>
          <cell r="J16" t="str">
            <v>USD</v>
          </cell>
          <cell r="L16">
            <v>2003</v>
          </cell>
          <cell r="M16">
            <v>12</v>
          </cell>
        </row>
        <row r="17">
          <cell r="A17" t="str">
            <v>POWER</v>
          </cell>
          <cell r="B17" t="str">
            <v>BUDGETS</v>
          </cell>
          <cell r="D17">
            <v>600000</v>
          </cell>
          <cell r="E17" t="str">
            <v>P</v>
          </cell>
          <cell r="G17" t="str">
            <v>0004559</v>
          </cell>
          <cell r="I17" t="str">
            <v>CON2004</v>
          </cell>
          <cell r="J17" t="str">
            <v>USD</v>
          </cell>
          <cell r="L17">
            <v>2004</v>
          </cell>
          <cell r="M17">
            <v>12</v>
          </cell>
        </row>
        <row r="18">
          <cell r="A18" t="str">
            <v>POWER</v>
          </cell>
          <cell r="B18" t="str">
            <v>BUDGETS</v>
          </cell>
          <cell r="D18">
            <v>600000</v>
          </cell>
          <cell r="E18" t="str">
            <v>P</v>
          </cell>
          <cell r="G18" t="str">
            <v>0004559</v>
          </cell>
          <cell r="I18" t="str">
            <v>CON2004</v>
          </cell>
          <cell r="J18" t="str">
            <v>USD</v>
          </cell>
          <cell r="L18">
            <v>2005</v>
          </cell>
          <cell r="M18">
            <v>12</v>
          </cell>
        </row>
        <row r="19">
          <cell r="A19" t="str">
            <v>POWER</v>
          </cell>
          <cell r="B19" t="str">
            <v>BUDGETS</v>
          </cell>
          <cell r="D19">
            <v>600000</v>
          </cell>
          <cell r="E19" t="str">
            <v>P</v>
          </cell>
          <cell r="G19" t="str">
            <v>0004559</v>
          </cell>
          <cell r="I19" t="str">
            <v>CON2004</v>
          </cell>
          <cell r="J19" t="str">
            <v>USD</v>
          </cell>
          <cell r="L19">
            <v>2006</v>
          </cell>
          <cell r="M19">
            <v>12</v>
          </cell>
        </row>
        <row r="20">
          <cell r="A20" t="str">
            <v>POWER</v>
          </cell>
          <cell r="B20" t="str">
            <v>BUDGETS</v>
          </cell>
          <cell r="D20">
            <v>600000</v>
          </cell>
          <cell r="E20" t="str">
            <v>P</v>
          </cell>
          <cell r="G20" t="str">
            <v>0004559</v>
          </cell>
          <cell r="I20" t="str">
            <v>CON2004</v>
          </cell>
          <cell r="J20" t="str">
            <v>USD</v>
          </cell>
          <cell r="L20">
            <v>2007</v>
          </cell>
          <cell r="M20">
            <v>12</v>
          </cell>
        </row>
        <row r="21">
          <cell r="A21" t="str">
            <v>POWER</v>
          </cell>
          <cell r="B21" t="str">
            <v>BUDGETS</v>
          </cell>
          <cell r="D21">
            <v>600000</v>
          </cell>
          <cell r="E21" t="str">
            <v>P</v>
          </cell>
          <cell r="G21" t="str">
            <v>0004559</v>
          </cell>
          <cell r="I21" t="str">
            <v>CON2004</v>
          </cell>
          <cell r="J21" t="str">
            <v>USD</v>
          </cell>
          <cell r="L21">
            <v>2008</v>
          </cell>
          <cell r="M21">
            <v>12</v>
          </cell>
        </row>
        <row r="22">
          <cell r="A22" t="str">
            <v>POWER</v>
          </cell>
          <cell r="B22" t="str">
            <v>BUDGETS</v>
          </cell>
          <cell r="D22">
            <v>600000</v>
          </cell>
          <cell r="E22" t="str">
            <v>P</v>
          </cell>
          <cell r="G22" t="str">
            <v>0004560</v>
          </cell>
          <cell r="I22" t="str">
            <v>CON2004</v>
          </cell>
          <cell r="J22" t="str">
            <v>USD</v>
          </cell>
          <cell r="L22">
            <v>2003</v>
          </cell>
          <cell r="M22">
            <v>12</v>
          </cell>
        </row>
        <row r="23">
          <cell r="A23" t="str">
            <v>POWER</v>
          </cell>
          <cell r="B23" t="str">
            <v>BUDGETS</v>
          </cell>
          <cell r="D23">
            <v>600000</v>
          </cell>
          <cell r="E23" t="str">
            <v>P</v>
          </cell>
          <cell r="G23" t="str">
            <v>0004560</v>
          </cell>
          <cell r="I23" t="str">
            <v>CON2004</v>
          </cell>
          <cell r="J23" t="str">
            <v>USD</v>
          </cell>
          <cell r="L23">
            <v>2004</v>
          </cell>
          <cell r="M23">
            <v>12</v>
          </cell>
        </row>
        <row r="24">
          <cell r="A24" t="str">
            <v>POWER</v>
          </cell>
          <cell r="B24" t="str">
            <v>BUDGETS</v>
          </cell>
          <cell r="D24">
            <v>600000</v>
          </cell>
          <cell r="E24" t="str">
            <v>P</v>
          </cell>
          <cell r="G24" t="str">
            <v>0004560</v>
          </cell>
          <cell r="I24" t="str">
            <v>CON2004</v>
          </cell>
          <cell r="J24" t="str">
            <v>USD</v>
          </cell>
          <cell r="L24">
            <v>2005</v>
          </cell>
          <cell r="M24">
            <v>12</v>
          </cell>
        </row>
        <row r="25">
          <cell r="A25" t="str">
            <v>POWER</v>
          </cell>
          <cell r="B25" t="str">
            <v>BUDGETS</v>
          </cell>
          <cell r="D25">
            <v>600000</v>
          </cell>
          <cell r="E25" t="str">
            <v>P</v>
          </cell>
          <cell r="G25" t="str">
            <v>0004560</v>
          </cell>
          <cell r="I25" t="str">
            <v>CON2004</v>
          </cell>
          <cell r="J25" t="str">
            <v>USD</v>
          </cell>
          <cell r="L25">
            <v>2006</v>
          </cell>
          <cell r="M25">
            <v>12</v>
          </cell>
        </row>
        <row r="26">
          <cell r="A26" t="str">
            <v>POWER</v>
          </cell>
          <cell r="B26" t="str">
            <v>BUDGETS</v>
          </cell>
          <cell r="D26">
            <v>600000</v>
          </cell>
          <cell r="E26" t="str">
            <v>P</v>
          </cell>
          <cell r="G26" t="str">
            <v>0004560</v>
          </cell>
          <cell r="I26" t="str">
            <v>CON2004</v>
          </cell>
          <cell r="J26" t="str">
            <v>USD</v>
          </cell>
          <cell r="L26">
            <v>2007</v>
          </cell>
          <cell r="M26">
            <v>12</v>
          </cell>
        </row>
        <row r="27">
          <cell r="A27" t="str">
            <v>POWER</v>
          </cell>
          <cell r="B27" t="str">
            <v>BUDGETS</v>
          </cell>
          <cell r="D27">
            <v>600000</v>
          </cell>
          <cell r="E27" t="str">
            <v>P</v>
          </cell>
          <cell r="G27" t="str">
            <v>0004560</v>
          </cell>
          <cell r="I27" t="str">
            <v>CON2004</v>
          </cell>
          <cell r="J27" t="str">
            <v>USD</v>
          </cell>
          <cell r="L27">
            <v>2008</v>
          </cell>
          <cell r="M27">
            <v>12</v>
          </cell>
        </row>
        <row r="28">
          <cell r="A28" t="str">
            <v>POWER</v>
          </cell>
          <cell r="B28" t="str">
            <v>BUDGETS</v>
          </cell>
          <cell r="D28">
            <v>600000</v>
          </cell>
          <cell r="E28" t="str">
            <v>P</v>
          </cell>
          <cell r="G28" t="str">
            <v>0004561</v>
          </cell>
          <cell r="I28" t="str">
            <v>CON2004</v>
          </cell>
          <cell r="J28" t="str">
            <v>USD</v>
          </cell>
          <cell r="L28">
            <v>2003</v>
          </cell>
          <cell r="M28">
            <v>12</v>
          </cell>
        </row>
        <row r="29">
          <cell r="A29" t="str">
            <v>POWER</v>
          </cell>
          <cell r="B29" t="str">
            <v>BUDGETS</v>
          </cell>
          <cell r="D29">
            <v>600000</v>
          </cell>
          <cell r="E29" t="str">
            <v>P</v>
          </cell>
          <cell r="G29" t="str">
            <v>0004561</v>
          </cell>
          <cell r="I29" t="str">
            <v>CON2004</v>
          </cell>
          <cell r="J29" t="str">
            <v>USD</v>
          </cell>
          <cell r="L29">
            <v>2004</v>
          </cell>
          <cell r="M29">
            <v>12</v>
          </cell>
        </row>
        <row r="30">
          <cell r="A30" t="str">
            <v>POWER</v>
          </cell>
          <cell r="B30" t="str">
            <v>BUDGETS</v>
          </cell>
          <cell r="D30">
            <v>600000</v>
          </cell>
          <cell r="E30" t="str">
            <v>P</v>
          </cell>
          <cell r="G30" t="str">
            <v>0004561</v>
          </cell>
          <cell r="I30" t="str">
            <v>CON2004</v>
          </cell>
          <cell r="J30" t="str">
            <v>USD</v>
          </cell>
          <cell r="L30">
            <v>2005</v>
          </cell>
          <cell r="M30">
            <v>12</v>
          </cell>
        </row>
        <row r="31">
          <cell r="A31" t="str">
            <v>POWER</v>
          </cell>
          <cell r="B31" t="str">
            <v>BUDGETS</v>
          </cell>
          <cell r="D31">
            <v>600000</v>
          </cell>
          <cell r="E31" t="str">
            <v>P</v>
          </cell>
          <cell r="G31" t="str">
            <v>0004561</v>
          </cell>
          <cell r="I31" t="str">
            <v>CON2004</v>
          </cell>
          <cell r="J31" t="str">
            <v>USD</v>
          </cell>
          <cell r="L31">
            <v>2006</v>
          </cell>
          <cell r="M31">
            <v>12</v>
          </cell>
        </row>
        <row r="32">
          <cell r="A32" t="str">
            <v>POWER</v>
          </cell>
          <cell r="B32" t="str">
            <v>BUDGETS</v>
          </cell>
          <cell r="D32">
            <v>600000</v>
          </cell>
          <cell r="E32" t="str">
            <v>P</v>
          </cell>
          <cell r="G32" t="str">
            <v>0004561</v>
          </cell>
          <cell r="I32" t="str">
            <v>CON2004</v>
          </cell>
          <cell r="J32" t="str">
            <v>USD</v>
          </cell>
          <cell r="L32">
            <v>2007</v>
          </cell>
          <cell r="M32">
            <v>12</v>
          </cell>
        </row>
        <row r="33">
          <cell r="A33" t="str">
            <v>POWER</v>
          </cell>
          <cell r="B33" t="str">
            <v>BUDGETS</v>
          </cell>
          <cell r="D33">
            <v>600000</v>
          </cell>
          <cell r="E33" t="str">
            <v>P</v>
          </cell>
          <cell r="G33" t="str">
            <v>0004561</v>
          </cell>
          <cell r="I33" t="str">
            <v>CON2004</v>
          </cell>
          <cell r="J33" t="str">
            <v>USD</v>
          </cell>
          <cell r="L33">
            <v>2008</v>
          </cell>
          <cell r="M33">
            <v>12</v>
          </cell>
        </row>
        <row r="34">
          <cell r="A34" t="str">
            <v>POWER</v>
          </cell>
          <cell r="B34" t="str">
            <v>BUDGETS</v>
          </cell>
          <cell r="D34">
            <v>600000</v>
          </cell>
          <cell r="E34" t="str">
            <v>P</v>
          </cell>
          <cell r="G34" t="str">
            <v>0004562</v>
          </cell>
          <cell r="I34" t="str">
            <v>CON2004</v>
          </cell>
          <cell r="J34" t="str">
            <v>USD</v>
          </cell>
          <cell r="L34">
            <v>2003</v>
          </cell>
          <cell r="M34">
            <v>12</v>
          </cell>
        </row>
        <row r="35">
          <cell r="A35" t="str">
            <v>POWER</v>
          </cell>
          <cell r="B35" t="str">
            <v>BUDGETS</v>
          </cell>
          <cell r="D35">
            <v>600000</v>
          </cell>
          <cell r="E35" t="str">
            <v>P</v>
          </cell>
          <cell r="G35" t="str">
            <v>0004562</v>
          </cell>
          <cell r="I35" t="str">
            <v>CON2004</v>
          </cell>
          <cell r="J35" t="str">
            <v>USD</v>
          </cell>
          <cell r="L35">
            <v>2004</v>
          </cell>
          <cell r="M35">
            <v>12</v>
          </cell>
        </row>
        <row r="36">
          <cell r="A36" t="str">
            <v>POWER</v>
          </cell>
          <cell r="B36" t="str">
            <v>BUDGETS</v>
          </cell>
          <cell r="D36">
            <v>600000</v>
          </cell>
          <cell r="E36" t="str">
            <v>P</v>
          </cell>
          <cell r="G36" t="str">
            <v>0004562</v>
          </cell>
          <cell r="I36" t="str">
            <v>CON2004</v>
          </cell>
          <cell r="J36" t="str">
            <v>USD</v>
          </cell>
          <cell r="L36">
            <v>2005</v>
          </cell>
          <cell r="M36">
            <v>12</v>
          </cell>
        </row>
        <row r="37">
          <cell r="A37" t="str">
            <v>POWER</v>
          </cell>
          <cell r="B37" t="str">
            <v>BUDGETS</v>
          </cell>
          <cell r="D37">
            <v>600000</v>
          </cell>
          <cell r="E37" t="str">
            <v>P</v>
          </cell>
          <cell r="G37" t="str">
            <v>0004562</v>
          </cell>
          <cell r="I37" t="str">
            <v>CON2004</v>
          </cell>
          <cell r="J37" t="str">
            <v>USD</v>
          </cell>
          <cell r="L37">
            <v>2006</v>
          </cell>
          <cell r="M37">
            <v>12</v>
          </cell>
        </row>
        <row r="38">
          <cell r="A38" t="str">
            <v>POWER</v>
          </cell>
          <cell r="B38" t="str">
            <v>BUDGETS</v>
          </cell>
          <cell r="D38">
            <v>600000</v>
          </cell>
          <cell r="E38" t="str">
            <v>P</v>
          </cell>
          <cell r="G38" t="str">
            <v>0004562</v>
          </cell>
          <cell r="I38" t="str">
            <v>CON2004</v>
          </cell>
          <cell r="J38" t="str">
            <v>USD</v>
          </cell>
          <cell r="L38">
            <v>2007</v>
          </cell>
          <cell r="M38">
            <v>12</v>
          </cell>
        </row>
        <row r="39">
          <cell r="A39" t="str">
            <v>POWER</v>
          </cell>
          <cell r="B39" t="str">
            <v>BUDGETS</v>
          </cell>
          <cell r="D39">
            <v>600000</v>
          </cell>
          <cell r="E39" t="str">
            <v>P</v>
          </cell>
          <cell r="G39" t="str">
            <v>0004562</v>
          </cell>
          <cell r="I39" t="str">
            <v>CON2004</v>
          </cell>
          <cell r="J39" t="str">
            <v>USD</v>
          </cell>
          <cell r="L39">
            <v>2008</v>
          </cell>
          <cell r="M39">
            <v>12</v>
          </cell>
        </row>
        <row r="40">
          <cell r="A40" t="str">
            <v>POWER</v>
          </cell>
          <cell r="B40" t="str">
            <v>BUDGETS</v>
          </cell>
          <cell r="D40">
            <v>600000</v>
          </cell>
          <cell r="E40" t="str">
            <v>P</v>
          </cell>
          <cell r="G40" t="str">
            <v>0004563</v>
          </cell>
          <cell r="I40" t="str">
            <v>CON2004</v>
          </cell>
          <cell r="J40" t="str">
            <v>USD</v>
          </cell>
          <cell r="L40">
            <v>2003</v>
          </cell>
          <cell r="M40">
            <v>12</v>
          </cell>
        </row>
        <row r="41">
          <cell r="A41" t="str">
            <v>POWER</v>
          </cell>
          <cell r="B41" t="str">
            <v>BUDGETS</v>
          </cell>
          <cell r="D41">
            <v>600000</v>
          </cell>
          <cell r="E41" t="str">
            <v>P</v>
          </cell>
          <cell r="G41" t="str">
            <v>0004563</v>
          </cell>
          <cell r="I41" t="str">
            <v>CON2004</v>
          </cell>
          <cell r="J41" t="str">
            <v>USD</v>
          </cell>
          <cell r="L41">
            <v>2004</v>
          </cell>
          <cell r="M41">
            <v>12</v>
          </cell>
        </row>
        <row r="42">
          <cell r="A42" t="str">
            <v>POWER</v>
          </cell>
          <cell r="B42" t="str">
            <v>BUDGETS</v>
          </cell>
          <cell r="D42">
            <v>600000</v>
          </cell>
          <cell r="E42" t="str">
            <v>P</v>
          </cell>
          <cell r="G42" t="str">
            <v>0004563</v>
          </cell>
          <cell r="I42" t="str">
            <v>CON2004</v>
          </cell>
          <cell r="J42" t="str">
            <v>USD</v>
          </cell>
          <cell r="L42">
            <v>2005</v>
          </cell>
          <cell r="M42">
            <v>12</v>
          </cell>
        </row>
        <row r="43">
          <cell r="A43" t="str">
            <v>POWER</v>
          </cell>
          <cell r="B43" t="str">
            <v>BUDGETS</v>
          </cell>
          <cell r="D43">
            <v>600000</v>
          </cell>
          <cell r="E43" t="str">
            <v>P</v>
          </cell>
          <cell r="G43" t="str">
            <v>0004563</v>
          </cell>
          <cell r="I43" t="str">
            <v>CON2004</v>
          </cell>
          <cell r="J43" t="str">
            <v>USD</v>
          </cell>
          <cell r="L43">
            <v>2006</v>
          </cell>
          <cell r="M43">
            <v>12</v>
          </cell>
        </row>
        <row r="44">
          <cell r="A44" t="str">
            <v>POWER</v>
          </cell>
          <cell r="B44" t="str">
            <v>BUDGETS</v>
          </cell>
          <cell r="D44">
            <v>600000</v>
          </cell>
          <cell r="E44" t="str">
            <v>P</v>
          </cell>
          <cell r="G44" t="str">
            <v>0004563</v>
          </cell>
          <cell r="I44" t="str">
            <v>CON2004</v>
          </cell>
          <cell r="J44" t="str">
            <v>USD</v>
          </cell>
          <cell r="L44">
            <v>2007</v>
          </cell>
          <cell r="M44">
            <v>12</v>
          </cell>
        </row>
        <row r="45">
          <cell r="A45" t="str">
            <v>POWER</v>
          </cell>
          <cell r="B45" t="str">
            <v>BUDGETS</v>
          </cell>
          <cell r="D45">
            <v>600000</v>
          </cell>
          <cell r="E45" t="str">
            <v>P</v>
          </cell>
          <cell r="G45" t="str">
            <v>0004563</v>
          </cell>
          <cell r="I45" t="str">
            <v>CON2004</v>
          </cell>
          <cell r="J45" t="str">
            <v>USD</v>
          </cell>
          <cell r="L45">
            <v>2008</v>
          </cell>
          <cell r="M45">
            <v>12</v>
          </cell>
        </row>
        <row r="46">
          <cell r="A46" t="str">
            <v>POWER</v>
          </cell>
          <cell r="B46" t="str">
            <v>BUDGETS</v>
          </cell>
          <cell r="D46">
            <v>600000</v>
          </cell>
          <cell r="E46" t="str">
            <v>P</v>
          </cell>
          <cell r="G46" t="str">
            <v>0004568</v>
          </cell>
          <cell r="I46" t="str">
            <v>CON2004</v>
          </cell>
          <cell r="J46" t="str">
            <v>USD</v>
          </cell>
          <cell r="L46">
            <v>2003</v>
          </cell>
          <cell r="M46">
            <v>12</v>
          </cell>
        </row>
        <row r="47">
          <cell r="A47" t="str">
            <v>POWER</v>
          </cell>
          <cell r="B47" t="str">
            <v>BUDGETS</v>
          </cell>
          <cell r="D47">
            <v>600000</v>
          </cell>
          <cell r="E47" t="str">
            <v>P</v>
          </cell>
          <cell r="G47" t="str">
            <v>0004568</v>
          </cell>
          <cell r="I47" t="str">
            <v>CON2004</v>
          </cell>
          <cell r="J47" t="str">
            <v>USD</v>
          </cell>
          <cell r="L47">
            <v>2004</v>
          </cell>
          <cell r="M47">
            <v>12</v>
          </cell>
        </row>
        <row r="48">
          <cell r="A48" t="str">
            <v>POWER</v>
          </cell>
          <cell r="B48" t="str">
            <v>BUDGETS</v>
          </cell>
          <cell r="D48">
            <v>600000</v>
          </cell>
          <cell r="E48" t="str">
            <v>P</v>
          </cell>
          <cell r="G48" t="str">
            <v>0004568</v>
          </cell>
          <cell r="I48" t="str">
            <v>CON2004</v>
          </cell>
          <cell r="J48" t="str">
            <v>USD</v>
          </cell>
          <cell r="L48">
            <v>2005</v>
          </cell>
          <cell r="M48">
            <v>12</v>
          </cell>
        </row>
        <row r="49">
          <cell r="A49" t="str">
            <v>POWER</v>
          </cell>
          <cell r="B49" t="str">
            <v>BUDGETS</v>
          </cell>
          <cell r="D49">
            <v>600000</v>
          </cell>
          <cell r="E49" t="str">
            <v>P</v>
          </cell>
          <cell r="G49" t="str">
            <v>0004568</v>
          </cell>
          <cell r="I49" t="str">
            <v>CON2004</v>
          </cell>
          <cell r="J49" t="str">
            <v>USD</v>
          </cell>
          <cell r="L49">
            <v>2006</v>
          </cell>
          <cell r="M49">
            <v>12</v>
          </cell>
        </row>
        <row r="50">
          <cell r="A50" t="str">
            <v>POWER</v>
          </cell>
          <cell r="B50" t="str">
            <v>BUDGETS</v>
          </cell>
          <cell r="D50">
            <v>600000</v>
          </cell>
          <cell r="E50" t="str">
            <v>P</v>
          </cell>
          <cell r="G50" t="str">
            <v>0004568</v>
          </cell>
          <cell r="I50" t="str">
            <v>CON2004</v>
          </cell>
          <cell r="J50" t="str">
            <v>USD</v>
          </cell>
          <cell r="L50">
            <v>2007</v>
          </cell>
          <cell r="M50">
            <v>12</v>
          </cell>
        </row>
        <row r="51">
          <cell r="A51" t="str">
            <v>POWER</v>
          </cell>
          <cell r="B51" t="str">
            <v>BUDGETS</v>
          </cell>
          <cell r="D51">
            <v>600000</v>
          </cell>
          <cell r="E51" t="str">
            <v>P</v>
          </cell>
          <cell r="G51" t="str">
            <v>0004568</v>
          </cell>
          <cell r="I51" t="str">
            <v>CON2004</v>
          </cell>
          <cell r="J51" t="str">
            <v>USD</v>
          </cell>
          <cell r="L51">
            <v>2008</v>
          </cell>
          <cell r="M51">
            <v>12</v>
          </cell>
        </row>
        <row r="52">
          <cell r="A52" t="str">
            <v>POWER</v>
          </cell>
          <cell r="B52" t="str">
            <v>BUDGETS</v>
          </cell>
          <cell r="D52">
            <v>600000</v>
          </cell>
          <cell r="E52" t="str">
            <v>P</v>
          </cell>
          <cell r="G52" t="str">
            <v>0001065</v>
          </cell>
          <cell r="I52" t="str">
            <v>CON2004</v>
          </cell>
          <cell r="J52" t="str">
            <v>USD</v>
          </cell>
          <cell r="L52">
            <v>2003</v>
          </cell>
          <cell r="M52">
            <v>12</v>
          </cell>
        </row>
        <row r="53">
          <cell r="A53" t="str">
            <v>POWER</v>
          </cell>
          <cell r="B53" t="str">
            <v>BUDGETS</v>
          </cell>
          <cell r="D53">
            <v>600000</v>
          </cell>
          <cell r="E53" t="str">
            <v>P</v>
          </cell>
          <cell r="G53" t="str">
            <v>0001065</v>
          </cell>
          <cell r="I53" t="str">
            <v>CON2004</v>
          </cell>
          <cell r="J53" t="str">
            <v>USD</v>
          </cell>
          <cell r="L53">
            <v>2004</v>
          </cell>
          <cell r="M53">
            <v>12</v>
          </cell>
        </row>
        <row r="54">
          <cell r="A54" t="str">
            <v>POWER</v>
          </cell>
          <cell r="B54" t="str">
            <v>BUDGETS</v>
          </cell>
          <cell r="D54">
            <v>600000</v>
          </cell>
          <cell r="E54" t="str">
            <v>P</v>
          </cell>
          <cell r="G54" t="str">
            <v>0001065</v>
          </cell>
          <cell r="I54" t="str">
            <v>CON2004</v>
          </cell>
          <cell r="J54" t="str">
            <v>USD</v>
          </cell>
          <cell r="L54">
            <v>2005</v>
          </cell>
          <cell r="M54">
            <v>12</v>
          </cell>
        </row>
        <row r="55">
          <cell r="A55" t="str">
            <v>POWER</v>
          </cell>
          <cell r="B55" t="str">
            <v>BUDGETS</v>
          </cell>
          <cell r="D55">
            <v>600000</v>
          </cell>
          <cell r="E55" t="str">
            <v>P</v>
          </cell>
          <cell r="G55" t="str">
            <v>0001065</v>
          </cell>
          <cell r="I55" t="str">
            <v>CON2004</v>
          </cell>
          <cell r="J55" t="str">
            <v>USD</v>
          </cell>
          <cell r="L55">
            <v>2006</v>
          </cell>
          <cell r="M55">
            <v>12</v>
          </cell>
        </row>
        <row r="56">
          <cell r="A56" t="str">
            <v>POWER</v>
          </cell>
          <cell r="B56" t="str">
            <v>BUDGETS</v>
          </cell>
          <cell r="D56">
            <v>600000</v>
          </cell>
          <cell r="E56" t="str">
            <v>P</v>
          </cell>
          <cell r="G56" t="str">
            <v>0001065</v>
          </cell>
          <cell r="I56" t="str">
            <v>CON2004</v>
          </cell>
          <cell r="J56" t="str">
            <v>USD</v>
          </cell>
          <cell r="L56">
            <v>2007</v>
          </cell>
          <cell r="M56">
            <v>12</v>
          </cell>
        </row>
        <row r="57">
          <cell r="A57" t="str">
            <v>POWER</v>
          </cell>
          <cell r="B57" t="str">
            <v>BUDGETS</v>
          </cell>
          <cell r="D57">
            <v>600000</v>
          </cell>
          <cell r="E57" t="str">
            <v>P</v>
          </cell>
          <cell r="G57" t="str">
            <v>0001065</v>
          </cell>
          <cell r="I57" t="str">
            <v>CON2004</v>
          </cell>
          <cell r="J57" t="str">
            <v>USD</v>
          </cell>
          <cell r="L57">
            <v>2008</v>
          </cell>
          <cell r="M57">
            <v>12</v>
          </cell>
        </row>
        <row r="58">
          <cell r="A58" t="str">
            <v>POWER</v>
          </cell>
          <cell r="B58" t="str">
            <v>BUDGETS</v>
          </cell>
          <cell r="D58">
            <v>600000</v>
          </cell>
          <cell r="E58" t="str">
            <v>P</v>
          </cell>
          <cell r="G58" t="str">
            <v>0004129</v>
          </cell>
          <cell r="I58" t="str">
            <v>CON2004</v>
          </cell>
          <cell r="J58" t="str">
            <v>USD</v>
          </cell>
          <cell r="L58">
            <v>2003</v>
          </cell>
          <cell r="M58">
            <v>12</v>
          </cell>
        </row>
        <row r="59">
          <cell r="A59" t="str">
            <v>POWER</v>
          </cell>
          <cell r="B59" t="str">
            <v>BUDGETS</v>
          </cell>
          <cell r="D59">
            <v>600000</v>
          </cell>
          <cell r="E59" t="str">
            <v>P</v>
          </cell>
          <cell r="G59" t="str">
            <v>0004129</v>
          </cell>
          <cell r="I59" t="str">
            <v>CON2004</v>
          </cell>
          <cell r="J59" t="str">
            <v>USD</v>
          </cell>
          <cell r="L59">
            <v>2004</v>
          </cell>
          <cell r="M59">
            <v>12</v>
          </cell>
        </row>
        <row r="60">
          <cell r="A60" t="str">
            <v>POWER</v>
          </cell>
          <cell r="B60" t="str">
            <v>BUDGETS</v>
          </cell>
          <cell r="D60">
            <v>600000</v>
          </cell>
          <cell r="E60" t="str">
            <v>P</v>
          </cell>
          <cell r="G60" t="str">
            <v>0004129</v>
          </cell>
          <cell r="I60" t="str">
            <v>CON2004</v>
          </cell>
          <cell r="J60" t="str">
            <v>USD</v>
          </cell>
          <cell r="L60">
            <v>2005</v>
          </cell>
          <cell r="M60">
            <v>12</v>
          </cell>
        </row>
        <row r="61">
          <cell r="A61" t="str">
            <v>POWER</v>
          </cell>
          <cell r="B61" t="str">
            <v>BUDGETS</v>
          </cell>
          <cell r="D61">
            <v>600000</v>
          </cell>
          <cell r="E61" t="str">
            <v>P</v>
          </cell>
          <cell r="G61" t="str">
            <v>0004129</v>
          </cell>
          <cell r="I61" t="str">
            <v>CON2004</v>
          </cell>
          <cell r="J61" t="str">
            <v>USD</v>
          </cell>
          <cell r="L61">
            <v>2006</v>
          </cell>
          <cell r="M61">
            <v>12</v>
          </cell>
        </row>
        <row r="62">
          <cell r="A62" t="str">
            <v>POWER</v>
          </cell>
          <cell r="B62" t="str">
            <v>BUDGETS</v>
          </cell>
          <cell r="D62">
            <v>600000</v>
          </cell>
          <cell r="E62" t="str">
            <v>P</v>
          </cell>
          <cell r="G62" t="str">
            <v>0004129</v>
          </cell>
          <cell r="I62" t="str">
            <v>CON2004</v>
          </cell>
          <cell r="J62" t="str">
            <v>USD</v>
          </cell>
          <cell r="L62">
            <v>2007</v>
          </cell>
          <cell r="M62">
            <v>12</v>
          </cell>
        </row>
        <row r="63">
          <cell r="A63" t="str">
            <v>POWER</v>
          </cell>
          <cell r="B63" t="str">
            <v>BUDGETS</v>
          </cell>
          <cell r="D63">
            <v>600000</v>
          </cell>
          <cell r="E63" t="str">
            <v>P</v>
          </cell>
          <cell r="G63" t="str">
            <v>0004129</v>
          </cell>
          <cell r="I63" t="str">
            <v>CON2004</v>
          </cell>
          <cell r="J63" t="str">
            <v>USD</v>
          </cell>
          <cell r="L63">
            <v>2008</v>
          </cell>
          <cell r="M63">
            <v>12</v>
          </cell>
        </row>
        <row r="64">
          <cell r="A64" t="str">
            <v>POWER</v>
          </cell>
          <cell r="B64" t="str">
            <v>BUDGETS</v>
          </cell>
          <cell r="D64">
            <v>600000</v>
          </cell>
          <cell r="E64" t="str">
            <v>P</v>
          </cell>
          <cell r="G64" t="str">
            <v>0001132</v>
          </cell>
          <cell r="I64" t="str">
            <v>CON2004</v>
          </cell>
          <cell r="J64" t="str">
            <v>USD</v>
          </cell>
          <cell r="L64">
            <v>2003</v>
          </cell>
          <cell r="M64">
            <v>12</v>
          </cell>
        </row>
        <row r="65">
          <cell r="A65" t="str">
            <v>POWER</v>
          </cell>
          <cell r="B65" t="str">
            <v>BUDGETS</v>
          </cell>
          <cell r="D65">
            <v>600000</v>
          </cell>
          <cell r="E65" t="str">
            <v>P</v>
          </cell>
          <cell r="G65" t="str">
            <v>0001132</v>
          </cell>
          <cell r="I65" t="str">
            <v>CON2004</v>
          </cell>
          <cell r="J65" t="str">
            <v>USD</v>
          </cell>
          <cell r="L65">
            <v>2004</v>
          </cell>
          <cell r="M65">
            <v>12</v>
          </cell>
        </row>
        <row r="66">
          <cell r="A66" t="str">
            <v>POWER</v>
          </cell>
          <cell r="B66" t="str">
            <v>BUDGETS</v>
          </cell>
          <cell r="D66">
            <v>600000</v>
          </cell>
          <cell r="E66" t="str">
            <v>P</v>
          </cell>
          <cell r="G66" t="str">
            <v>0001132</v>
          </cell>
          <cell r="I66" t="str">
            <v>CON2004</v>
          </cell>
          <cell r="J66" t="str">
            <v>USD</v>
          </cell>
          <cell r="L66">
            <v>2005</v>
          </cell>
          <cell r="M66">
            <v>12</v>
          </cell>
        </row>
        <row r="67">
          <cell r="A67" t="str">
            <v>POWER</v>
          </cell>
          <cell r="B67" t="str">
            <v>BUDGETS</v>
          </cell>
          <cell r="D67">
            <v>600000</v>
          </cell>
          <cell r="E67" t="str">
            <v>P</v>
          </cell>
          <cell r="G67" t="str">
            <v>0001132</v>
          </cell>
          <cell r="I67" t="str">
            <v>CON2004</v>
          </cell>
          <cell r="J67" t="str">
            <v>USD</v>
          </cell>
          <cell r="L67">
            <v>2006</v>
          </cell>
          <cell r="M67">
            <v>12</v>
          </cell>
        </row>
        <row r="68">
          <cell r="A68" t="str">
            <v>POWER</v>
          </cell>
          <cell r="B68" t="str">
            <v>BUDGETS</v>
          </cell>
          <cell r="D68">
            <v>600000</v>
          </cell>
          <cell r="E68" t="str">
            <v>P</v>
          </cell>
          <cell r="G68" t="str">
            <v>0001132</v>
          </cell>
          <cell r="I68" t="str">
            <v>CON2004</v>
          </cell>
          <cell r="J68" t="str">
            <v>USD</v>
          </cell>
          <cell r="L68">
            <v>2007</v>
          </cell>
          <cell r="M68">
            <v>12</v>
          </cell>
        </row>
        <row r="69">
          <cell r="A69" t="str">
            <v>POWER</v>
          </cell>
          <cell r="B69" t="str">
            <v>BUDGETS</v>
          </cell>
          <cell r="D69">
            <v>600000</v>
          </cell>
          <cell r="E69" t="str">
            <v>P</v>
          </cell>
          <cell r="G69" t="str">
            <v>0001132</v>
          </cell>
          <cell r="I69" t="str">
            <v>CON2004</v>
          </cell>
          <cell r="J69" t="str">
            <v>USD</v>
          </cell>
          <cell r="L69">
            <v>2008</v>
          </cell>
          <cell r="M69">
            <v>12</v>
          </cell>
        </row>
        <row r="70">
          <cell r="A70" t="str">
            <v>POWER</v>
          </cell>
          <cell r="B70" t="str">
            <v>BUDGETS</v>
          </cell>
          <cell r="D70">
            <v>600000</v>
          </cell>
          <cell r="E70" t="str">
            <v>P</v>
          </cell>
          <cell r="G70" t="str">
            <v>0004125</v>
          </cell>
          <cell r="I70" t="str">
            <v>CON2004</v>
          </cell>
          <cell r="J70" t="str">
            <v>USD</v>
          </cell>
          <cell r="L70">
            <v>2003</v>
          </cell>
          <cell r="M70">
            <v>12</v>
          </cell>
        </row>
        <row r="71">
          <cell r="A71" t="str">
            <v>POWER</v>
          </cell>
          <cell r="B71" t="str">
            <v>BUDGETS</v>
          </cell>
          <cell r="D71">
            <v>600000</v>
          </cell>
          <cell r="E71" t="str">
            <v>P</v>
          </cell>
          <cell r="G71" t="str">
            <v>0004125</v>
          </cell>
          <cell r="I71" t="str">
            <v>CON2004</v>
          </cell>
          <cell r="J71" t="str">
            <v>USD</v>
          </cell>
          <cell r="L71">
            <v>2004</v>
          </cell>
          <cell r="M71">
            <v>12</v>
          </cell>
        </row>
        <row r="72">
          <cell r="A72" t="str">
            <v>POWER</v>
          </cell>
          <cell r="B72" t="str">
            <v>BUDGETS</v>
          </cell>
          <cell r="D72">
            <v>600000</v>
          </cell>
          <cell r="E72" t="str">
            <v>P</v>
          </cell>
          <cell r="G72" t="str">
            <v>0004125</v>
          </cell>
          <cell r="I72" t="str">
            <v>CON2004</v>
          </cell>
          <cell r="J72" t="str">
            <v>USD</v>
          </cell>
          <cell r="L72">
            <v>2005</v>
          </cell>
          <cell r="M72">
            <v>12</v>
          </cell>
        </row>
        <row r="73">
          <cell r="A73" t="str">
            <v>POWER</v>
          </cell>
          <cell r="B73" t="str">
            <v>BUDGETS</v>
          </cell>
          <cell r="D73">
            <v>600000</v>
          </cell>
          <cell r="E73" t="str">
            <v>P</v>
          </cell>
          <cell r="G73" t="str">
            <v>0004125</v>
          </cell>
          <cell r="I73" t="str">
            <v>CON2004</v>
          </cell>
          <cell r="J73" t="str">
            <v>USD</v>
          </cell>
          <cell r="L73">
            <v>2006</v>
          </cell>
          <cell r="M73">
            <v>12</v>
          </cell>
        </row>
        <row r="74">
          <cell r="A74" t="str">
            <v>POWER</v>
          </cell>
          <cell r="B74" t="str">
            <v>BUDGETS</v>
          </cell>
          <cell r="D74">
            <v>600000</v>
          </cell>
          <cell r="E74" t="str">
            <v>P</v>
          </cell>
          <cell r="G74" t="str">
            <v>0004125</v>
          </cell>
          <cell r="I74" t="str">
            <v>CON2004</v>
          </cell>
          <cell r="J74" t="str">
            <v>USD</v>
          </cell>
          <cell r="L74">
            <v>2007</v>
          </cell>
          <cell r="M74">
            <v>12</v>
          </cell>
        </row>
        <row r="75">
          <cell r="A75" t="str">
            <v>POWER</v>
          </cell>
          <cell r="B75" t="str">
            <v>BUDGETS</v>
          </cell>
          <cell r="D75">
            <v>600000</v>
          </cell>
          <cell r="E75" t="str">
            <v>P</v>
          </cell>
          <cell r="G75" t="str">
            <v>0004125</v>
          </cell>
          <cell r="I75" t="str">
            <v>CON2004</v>
          </cell>
          <cell r="J75" t="str">
            <v>USD</v>
          </cell>
          <cell r="L75">
            <v>2008</v>
          </cell>
          <cell r="M75">
            <v>12</v>
          </cell>
        </row>
        <row r="76">
          <cell r="A76" t="str">
            <v>POWER</v>
          </cell>
          <cell r="B76" t="str">
            <v>BUDGETS</v>
          </cell>
          <cell r="D76">
            <v>600000</v>
          </cell>
          <cell r="E76" t="str">
            <v>P</v>
          </cell>
          <cell r="G76" t="str">
            <v>0001140</v>
          </cell>
          <cell r="I76" t="str">
            <v>CON2004</v>
          </cell>
          <cell r="J76" t="str">
            <v>USD</v>
          </cell>
          <cell r="L76">
            <v>2003</v>
          </cell>
          <cell r="M76">
            <v>12</v>
          </cell>
        </row>
        <row r="77">
          <cell r="A77" t="str">
            <v>POWER</v>
          </cell>
          <cell r="B77" t="str">
            <v>BUDGETS</v>
          </cell>
          <cell r="D77">
            <v>600000</v>
          </cell>
          <cell r="E77" t="str">
            <v>P</v>
          </cell>
          <cell r="G77" t="str">
            <v>0001140</v>
          </cell>
          <cell r="I77" t="str">
            <v>CON2004</v>
          </cell>
          <cell r="J77" t="str">
            <v>USD</v>
          </cell>
          <cell r="L77">
            <v>2004</v>
          </cell>
          <cell r="M77">
            <v>12</v>
          </cell>
        </row>
        <row r="78">
          <cell r="A78" t="str">
            <v>POWER</v>
          </cell>
          <cell r="B78" t="str">
            <v>BUDGETS</v>
          </cell>
          <cell r="D78">
            <v>600000</v>
          </cell>
          <cell r="E78" t="str">
            <v>P</v>
          </cell>
          <cell r="G78" t="str">
            <v>0001140</v>
          </cell>
          <cell r="I78" t="str">
            <v>CON2004</v>
          </cell>
          <cell r="J78" t="str">
            <v>USD</v>
          </cell>
          <cell r="L78">
            <v>2005</v>
          </cell>
          <cell r="M78">
            <v>12</v>
          </cell>
        </row>
        <row r="79">
          <cell r="A79" t="str">
            <v>POWER</v>
          </cell>
          <cell r="B79" t="str">
            <v>BUDGETS</v>
          </cell>
          <cell r="D79">
            <v>600000</v>
          </cell>
          <cell r="E79" t="str">
            <v>P</v>
          </cell>
          <cell r="G79" t="str">
            <v>0001140</v>
          </cell>
          <cell r="I79" t="str">
            <v>CON2004</v>
          </cell>
          <cell r="J79" t="str">
            <v>USD</v>
          </cell>
          <cell r="L79">
            <v>2006</v>
          </cell>
          <cell r="M79">
            <v>12</v>
          </cell>
        </row>
        <row r="80">
          <cell r="A80" t="str">
            <v>POWER</v>
          </cell>
          <cell r="B80" t="str">
            <v>BUDGETS</v>
          </cell>
          <cell r="D80">
            <v>600000</v>
          </cell>
          <cell r="E80" t="str">
            <v>P</v>
          </cell>
          <cell r="G80" t="str">
            <v>0001140</v>
          </cell>
          <cell r="I80" t="str">
            <v>CON2004</v>
          </cell>
          <cell r="J80" t="str">
            <v>USD</v>
          </cell>
          <cell r="L80">
            <v>2007</v>
          </cell>
          <cell r="M80">
            <v>12</v>
          </cell>
        </row>
        <row r="81">
          <cell r="A81" t="str">
            <v>POWER</v>
          </cell>
          <cell r="B81" t="str">
            <v>BUDGETS</v>
          </cell>
          <cell r="D81">
            <v>600000</v>
          </cell>
          <cell r="E81" t="str">
            <v>P</v>
          </cell>
          <cell r="G81" t="str">
            <v>0001140</v>
          </cell>
          <cell r="I81" t="str">
            <v>CON2004</v>
          </cell>
          <cell r="J81" t="str">
            <v>USD</v>
          </cell>
          <cell r="L81">
            <v>2008</v>
          </cell>
          <cell r="M81">
            <v>12</v>
          </cell>
        </row>
        <row r="82">
          <cell r="A82" t="str">
            <v>POWER</v>
          </cell>
          <cell r="B82" t="str">
            <v>BUDGETS</v>
          </cell>
          <cell r="D82">
            <v>600530</v>
          </cell>
          <cell r="E82" t="str">
            <v>P</v>
          </cell>
          <cell r="G82" t="str">
            <v>0001139</v>
          </cell>
          <cell r="I82" t="str">
            <v>CON2004</v>
          </cell>
          <cell r="J82" t="str">
            <v>USD</v>
          </cell>
          <cell r="L82">
            <v>2003</v>
          </cell>
          <cell r="M82">
            <v>12</v>
          </cell>
        </row>
        <row r="83">
          <cell r="A83" t="str">
            <v>POWER</v>
          </cell>
          <cell r="B83" t="str">
            <v>BUDGETS</v>
          </cell>
          <cell r="D83">
            <v>600530</v>
          </cell>
          <cell r="E83" t="str">
            <v>P</v>
          </cell>
          <cell r="G83" t="str">
            <v>0001139</v>
          </cell>
          <cell r="I83" t="str">
            <v>CON2004</v>
          </cell>
          <cell r="J83" t="str">
            <v>USD</v>
          </cell>
          <cell r="L83">
            <v>2004</v>
          </cell>
          <cell r="M83">
            <v>12</v>
          </cell>
        </row>
        <row r="84">
          <cell r="A84" t="str">
            <v>POWER</v>
          </cell>
          <cell r="B84" t="str">
            <v>BUDGETS</v>
          </cell>
          <cell r="D84">
            <v>600530</v>
          </cell>
          <cell r="E84" t="str">
            <v>P</v>
          </cell>
          <cell r="G84" t="str">
            <v>0001139</v>
          </cell>
          <cell r="I84" t="str">
            <v>CON2004</v>
          </cell>
          <cell r="J84" t="str">
            <v>USD</v>
          </cell>
          <cell r="L84">
            <v>2005</v>
          </cell>
          <cell r="M84">
            <v>12</v>
          </cell>
        </row>
        <row r="85">
          <cell r="A85" t="str">
            <v>POWER</v>
          </cell>
          <cell r="B85" t="str">
            <v>BUDGETS</v>
          </cell>
          <cell r="D85">
            <v>600530</v>
          </cell>
          <cell r="E85" t="str">
            <v>P</v>
          </cell>
          <cell r="G85" t="str">
            <v>0001139</v>
          </cell>
          <cell r="I85" t="str">
            <v>CON2004</v>
          </cell>
          <cell r="J85" t="str">
            <v>USD</v>
          </cell>
          <cell r="L85">
            <v>2006</v>
          </cell>
          <cell r="M85">
            <v>12</v>
          </cell>
        </row>
        <row r="86">
          <cell r="A86" t="str">
            <v>POWER</v>
          </cell>
          <cell r="B86" t="str">
            <v>BUDGETS</v>
          </cell>
          <cell r="D86">
            <v>600530</v>
          </cell>
          <cell r="E86" t="str">
            <v>P</v>
          </cell>
          <cell r="G86" t="str">
            <v>0001139</v>
          </cell>
          <cell r="I86" t="str">
            <v>CON2004</v>
          </cell>
          <cell r="J86" t="str">
            <v>USD</v>
          </cell>
          <cell r="L86">
            <v>2007</v>
          </cell>
          <cell r="M86">
            <v>12</v>
          </cell>
        </row>
        <row r="87">
          <cell r="A87" t="str">
            <v>POWER</v>
          </cell>
          <cell r="B87" t="str">
            <v>BUDGETS</v>
          </cell>
          <cell r="D87">
            <v>600530</v>
          </cell>
          <cell r="E87" t="str">
            <v>P</v>
          </cell>
          <cell r="G87" t="str">
            <v>0001139</v>
          </cell>
          <cell r="I87" t="str">
            <v>CON2004</v>
          </cell>
          <cell r="J87" t="str">
            <v>USD</v>
          </cell>
          <cell r="L87">
            <v>2008</v>
          </cell>
          <cell r="M87">
            <v>12</v>
          </cell>
        </row>
        <row r="88">
          <cell r="A88" t="str">
            <v>POWER</v>
          </cell>
          <cell r="B88" t="str">
            <v>BUDGETS</v>
          </cell>
          <cell r="D88">
            <v>600530</v>
          </cell>
          <cell r="E88" t="str">
            <v>P</v>
          </cell>
          <cell r="G88" t="str">
            <v>0001134</v>
          </cell>
          <cell r="I88" t="str">
            <v>CON2004</v>
          </cell>
          <cell r="J88" t="str">
            <v>USD</v>
          </cell>
          <cell r="L88">
            <v>2003</v>
          </cell>
          <cell r="M88">
            <v>12</v>
          </cell>
        </row>
        <row r="89">
          <cell r="A89" t="str">
            <v>POWER</v>
          </cell>
          <cell r="B89" t="str">
            <v>BUDGETS</v>
          </cell>
          <cell r="D89">
            <v>600530</v>
          </cell>
          <cell r="E89" t="str">
            <v>P</v>
          </cell>
          <cell r="G89" t="str">
            <v>0001134</v>
          </cell>
          <cell r="I89" t="str">
            <v>CON2004</v>
          </cell>
          <cell r="J89" t="str">
            <v>USD</v>
          </cell>
          <cell r="L89">
            <v>2004</v>
          </cell>
          <cell r="M89">
            <v>12</v>
          </cell>
        </row>
        <row r="90">
          <cell r="A90" t="str">
            <v>POWER</v>
          </cell>
          <cell r="B90" t="str">
            <v>BUDGETS</v>
          </cell>
          <cell r="D90">
            <v>600530</v>
          </cell>
          <cell r="E90" t="str">
            <v>P</v>
          </cell>
          <cell r="G90" t="str">
            <v>0001134</v>
          </cell>
          <cell r="I90" t="str">
            <v>CON2004</v>
          </cell>
          <cell r="J90" t="str">
            <v>USD</v>
          </cell>
          <cell r="L90">
            <v>2005</v>
          </cell>
          <cell r="M90">
            <v>12</v>
          </cell>
        </row>
        <row r="91">
          <cell r="A91" t="str">
            <v>POWER</v>
          </cell>
          <cell r="B91" t="str">
            <v>BUDGETS</v>
          </cell>
          <cell r="D91">
            <v>600530</v>
          </cell>
          <cell r="E91" t="str">
            <v>P</v>
          </cell>
          <cell r="G91" t="str">
            <v>0001134</v>
          </cell>
          <cell r="I91" t="str">
            <v>CON2004</v>
          </cell>
          <cell r="J91" t="str">
            <v>USD</v>
          </cell>
          <cell r="L91">
            <v>2006</v>
          </cell>
          <cell r="M91">
            <v>12</v>
          </cell>
        </row>
        <row r="92">
          <cell r="A92" t="str">
            <v>POWER</v>
          </cell>
          <cell r="B92" t="str">
            <v>BUDGETS</v>
          </cell>
          <cell r="D92">
            <v>600530</v>
          </cell>
          <cell r="E92" t="str">
            <v>P</v>
          </cell>
          <cell r="G92" t="str">
            <v>0001134</v>
          </cell>
          <cell r="I92" t="str">
            <v>CON2004</v>
          </cell>
          <cell r="J92" t="str">
            <v>USD</v>
          </cell>
          <cell r="L92">
            <v>2007</v>
          </cell>
          <cell r="M92">
            <v>12</v>
          </cell>
        </row>
        <row r="93">
          <cell r="A93" t="str">
            <v>POWER</v>
          </cell>
          <cell r="B93" t="str">
            <v>BUDGETS</v>
          </cell>
          <cell r="D93">
            <v>600530</v>
          </cell>
          <cell r="E93" t="str">
            <v>P</v>
          </cell>
          <cell r="G93" t="str">
            <v>0001134</v>
          </cell>
          <cell r="I93" t="str">
            <v>CON2004</v>
          </cell>
          <cell r="J93" t="str">
            <v>USD</v>
          </cell>
          <cell r="L93">
            <v>2008</v>
          </cell>
          <cell r="M93">
            <v>12</v>
          </cell>
        </row>
        <row r="94">
          <cell r="A94" t="str">
            <v>POWER</v>
          </cell>
          <cell r="B94" t="str">
            <v>BUDGETS</v>
          </cell>
          <cell r="D94">
            <v>600530</v>
          </cell>
          <cell r="E94" t="str">
            <v>P</v>
          </cell>
          <cell r="G94" t="str">
            <v>0004554</v>
          </cell>
          <cell r="I94" t="str">
            <v>CON2004</v>
          </cell>
          <cell r="J94" t="str">
            <v>USD</v>
          </cell>
          <cell r="L94">
            <v>2003</v>
          </cell>
          <cell r="M94">
            <v>12</v>
          </cell>
        </row>
        <row r="95">
          <cell r="A95" t="str">
            <v>POWER</v>
          </cell>
          <cell r="B95" t="str">
            <v>BUDGETS</v>
          </cell>
          <cell r="D95">
            <v>600530</v>
          </cell>
          <cell r="E95" t="str">
            <v>P</v>
          </cell>
          <cell r="G95" t="str">
            <v>0004554</v>
          </cell>
          <cell r="I95" t="str">
            <v>CON2004</v>
          </cell>
          <cell r="J95" t="str">
            <v>USD</v>
          </cell>
          <cell r="L95">
            <v>2004</v>
          </cell>
          <cell r="M95">
            <v>12</v>
          </cell>
        </row>
        <row r="96">
          <cell r="A96" t="str">
            <v>POWER</v>
          </cell>
          <cell r="B96" t="str">
            <v>BUDGETS</v>
          </cell>
          <cell r="D96">
            <v>600530</v>
          </cell>
          <cell r="E96" t="str">
            <v>P</v>
          </cell>
          <cell r="G96" t="str">
            <v>0004554</v>
          </cell>
          <cell r="I96" t="str">
            <v>CON2004</v>
          </cell>
          <cell r="J96" t="str">
            <v>USD</v>
          </cell>
          <cell r="L96">
            <v>2005</v>
          </cell>
          <cell r="M96">
            <v>12</v>
          </cell>
        </row>
        <row r="97">
          <cell r="A97" t="str">
            <v>POWER</v>
          </cell>
          <cell r="B97" t="str">
            <v>BUDGETS</v>
          </cell>
          <cell r="D97">
            <v>600530</v>
          </cell>
          <cell r="E97" t="str">
            <v>P</v>
          </cell>
          <cell r="G97" t="str">
            <v>0004554</v>
          </cell>
          <cell r="I97" t="str">
            <v>CON2004</v>
          </cell>
          <cell r="J97" t="str">
            <v>USD</v>
          </cell>
          <cell r="L97">
            <v>2006</v>
          </cell>
          <cell r="M97">
            <v>12</v>
          </cell>
        </row>
        <row r="98">
          <cell r="A98" t="str">
            <v>POWER</v>
          </cell>
          <cell r="B98" t="str">
            <v>BUDGETS</v>
          </cell>
          <cell r="D98">
            <v>600530</v>
          </cell>
          <cell r="E98" t="str">
            <v>P</v>
          </cell>
          <cell r="G98" t="str">
            <v>0004554</v>
          </cell>
          <cell r="I98" t="str">
            <v>CON2004</v>
          </cell>
          <cell r="J98" t="str">
            <v>USD</v>
          </cell>
          <cell r="L98">
            <v>2007</v>
          </cell>
          <cell r="M98">
            <v>12</v>
          </cell>
        </row>
        <row r="99">
          <cell r="A99" t="str">
            <v>POWER</v>
          </cell>
          <cell r="B99" t="str">
            <v>BUDGETS</v>
          </cell>
          <cell r="D99">
            <v>600530</v>
          </cell>
          <cell r="E99" t="str">
            <v>P</v>
          </cell>
          <cell r="G99" t="str">
            <v>0004554</v>
          </cell>
          <cell r="I99" t="str">
            <v>CON2004</v>
          </cell>
          <cell r="J99" t="str">
            <v>USD</v>
          </cell>
          <cell r="L99">
            <v>2008</v>
          </cell>
          <cell r="M99">
            <v>12</v>
          </cell>
        </row>
        <row r="100">
          <cell r="A100" t="str">
            <v>POWER</v>
          </cell>
          <cell r="B100" t="str">
            <v>BUDGETS</v>
          </cell>
          <cell r="D100">
            <v>600530</v>
          </cell>
          <cell r="E100" t="str">
            <v>P</v>
          </cell>
          <cell r="G100" t="str">
            <v>0004553</v>
          </cell>
          <cell r="I100" t="str">
            <v>CON2004</v>
          </cell>
          <cell r="J100" t="str">
            <v>USD</v>
          </cell>
          <cell r="L100">
            <v>2003</v>
          </cell>
          <cell r="M100">
            <v>12</v>
          </cell>
        </row>
        <row r="101">
          <cell r="A101" t="str">
            <v>POWER</v>
          </cell>
          <cell r="B101" t="str">
            <v>BUDGETS</v>
          </cell>
          <cell r="D101">
            <v>600530</v>
          </cell>
          <cell r="E101" t="str">
            <v>P</v>
          </cell>
          <cell r="G101" t="str">
            <v>0004553</v>
          </cell>
          <cell r="I101" t="str">
            <v>CON2004</v>
          </cell>
          <cell r="J101" t="str">
            <v>USD</v>
          </cell>
          <cell r="L101">
            <v>2004</v>
          </cell>
          <cell r="M101">
            <v>12</v>
          </cell>
        </row>
        <row r="102">
          <cell r="A102" t="str">
            <v>POWER</v>
          </cell>
          <cell r="B102" t="str">
            <v>BUDGETS</v>
          </cell>
          <cell r="D102">
            <v>600530</v>
          </cell>
          <cell r="E102" t="str">
            <v>P</v>
          </cell>
          <cell r="G102" t="str">
            <v>0004553</v>
          </cell>
          <cell r="I102" t="str">
            <v>CON2004</v>
          </cell>
          <cell r="J102" t="str">
            <v>USD</v>
          </cell>
          <cell r="L102">
            <v>2005</v>
          </cell>
          <cell r="M102">
            <v>12</v>
          </cell>
        </row>
        <row r="103">
          <cell r="A103" t="str">
            <v>POWER</v>
          </cell>
          <cell r="B103" t="str">
            <v>BUDGETS</v>
          </cell>
          <cell r="D103">
            <v>600530</v>
          </cell>
          <cell r="E103" t="str">
            <v>P</v>
          </cell>
          <cell r="G103" t="str">
            <v>0004553</v>
          </cell>
          <cell r="I103" t="str">
            <v>CON2004</v>
          </cell>
          <cell r="J103" t="str">
            <v>USD</v>
          </cell>
          <cell r="L103">
            <v>2006</v>
          </cell>
          <cell r="M103">
            <v>12</v>
          </cell>
        </row>
        <row r="104">
          <cell r="A104" t="str">
            <v>POWER</v>
          </cell>
          <cell r="B104" t="str">
            <v>BUDGETS</v>
          </cell>
          <cell r="D104">
            <v>600530</v>
          </cell>
          <cell r="E104" t="str">
            <v>P</v>
          </cell>
          <cell r="G104" t="str">
            <v>0004553</v>
          </cell>
          <cell r="I104" t="str">
            <v>CON2004</v>
          </cell>
          <cell r="J104" t="str">
            <v>USD</v>
          </cell>
          <cell r="L104">
            <v>2007</v>
          </cell>
          <cell r="M104">
            <v>12</v>
          </cell>
        </row>
        <row r="105">
          <cell r="A105" t="str">
            <v>POWER</v>
          </cell>
          <cell r="B105" t="str">
            <v>BUDGETS</v>
          </cell>
          <cell r="D105">
            <v>600530</v>
          </cell>
          <cell r="E105" t="str">
            <v>P</v>
          </cell>
          <cell r="G105" t="str">
            <v>0004553</v>
          </cell>
          <cell r="I105" t="str">
            <v>CON2004</v>
          </cell>
          <cell r="J105" t="str">
            <v>USD</v>
          </cell>
          <cell r="L105">
            <v>2008</v>
          </cell>
          <cell r="M105">
            <v>12</v>
          </cell>
        </row>
        <row r="106">
          <cell r="A106" t="str">
            <v>POWER</v>
          </cell>
          <cell r="B106" t="str">
            <v>BUDGETS</v>
          </cell>
          <cell r="D106">
            <v>600530</v>
          </cell>
          <cell r="E106" t="str">
            <v>P</v>
          </cell>
          <cell r="G106" t="str">
            <v>0004555</v>
          </cell>
          <cell r="I106" t="str">
            <v>CON2004</v>
          </cell>
          <cell r="J106" t="str">
            <v>USD</v>
          </cell>
          <cell r="L106">
            <v>2003</v>
          </cell>
          <cell r="M106">
            <v>12</v>
          </cell>
        </row>
        <row r="107">
          <cell r="A107" t="str">
            <v>POWER</v>
          </cell>
          <cell r="B107" t="str">
            <v>BUDGETS</v>
          </cell>
          <cell r="D107">
            <v>600530</v>
          </cell>
          <cell r="E107" t="str">
            <v>P</v>
          </cell>
          <cell r="G107" t="str">
            <v>0004555</v>
          </cell>
          <cell r="I107" t="str">
            <v>CON2004</v>
          </cell>
          <cell r="J107" t="str">
            <v>USD</v>
          </cell>
          <cell r="L107">
            <v>2004</v>
          </cell>
          <cell r="M107">
            <v>12</v>
          </cell>
        </row>
        <row r="108">
          <cell r="A108" t="str">
            <v>POWER</v>
          </cell>
          <cell r="B108" t="str">
            <v>BUDGETS</v>
          </cell>
          <cell r="D108">
            <v>600530</v>
          </cell>
          <cell r="E108" t="str">
            <v>P</v>
          </cell>
          <cell r="G108" t="str">
            <v>0004555</v>
          </cell>
          <cell r="I108" t="str">
            <v>CON2004</v>
          </cell>
          <cell r="J108" t="str">
            <v>USD</v>
          </cell>
          <cell r="L108">
            <v>2005</v>
          </cell>
          <cell r="M108">
            <v>12</v>
          </cell>
        </row>
        <row r="109">
          <cell r="A109" t="str">
            <v>POWER</v>
          </cell>
          <cell r="B109" t="str">
            <v>BUDGETS</v>
          </cell>
          <cell r="D109">
            <v>600530</v>
          </cell>
          <cell r="E109" t="str">
            <v>P</v>
          </cell>
          <cell r="G109" t="str">
            <v>0004555</v>
          </cell>
          <cell r="I109" t="str">
            <v>CON2004</v>
          </cell>
          <cell r="J109" t="str">
            <v>USD</v>
          </cell>
          <cell r="L109">
            <v>2006</v>
          </cell>
          <cell r="M109">
            <v>12</v>
          </cell>
        </row>
        <row r="110">
          <cell r="A110" t="str">
            <v>POWER</v>
          </cell>
          <cell r="B110" t="str">
            <v>BUDGETS</v>
          </cell>
          <cell r="D110">
            <v>600530</v>
          </cell>
          <cell r="E110" t="str">
            <v>P</v>
          </cell>
          <cell r="G110" t="str">
            <v>0004555</v>
          </cell>
          <cell r="I110" t="str">
            <v>CON2004</v>
          </cell>
          <cell r="J110" t="str">
            <v>USD</v>
          </cell>
          <cell r="L110">
            <v>2007</v>
          </cell>
          <cell r="M110">
            <v>12</v>
          </cell>
        </row>
        <row r="111">
          <cell r="A111" t="str">
            <v>POWER</v>
          </cell>
          <cell r="B111" t="str">
            <v>BUDGETS</v>
          </cell>
          <cell r="D111">
            <v>600530</v>
          </cell>
          <cell r="E111" t="str">
            <v>P</v>
          </cell>
          <cell r="G111" t="str">
            <v>0004555</v>
          </cell>
          <cell r="I111" t="str">
            <v>CON2004</v>
          </cell>
          <cell r="J111" t="str">
            <v>USD</v>
          </cell>
          <cell r="L111">
            <v>2008</v>
          </cell>
          <cell r="M111">
            <v>12</v>
          </cell>
        </row>
        <row r="112">
          <cell r="A112" t="str">
            <v>POWER</v>
          </cell>
          <cell r="B112" t="str">
            <v>BUDGETS</v>
          </cell>
          <cell r="D112">
            <v>600000</v>
          </cell>
          <cell r="E112" t="str">
            <v>P</v>
          </cell>
          <cell r="G112" t="str">
            <v>0004584</v>
          </cell>
          <cell r="I112" t="str">
            <v>CON2004</v>
          </cell>
          <cell r="J112" t="str">
            <v>USD</v>
          </cell>
          <cell r="L112">
            <v>2003</v>
          </cell>
          <cell r="M112">
            <v>12</v>
          </cell>
        </row>
        <row r="113">
          <cell r="A113" t="str">
            <v>POWER</v>
          </cell>
          <cell r="B113" t="str">
            <v>BUDGETS</v>
          </cell>
          <cell r="D113">
            <v>600000</v>
          </cell>
          <cell r="E113" t="str">
            <v>P</v>
          </cell>
          <cell r="G113" t="str">
            <v>0004584</v>
          </cell>
          <cell r="I113" t="str">
            <v>CON2004</v>
          </cell>
          <cell r="J113" t="str">
            <v>USD</v>
          </cell>
          <cell r="L113">
            <v>2004</v>
          </cell>
          <cell r="M113">
            <v>12</v>
          </cell>
        </row>
        <row r="114">
          <cell r="A114" t="str">
            <v>POWER</v>
          </cell>
          <cell r="B114" t="str">
            <v>BUDGETS</v>
          </cell>
          <cell r="D114">
            <v>600000</v>
          </cell>
          <cell r="E114" t="str">
            <v>P</v>
          </cell>
          <cell r="G114" t="str">
            <v>0004584</v>
          </cell>
          <cell r="I114" t="str">
            <v>CON2004</v>
          </cell>
          <cell r="J114" t="str">
            <v>USD</v>
          </cell>
          <cell r="L114">
            <v>2005</v>
          </cell>
          <cell r="M114">
            <v>12</v>
          </cell>
        </row>
        <row r="115">
          <cell r="A115" t="str">
            <v>POWER</v>
          </cell>
          <cell r="B115" t="str">
            <v>BUDGETS</v>
          </cell>
          <cell r="D115">
            <v>600000</v>
          </cell>
          <cell r="E115" t="str">
            <v>P</v>
          </cell>
          <cell r="G115" t="str">
            <v>0004584</v>
          </cell>
          <cell r="I115" t="str">
            <v>CON2004</v>
          </cell>
          <cell r="J115" t="str">
            <v>USD</v>
          </cell>
          <cell r="L115">
            <v>2006</v>
          </cell>
          <cell r="M115">
            <v>12</v>
          </cell>
        </row>
        <row r="116">
          <cell r="A116" t="str">
            <v>POWER</v>
          </cell>
          <cell r="B116" t="str">
            <v>BUDGETS</v>
          </cell>
          <cell r="D116">
            <v>600000</v>
          </cell>
          <cell r="E116" t="str">
            <v>P</v>
          </cell>
          <cell r="G116" t="str">
            <v>0004584</v>
          </cell>
          <cell r="I116" t="str">
            <v>CON2004</v>
          </cell>
          <cell r="J116" t="str">
            <v>USD</v>
          </cell>
          <cell r="L116">
            <v>2007</v>
          </cell>
          <cell r="M116">
            <v>12</v>
          </cell>
        </row>
        <row r="117">
          <cell r="A117" t="str">
            <v>POWER</v>
          </cell>
          <cell r="B117" t="str">
            <v>BUDGETS</v>
          </cell>
          <cell r="D117">
            <v>600000</v>
          </cell>
          <cell r="E117" t="str">
            <v>P</v>
          </cell>
          <cell r="G117" t="str">
            <v>0004584</v>
          </cell>
          <cell r="I117" t="str">
            <v>CON2004</v>
          </cell>
          <cell r="J117" t="str">
            <v>USD</v>
          </cell>
          <cell r="L117">
            <v>2008</v>
          </cell>
          <cell r="M117">
            <v>12</v>
          </cell>
        </row>
        <row r="118">
          <cell r="A118" t="str">
            <v>POWER</v>
          </cell>
          <cell r="B118" t="str">
            <v>BUDGETS</v>
          </cell>
          <cell r="D118">
            <v>600000</v>
          </cell>
          <cell r="E118" t="str">
            <v>P</v>
          </cell>
          <cell r="G118" t="str">
            <v>0004550</v>
          </cell>
          <cell r="I118" t="str">
            <v>CON2004</v>
          </cell>
          <cell r="J118" t="str">
            <v>USD</v>
          </cell>
          <cell r="L118">
            <v>2003</v>
          </cell>
          <cell r="M118">
            <v>12</v>
          </cell>
        </row>
        <row r="119">
          <cell r="A119" t="str">
            <v>POWER</v>
          </cell>
          <cell r="B119" t="str">
            <v>BUDGETS</v>
          </cell>
          <cell r="D119">
            <v>600000</v>
          </cell>
          <cell r="E119" t="str">
            <v>P</v>
          </cell>
          <cell r="G119" t="str">
            <v>0004550</v>
          </cell>
          <cell r="I119" t="str">
            <v>CON2004</v>
          </cell>
          <cell r="J119" t="str">
            <v>USD</v>
          </cell>
          <cell r="L119">
            <v>2004</v>
          </cell>
          <cell r="M119">
            <v>12</v>
          </cell>
        </row>
        <row r="120">
          <cell r="A120" t="str">
            <v>POWER</v>
          </cell>
          <cell r="B120" t="str">
            <v>BUDGETS</v>
          </cell>
          <cell r="D120">
            <v>600000</v>
          </cell>
          <cell r="E120" t="str">
            <v>P</v>
          </cell>
          <cell r="G120" t="str">
            <v>0004550</v>
          </cell>
          <cell r="I120" t="str">
            <v>CON2004</v>
          </cell>
          <cell r="J120" t="str">
            <v>USD</v>
          </cell>
          <cell r="L120">
            <v>2005</v>
          </cell>
          <cell r="M120">
            <v>12</v>
          </cell>
        </row>
        <row r="121">
          <cell r="A121" t="str">
            <v>POWER</v>
          </cell>
          <cell r="B121" t="str">
            <v>BUDGETS</v>
          </cell>
          <cell r="D121">
            <v>600000</v>
          </cell>
          <cell r="E121" t="str">
            <v>P</v>
          </cell>
          <cell r="G121" t="str">
            <v>0004550</v>
          </cell>
          <cell r="I121" t="str">
            <v>CON2004</v>
          </cell>
          <cell r="J121" t="str">
            <v>USD</v>
          </cell>
          <cell r="L121">
            <v>2006</v>
          </cell>
          <cell r="M121">
            <v>12</v>
          </cell>
        </row>
        <row r="122">
          <cell r="A122" t="str">
            <v>POWER</v>
          </cell>
          <cell r="B122" t="str">
            <v>BUDGETS</v>
          </cell>
          <cell r="D122">
            <v>600000</v>
          </cell>
          <cell r="E122" t="str">
            <v>P</v>
          </cell>
          <cell r="G122" t="str">
            <v>0004550</v>
          </cell>
          <cell r="I122" t="str">
            <v>CON2004</v>
          </cell>
          <cell r="J122" t="str">
            <v>USD</v>
          </cell>
          <cell r="L122">
            <v>2007</v>
          </cell>
          <cell r="M122">
            <v>12</v>
          </cell>
        </row>
        <row r="123">
          <cell r="A123" t="str">
            <v>POWER</v>
          </cell>
          <cell r="B123" t="str">
            <v>BUDGETS</v>
          </cell>
          <cell r="D123">
            <v>600000</v>
          </cell>
          <cell r="E123" t="str">
            <v>P</v>
          </cell>
          <cell r="G123" t="str">
            <v>0004550</v>
          </cell>
          <cell r="I123" t="str">
            <v>CON2004</v>
          </cell>
          <cell r="J123" t="str">
            <v>USD</v>
          </cell>
          <cell r="L123">
            <v>2008</v>
          </cell>
          <cell r="M123">
            <v>12</v>
          </cell>
        </row>
        <row r="124">
          <cell r="A124" t="str">
            <v>POWER</v>
          </cell>
          <cell r="B124" t="str">
            <v>BUDGETS</v>
          </cell>
          <cell r="D124">
            <v>600000</v>
          </cell>
          <cell r="E124" t="str">
            <v>P</v>
          </cell>
          <cell r="G124" t="str">
            <v>0004549</v>
          </cell>
          <cell r="I124" t="str">
            <v>CON2004</v>
          </cell>
          <cell r="J124" t="str">
            <v>USD</v>
          </cell>
          <cell r="L124">
            <v>2003</v>
          </cell>
          <cell r="M124">
            <v>12</v>
          </cell>
        </row>
        <row r="125">
          <cell r="A125" t="str">
            <v>POWER</v>
          </cell>
          <cell r="B125" t="str">
            <v>BUDGETS</v>
          </cell>
          <cell r="D125">
            <v>600000</v>
          </cell>
          <cell r="E125" t="str">
            <v>P</v>
          </cell>
          <cell r="G125" t="str">
            <v>0004549</v>
          </cell>
          <cell r="I125" t="str">
            <v>CON2004</v>
          </cell>
          <cell r="J125" t="str">
            <v>USD</v>
          </cell>
          <cell r="L125">
            <v>2004</v>
          </cell>
          <cell r="M125">
            <v>12</v>
          </cell>
        </row>
        <row r="126">
          <cell r="A126" t="str">
            <v>POWER</v>
          </cell>
          <cell r="B126" t="str">
            <v>BUDGETS</v>
          </cell>
          <cell r="D126">
            <v>600000</v>
          </cell>
          <cell r="E126" t="str">
            <v>P</v>
          </cell>
          <cell r="G126" t="str">
            <v>0004549</v>
          </cell>
          <cell r="I126" t="str">
            <v>CON2004</v>
          </cell>
          <cell r="J126" t="str">
            <v>USD</v>
          </cell>
          <cell r="L126">
            <v>2005</v>
          </cell>
          <cell r="M126">
            <v>12</v>
          </cell>
        </row>
        <row r="127">
          <cell r="A127" t="str">
            <v>POWER</v>
          </cell>
          <cell r="B127" t="str">
            <v>BUDGETS</v>
          </cell>
          <cell r="D127">
            <v>600000</v>
          </cell>
          <cell r="E127" t="str">
            <v>P</v>
          </cell>
          <cell r="G127" t="str">
            <v>0004549</v>
          </cell>
          <cell r="I127" t="str">
            <v>CON2004</v>
          </cell>
          <cell r="J127" t="str">
            <v>USD</v>
          </cell>
          <cell r="L127">
            <v>2006</v>
          </cell>
          <cell r="M127">
            <v>12</v>
          </cell>
        </row>
        <row r="128">
          <cell r="A128" t="str">
            <v>POWER</v>
          </cell>
          <cell r="B128" t="str">
            <v>BUDGETS</v>
          </cell>
          <cell r="D128">
            <v>600000</v>
          </cell>
          <cell r="E128" t="str">
            <v>P</v>
          </cell>
          <cell r="G128" t="str">
            <v>0004549</v>
          </cell>
          <cell r="I128" t="str">
            <v>CON2004</v>
          </cell>
          <cell r="J128" t="str">
            <v>USD</v>
          </cell>
          <cell r="L128">
            <v>2007</v>
          </cell>
          <cell r="M128">
            <v>12</v>
          </cell>
        </row>
        <row r="129">
          <cell r="A129" t="str">
            <v>POWER</v>
          </cell>
          <cell r="B129" t="str">
            <v>BUDGETS</v>
          </cell>
          <cell r="D129">
            <v>600000</v>
          </cell>
          <cell r="E129" t="str">
            <v>P</v>
          </cell>
          <cell r="G129" t="str">
            <v>0004549</v>
          </cell>
          <cell r="I129" t="str">
            <v>CON2004</v>
          </cell>
          <cell r="J129" t="str">
            <v>USD</v>
          </cell>
          <cell r="L129">
            <v>2008</v>
          </cell>
          <cell r="M129">
            <v>12</v>
          </cell>
        </row>
        <row r="130">
          <cell r="A130" t="str">
            <v>POWER</v>
          </cell>
          <cell r="B130" t="str">
            <v>BUDGETS</v>
          </cell>
          <cell r="D130">
            <v>600000</v>
          </cell>
          <cell r="E130" t="str">
            <v>P</v>
          </cell>
          <cell r="G130" t="str">
            <v>0004548</v>
          </cell>
          <cell r="I130" t="str">
            <v>CON2004</v>
          </cell>
          <cell r="J130" t="str">
            <v>USD</v>
          </cell>
          <cell r="L130">
            <v>2003</v>
          </cell>
          <cell r="M130">
            <v>12</v>
          </cell>
        </row>
        <row r="131">
          <cell r="A131" t="str">
            <v>POWER</v>
          </cell>
          <cell r="B131" t="str">
            <v>BUDGETS</v>
          </cell>
          <cell r="D131">
            <v>600000</v>
          </cell>
          <cell r="E131" t="str">
            <v>P</v>
          </cell>
          <cell r="G131" t="str">
            <v>0004548</v>
          </cell>
          <cell r="I131" t="str">
            <v>CON2004</v>
          </cell>
          <cell r="J131" t="str">
            <v>USD</v>
          </cell>
          <cell r="L131">
            <v>2004</v>
          </cell>
          <cell r="M131">
            <v>12</v>
          </cell>
        </row>
        <row r="132">
          <cell r="A132" t="str">
            <v>POWER</v>
          </cell>
          <cell r="B132" t="str">
            <v>BUDGETS</v>
          </cell>
          <cell r="D132">
            <v>600000</v>
          </cell>
          <cell r="E132" t="str">
            <v>P</v>
          </cell>
          <cell r="G132" t="str">
            <v>0004548</v>
          </cell>
          <cell r="I132" t="str">
            <v>CON2004</v>
          </cell>
          <cell r="J132" t="str">
            <v>USD</v>
          </cell>
          <cell r="L132">
            <v>2005</v>
          </cell>
          <cell r="M132">
            <v>12</v>
          </cell>
        </row>
        <row r="133">
          <cell r="A133" t="str">
            <v>POWER</v>
          </cell>
          <cell r="B133" t="str">
            <v>BUDGETS</v>
          </cell>
          <cell r="D133">
            <v>600000</v>
          </cell>
          <cell r="E133" t="str">
            <v>P</v>
          </cell>
          <cell r="G133" t="str">
            <v>0004548</v>
          </cell>
          <cell r="I133" t="str">
            <v>CON2004</v>
          </cell>
          <cell r="J133" t="str">
            <v>USD</v>
          </cell>
          <cell r="L133">
            <v>2006</v>
          </cell>
          <cell r="M133">
            <v>12</v>
          </cell>
        </row>
        <row r="134">
          <cell r="A134" t="str">
            <v>POWER</v>
          </cell>
          <cell r="B134" t="str">
            <v>BUDGETS</v>
          </cell>
          <cell r="D134">
            <v>600000</v>
          </cell>
          <cell r="E134" t="str">
            <v>P</v>
          </cell>
          <cell r="G134" t="str">
            <v>0004548</v>
          </cell>
          <cell r="I134" t="str">
            <v>CON2004</v>
          </cell>
          <cell r="J134" t="str">
            <v>USD</v>
          </cell>
          <cell r="L134">
            <v>2007</v>
          </cell>
          <cell r="M134">
            <v>12</v>
          </cell>
        </row>
        <row r="135">
          <cell r="A135" t="str">
            <v>POWER</v>
          </cell>
          <cell r="B135" t="str">
            <v>BUDGETS</v>
          </cell>
          <cell r="D135">
            <v>600000</v>
          </cell>
          <cell r="E135" t="str">
            <v>P</v>
          </cell>
          <cell r="G135" t="str">
            <v>0004548</v>
          </cell>
          <cell r="I135" t="str">
            <v>CON2004</v>
          </cell>
          <cell r="J135" t="str">
            <v>USD</v>
          </cell>
          <cell r="L135">
            <v>2008</v>
          </cell>
          <cell r="M135">
            <v>12</v>
          </cell>
        </row>
        <row r="136">
          <cell r="A136" t="str">
            <v>POWER</v>
          </cell>
          <cell r="B136" t="str">
            <v>BUDGETS</v>
          </cell>
          <cell r="D136">
            <v>600000</v>
          </cell>
          <cell r="E136" t="str">
            <v>P</v>
          </cell>
          <cell r="G136" t="str">
            <v>0004547</v>
          </cell>
          <cell r="I136" t="str">
            <v>CON2004</v>
          </cell>
          <cell r="J136" t="str">
            <v>USD</v>
          </cell>
          <cell r="L136">
            <v>2003</v>
          </cell>
          <cell r="M136">
            <v>12</v>
          </cell>
        </row>
        <row r="137">
          <cell r="A137" t="str">
            <v>POWER</v>
          </cell>
          <cell r="B137" t="str">
            <v>BUDGETS</v>
          </cell>
          <cell r="D137">
            <v>600000</v>
          </cell>
          <cell r="E137" t="str">
            <v>P</v>
          </cell>
          <cell r="G137" t="str">
            <v>0004547</v>
          </cell>
          <cell r="I137" t="str">
            <v>CON2004</v>
          </cell>
          <cell r="J137" t="str">
            <v>USD</v>
          </cell>
          <cell r="L137">
            <v>2004</v>
          </cell>
          <cell r="M137">
            <v>12</v>
          </cell>
        </row>
        <row r="138">
          <cell r="A138" t="str">
            <v>POWER</v>
          </cell>
          <cell r="B138" t="str">
            <v>BUDGETS</v>
          </cell>
          <cell r="D138">
            <v>600000</v>
          </cell>
          <cell r="E138" t="str">
            <v>P</v>
          </cell>
          <cell r="G138" t="str">
            <v>0004547</v>
          </cell>
          <cell r="I138" t="str">
            <v>CON2004</v>
          </cell>
          <cell r="J138" t="str">
            <v>USD</v>
          </cell>
          <cell r="L138">
            <v>2005</v>
          </cell>
          <cell r="M138">
            <v>12</v>
          </cell>
        </row>
        <row r="139">
          <cell r="A139" t="str">
            <v>POWER</v>
          </cell>
          <cell r="B139" t="str">
            <v>BUDGETS</v>
          </cell>
          <cell r="D139">
            <v>600000</v>
          </cell>
          <cell r="E139" t="str">
            <v>P</v>
          </cell>
          <cell r="G139" t="str">
            <v>0004547</v>
          </cell>
          <cell r="I139" t="str">
            <v>CON2004</v>
          </cell>
          <cell r="J139" t="str">
            <v>USD</v>
          </cell>
          <cell r="L139">
            <v>2006</v>
          </cell>
          <cell r="M139">
            <v>12</v>
          </cell>
        </row>
        <row r="140">
          <cell r="A140" t="str">
            <v>POWER</v>
          </cell>
          <cell r="B140" t="str">
            <v>BUDGETS</v>
          </cell>
          <cell r="D140">
            <v>600000</v>
          </cell>
          <cell r="E140" t="str">
            <v>P</v>
          </cell>
          <cell r="G140" t="str">
            <v>0004547</v>
          </cell>
          <cell r="I140" t="str">
            <v>CON2004</v>
          </cell>
          <cell r="J140" t="str">
            <v>USD</v>
          </cell>
          <cell r="L140">
            <v>2007</v>
          </cell>
          <cell r="M140">
            <v>12</v>
          </cell>
        </row>
        <row r="141">
          <cell r="A141" t="str">
            <v>POWER</v>
          </cell>
          <cell r="B141" t="str">
            <v>BUDGETS</v>
          </cell>
          <cell r="D141">
            <v>600000</v>
          </cell>
          <cell r="E141" t="str">
            <v>P</v>
          </cell>
          <cell r="G141" t="str">
            <v>0004547</v>
          </cell>
          <cell r="I141" t="str">
            <v>CON2004</v>
          </cell>
          <cell r="J141" t="str">
            <v>USD</v>
          </cell>
          <cell r="L141">
            <v>2008</v>
          </cell>
          <cell r="M141">
            <v>12</v>
          </cell>
        </row>
        <row r="142">
          <cell r="A142" t="str">
            <v>POWER</v>
          </cell>
          <cell r="B142" t="str">
            <v>BUDGETS</v>
          </cell>
          <cell r="D142">
            <v>600000</v>
          </cell>
          <cell r="E142" t="str">
            <v>P</v>
          </cell>
          <cell r="G142" t="str">
            <v>0004546</v>
          </cell>
          <cell r="I142" t="str">
            <v>CON2004</v>
          </cell>
          <cell r="J142" t="str">
            <v>USD</v>
          </cell>
          <cell r="L142">
            <v>2003</v>
          </cell>
          <cell r="M142">
            <v>12</v>
          </cell>
        </row>
        <row r="143">
          <cell r="A143" t="str">
            <v>POWER</v>
          </cell>
          <cell r="B143" t="str">
            <v>BUDGETS</v>
          </cell>
          <cell r="D143">
            <v>600000</v>
          </cell>
          <cell r="E143" t="str">
            <v>P</v>
          </cell>
          <cell r="G143" t="str">
            <v>0004546</v>
          </cell>
          <cell r="I143" t="str">
            <v>CON2004</v>
          </cell>
          <cell r="J143" t="str">
            <v>USD</v>
          </cell>
          <cell r="L143">
            <v>2004</v>
          </cell>
          <cell r="M143">
            <v>12</v>
          </cell>
        </row>
        <row r="144">
          <cell r="A144" t="str">
            <v>POWER</v>
          </cell>
          <cell r="B144" t="str">
            <v>BUDGETS</v>
          </cell>
          <cell r="D144">
            <v>600000</v>
          </cell>
          <cell r="E144" t="str">
            <v>P</v>
          </cell>
          <cell r="G144" t="str">
            <v>0004546</v>
          </cell>
          <cell r="I144" t="str">
            <v>CON2004</v>
          </cell>
          <cell r="J144" t="str">
            <v>USD</v>
          </cell>
          <cell r="L144">
            <v>2005</v>
          </cell>
          <cell r="M144">
            <v>12</v>
          </cell>
        </row>
        <row r="145">
          <cell r="A145" t="str">
            <v>POWER</v>
          </cell>
          <cell r="B145" t="str">
            <v>BUDGETS</v>
          </cell>
          <cell r="D145">
            <v>600000</v>
          </cell>
          <cell r="E145" t="str">
            <v>P</v>
          </cell>
          <cell r="G145" t="str">
            <v>0004546</v>
          </cell>
          <cell r="I145" t="str">
            <v>CON2004</v>
          </cell>
          <cell r="J145" t="str">
            <v>USD</v>
          </cell>
          <cell r="L145">
            <v>2006</v>
          </cell>
          <cell r="M145">
            <v>12</v>
          </cell>
        </row>
        <row r="146">
          <cell r="A146" t="str">
            <v>POWER</v>
          </cell>
          <cell r="B146" t="str">
            <v>BUDGETS</v>
          </cell>
          <cell r="D146">
            <v>600000</v>
          </cell>
          <cell r="E146" t="str">
            <v>P</v>
          </cell>
          <cell r="G146" t="str">
            <v>0004546</v>
          </cell>
          <cell r="I146" t="str">
            <v>CON2004</v>
          </cell>
          <cell r="J146" t="str">
            <v>USD</v>
          </cell>
          <cell r="L146">
            <v>2007</v>
          </cell>
          <cell r="M146">
            <v>12</v>
          </cell>
        </row>
        <row r="147">
          <cell r="A147" t="str">
            <v>POWER</v>
          </cell>
          <cell r="B147" t="str">
            <v>BUDGETS</v>
          </cell>
          <cell r="D147">
            <v>600000</v>
          </cell>
          <cell r="E147" t="str">
            <v>P</v>
          </cell>
          <cell r="G147" t="str">
            <v>0004546</v>
          </cell>
          <cell r="I147" t="str">
            <v>CON2004</v>
          </cell>
          <cell r="J147" t="str">
            <v>USD</v>
          </cell>
          <cell r="L147">
            <v>2008</v>
          </cell>
          <cell r="M147">
            <v>12</v>
          </cell>
        </row>
        <row r="148">
          <cell r="A148" t="str">
            <v>POWER</v>
          </cell>
          <cell r="B148" t="str">
            <v>BUDGETS</v>
          </cell>
          <cell r="D148">
            <v>600000</v>
          </cell>
          <cell r="E148" t="str">
            <v>P</v>
          </cell>
          <cell r="G148" t="str">
            <v>0004545</v>
          </cell>
          <cell r="I148" t="str">
            <v>CON2004</v>
          </cell>
          <cell r="J148" t="str">
            <v>USD</v>
          </cell>
          <cell r="L148">
            <v>2003</v>
          </cell>
          <cell r="M148">
            <v>12</v>
          </cell>
        </row>
        <row r="149">
          <cell r="A149" t="str">
            <v>POWER</v>
          </cell>
          <cell r="B149" t="str">
            <v>BUDGETS</v>
          </cell>
          <cell r="D149">
            <v>600000</v>
          </cell>
          <cell r="E149" t="str">
            <v>P</v>
          </cell>
          <cell r="G149" t="str">
            <v>0004545</v>
          </cell>
          <cell r="I149" t="str">
            <v>CON2004</v>
          </cell>
          <cell r="J149" t="str">
            <v>USD</v>
          </cell>
          <cell r="L149">
            <v>2004</v>
          </cell>
          <cell r="M149">
            <v>12</v>
          </cell>
        </row>
        <row r="150">
          <cell r="A150" t="str">
            <v>POWER</v>
          </cell>
          <cell r="B150" t="str">
            <v>BUDGETS</v>
          </cell>
          <cell r="D150">
            <v>600000</v>
          </cell>
          <cell r="E150" t="str">
            <v>P</v>
          </cell>
          <cell r="G150" t="str">
            <v>0004545</v>
          </cell>
          <cell r="I150" t="str">
            <v>CON2004</v>
          </cell>
          <cell r="J150" t="str">
            <v>USD</v>
          </cell>
          <cell r="L150">
            <v>2005</v>
          </cell>
          <cell r="M150">
            <v>12</v>
          </cell>
        </row>
        <row r="151">
          <cell r="A151" t="str">
            <v>POWER</v>
          </cell>
          <cell r="B151" t="str">
            <v>BUDGETS</v>
          </cell>
          <cell r="D151">
            <v>600000</v>
          </cell>
          <cell r="E151" t="str">
            <v>P</v>
          </cell>
          <cell r="G151" t="str">
            <v>0004545</v>
          </cell>
          <cell r="I151" t="str">
            <v>CON2004</v>
          </cell>
          <cell r="J151" t="str">
            <v>USD</v>
          </cell>
          <cell r="L151">
            <v>2006</v>
          </cell>
          <cell r="M151">
            <v>12</v>
          </cell>
        </row>
        <row r="152">
          <cell r="A152" t="str">
            <v>POWER</v>
          </cell>
          <cell r="B152" t="str">
            <v>BUDGETS</v>
          </cell>
          <cell r="D152">
            <v>600000</v>
          </cell>
          <cell r="E152" t="str">
            <v>P</v>
          </cell>
          <cell r="G152" t="str">
            <v>0004545</v>
          </cell>
          <cell r="I152" t="str">
            <v>CON2004</v>
          </cell>
          <cell r="J152" t="str">
            <v>USD</v>
          </cell>
          <cell r="L152">
            <v>2007</v>
          </cell>
          <cell r="M152">
            <v>12</v>
          </cell>
        </row>
        <row r="153">
          <cell r="A153" t="str">
            <v>POWER</v>
          </cell>
          <cell r="B153" t="str">
            <v>BUDGETS</v>
          </cell>
          <cell r="D153">
            <v>600000</v>
          </cell>
          <cell r="E153" t="str">
            <v>P</v>
          </cell>
          <cell r="G153" t="str">
            <v>0004545</v>
          </cell>
          <cell r="I153" t="str">
            <v>CON2004</v>
          </cell>
          <cell r="J153" t="str">
            <v>USD</v>
          </cell>
          <cell r="L153">
            <v>2008</v>
          </cell>
          <cell r="M153">
            <v>12</v>
          </cell>
        </row>
        <row r="154">
          <cell r="A154" t="str">
            <v>POWER</v>
          </cell>
          <cell r="B154" t="str">
            <v>BUDGETS</v>
          </cell>
          <cell r="D154">
            <v>600000</v>
          </cell>
          <cell r="E154" t="str">
            <v>P</v>
          </cell>
          <cell r="G154" t="str">
            <v>0004544</v>
          </cell>
          <cell r="I154" t="str">
            <v>CON2004</v>
          </cell>
          <cell r="J154" t="str">
            <v>USD</v>
          </cell>
          <cell r="L154">
            <v>2003</v>
          </cell>
          <cell r="M154">
            <v>12</v>
          </cell>
        </row>
        <row r="155">
          <cell r="A155" t="str">
            <v>POWER</v>
          </cell>
          <cell r="B155" t="str">
            <v>BUDGETS</v>
          </cell>
          <cell r="D155">
            <v>600000</v>
          </cell>
          <cell r="E155" t="str">
            <v>P</v>
          </cell>
          <cell r="G155" t="str">
            <v>0004544</v>
          </cell>
          <cell r="I155" t="str">
            <v>CON2004</v>
          </cell>
          <cell r="J155" t="str">
            <v>USD</v>
          </cell>
          <cell r="L155">
            <v>2004</v>
          </cell>
          <cell r="M155">
            <v>12</v>
          </cell>
        </row>
        <row r="156">
          <cell r="A156" t="str">
            <v>POWER</v>
          </cell>
          <cell r="B156" t="str">
            <v>BUDGETS</v>
          </cell>
          <cell r="D156">
            <v>600000</v>
          </cell>
          <cell r="E156" t="str">
            <v>P</v>
          </cell>
          <cell r="G156" t="str">
            <v>0004544</v>
          </cell>
          <cell r="I156" t="str">
            <v>CON2004</v>
          </cell>
          <cell r="J156" t="str">
            <v>USD</v>
          </cell>
          <cell r="L156">
            <v>2005</v>
          </cell>
          <cell r="M156">
            <v>12</v>
          </cell>
        </row>
        <row r="157">
          <cell r="A157" t="str">
            <v>POWER</v>
          </cell>
          <cell r="B157" t="str">
            <v>BUDGETS</v>
          </cell>
          <cell r="D157">
            <v>600000</v>
          </cell>
          <cell r="E157" t="str">
            <v>P</v>
          </cell>
          <cell r="G157" t="str">
            <v>0004544</v>
          </cell>
          <cell r="I157" t="str">
            <v>CON2004</v>
          </cell>
          <cell r="J157" t="str">
            <v>USD</v>
          </cell>
          <cell r="L157">
            <v>2006</v>
          </cell>
          <cell r="M157">
            <v>12</v>
          </cell>
        </row>
        <row r="158">
          <cell r="A158" t="str">
            <v>POWER</v>
          </cell>
          <cell r="B158" t="str">
            <v>BUDGETS</v>
          </cell>
          <cell r="D158">
            <v>600000</v>
          </cell>
          <cell r="E158" t="str">
            <v>P</v>
          </cell>
          <cell r="G158" t="str">
            <v>0004544</v>
          </cell>
          <cell r="I158" t="str">
            <v>CON2004</v>
          </cell>
          <cell r="J158" t="str">
            <v>USD</v>
          </cell>
          <cell r="L158">
            <v>2007</v>
          </cell>
          <cell r="M158">
            <v>12</v>
          </cell>
        </row>
        <row r="159">
          <cell r="A159" t="str">
            <v>POWER</v>
          </cell>
          <cell r="B159" t="str">
            <v>BUDGETS</v>
          </cell>
          <cell r="D159">
            <v>600000</v>
          </cell>
          <cell r="E159" t="str">
            <v>P</v>
          </cell>
          <cell r="G159" t="str">
            <v>0004544</v>
          </cell>
          <cell r="I159" t="str">
            <v>CON2004</v>
          </cell>
          <cell r="J159" t="str">
            <v>USD</v>
          </cell>
          <cell r="L159">
            <v>2008</v>
          </cell>
          <cell r="M159">
            <v>12</v>
          </cell>
        </row>
        <row r="160">
          <cell r="A160" t="str">
            <v>POWER</v>
          </cell>
          <cell r="B160" t="str">
            <v>BUDGETS</v>
          </cell>
          <cell r="D160">
            <v>600000</v>
          </cell>
          <cell r="E160" t="str">
            <v>P</v>
          </cell>
          <cell r="G160" t="str">
            <v>0004543</v>
          </cell>
          <cell r="I160" t="str">
            <v>CON2004</v>
          </cell>
          <cell r="J160" t="str">
            <v>USD</v>
          </cell>
          <cell r="L160">
            <v>2003</v>
          </cell>
          <cell r="M160">
            <v>12</v>
          </cell>
        </row>
        <row r="161">
          <cell r="A161" t="str">
            <v>POWER</v>
          </cell>
          <cell r="B161" t="str">
            <v>BUDGETS</v>
          </cell>
          <cell r="D161">
            <v>600000</v>
          </cell>
          <cell r="E161" t="str">
            <v>P</v>
          </cell>
          <cell r="G161" t="str">
            <v>0004543</v>
          </cell>
          <cell r="I161" t="str">
            <v>CON2004</v>
          </cell>
          <cell r="J161" t="str">
            <v>USD</v>
          </cell>
          <cell r="L161">
            <v>2004</v>
          </cell>
          <cell r="M161">
            <v>12</v>
          </cell>
        </row>
        <row r="162">
          <cell r="A162" t="str">
            <v>POWER</v>
          </cell>
          <cell r="B162" t="str">
            <v>BUDGETS</v>
          </cell>
          <cell r="D162">
            <v>600000</v>
          </cell>
          <cell r="E162" t="str">
            <v>P</v>
          </cell>
          <cell r="G162" t="str">
            <v>0004543</v>
          </cell>
          <cell r="I162" t="str">
            <v>CON2004</v>
          </cell>
          <cell r="J162" t="str">
            <v>USD</v>
          </cell>
          <cell r="L162">
            <v>2005</v>
          </cell>
          <cell r="M162">
            <v>12</v>
          </cell>
        </row>
        <row r="163">
          <cell r="A163" t="str">
            <v>POWER</v>
          </cell>
          <cell r="B163" t="str">
            <v>BUDGETS</v>
          </cell>
          <cell r="D163">
            <v>600000</v>
          </cell>
          <cell r="E163" t="str">
            <v>P</v>
          </cell>
          <cell r="G163" t="str">
            <v>0004543</v>
          </cell>
          <cell r="I163" t="str">
            <v>CON2004</v>
          </cell>
          <cell r="J163" t="str">
            <v>USD</v>
          </cell>
          <cell r="L163">
            <v>2006</v>
          </cell>
          <cell r="M163">
            <v>12</v>
          </cell>
        </row>
        <row r="164">
          <cell r="A164" t="str">
            <v>POWER</v>
          </cell>
          <cell r="B164" t="str">
            <v>BUDGETS</v>
          </cell>
          <cell r="D164">
            <v>600000</v>
          </cell>
          <cell r="E164" t="str">
            <v>P</v>
          </cell>
          <cell r="G164" t="str">
            <v>0004543</v>
          </cell>
          <cell r="I164" t="str">
            <v>CON2004</v>
          </cell>
          <cell r="J164" t="str">
            <v>USD</v>
          </cell>
          <cell r="L164">
            <v>2007</v>
          </cell>
          <cell r="M164">
            <v>12</v>
          </cell>
        </row>
        <row r="165">
          <cell r="A165" t="str">
            <v>POWER</v>
          </cell>
          <cell r="B165" t="str">
            <v>BUDGETS</v>
          </cell>
          <cell r="D165">
            <v>600000</v>
          </cell>
          <cell r="E165" t="str">
            <v>P</v>
          </cell>
          <cell r="G165" t="str">
            <v>0004543</v>
          </cell>
          <cell r="I165" t="str">
            <v>CON2004</v>
          </cell>
          <cell r="J165" t="str">
            <v>USD</v>
          </cell>
          <cell r="L165">
            <v>2008</v>
          </cell>
          <cell r="M165">
            <v>12</v>
          </cell>
        </row>
        <row r="166">
          <cell r="A166" t="str">
            <v>POWER</v>
          </cell>
          <cell r="B166" t="str">
            <v>BUDGETS</v>
          </cell>
          <cell r="D166">
            <v>600000</v>
          </cell>
          <cell r="E166" t="str">
            <v>P</v>
          </cell>
          <cell r="G166" t="str">
            <v>0004551</v>
          </cell>
          <cell r="I166" t="str">
            <v>CON2004</v>
          </cell>
          <cell r="J166" t="str">
            <v>USD</v>
          </cell>
          <cell r="L166">
            <v>2003</v>
          </cell>
          <cell r="M166">
            <v>12</v>
          </cell>
        </row>
        <row r="167">
          <cell r="A167" t="str">
            <v>POWER</v>
          </cell>
          <cell r="B167" t="str">
            <v>BUDGETS</v>
          </cell>
          <cell r="D167">
            <v>600000</v>
          </cell>
          <cell r="E167" t="str">
            <v>P</v>
          </cell>
          <cell r="G167" t="str">
            <v>0004551</v>
          </cell>
          <cell r="I167" t="str">
            <v>CON2004</v>
          </cell>
          <cell r="J167" t="str">
            <v>USD</v>
          </cell>
          <cell r="L167">
            <v>2004</v>
          </cell>
          <cell r="M167">
            <v>12</v>
          </cell>
        </row>
        <row r="168">
          <cell r="A168" t="str">
            <v>POWER</v>
          </cell>
          <cell r="B168" t="str">
            <v>BUDGETS</v>
          </cell>
          <cell r="D168">
            <v>600000</v>
          </cell>
          <cell r="E168" t="str">
            <v>P</v>
          </cell>
          <cell r="G168" t="str">
            <v>0004551</v>
          </cell>
          <cell r="I168" t="str">
            <v>CON2004</v>
          </cell>
          <cell r="J168" t="str">
            <v>USD</v>
          </cell>
          <cell r="L168">
            <v>2005</v>
          </cell>
          <cell r="M168">
            <v>12</v>
          </cell>
        </row>
        <row r="169">
          <cell r="A169" t="str">
            <v>POWER</v>
          </cell>
          <cell r="B169" t="str">
            <v>BUDGETS</v>
          </cell>
          <cell r="D169">
            <v>600000</v>
          </cell>
          <cell r="E169" t="str">
            <v>P</v>
          </cell>
          <cell r="G169" t="str">
            <v>0004551</v>
          </cell>
          <cell r="I169" t="str">
            <v>CON2004</v>
          </cell>
          <cell r="J169" t="str">
            <v>USD</v>
          </cell>
          <cell r="L169">
            <v>2006</v>
          </cell>
          <cell r="M169">
            <v>12</v>
          </cell>
        </row>
        <row r="170">
          <cell r="A170" t="str">
            <v>POWER</v>
          </cell>
          <cell r="B170" t="str">
            <v>BUDGETS</v>
          </cell>
          <cell r="D170">
            <v>600000</v>
          </cell>
          <cell r="E170" t="str">
            <v>P</v>
          </cell>
          <cell r="G170" t="str">
            <v>0004551</v>
          </cell>
          <cell r="I170" t="str">
            <v>CON2004</v>
          </cell>
          <cell r="J170" t="str">
            <v>USD</v>
          </cell>
          <cell r="L170">
            <v>2007</v>
          </cell>
          <cell r="M170">
            <v>12</v>
          </cell>
        </row>
        <row r="171">
          <cell r="A171" t="str">
            <v>POWER</v>
          </cell>
          <cell r="B171" t="str">
            <v>BUDGETS</v>
          </cell>
          <cell r="D171">
            <v>600000</v>
          </cell>
          <cell r="E171" t="str">
            <v>P</v>
          </cell>
          <cell r="G171" t="str">
            <v>0004551</v>
          </cell>
          <cell r="I171" t="str">
            <v>CON2004</v>
          </cell>
          <cell r="J171" t="str">
            <v>USD</v>
          </cell>
          <cell r="L171">
            <v>2008</v>
          </cell>
          <cell r="M171">
            <v>12</v>
          </cell>
        </row>
        <row r="172">
          <cell r="A172" t="str">
            <v>POWER</v>
          </cell>
          <cell r="B172" t="str">
            <v>BUDGETS</v>
          </cell>
          <cell r="D172">
            <v>600000</v>
          </cell>
          <cell r="E172" t="str">
            <v>P</v>
          </cell>
          <cell r="G172" t="str">
            <v>0004552</v>
          </cell>
          <cell r="I172" t="str">
            <v>CON2004</v>
          </cell>
          <cell r="J172" t="str">
            <v>USD</v>
          </cell>
          <cell r="L172">
            <v>2003</v>
          </cell>
          <cell r="M172">
            <v>12</v>
          </cell>
        </row>
        <row r="173">
          <cell r="A173" t="str">
            <v>POWER</v>
          </cell>
          <cell r="B173" t="str">
            <v>BUDGETS</v>
          </cell>
          <cell r="D173">
            <v>600000</v>
          </cell>
          <cell r="E173" t="str">
            <v>P</v>
          </cell>
          <cell r="G173" t="str">
            <v>0004552</v>
          </cell>
          <cell r="I173" t="str">
            <v>CON2004</v>
          </cell>
          <cell r="J173" t="str">
            <v>USD</v>
          </cell>
          <cell r="L173">
            <v>2004</v>
          </cell>
          <cell r="M173">
            <v>12</v>
          </cell>
        </row>
        <row r="174">
          <cell r="A174" t="str">
            <v>POWER</v>
          </cell>
          <cell r="B174" t="str">
            <v>BUDGETS</v>
          </cell>
          <cell r="D174">
            <v>600000</v>
          </cell>
          <cell r="E174" t="str">
            <v>P</v>
          </cell>
          <cell r="G174" t="str">
            <v>0004552</v>
          </cell>
          <cell r="I174" t="str">
            <v>CON2004</v>
          </cell>
          <cell r="J174" t="str">
            <v>USD</v>
          </cell>
          <cell r="L174">
            <v>2005</v>
          </cell>
          <cell r="M174">
            <v>12</v>
          </cell>
        </row>
        <row r="175">
          <cell r="A175" t="str">
            <v>POWER</v>
          </cell>
          <cell r="B175" t="str">
            <v>BUDGETS</v>
          </cell>
          <cell r="D175">
            <v>600000</v>
          </cell>
          <cell r="E175" t="str">
            <v>P</v>
          </cell>
          <cell r="G175" t="str">
            <v>0004552</v>
          </cell>
          <cell r="I175" t="str">
            <v>CON2004</v>
          </cell>
          <cell r="J175" t="str">
            <v>USD</v>
          </cell>
          <cell r="L175">
            <v>2006</v>
          </cell>
          <cell r="M175">
            <v>12</v>
          </cell>
        </row>
        <row r="176">
          <cell r="A176" t="str">
            <v>POWER</v>
          </cell>
          <cell r="B176" t="str">
            <v>BUDGETS</v>
          </cell>
          <cell r="D176">
            <v>600000</v>
          </cell>
          <cell r="E176" t="str">
            <v>P</v>
          </cell>
          <cell r="G176" t="str">
            <v>0004552</v>
          </cell>
          <cell r="I176" t="str">
            <v>CON2004</v>
          </cell>
          <cell r="J176" t="str">
            <v>USD</v>
          </cell>
          <cell r="L176">
            <v>2007</v>
          </cell>
          <cell r="M176">
            <v>12</v>
          </cell>
        </row>
        <row r="177">
          <cell r="A177" t="str">
            <v>POWER</v>
          </cell>
          <cell r="B177" t="str">
            <v>BUDGETS</v>
          </cell>
          <cell r="D177">
            <v>600000</v>
          </cell>
          <cell r="E177" t="str">
            <v>P</v>
          </cell>
          <cell r="G177" t="str">
            <v>0004552</v>
          </cell>
          <cell r="I177" t="str">
            <v>CON2004</v>
          </cell>
          <cell r="J177" t="str">
            <v>USD</v>
          </cell>
          <cell r="L177">
            <v>2008</v>
          </cell>
          <cell r="M177">
            <v>12</v>
          </cell>
        </row>
        <row r="178">
          <cell r="A178" t="str">
            <v>POWER</v>
          </cell>
          <cell r="B178" t="str">
            <v>BUDGETS</v>
          </cell>
          <cell r="D178">
            <v>600000</v>
          </cell>
          <cell r="E178" t="str">
            <v>P</v>
          </cell>
          <cell r="G178" t="str">
            <v>0004542</v>
          </cell>
          <cell r="I178" t="str">
            <v>CON2004</v>
          </cell>
          <cell r="J178" t="str">
            <v>USD</v>
          </cell>
          <cell r="L178">
            <v>2003</v>
          </cell>
          <cell r="M178">
            <v>12</v>
          </cell>
        </row>
        <row r="179">
          <cell r="A179" t="str">
            <v>POWER</v>
          </cell>
          <cell r="B179" t="str">
            <v>BUDGETS</v>
          </cell>
          <cell r="D179">
            <v>600000</v>
          </cell>
          <cell r="E179" t="str">
            <v>P</v>
          </cell>
          <cell r="G179" t="str">
            <v>0004542</v>
          </cell>
          <cell r="I179" t="str">
            <v>CON2004</v>
          </cell>
          <cell r="J179" t="str">
            <v>USD</v>
          </cell>
          <cell r="L179">
            <v>2004</v>
          </cell>
          <cell r="M179">
            <v>12</v>
          </cell>
        </row>
        <row r="180">
          <cell r="A180" t="str">
            <v>POWER</v>
          </cell>
          <cell r="B180" t="str">
            <v>BUDGETS</v>
          </cell>
          <cell r="D180">
            <v>600000</v>
          </cell>
          <cell r="E180" t="str">
            <v>P</v>
          </cell>
          <cell r="G180" t="str">
            <v>0004542</v>
          </cell>
          <cell r="I180" t="str">
            <v>CON2004</v>
          </cell>
          <cell r="J180" t="str">
            <v>USD</v>
          </cell>
          <cell r="L180">
            <v>2005</v>
          </cell>
          <cell r="M180">
            <v>12</v>
          </cell>
        </row>
        <row r="181">
          <cell r="A181" t="str">
            <v>POWER</v>
          </cell>
          <cell r="B181" t="str">
            <v>BUDGETS</v>
          </cell>
          <cell r="D181">
            <v>600000</v>
          </cell>
          <cell r="E181" t="str">
            <v>P</v>
          </cell>
          <cell r="G181" t="str">
            <v>0004542</v>
          </cell>
          <cell r="I181" t="str">
            <v>CON2004</v>
          </cell>
          <cell r="J181" t="str">
            <v>USD</v>
          </cell>
          <cell r="L181">
            <v>2006</v>
          </cell>
          <cell r="M181">
            <v>12</v>
          </cell>
        </row>
        <row r="182">
          <cell r="A182" t="str">
            <v>POWER</v>
          </cell>
          <cell r="B182" t="str">
            <v>BUDGETS</v>
          </cell>
          <cell r="D182">
            <v>600000</v>
          </cell>
          <cell r="E182" t="str">
            <v>P</v>
          </cell>
          <cell r="G182" t="str">
            <v>0004542</v>
          </cell>
          <cell r="I182" t="str">
            <v>CON2004</v>
          </cell>
          <cell r="J182" t="str">
            <v>USD</v>
          </cell>
          <cell r="L182">
            <v>2007</v>
          </cell>
          <cell r="M182">
            <v>12</v>
          </cell>
        </row>
        <row r="183">
          <cell r="A183" t="str">
            <v>POWER</v>
          </cell>
          <cell r="B183" t="str">
            <v>BUDGETS</v>
          </cell>
          <cell r="D183">
            <v>600000</v>
          </cell>
          <cell r="E183" t="str">
            <v>P</v>
          </cell>
          <cell r="G183" t="str">
            <v>0004542</v>
          </cell>
          <cell r="I183" t="str">
            <v>CON2004</v>
          </cell>
          <cell r="J183" t="str">
            <v>USD</v>
          </cell>
          <cell r="L183">
            <v>2008</v>
          </cell>
          <cell r="M183">
            <v>12</v>
          </cell>
        </row>
        <row r="184">
          <cell r="A184" t="str">
            <v>POWER</v>
          </cell>
          <cell r="B184" t="str">
            <v>BUDGETS</v>
          </cell>
          <cell r="D184">
            <v>600000</v>
          </cell>
          <cell r="E184" t="str">
            <v>P</v>
          </cell>
          <cell r="G184" t="str">
            <v>0004541</v>
          </cell>
          <cell r="I184" t="str">
            <v>CON2004</v>
          </cell>
          <cell r="J184" t="str">
            <v>USD</v>
          </cell>
          <cell r="L184">
            <v>2003</v>
          </cell>
          <cell r="M184">
            <v>12</v>
          </cell>
        </row>
        <row r="185">
          <cell r="A185" t="str">
            <v>POWER</v>
          </cell>
          <cell r="B185" t="str">
            <v>BUDGETS</v>
          </cell>
          <cell r="D185">
            <v>600000</v>
          </cell>
          <cell r="E185" t="str">
            <v>P</v>
          </cell>
          <cell r="G185" t="str">
            <v>0004541</v>
          </cell>
          <cell r="I185" t="str">
            <v>CON2004</v>
          </cell>
          <cell r="J185" t="str">
            <v>USD</v>
          </cell>
          <cell r="L185">
            <v>2004</v>
          </cell>
          <cell r="M185">
            <v>12</v>
          </cell>
        </row>
        <row r="186">
          <cell r="A186" t="str">
            <v>POWER</v>
          </cell>
          <cell r="B186" t="str">
            <v>BUDGETS</v>
          </cell>
          <cell r="D186">
            <v>600000</v>
          </cell>
          <cell r="E186" t="str">
            <v>P</v>
          </cell>
          <cell r="G186" t="str">
            <v>0004541</v>
          </cell>
          <cell r="I186" t="str">
            <v>CON2004</v>
          </cell>
          <cell r="J186" t="str">
            <v>USD</v>
          </cell>
          <cell r="L186">
            <v>2005</v>
          </cell>
          <cell r="M186">
            <v>12</v>
          </cell>
        </row>
        <row r="187">
          <cell r="A187" t="str">
            <v>POWER</v>
          </cell>
          <cell r="B187" t="str">
            <v>BUDGETS</v>
          </cell>
          <cell r="D187">
            <v>600000</v>
          </cell>
          <cell r="E187" t="str">
            <v>P</v>
          </cell>
          <cell r="G187" t="str">
            <v>0004541</v>
          </cell>
          <cell r="I187" t="str">
            <v>CON2004</v>
          </cell>
          <cell r="J187" t="str">
            <v>USD</v>
          </cell>
          <cell r="L187">
            <v>2006</v>
          </cell>
          <cell r="M187">
            <v>12</v>
          </cell>
        </row>
        <row r="188">
          <cell r="A188" t="str">
            <v>POWER</v>
          </cell>
          <cell r="B188" t="str">
            <v>BUDGETS</v>
          </cell>
          <cell r="D188">
            <v>600000</v>
          </cell>
          <cell r="E188" t="str">
            <v>P</v>
          </cell>
          <cell r="G188" t="str">
            <v>0004541</v>
          </cell>
          <cell r="I188" t="str">
            <v>CON2004</v>
          </cell>
          <cell r="J188" t="str">
            <v>USD</v>
          </cell>
          <cell r="L188">
            <v>2007</v>
          </cell>
          <cell r="M188">
            <v>12</v>
          </cell>
        </row>
        <row r="189">
          <cell r="A189" t="str">
            <v>POWER</v>
          </cell>
          <cell r="B189" t="str">
            <v>BUDGETS</v>
          </cell>
          <cell r="D189">
            <v>600000</v>
          </cell>
          <cell r="E189" t="str">
            <v>P</v>
          </cell>
          <cell r="G189" t="str">
            <v>0004541</v>
          </cell>
          <cell r="I189" t="str">
            <v>CON2004</v>
          </cell>
          <cell r="J189" t="str">
            <v>USD</v>
          </cell>
          <cell r="L189">
            <v>2008</v>
          </cell>
          <cell r="M189">
            <v>12</v>
          </cell>
        </row>
        <row r="190">
          <cell r="A190" t="str">
            <v>POWER</v>
          </cell>
          <cell r="B190" t="str">
            <v>BUDGETS</v>
          </cell>
          <cell r="D190">
            <v>600000</v>
          </cell>
          <cell r="E190" t="str">
            <v>P</v>
          </cell>
          <cell r="G190" t="str">
            <v>0004540</v>
          </cell>
          <cell r="I190" t="str">
            <v>CON2004</v>
          </cell>
          <cell r="J190" t="str">
            <v>USD</v>
          </cell>
          <cell r="L190">
            <v>2003</v>
          </cell>
          <cell r="M190">
            <v>12</v>
          </cell>
        </row>
        <row r="191">
          <cell r="A191" t="str">
            <v>POWER</v>
          </cell>
          <cell r="B191" t="str">
            <v>BUDGETS</v>
          </cell>
          <cell r="D191">
            <v>600000</v>
          </cell>
          <cell r="E191" t="str">
            <v>P</v>
          </cell>
          <cell r="G191" t="str">
            <v>0004540</v>
          </cell>
          <cell r="I191" t="str">
            <v>CON2004</v>
          </cell>
          <cell r="J191" t="str">
            <v>USD</v>
          </cell>
          <cell r="L191">
            <v>2004</v>
          </cell>
          <cell r="M191">
            <v>12</v>
          </cell>
        </row>
        <row r="192">
          <cell r="A192" t="str">
            <v>POWER</v>
          </cell>
          <cell r="B192" t="str">
            <v>BUDGETS</v>
          </cell>
          <cell r="D192">
            <v>600000</v>
          </cell>
          <cell r="E192" t="str">
            <v>P</v>
          </cell>
          <cell r="G192" t="str">
            <v>0004540</v>
          </cell>
          <cell r="I192" t="str">
            <v>CON2004</v>
          </cell>
          <cell r="J192" t="str">
            <v>USD</v>
          </cell>
          <cell r="L192">
            <v>2005</v>
          </cell>
          <cell r="M192">
            <v>12</v>
          </cell>
        </row>
        <row r="193">
          <cell r="A193" t="str">
            <v>POWER</v>
          </cell>
          <cell r="B193" t="str">
            <v>BUDGETS</v>
          </cell>
          <cell r="D193">
            <v>600000</v>
          </cell>
          <cell r="E193" t="str">
            <v>P</v>
          </cell>
          <cell r="G193" t="str">
            <v>0004540</v>
          </cell>
          <cell r="I193" t="str">
            <v>CON2004</v>
          </cell>
          <cell r="J193" t="str">
            <v>USD</v>
          </cell>
          <cell r="L193">
            <v>2006</v>
          </cell>
          <cell r="M193">
            <v>12</v>
          </cell>
        </row>
        <row r="194">
          <cell r="A194" t="str">
            <v>POWER</v>
          </cell>
          <cell r="B194" t="str">
            <v>BUDGETS</v>
          </cell>
          <cell r="D194">
            <v>600000</v>
          </cell>
          <cell r="E194" t="str">
            <v>P</v>
          </cell>
          <cell r="G194" t="str">
            <v>0004540</v>
          </cell>
          <cell r="I194" t="str">
            <v>CON2004</v>
          </cell>
          <cell r="J194" t="str">
            <v>USD</v>
          </cell>
          <cell r="L194">
            <v>2007</v>
          </cell>
          <cell r="M194">
            <v>12</v>
          </cell>
        </row>
        <row r="195">
          <cell r="A195" t="str">
            <v>POWER</v>
          </cell>
          <cell r="B195" t="str">
            <v>BUDGETS</v>
          </cell>
          <cell r="D195">
            <v>600000</v>
          </cell>
          <cell r="E195" t="str">
            <v>P</v>
          </cell>
          <cell r="G195" t="str">
            <v>0004540</v>
          </cell>
          <cell r="I195" t="str">
            <v>CON2004</v>
          </cell>
          <cell r="J195" t="str">
            <v>USD</v>
          </cell>
          <cell r="L195">
            <v>2008</v>
          </cell>
          <cell r="M195">
            <v>12</v>
          </cell>
        </row>
        <row r="196">
          <cell r="A196" t="str">
            <v>POWER</v>
          </cell>
          <cell r="B196" t="str">
            <v>BUDGETS</v>
          </cell>
          <cell r="D196">
            <v>600000</v>
          </cell>
          <cell r="E196" t="str">
            <v>P</v>
          </cell>
          <cell r="G196" t="str">
            <v>0004539</v>
          </cell>
          <cell r="I196" t="str">
            <v>CON2004</v>
          </cell>
          <cell r="J196" t="str">
            <v>USD</v>
          </cell>
          <cell r="L196">
            <v>2003</v>
          </cell>
          <cell r="M196">
            <v>12</v>
          </cell>
        </row>
        <row r="197">
          <cell r="A197" t="str">
            <v>POWER</v>
          </cell>
          <cell r="B197" t="str">
            <v>BUDGETS</v>
          </cell>
          <cell r="D197">
            <v>600000</v>
          </cell>
          <cell r="E197" t="str">
            <v>P</v>
          </cell>
          <cell r="G197" t="str">
            <v>0004539</v>
          </cell>
          <cell r="I197" t="str">
            <v>CON2004</v>
          </cell>
          <cell r="J197" t="str">
            <v>USD</v>
          </cell>
          <cell r="L197">
            <v>2004</v>
          </cell>
          <cell r="M197">
            <v>12</v>
          </cell>
        </row>
        <row r="198">
          <cell r="A198" t="str">
            <v>POWER</v>
          </cell>
          <cell r="B198" t="str">
            <v>BUDGETS</v>
          </cell>
          <cell r="D198">
            <v>600000</v>
          </cell>
          <cell r="E198" t="str">
            <v>P</v>
          </cell>
          <cell r="G198" t="str">
            <v>0004539</v>
          </cell>
          <cell r="I198" t="str">
            <v>CON2004</v>
          </cell>
          <cell r="J198" t="str">
            <v>USD</v>
          </cell>
          <cell r="L198">
            <v>2005</v>
          </cell>
          <cell r="M198">
            <v>12</v>
          </cell>
        </row>
        <row r="199">
          <cell r="A199" t="str">
            <v>POWER</v>
          </cell>
          <cell r="B199" t="str">
            <v>BUDGETS</v>
          </cell>
          <cell r="D199">
            <v>600000</v>
          </cell>
          <cell r="E199" t="str">
            <v>P</v>
          </cell>
          <cell r="G199" t="str">
            <v>0004539</v>
          </cell>
          <cell r="I199" t="str">
            <v>CON2004</v>
          </cell>
          <cell r="J199" t="str">
            <v>USD</v>
          </cell>
          <cell r="L199">
            <v>2006</v>
          </cell>
          <cell r="M199">
            <v>12</v>
          </cell>
        </row>
        <row r="200">
          <cell r="A200" t="str">
            <v>POWER</v>
          </cell>
          <cell r="B200" t="str">
            <v>BUDGETS</v>
          </cell>
          <cell r="D200">
            <v>600000</v>
          </cell>
          <cell r="E200" t="str">
            <v>P</v>
          </cell>
          <cell r="G200" t="str">
            <v>0004539</v>
          </cell>
          <cell r="I200" t="str">
            <v>CON2004</v>
          </cell>
          <cell r="J200" t="str">
            <v>USD</v>
          </cell>
          <cell r="L200">
            <v>2007</v>
          </cell>
          <cell r="M200">
            <v>12</v>
          </cell>
        </row>
        <row r="201">
          <cell r="A201" t="str">
            <v>POWER</v>
          </cell>
          <cell r="B201" t="str">
            <v>BUDGETS</v>
          </cell>
          <cell r="D201">
            <v>600000</v>
          </cell>
          <cell r="E201" t="str">
            <v>P</v>
          </cell>
          <cell r="G201" t="str">
            <v>0004539</v>
          </cell>
          <cell r="I201" t="str">
            <v>CON2004</v>
          </cell>
          <cell r="J201" t="str">
            <v>USD</v>
          </cell>
          <cell r="L201">
            <v>2008</v>
          </cell>
          <cell r="M201">
            <v>12</v>
          </cell>
        </row>
        <row r="202">
          <cell r="A202" t="str">
            <v>POWER</v>
          </cell>
          <cell r="B202" t="str">
            <v>BUDGETS</v>
          </cell>
          <cell r="D202">
            <v>600000</v>
          </cell>
          <cell r="E202" t="str">
            <v>P</v>
          </cell>
          <cell r="G202" t="str">
            <v>0004538</v>
          </cell>
          <cell r="I202" t="str">
            <v>CON2004</v>
          </cell>
          <cell r="J202" t="str">
            <v>USD</v>
          </cell>
          <cell r="L202">
            <v>2003</v>
          </cell>
          <cell r="M202">
            <v>12</v>
          </cell>
        </row>
        <row r="203">
          <cell r="A203" t="str">
            <v>POWER</v>
          </cell>
          <cell r="B203" t="str">
            <v>BUDGETS</v>
          </cell>
          <cell r="D203">
            <v>600000</v>
          </cell>
          <cell r="E203" t="str">
            <v>P</v>
          </cell>
          <cell r="G203" t="str">
            <v>0004538</v>
          </cell>
          <cell r="I203" t="str">
            <v>CON2004</v>
          </cell>
          <cell r="J203" t="str">
            <v>USD</v>
          </cell>
          <cell r="L203">
            <v>2004</v>
          </cell>
          <cell r="M203">
            <v>12</v>
          </cell>
        </row>
        <row r="204">
          <cell r="A204" t="str">
            <v>POWER</v>
          </cell>
          <cell r="B204" t="str">
            <v>BUDGETS</v>
          </cell>
          <cell r="D204">
            <v>600000</v>
          </cell>
          <cell r="E204" t="str">
            <v>P</v>
          </cell>
          <cell r="G204" t="str">
            <v>0004538</v>
          </cell>
          <cell r="I204" t="str">
            <v>CON2004</v>
          </cell>
          <cell r="J204" t="str">
            <v>USD</v>
          </cell>
          <cell r="L204">
            <v>2005</v>
          </cell>
          <cell r="M204">
            <v>12</v>
          </cell>
        </row>
        <row r="205">
          <cell r="A205" t="str">
            <v>POWER</v>
          </cell>
          <cell r="B205" t="str">
            <v>BUDGETS</v>
          </cell>
          <cell r="D205">
            <v>600000</v>
          </cell>
          <cell r="E205" t="str">
            <v>P</v>
          </cell>
          <cell r="G205" t="str">
            <v>0004538</v>
          </cell>
          <cell r="I205" t="str">
            <v>CON2004</v>
          </cell>
          <cell r="J205" t="str">
            <v>USD</v>
          </cell>
          <cell r="L205">
            <v>2006</v>
          </cell>
          <cell r="M205">
            <v>12</v>
          </cell>
        </row>
        <row r="206">
          <cell r="A206" t="str">
            <v>POWER</v>
          </cell>
          <cell r="B206" t="str">
            <v>BUDGETS</v>
          </cell>
          <cell r="D206">
            <v>600000</v>
          </cell>
          <cell r="E206" t="str">
            <v>P</v>
          </cell>
          <cell r="G206" t="str">
            <v>0004538</v>
          </cell>
          <cell r="I206" t="str">
            <v>CON2004</v>
          </cell>
          <cell r="J206" t="str">
            <v>USD</v>
          </cell>
          <cell r="L206">
            <v>2007</v>
          </cell>
          <cell r="M206">
            <v>12</v>
          </cell>
        </row>
        <row r="207">
          <cell r="A207" t="str">
            <v>POWER</v>
          </cell>
          <cell r="B207" t="str">
            <v>BUDGETS</v>
          </cell>
          <cell r="D207">
            <v>600000</v>
          </cell>
          <cell r="E207" t="str">
            <v>P</v>
          </cell>
          <cell r="G207" t="str">
            <v>0004538</v>
          </cell>
          <cell r="I207" t="str">
            <v>CON2004</v>
          </cell>
          <cell r="J207" t="str">
            <v>USD</v>
          </cell>
          <cell r="L207">
            <v>2008</v>
          </cell>
          <cell r="M207">
            <v>12</v>
          </cell>
        </row>
        <row r="208">
          <cell r="A208" t="str">
            <v>POWER</v>
          </cell>
          <cell r="B208" t="str">
            <v>BUDGETS</v>
          </cell>
          <cell r="D208">
            <v>600000</v>
          </cell>
          <cell r="E208" t="str">
            <v>P</v>
          </cell>
          <cell r="G208" t="str">
            <v>0004537</v>
          </cell>
          <cell r="I208" t="str">
            <v>CON2004</v>
          </cell>
          <cell r="J208" t="str">
            <v>USD</v>
          </cell>
          <cell r="L208">
            <v>2003</v>
          </cell>
          <cell r="M208">
            <v>12</v>
          </cell>
        </row>
        <row r="209">
          <cell r="A209" t="str">
            <v>POWER</v>
          </cell>
          <cell r="B209" t="str">
            <v>BUDGETS</v>
          </cell>
          <cell r="D209">
            <v>600000</v>
          </cell>
          <cell r="E209" t="str">
            <v>P</v>
          </cell>
          <cell r="G209" t="str">
            <v>0004537</v>
          </cell>
          <cell r="I209" t="str">
            <v>CON2004</v>
          </cell>
          <cell r="J209" t="str">
            <v>USD</v>
          </cell>
          <cell r="L209">
            <v>2004</v>
          </cell>
          <cell r="M209">
            <v>12</v>
          </cell>
        </row>
        <row r="210">
          <cell r="A210" t="str">
            <v>POWER</v>
          </cell>
          <cell r="B210" t="str">
            <v>BUDGETS</v>
          </cell>
          <cell r="D210">
            <v>600000</v>
          </cell>
          <cell r="E210" t="str">
            <v>P</v>
          </cell>
          <cell r="G210" t="str">
            <v>0004537</v>
          </cell>
          <cell r="I210" t="str">
            <v>CON2004</v>
          </cell>
          <cell r="J210" t="str">
            <v>USD</v>
          </cell>
          <cell r="L210">
            <v>2005</v>
          </cell>
          <cell r="M210">
            <v>12</v>
          </cell>
        </row>
        <row r="211">
          <cell r="A211" t="str">
            <v>POWER</v>
          </cell>
          <cell r="B211" t="str">
            <v>BUDGETS</v>
          </cell>
          <cell r="D211">
            <v>600000</v>
          </cell>
          <cell r="E211" t="str">
            <v>P</v>
          </cell>
          <cell r="G211" t="str">
            <v>0004537</v>
          </cell>
          <cell r="I211" t="str">
            <v>CON2004</v>
          </cell>
          <cell r="J211" t="str">
            <v>USD</v>
          </cell>
          <cell r="L211">
            <v>2006</v>
          </cell>
          <cell r="M211">
            <v>12</v>
          </cell>
        </row>
        <row r="212">
          <cell r="A212" t="str">
            <v>POWER</v>
          </cell>
          <cell r="B212" t="str">
            <v>BUDGETS</v>
          </cell>
          <cell r="D212">
            <v>600000</v>
          </cell>
          <cell r="E212" t="str">
            <v>P</v>
          </cell>
          <cell r="G212" t="str">
            <v>0004537</v>
          </cell>
          <cell r="I212" t="str">
            <v>CON2004</v>
          </cell>
          <cell r="J212" t="str">
            <v>USD</v>
          </cell>
          <cell r="L212">
            <v>2007</v>
          </cell>
          <cell r="M212">
            <v>12</v>
          </cell>
        </row>
        <row r="213">
          <cell r="A213" t="str">
            <v>POWER</v>
          </cell>
          <cell r="B213" t="str">
            <v>BUDGETS</v>
          </cell>
          <cell r="D213">
            <v>600000</v>
          </cell>
          <cell r="E213" t="str">
            <v>P</v>
          </cell>
          <cell r="G213" t="str">
            <v>0004537</v>
          </cell>
          <cell r="I213" t="str">
            <v>CON2004</v>
          </cell>
          <cell r="J213" t="str">
            <v>USD</v>
          </cell>
          <cell r="L213">
            <v>2008</v>
          </cell>
          <cell r="M213">
            <v>12</v>
          </cell>
        </row>
        <row r="214">
          <cell r="A214" t="str">
            <v>POWER</v>
          </cell>
          <cell r="B214" t="str">
            <v>BUDGETS</v>
          </cell>
          <cell r="D214">
            <v>600000</v>
          </cell>
          <cell r="E214" t="str">
            <v>P</v>
          </cell>
          <cell r="G214" t="str">
            <v>0004536</v>
          </cell>
          <cell r="I214" t="str">
            <v>CON2004</v>
          </cell>
          <cell r="J214" t="str">
            <v>USD</v>
          </cell>
          <cell r="L214">
            <v>2003</v>
          </cell>
          <cell r="M214">
            <v>12</v>
          </cell>
        </row>
        <row r="215">
          <cell r="A215" t="str">
            <v>POWER</v>
          </cell>
          <cell r="B215" t="str">
            <v>BUDGETS</v>
          </cell>
          <cell r="D215">
            <v>600000</v>
          </cell>
          <cell r="E215" t="str">
            <v>P</v>
          </cell>
          <cell r="G215" t="str">
            <v>0004536</v>
          </cell>
          <cell r="I215" t="str">
            <v>CON2004</v>
          </cell>
          <cell r="J215" t="str">
            <v>USD</v>
          </cell>
          <cell r="L215">
            <v>2004</v>
          </cell>
          <cell r="M215">
            <v>12</v>
          </cell>
        </row>
        <row r="216">
          <cell r="A216" t="str">
            <v>POWER</v>
          </cell>
          <cell r="B216" t="str">
            <v>BUDGETS</v>
          </cell>
          <cell r="D216">
            <v>600000</v>
          </cell>
          <cell r="E216" t="str">
            <v>P</v>
          </cell>
          <cell r="G216" t="str">
            <v>0004536</v>
          </cell>
          <cell r="I216" t="str">
            <v>CON2004</v>
          </cell>
          <cell r="J216" t="str">
            <v>USD</v>
          </cell>
          <cell r="L216">
            <v>2005</v>
          </cell>
          <cell r="M216">
            <v>12</v>
          </cell>
        </row>
        <row r="217">
          <cell r="A217" t="str">
            <v>POWER</v>
          </cell>
          <cell r="B217" t="str">
            <v>BUDGETS</v>
          </cell>
          <cell r="D217">
            <v>600000</v>
          </cell>
          <cell r="E217" t="str">
            <v>P</v>
          </cell>
          <cell r="G217" t="str">
            <v>0004536</v>
          </cell>
          <cell r="I217" t="str">
            <v>CON2004</v>
          </cell>
          <cell r="J217" t="str">
            <v>USD</v>
          </cell>
          <cell r="L217">
            <v>2006</v>
          </cell>
          <cell r="M217">
            <v>12</v>
          </cell>
        </row>
        <row r="218">
          <cell r="A218" t="str">
            <v>POWER</v>
          </cell>
          <cell r="B218" t="str">
            <v>BUDGETS</v>
          </cell>
          <cell r="D218">
            <v>600000</v>
          </cell>
          <cell r="E218" t="str">
            <v>P</v>
          </cell>
          <cell r="G218" t="str">
            <v>0004536</v>
          </cell>
          <cell r="I218" t="str">
            <v>CON2004</v>
          </cell>
          <cell r="J218" t="str">
            <v>USD</v>
          </cell>
          <cell r="L218">
            <v>2007</v>
          </cell>
          <cell r="M218">
            <v>12</v>
          </cell>
        </row>
        <row r="219">
          <cell r="A219" t="str">
            <v>POWER</v>
          </cell>
          <cell r="B219" t="str">
            <v>BUDGETS</v>
          </cell>
          <cell r="D219">
            <v>600000</v>
          </cell>
          <cell r="E219" t="str">
            <v>P</v>
          </cell>
          <cell r="G219" t="str">
            <v>0004536</v>
          </cell>
          <cell r="I219" t="str">
            <v>CON2004</v>
          </cell>
          <cell r="J219" t="str">
            <v>USD</v>
          </cell>
          <cell r="L219">
            <v>2008</v>
          </cell>
          <cell r="M219">
            <v>12</v>
          </cell>
        </row>
        <row r="220">
          <cell r="A220" t="str">
            <v>POWER</v>
          </cell>
          <cell r="B220" t="str">
            <v>BUDGETS</v>
          </cell>
          <cell r="D220">
            <v>600000</v>
          </cell>
          <cell r="E220" t="str">
            <v>P</v>
          </cell>
          <cell r="G220" t="str">
            <v>0004535</v>
          </cell>
          <cell r="I220" t="str">
            <v>CON2004</v>
          </cell>
          <cell r="J220" t="str">
            <v>USD</v>
          </cell>
          <cell r="L220">
            <v>2003</v>
          </cell>
          <cell r="M220">
            <v>12</v>
          </cell>
        </row>
        <row r="221">
          <cell r="A221" t="str">
            <v>POWER</v>
          </cell>
          <cell r="B221" t="str">
            <v>BUDGETS</v>
          </cell>
          <cell r="D221">
            <v>600000</v>
          </cell>
          <cell r="E221" t="str">
            <v>P</v>
          </cell>
          <cell r="G221" t="str">
            <v>0004535</v>
          </cell>
          <cell r="I221" t="str">
            <v>CON2004</v>
          </cell>
          <cell r="J221" t="str">
            <v>USD</v>
          </cell>
          <cell r="L221">
            <v>2004</v>
          </cell>
          <cell r="M221">
            <v>12</v>
          </cell>
        </row>
        <row r="222">
          <cell r="A222" t="str">
            <v>POWER</v>
          </cell>
          <cell r="B222" t="str">
            <v>BUDGETS</v>
          </cell>
          <cell r="D222">
            <v>600000</v>
          </cell>
          <cell r="E222" t="str">
            <v>P</v>
          </cell>
          <cell r="G222" t="str">
            <v>0004535</v>
          </cell>
          <cell r="I222" t="str">
            <v>CON2004</v>
          </cell>
          <cell r="J222" t="str">
            <v>USD</v>
          </cell>
          <cell r="L222">
            <v>2005</v>
          </cell>
          <cell r="M222">
            <v>12</v>
          </cell>
        </row>
        <row r="223">
          <cell r="A223" t="str">
            <v>POWER</v>
          </cell>
          <cell r="B223" t="str">
            <v>BUDGETS</v>
          </cell>
          <cell r="D223">
            <v>600000</v>
          </cell>
          <cell r="E223" t="str">
            <v>P</v>
          </cell>
          <cell r="G223" t="str">
            <v>0004535</v>
          </cell>
          <cell r="I223" t="str">
            <v>CON2004</v>
          </cell>
          <cell r="J223" t="str">
            <v>USD</v>
          </cell>
          <cell r="L223">
            <v>2006</v>
          </cell>
          <cell r="M223">
            <v>12</v>
          </cell>
        </row>
        <row r="224">
          <cell r="A224" t="str">
            <v>POWER</v>
          </cell>
          <cell r="B224" t="str">
            <v>BUDGETS</v>
          </cell>
          <cell r="D224">
            <v>600000</v>
          </cell>
          <cell r="E224" t="str">
            <v>P</v>
          </cell>
          <cell r="G224" t="str">
            <v>0004535</v>
          </cell>
          <cell r="I224" t="str">
            <v>CON2004</v>
          </cell>
          <cell r="J224" t="str">
            <v>USD</v>
          </cell>
          <cell r="L224">
            <v>2007</v>
          </cell>
          <cell r="M224">
            <v>12</v>
          </cell>
        </row>
        <row r="225">
          <cell r="A225" t="str">
            <v>POWER</v>
          </cell>
          <cell r="B225" t="str">
            <v>BUDGETS</v>
          </cell>
          <cell r="D225">
            <v>600000</v>
          </cell>
          <cell r="E225" t="str">
            <v>P</v>
          </cell>
          <cell r="G225" t="str">
            <v>0004535</v>
          </cell>
          <cell r="I225" t="str">
            <v>CON2004</v>
          </cell>
          <cell r="J225" t="str">
            <v>USD</v>
          </cell>
          <cell r="L225">
            <v>2008</v>
          </cell>
          <cell r="M225">
            <v>12</v>
          </cell>
        </row>
        <row r="226">
          <cell r="A226" t="str">
            <v>POWER</v>
          </cell>
          <cell r="B226" t="str">
            <v>BUDGETS</v>
          </cell>
          <cell r="D226">
            <v>600000</v>
          </cell>
          <cell r="E226" t="str">
            <v>P</v>
          </cell>
          <cell r="G226" t="str">
            <v>0004571</v>
          </cell>
          <cell r="I226" t="str">
            <v>CON2004</v>
          </cell>
          <cell r="J226" t="str">
            <v>USD</v>
          </cell>
          <cell r="L226">
            <v>2003</v>
          </cell>
          <cell r="M226">
            <v>12</v>
          </cell>
        </row>
        <row r="227">
          <cell r="A227" t="str">
            <v>POWER</v>
          </cell>
          <cell r="B227" t="str">
            <v>BUDGETS</v>
          </cell>
          <cell r="D227">
            <v>600000</v>
          </cell>
          <cell r="E227" t="str">
            <v>P</v>
          </cell>
          <cell r="G227" t="str">
            <v>0004571</v>
          </cell>
          <cell r="I227" t="str">
            <v>CON2004</v>
          </cell>
          <cell r="J227" t="str">
            <v>USD</v>
          </cell>
          <cell r="L227">
            <v>2004</v>
          </cell>
          <cell r="M227">
            <v>12</v>
          </cell>
        </row>
        <row r="228">
          <cell r="A228" t="str">
            <v>POWER</v>
          </cell>
          <cell r="B228" t="str">
            <v>BUDGETS</v>
          </cell>
          <cell r="D228">
            <v>600000</v>
          </cell>
          <cell r="E228" t="str">
            <v>P</v>
          </cell>
          <cell r="G228" t="str">
            <v>0004571</v>
          </cell>
          <cell r="I228" t="str">
            <v>CON2004</v>
          </cell>
          <cell r="J228" t="str">
            <v>USD</v>
          </cell>
          <cell r="L228">
            <v>2005</v>
          </cell>
          <cell r="M228">
            <v>12</v>
          </cell>
        </row>
        <row r="229">
          <cell r="A229" t="str">
            <v>POWER</v>
          </cell>
          <cell r="B229" t="str">
            <v>BUDGETS</v>
          </cell>
          <cell r="D229">
            <v>600000</v>
          </cell>
          <cell r="E229" t="str">
            <v>P</v>
          </cell>
          <cell r="G229" t="str">
            <v>0004571</v>
          </cell>
          <cell r="I229" t="str">
            <v>CON2004</v>
          </cell>
          <cell r="J229" t="str">
            <v>USD</v>
          </cell>
          <cell r="L229">
            <v>2006</v>
          </cell>
          <cell r="M229">
            <v>12</v>
          </cell>
        </row>
        <row r="230">
          <cell r="A230" t="str">
            <v>POWER</v>
          </cell>
          <cell r="B230" t="str">
            <v>BUDGETS</v>
          </cell>
          <cell r="D230">
            <v>600000</v>
          </cell>
          <cell r="E230" t="str">
            <v>P</v>
          </cell>
          <cell r="G230" t="str">
            <v>0004571</v>
          </cell>
          <cell r="I230" t="str">
            <v>CON2004</v>
          </cell>
          <cell r="J230" t="str">
            <v>USD</v>
          </cell>
          <cell r="L230">
            <v>2007</v>
          </cell>
          <cell r="M230">
            <v>12</v>
          </cell>
        </row>
        <row r="231">
          <cell r="A231" t="str">
            <v>POWER</v>
          </cell>
          <cell r="B231" t="str">
            <v>BUDGETS</v>
          </cell>
          <cell r="D231">
            <v>600000</v>
          </cell>
          <cell r="E231" t="str">
            <v>P</v>
          </cell>
          <cell r="G231" t="str">
            <v>0004571</v>
          </cell>
          <cell r="I231" t="str">
            <v>CON2004</v>
          </cell>
          <cell r="J231" t="str">
            <v>USD</v>
          </cell>
          <cell r="L231">
            <v>2008</v>
          </cell>
          <cell r="M231">
            <v>12</v>
          </cell>
        </row>
        <row r="232">
          <cell r="A232" t="str">
            <v>POWER</v>
          </cell>
          <cell r="B232" t="str">
            <v>BUDGETS</v>
          </cell>
          <cell r="D232">
            <v>600000</v>
          </cell>
          <cell r="E232" t="str">
            <v>P</v>
          </cell>
          <cell r="G232" t="str">
            <v>0001094</v>
          </cell>
          <cell r="I232" t="str">
            <v>CON2004</v>
          </cell>
          <cell r="J232" t="str">
            <v>USD</v>
          </cell>
          <cell r="L232">
            <v>2003</v>
          </cell>
          <cell r="M232">
            <v>12</v>
          </cell>
        </row>
        <row r="233">
          <cell r="A233" t="str">
            <v>POWER</v>
          </cell>
          <cell r="B233" t="str">
            <v>BUDGETS</v>
          </cell>
          <cell r="D233">
            <v>600000</v>
          </cell>
          <cell r="E233" t="str">
            <v>P</v>
          </cell>
          <cell r="G233" t="str">
            <v>0001094</v>
          </cell>
          <cell r="I233" t="str">
            <v>CON2004</v>
          </cell>
          <cell r="J233" t="str">
            <v>USD</v>
          </cell>
          <cell r="L233">
            <v>2004</v>
          </cell>
          <cell r="M233">
            <v>12</v>
          </cell>
        </row>
        <row r="234">
          <cell r="A234" t="str">
            <v>POWER</v>
          </cell>
          <cell r="B234" t="str">
            <v>BUDGETS</v>
          </cell>
          <cell r="D234">
            <v>600000</v>
          </cell>
          <cell r="E234" t="str">
            <v>P</v>
          </cell>
          <cell r="G234" t="str">
            <v>0001094</v>
          </cell>
          <cell r="I234" t="str">
            <v>CON2004</v>
          </cell>
          <cell r="J234" t="str">
            <v>USD</v>
          </cell>
          <cell r="L234">
            <v>2005</v>
          </cell>
          <cell r="M234">
            <v>12</v>
          </cell>
        </row>
        <row r="235">
          <cell r="A235" t="str">
            <v>POWER</v>
          </cell>
          <cell r="B235" t="str">
            <v>BUDGETS</v>
          </cell>
          <cell r="D235">
            <v>600000</v>
          </cell>
          <cell r="E235" t="str">
            <v>P</v>
          </cell>
          <cell r="G235" t="str">
            <v>0001094</v>
          </cell>
          <cell r="I235" t="str">
            <v>CON2004</v>
          </cell>
          <cell r="J235" t="str">
            <v>USD</v>
          </cell>
          <cell r="L235">
            <v>2006</v>
          </cell>
          <cell r="M235">
            <v>12</v>
          </cell>
        </row>
        <row r="236">
          <cell r="A236" t="str">
            <v>POWER</v>
          </cell>
          <cell r="B236" t="str">
            <v>BUDGETS</v>
          </cell>
          <cell r="D236">
            <v>600000</v>
          </cell>
          <cell r="E236" t="str">
            <v>P</v>
          </cell>
          <cell r="G236" t="str">
            <v>0001094</v>
          </cell>
          <cell r="I236" t="str">
            <v>CON2004</v>
          </cell>
          <cell r="J236" t="str">
            <v>USD</v>
          </cell>
          <cell r="L236">
            <v>2007</v>
          </cell>
          <cell r="M236">
            <v>12</v>
          </cell>
        </row>
        <row r="237">
          <cell r="A237" t="str">
            <v>POWER</v>
          </cell>
          <cell r="B237" t="str">
            <v>BUDGETS</v>
          </cell>
          <cell r="D237">
            <v>600000</v>
          </cell>
          <cell r="E237" t="str">
            <v>P</v>
          </cell>
          <cell r="G237" t="str">
            <v>0001094</v>
          </cell>
          <cell r="I237" t="str">
            <v>CON2004</v>
          </cell>
          <cell r="J237" t="str">
            <v>USD</v>
          </cell>
          <cell r="L237">
            <v>2008</v>
          </cell>
          <cell r="M237">
            <v>12</v>
          </cell>
        </row>
        <row r="238">
          <cell r="A238" t="str">
            <v>POWER</v>
          </cell>
          <cell r="B238" t="str">
            <v>BUDGETS</v>
          </cell>
          <cell r="D238">
            <v>600000</v>
          </cell>
          <cell r="E238" t="str">
            <v>P</v>
          </cell>
          <cell r="G238" t="str">
            <v>0001096</v>
          </cell>
          <cell r="I238" t="str">
            <v>CON2004</v>
          </cell>
          <cell r="J238" t="str">
            <v>USD</v>
          </cell>
          <cell r="L238">
            <v>2003</v>
          </cell>
          <cell r="M238">
            <v>12</v>
          </cell>
        </row>
        <row r="239">
          <cell r="A239" t="str">
            <v>POWER</v>
          </cell>
          <cell r="B239" t="str">
            <v>BUDGETS</v>
          </cell>
          <cell r="D239">
            <v>600000</v>
          </cell>
          <cell r="E239" t="str">
            <v>P</v>
          </cell>
          <cell r="G239" t="str">
            <v>0001096</v>
          </cell>
          <cell r="I239" t="str">
            <v>CON2004</v>
          </cell>
          <cell r="J239" t="str">
            <v>USD</v>
          </cell>
          <cell r="L239">
            <v>2004</v>
          </cell>
          <cell r="M239">
            <v>12</v>
          </cell>
        </row>
        <row r="240">
          <cell r="A240" t="str">
            <v>POWER</v>
          </cell>
          <cell r="B240" t="str">
            <v>BUDGETS</v>
          </cell>
          <cell r="D240">
            <v>600000</v>
          </cell>
          <cell r="E240" t="str">
            <v>P</v>
          </cell>
          <cell r="G240" t="str">
            <v>0001096</v>
          </cell>
          <cell r="I240" t="str">
            <v>CON2004</v>
          </cell>
          <cell r="J240" t="str">
            <v>USD</v>
          </cell>
          <cell r="L240">
            <v>2005</v>
          </cell>
          <cell r="M240">
            <v>12</v>
          </cell>
        </row>
        <row r="241">
          <cell r="A241" t="str">
            <v>POWER</v>
          </cell>
          <cell r="B241" t="str">
            <v>BUDGETS</v>
          </cell>
          <cell r="D241">
            <v>600000</v>
          </cell>
          <cell r="E241" t="str">
            <v>P</v>
          </cell>
          <cell r="G241" t="str">
            <v>0001096</v>
          </cell>
          <cell r="I241" t="str">
            <v>CON2004</v>
          </cell>
          <cell r="J241" t="str">
            <v>USD</v>
          </cell>
          <cell r="L241">
            <v>2006</v>
          </cell>
          <cell r="M241">
            <v>12</v>
          </cell>
        </row>
        <row r="242">
          <cell r="A242" t="str">
            <v>POWER</v>
          </cell>
          <cell r="B242" t="str">
            <v>BUDGETS</v>
          </cell>
          <cell r="D242">
            <v>600000</v>
          </cell>
          <cell r="E242" t="str">
            <v>P</v>
          </cell>
          <cell r="G242" t="str">
            <v>0001096</v>
          </cell>
          <cell r="I242" t="str">
            <v>CON2004</v>
          </cell>
          <cell r="J242" t="str">
            <v>USD</v>
          </cell>
          <cell r="L242">
            <v>2007</v>
          </cell>
          <cell r="M242">
            <v>12</v>
          </cell>
        </row>
        <row r="243">
          <cell r="A243" t="str">
            <v>POWER</v>
          </cell>
          <cell r="B243" t="str">
            <v>BUDGETS</v>
          </cell>
          <cell r="D243">
            <v>600000</v>
          </cell>
          <cell r="E243" t="str">
            <v>P</v>
          </cell>
          <cell r="G243" t="str">
            <v>0001096</v>
          </cell>
          <cell r="I243" t="str">
            <v>CON2004</v>
          </cell>
          <cell r="J243" t="str">
            <v>USD</v>
          </cell>
          <cell r="L243">
            <v>2008</v>
          </cell>
          <cell r="M243">
            <v>12</v>
          </cell>
        </row>
        <row r="244">
          <cell r="A244" t="str">
            <v>POWER</v>
          </cell>
          <cell r="B244" t="str">
            <v>BUDGETS</v>
          </cell>
          <cell r="D244">
            <v>600000</v>
          </cell>
          <cell r="E244" t="str">
            <v>P</v>
          </cell>
          <cell r="G244" t="str">
            <v>0001098</v>
          </cell>
          <cell r="I244" t="str">
            <v>CON2004</v>
          </cell>
          <cell r="J244" t="str">
            <v>USD</v>
          </cell>
          <cell r="L244">
            <v>2003</v>
          </cell>
          <cell r="M244">
            <v>12</v>
          </cell>
        </row>
        <row r="245">
          <cell r="A245" t="str">
            <v>POWER</v>
          </cell>
          <cell r="B245" t="str">
            <v>BUDGETS</v>
          </cell>
          <cell r="D245">
            <v>600000</v>
          </cell>
          <cell r="E245" t="str">
            <v>P</v>
          </cell>
          <cell r="G245" t="str">
            <v>0001098</v>
          </cell>
          <cell r="I245" t="str">
            <v>CON2004</v>
          </cell>
          <cell r="J245" t="str">
            <v>USD</v>
          </cell>
          <cell r="L245">
            <v>2004</v>
          </cell>
          <cell r="M245">
            <v>12</v>
          </cell>
        </row>
        <row r="246">
          <cell r="A246" t="str">
            <v>POWER</v>
          </cell>
          <cell r="B246" t="str">
            <v>BUDGETS</v>
          </cell>
          <cell r="D246">
            <v>600000</v>
          </cell>
          <cell r="E246" t="str">
            <v>P</v>
          </cell>
          <cell r="G246" t="str">
            <v>0001098</v>
          </cell>
          <cell r="I246" t="str">
            <v>CON2004</v>
          </cell>
          <cell r="J246" t="str">
            <v>USD</v>
          </cell>
          <cell r="L246">
            <v>2005</v>
          </cell>
          <cell r="M246">
            <v>12</v>
          </cell>
        </row>
        <row r="247">
          <cell r="A247" t="str">
            <v>POWER</v>
          </cell>
          <cell r="B247" t="str">
            <v>BUDGETS</v>
          </cell>
          <cell r="D247">
            <v>600000</v>
          </cell>
          <cell r="E247" t="str">
            <v>P</v>
          </cell>
          <cell r="G247" t="str">
            <v>0001098</v>
          </cell>
          <cell r="I247" t="str">
            <v>CON2004</v>
          </cell>
          <cell r="J247" t="str">
            <v>USD</v>
          </cell>
          <cell r="L247">
            <v>2006</v>
          </cell>
          <cell r="M247">
            <v>12</v>
          </cell>
        </row>
        <row r="248">
          <cell r="A248" t="str">
            <v>POWER</v>
          </cell>
          <cell r="B248" t="str">
            <v>BUDGETS</v>
          </cell>
          <cell r="D248">
            <v>600000</v>
          </cell>
          <cell r="E248" t="str">
            <v>P</v>
          </cell>
          <cell r="G248" t="str">
            <v>0001098</v>
          </cell>
          <cell r="I248" t="str">
            <v>CON2004</v>
          </cell>
          <cell r="J248" t="str">
            <v>USD</v>
          </cell>
          <cell r="L248">
            <v>2007</v>
          </cell>
          <cell r="M248">
            <v>12</v>
          </cell>
        </row>
        <row r="249">
          <cell r="A249" t="str">
            <v>POWER</v>
          </cell>
          <cell r="B249" t="str">
            <v>BUDGETS</v>
          </cell>
          <cell r="D249">
            <v>600000</v>
          </cell>
          <cell r="E249" t="str">
            <v>P</v>
          </cell>
          <cell r="G249" t="str">
            <v>0001098</v>
          </cell>
          <cell r="I249" t="str">
            <v>CON2004</v>
          </cell>
          <cell r="J249" t="str">
            <v>USD</v>
          </cell>
          <cell r="L249">
            <v>2008</v>
          </cell>
          <cell r="M249">
            <v>12</v>
          </cell>
        </row>
        <row r="250">
          <cell r="A250" t="str">
            <v>POWER</v>
          </cell>
          <cell r="B250" t="str">
            <v>BUDGETS</v>
          </cell>
          <cell r="D250">
            <v>600000</v>
          </cell>
          <cell r="E250" t="str">
            <v>P</v>
          </cell>
          <cell r="G250" t="str">
            <v>0001099</v>
          </cell>
          <cell r="I250" t="str">
            <v>CON2004</v>
          </cell>
          <cell r="J250" t="str">
            <v>USD</v>
          </cell>
          <cell r="L250">
            <v>2003</v>
          </cell>
          <cell r="M250">
            <v>12</v>
          </cell>
        </row>
        <row r="251">
          <cell r="A251" t="str">
            <v>POWER</v>
          </cell>
          <cell r="B251" t="str">
            <v>BUDGETS</v>
          </cell>
          <cell r="D251">
            <v>600000</v>
          </cell>
          <cell r="E251" t="str">
            <v>P</v>
          </cell>
          <cell r="G251" t="str">
            <v>0001099</v>
          </cell>
          <cell r="I251" t="str">
            <v>CON2004</v>
          </cell>
          <cell r="J251" t="str">
            <v>USD</v>
          </cell>
          <cell r="L251">
            <v>2004</v>
          </cell>
          <cell r="M251">
            <v>12</v>
          </cell>
        </row>
        <row r="252">
          <cell r="A252" t="str">
            <v>POWER</v>
          </cell>
          <cell r="B252" t="str">
            <v>BUDGETS</v>
          </cell>
          <cell r="D252">
            <v>600000</v>
          </cell>
          <cell r="E252" t="str">
            <v>P</v>
          </cell>
          <cell r="G252" t="str">
            <v>0001099</v>
          </cell>
          <cell r="I252" t="str">
            <v>CON2004</v>
          </cell>
          <cell r="J252" t="str">
            <v>USD</v>
          </cell>
          <cell r="L252">
            <v>2005</v>
          </cell>
          <cell r="M252">
            <v>12</v>
          </cell>
        </row>
        <row r="253">
          <cell r="A253" t="str">
            <v>POWER</v>
          </cell>
          <cell r="B253" t="str">
            <v>BUDGETS</v>
          </cell>
          <cell r="D253">
            <v>600000</v>
          </cell>
          <cell r="E253" t="str">
            <v>P</v>
          </cell>
          <cell r="G253" t="str">
            <v>0001099</v>
          </cell>
          <cell r="I253" t="str">
            <v>CON2004</v>
          </cell>
          <cell r="J253" t="str">
            <v>USD</v>
          </cell>
          <cell r="L253">
            <v>2006</v>
          </cell>
          <cell r="M253">
            <v>12</v>
          </cell>
        </row>
        <row r="254">
          <cell r="A254" t="str">
            <v>POWER</v>
          </cell>
          <cell r="B254" t="str">
            <v>BUDGETS</v>
          </cell>
          <cell r="D254">
            <v>600000</v>
          </cell>
          <cell r="E254" t="str">
            <v>P</v>
          </cell>
          <cell r="G254" t="str">
            <v>0001099</v>
          </cell>
          <cell r="I254" t="str">
            <v>CON2004</v>
          </cell>
          <cell r="J254" t="str">
            <v>USD</v>
          </cell>
          <cell r="L254">
            <v>2007</v>
          </cell>
          <cell r="M254">
            <v>12</v>
          </cell>
        </row>
        <row r="255">
          <cell r="A255" t="str">
            <v>POWER</v>
          </cell>
          <cell r="B255" t="str">
            <v>BUDGETS</v>
          </cell>
          <cell r="D255">
            <v>600000</v>
          </cell>
          <cell r="E255" t="str">
            <v>P</v>
          </cell>
          <cell r="G255" t="str">
            <v>0001099</v>
          </cell>
          <cell r="I255" t="str">
            <v>CON2004</v>
          </cell>
          <cell r="J255" t="str">
            <v>USD</v>
          </cell>
          <cell r="L255">
            <v>2008</v>
          </cell>
          <cell r="M255">
            <v>12</v>
          </cell>
        </row>
        <row r="256">
          <cell r="A256" t="str">
            <v>POWER</v>
          </cell>
          <cell r="B256" t="str">
            <v>BUDGETS</v>
          </cell>
          <cell r="D256">
            <v>600000</v>
          </cell>
          <cell r="E256" t="str">
            <v>P</v>
          </cell>
          <cell r="G256" t="str">
            <v>0001102</v>
          </cell>
          <cell r="I256" t="str">
            <v>CON2004</v>
          </cell>
          <cell r="J256" t="str">
            <v>USD</v>
          </cell>
          <cell r="L256">
            <v>2003</v>
          </cell>
          <cell r="M256">
            <v>12</v>
          </cell>
        </row>
        <row r="257">
          <cell r="A257" t="str">
            <v>POWER</v>
          </cell>
          <cell r="B257" t="str">
            <v>BUDGETS</v>
          </cell>
          <cell r="D257">
            <v>600000</v>
          </cell>
          <cell r="E257" t="str">
            <v>P</v>
          </cell>
          <cell r="G257" t="str">
            <v>0001102</v>
          </cell>
          <cell r="I257" t="str">
            <v>CON2004</v>
          </cell>
          <cell r="J257" t="str">
            <v>USD</v>
          </cell>
          <cell r="L257">
            <v>2004</v>
          </cell>
          <cell r="M257">
            <v>12</v>
          </cell>
        </row>
        <row r="258">
          <cell r="A258" t="str">
            <v>POWER</v>
          </cell>
          <cell r="B258" t="str">
            <v>BUDGETS</v>
          </cell>
          <cell r="D258">
            <v>600000</v>
          </cell>
          <cell r="E258" t="str">
            <v>P</v>
          </cell>
          <cell r="G258" t="str">
            <v>0001102</v>
          </cell>
          <cell r="I258" t="str">
            <v>CON2004</v>
          </cell>
          <cell r="J258" t="str">
            <v>USD</v>
          </cell>
          <cell r="L258">
            <v>2005</v>
          </cell>
          <cell r="M258">
            <v>12</v>
          </cell>
        </row>
        <row r="259">
          <cell r="A259" t="str">
            <v>POWER</v>
          </cell>
          <cell r="B259" t="str">
            <v>BUDGETS</v>
          </cell>
          <cell r="D259">
            <v>600000</v>
          </cell>
          <cell r="E259" t="str">
            <v>P</v>
          </cell>
          <cell r="G259" t="str">
            <v>0001102</v>
          </cell>
          <cell r="I259" t="str">
            <v>CON2004</v>
          </cell>
          <cell r="J259" t="str">
            <v>USD</v>
          </cell>
          <cell r="L259">
            <v>2006</v>
          </cell>
          <cell r="M259">
            <v>12</v>
          </cell>
        </row>
        <row r="260">
          <cell r="A260" t="str">
            <v>POWER</v>
          </cell>
          <cell r="B260" t="str">
            <v>BUDGETS</v>
          </cell>
          <cell r="D260">
            <v>600000</v>
          </cell>
          <cell r="E260" t="str">
            <v>P</v>
          </cell>
          <cell r="G260" t="str">
            <v>0001102</v>
          </cell>
          <cell r="I260" t="str">
            <v>CON2004</v>
          </cell>
          <cell r="J260" t="str">
            <v>USD</v>
          </cell>
          <cell r="L260">
            <v>2007</v>
          </cell>
          <cell r="M260">
            <v>12</v>
          </cell>
        </row>
        <row r="261">
          <cell r="A261" t="str">
            <v>POWER</v>
          </cell>
          <cell r="B261" t="str">
            <v>BUDGETS</v>
          </cell>
          <cell r="D261">
            <v>600000</v>
          </cell>
          <cell r="E261" t="str">
            <v>P</v>
          </cell>
          <cell r="G261" t="str">
            <v>0001102</v>
          </cell>
          <cell r="I261" t="str">
            <v>CON2004</v>
          </cell>
          <cell r="J261" t="str">
            <v>USD</v>
          </cell>
          <cell r="L261">
            <v>2008</v>
          </cell>
          <cell r="M261">
            <v>12</v>
          </cell>
        </row>
        <row r="262">
          <cell r="A262" t="str">
            <v>POWER</v>
          </cell>
          <cell r="B262" t="str">
            <v>BUDGETS</v>
          </cell>
          <cell r="D262">
            <v>600000</v>
          </cell>
          <cell r="E262" t="str">
            <v>P</v>
          </cell>
          <cell r="G262" t="str">
            <v>0001104</v>
          </cell>
          <cell r="I262" t="str">
            <v>CON2004</v>
          </cell>
          <cell r="J262" t="str">
            <v>USD</v>
          </cell>
          <cell r="L262">
            <v>2003</v>
          </cell>
          <cell r="M262">
            <v>12</v>
          </cell>
        </row>
        <row r="263">
          <cell r="A263" t="str">
            <v>POWER</v>
          </cell>
          <cell r="B263" t="str">
            <v>BUDGETS</v>
          </cell>
          <cell r="D263">
            <v>600000</v>
          </cell>
          <cell r="E263" t="str">
            <v>P</v>
          </cell>
          <cell r="G263" t="str">
            <v>0001104</v>
          </cell>
          <cell r="I263" t="str">
            <v>CON2004</v>
          </cell>
          <cell r="J263" t="str">
            <v>USD</v>
          </cell>
          <cell r="L263">
            <v>2004</v>
          </cell>
          <cell r="M263">
            <v>12</v>
          </cell>
        </row>
        <row r="264">
          <cell r="A264" t="str">
            <v>POWER</v>
          </cell>
          <cell r="B264" t="str">
            <v>BUDGETS</v>
          </cell>
          <cell r="D264">
            <v>600000</v>
          </cell>
          <cell r="E264" t="str">
            <v>P</v>
          </cell>
          <cell r="G264" t="str">
            <v>0001104</v>
          </cell>
          <cell r="I264" t="str">
            <v>CON2004</v>
          </cell>
          <cell r="J264" t="str">
            <v>USD</v>
          </cell>
          <cell r="L264">
            <v>2005</v>
          </cell>
          <cell r="M264">
            <v>12</v>
          </cell>
        </row>
        <row r="265">
          <cell r="A265" t="str">
            <v>POWER</v>
          </cell>
          <cell r="B265" t="str">
            <v>BUDGETS</v>
          </cell>
          <cell r="D265">
            <v>600000</v>
          </cell>
          <cell r="E265" t="str">
            <v>P</v>
          </cell>
          <cell r="G265" t="str">
            <v>0001104</v>
          </cell>
          <cell r="I265" t="str">
            <v>CON2004</v>
          </cell>
          <cell r="J265" t="str">
            <v>USD</v>
          </cell>
          <cell r="L265">
            <v>2006</v>
          </cell>
          <cell r="M265">
            <v>12</v>
          </cell>
        </row>
        <row r="266">
          <cell r="A266" t="str">
            <v>POWER</v>
          </cell>
          <cell r="B266" t="str">
            <v>BUDGETS</v>
          </cell>
          <cell r="D266">
            <v>600000</v>
          </cell>
          <cell r="E266" t="str">
            <v>P</v>
          </cell>
          <cell r="G266" t="str">
            <v>0001104</v>
          </cell>
          <cell r="I266" t="str">
            <v>CON2004</v>
          </cell>
          <cell r="J266" t="str">
            <v>USD</v>
          </cell>
          <cell r="L266">
            <v>2007</v>
          </cell>
          <cell r="M266">
            <v>12</v>
          </cell>
        </row>
        <row r="267">
          <cell r="A267" t="str">
            <v>POWER</v>
          </cell>
          <cell r="B267" t="str">
            <v>BUDGETS</v>
          </cell>
          <cell r="D267">
            <v>600000</v>
          </cell>
          <cell r="E267" t="str">
            <v>P</v>
          </cell>
          <cell r="G267" t="str">
            <v>0001104</v>
          </cell>
          <cell r="I267" t="str">
            <v>CON2004</v>
          </cell>
          <cell r="J267" t="str">
            <v>USD</v>
          </cell>
          <cell r="L267">
            <v>2008</v>
          </cell>
          <cell r="M267">
            <v>12</v>
          </cell>
        </row>
        <row r="268">
          <cell r="A268" t="str">
            <v>POWER</v>
          </cell>
          <cell r="B268" t="str">
            <v>BUDGETS</v>
          </cell>
          <cell r="D268">
            <v>600000</v>
          </cell>
          <cell r="E268" t="str">
            <v>P</v>
          </cell>
          <cell r="G268" t="str">
            <v>0004145</v>
          </cell>
          <cell r="I268" t="str">
            <v>CON2004</v>
          </cell>
          <cell r="J268" t="str">
            <v>USD</v>
          </cell>
          <cell r="L268">
            <v>2003</v>
          </cell>
          <cell r="M268">
            <v>12</v>
          </cell>
        </row>
        <row r="269">
          <cell r="A269" t="str">
            <v>POWER</v>
          </cell>
          <cell r="B269" t="str">
            <v>BUDGETS</v>
          </cell>
          <cell r="D269">
            <v>600000</v>
          </cell>
          <cell r="E269" t="str">
            <v>P</v>
          </cell>
          <cell r="G269" t="str">
            <v>0004145</v>
          </cell>
          <cell r="I269" t="str">
            <v>CON2004</v>
          </cell>
          <cell r="J269" t="str">
            <v>USD</v>
          </cell>
          <cell r="L269">
            <v>2004</v>
          </cell>
          <cell r="M269">
            <v>12</v>
          </cell>
        </row>
        <row r="270">
          <cell r="A270" t="str">
            <v>POWER</v>
          </cell>
          <cell r="B270" t="str">
            <v>BUDGETS</v>
          </cell>
          <cell r="D270">
            <v>600000</v>
          </cell>
          <cell r="E270" t="str">
            <v>P</v>
          </cell>
          <cell r="G270" t="str">
            <v>0004145</v>
          </cell>
          <cell r="I270" t="str">
            <v>CON2004</v>
          </cell>
          <cell r="J270" t="str">
            <v>USD</v>
          </cell>
          <cell r="L270">
            <v>2005</v>
          </cell>
          <cell r="M270">
            <v>12</v>
          </cell>
        </row>
        <row r="271">
          <cell r="A271" t="str">
            <v>POWER</v>
          </cell>
          <cell r="B271" t="str">
            <v>BUDGETS</v>
          </cell>
          <cell r="D271">
            <v>600000</v>
          </cell>
          <cell r="E271" t="str">
            <v>P</v>
          </cell>
          <cell r="G271" t="str">
            <v>0004145</v>
          </cell>
          <cell r="I271" t="str">
            <v>CON2004</v>
          </cell>
          <cell r="J271" t="str">
            <v>USD</v>
          </cell>
          <cell r="L271">
            <v>2006</v>
          </cell>
          <cell r="M271">
            <v>12</v>
          </cell>
        </row>
        <row r="272">
          <cell r="A272" t="str">
            <v>POWER</v>
          </cell>
          <cell r="B272" t="str">
            <v>BUDGETS</v>
          </cell>
          <cell r="D272">
            <v>600000</v>
          </cell>
          <cell r="E272" t="str">
            <v>P</v>
          </cell>
          <cell r="G272" t="str">
            <v>0004145</v>
          </cell>
          <cell r="I272" t="str">
            <v>CON2004</v>
          </cell>
          <cell r="J272" t="str">
            <v>USD</v>
          </cell>
          <cell r="L272">
            <v>2007</v>
          </cell>
          <cell r="M272">
            <v>12</v>
          </cell>
        </row>
        <row r="273">
          <cell r="A273" t="str">
            <v>POWER</v>
          </cell>
          <cell r="B273" t="str">
            <v>BUDGETS</v>
          </cell>
          <cell r="D273">
            <v>600000</v>
          </cell>
          <cell r="E273" t="str">
            <v>P</v>
          </cell>
          <cell r="G273" t="str">
            <v>0004145</v>
          </cell>
          <cell r="I273" t="str">
            <v>CON2004</v>
          </cell>
          <cell r="J273" t="str">
            <v>USD</v>
          </cell>
          <cell r="L273">
            <v>2008</v>
          </cell>
          <cell r="M273">
            <v>12</v>
          </cell>
        </row>
        <row r="274">
          <cell r="A274" t="str">
            <v>POWER</v>
          </cell>
          <cell r="B274" t="str">
            <v>BUDGETS</v>
          </cell>
          <cell r="D274">
            <v>600000</v>
          </cell>
          <cell r="E274" t="str">
            <v>P</v>
          </cell>
          <cell r="G274" t="str">
            <v>0001035</v>
          </cell>
          <cell r="I274" t="str">
            <v>CON2004</v>
          </cell>
          <cell r="J274" t="str">
            <v>USD</v>
          </cell>
          <cell r="L274">
            <v>2003</v>
          </cell>
          <cell r="M274">
            <v>12</v>
          </cell>
        </row>
        <row r="275">
          <cell r="A275" t="str">
            <v>POWER</v>
          </cell>
          <cell r="B275" t="str">
            <v>BUDGETS</v>
          </cell>
          <cell r="D275">
            <v>600000</v>
          </cell>
          <cell r="E275" t="str">
            <v>P</v>
          </cell>
          <cell r="G275" t="str">
            <v>0001035</v>
          </cell>
          <cell r="I275" t="str">
            <v>CON2004</v>
          </cell>
          <cell r="J275" t="str">
            <v>USD</v>
          </cell>
          <cell r="L275">
            <v>2004</v>
          </cell>
          <cell r="M275">
            <v>12</v>
          </cell>
        </row>
        <row r="276">
          <cell r="A276" t="str">
            <v>POWER</v>
          </cell>
          <cell r="B276" t="str">
            <v>BUDGETS</v>
          </cell>
          <cell r="D276">
            <v>600000</v>
          </cell>
          <cell r="E276" t="str">
            <v>P</v>
          </cell>
          <cell r="G276" t="str">
            <v>0001035</v>
          </cell>
          <cell r="I276" t="str">
            <v>CON2004</v>
          </cell>
          <cell r="J276" t="str">
            <v>USD</v>
          </cell>
          <cell r="L276">
            <v>2005</v>
          </cell>
          <cell r="M276">
            <v>12</v>
          </cell>
        </row>
        <row r="277">
          <cell r="A277" t="str">
            <v>POWER</v>
          </cell>
          <cell r="B277" t="str">
            <v>BUDGETS</v>
          </cell>
          <cell r="D277">
            <v>600000</v>
          </cell>
          <cell r="E277" t="str">
            <v>P</v>
          </cell>
          <cell r="G277" t="str">
            <v>0001035</v>
          </cell>
          <cell r="I277" t="str">
            <v>CON2004</v>
          </cell>
          <cell r="J277" t="str">
            <v>USD</v>
          </cell>
          <cell r="L277">
            <v>2006</v>
          </cell>
          <cell r="M277">
            <v>12</v>
          </cell>
        </row>
        <row r="278">
          <cell r="A278" t="str">
            <v>POWER</v>
          </cell>
          <cell r="B278" t="str">
            <v>BUDGETS</v>
          </cell>
          <cell r="D278">
            <v>600000</v>
          </cell>
          <cell r="E278" t="str">
            <v>P</v>
          </cell>
          <cell r="G278" t="str">
            <v>0001035</v>
          </cell>
          <cell r="I278" t="str">
            <v>CON2004</v>
          </cell>
          <cell r="J278" t="str">
            <v>USD</v>
          </cell>
          <cell r="L278">
            <v>2007</v>
          </cell>
          <cell r="M278">
            <v>12</v>
          </cell>
        </row>
        <row r="279">
          <cell r="A279" t="str">
            <v>POWER</v>
          </cell>
          <cell r="B279" t="str">
            <v>BUDGETS</v>
          </cell>
          <cell r="D279">
            <v>600000</v>
          </cell>
          <cell r="E279" t="str">
            <v>P</v>
          </cell>
          <cell r="G279" t="str">
            <v>0001035</v>
          </cell>
          <cell r="I279" t="str">
            <v>CON2004</v>
          </cell>
          <cell r="J279" t="str">
            <v>USD</v>
          </cell>
          <cell r="L279">
            <v>2008</v>
          </cell>
          <cell r="M279">
            <v>12</v>
          </cell>
        </row>
        <row r="280">
          <cell r="A280" t="str">
            <v>POWER</v>
          </cell>
          <cell r="B280" t="str">
            <v>BUDGETS</v>
          </cell>
          <cell r="D280">
            <v>600000</v>
          </cell>
          <cell r="E280" t="str">
            <v>P</v>
          </cell>
          <cell r="G280" t="str">
            <v>0001124</v>
          </cell>
          <cell r="I280" t="str">
            <v>CON2004</v>
          </cell>
          <cell r="J280" t="str">
            <v>USD</v>
          </cell>
          <cell r="L280">
            <v>2003</v>
          </cell>
          <cell r="M280">
            <v>12</v>
          </cell>
        </row>
        <row r="281">
          <cell r="A281" t="str">
            <v>POWER</v>
          </cell>
          <cell r="B281" t="str">
            <v>BUDGETS</v>
          </cell>
          <cell r="D281">
            <v>600000</v>
          </cell>
          <cell r="E281" t="str">
            <v>P</v>
          </cell>
          <cell r="G281" t="str">
            <v>0001124</v>
          </cell>
          <cell r="I281" t="str">
            <v>CON2004</v>
          </cell>
          <cell r="J281" t="str">
            <v>USD</v>
          </cell>
          <cell r="L281">
            <v>2004</v>
          </cell>
          <cell r="M281">
            <v>12</v>
          </cell>
        </row>
        <row r="282">
          <cell r="A282" t="str">
            <v>POWER</v>
          </cell>
          <cell r="B282" t="str">
            <v>BUDGETS</v>
          </cell>
          <cell r="D282">
            <v>600000</v>
          </cell>
          <cell r="E282" t="str">
            <v>P</v>
          </cell>
          <cell r="G282" t="str">
            <v>0001124</v>
          </cell>
          <cell r="I282" t="str">
            <v>CON2004</v>
          </cell>
          <cell r="J282" t="str">
            <v>USD</v>
          </cell>
          <cell r="L282">
            <v>2005</v>
          </cell>
          <cell r="M282">
            <v>12</v>
          </cell>
        </row>
        <row r="283">
          <cell r="A283" t="str">
            <v>POWER</v>
          </cell>
          <cell r="B283" t="str">
            <v>BUDGETS</v>
          </cell>
          <cell r="D283">
            <v>600000</v>
          </cell>
          <cell r="E283" t="str">
            <v>P</v>
          </cell>
          <cell r="G283" t="str">
            <v>0001124</v>
          </cell>
          <cell r="I283" t="str">
            <v>CON2004</v>
          </cell>
          <cell r="J283" t="str">
            <v>USD</v>
          </cell>
          <cell r="L283">
            <v>2006</v>
          </cell>
          <cell r="M283">
            <v>12</v>
          </cell>
        </row>
        <row r="284">
          <cell r="A284" t="str">
            <v>POWER</v>
          </cell>
          <cell r="B284" t="str">
            <v>BUDGETS</v>
          </cell>
          <cell r="D284">
            <v>600000</v>
          </cell>
          <cell r="E284" t="str">
            <v>P</v>
          </cell>
          <cell r="G284" t="str">
            <v>0001124</v>
          </cell>
          <cell r="I284" t="str">
            <v>CON2004</v>
          </cell>
          <cell r="J284" t="str">
            <v>USD</v>
          </cell>
          <cell r="L284">
            <v>2007</v>
          </cell>
          <cell r="M284">
            <v>12</v>
          </cell>
        </row>
        <row r="285">
          <cell r="A285" t="str">
            <v>POWER</v>
          </cell>
          <cell r="B285" t="str">
            <v>BUDGETS</v>
          </cell>
          <cell r="D285">
            <v>600000</v>
          </cell>
          <cell r="E285" t="str">
            <v>P</v>
          </cell>
          <cell r="G285" t="str">
            <v>0001124</v>
          </cell>
          <cell r="I285" t="str">
            <v>CON2004</v>
          </cell>
          <cell r="J285" t="str">
            <v>USD</v>
          </cell>
          <cell r="L285">
            <v>2008</v>
          </cell>
          <cell r="M285">
            <v>12</v>
          </cell>
        </row>
        <row r="286">
          <cell r="A286" t="str">
            <v>POWER</v>
          </cell>
          <cell r="B286" t="str">
            <v>BUDGETS</v>
          </cell>
          <cell r="D286">
            <v>600000</v>
          </cell>
          <cell r="E286" t="str">
            <v>P</v>
          </cell>
          <cell r="G286" t="str">
            <v>0001126</v>
          </cell>
          <cell r="I286" t="str">
            <v>CON2004</v>
          </cell>
          <cell r="J286" t="str">
            <v>USD</v>
          </cell>
          <cell r="L286">
            <v>2003</v>
          </cell>
          <cell r="M286">
            <v>12</v>
          </cell>
        </row>
        <row r="287">
          <cell r="A287" t="str">
            <v>POWER</v>
          </cell>
          <cell r="B287" t="str">
            <v>BUDGETS</v>
          </cell>
          <cell r="D287">
            <v>600000</v>
          </cell>
          <cell r="E287" t="str">
            <v>P</v>
          </cell>
          <cell r="G287" t="str">
            <v>0001126</v>
          </cell>
          <cell r="I287" t="str">
            <v>CON2004</v>
          </cell>
          <cell r="J287" t="str">
            <v>USD</v>
          </cell>
          <cell r="L287">
            <v>2004</v>
          </cell>
          <cell r="M287">
            <v>12</v>
          </cell>
        </row>
        <row r="288">
          <cell r="A288" t="str">
            <v>POWER</v>
          </cell>
          <cell r="B288" t="str">
            <v>BUDGETS</v>
          </cell>
          <cell r="D288">
            <v>600000</v>
          </cell>
          <cell r="E288" t="str">
            <v>P</v>
          </cell>
          <cell r="G288" t="str">
            <v>0001126</v>
          </cell>
          <cell r="I288" t="str">
            <v>CON2004</v>
          </cell>
          <cell r="J288" t="str">
            <v>USD</v>
          </cell>
          <cell r="L288">
            <v>2005</v>
          </cell>
          <cell r="M288">
            <v>12</v>
          </cell>
        </row>
        <row r="289">
          <cell r="A289" t="str">
            <v>POWER</v>
          </cell>
          <cell r="B289" t="str">
            <v>BUDGETS</v>
          </cell>
          <cell r="D289">
            <v>600000</v>
          </cell>
          <cell r="E289" t="str">
            <v>P</v>
          </cell>
          <cell r="G289" t="str">
            <v>0001126</v>
          </cell>
          <cell r="I289" t="str">
            <v>CON2004</v>
          </cell>
          <cell r="J289" t="str">
            <v>USD</v>
          </cell>
          <cell r="L289">
            <v>2006</v>
          </cell>
          <cell r="M289">
            <v>12</v>
          </cell>
        </row>
        <row r="290">
          <cell r="A290" t="str">
            <v>POWER</v>
          </cell>
          <cell r="B290" t="str">
            <v>BUDGETS</v>
          </cell>
          <cell r="D290">
            <v>600000</v>
          </cell>
          <cell r="E290" t="str">
            <v>P</v>
          </cell>
          <cell r="G290" t="str">
            <v>0001126</v>
          </cell>
          <cell r="I290" t="str">
            <v>CON2004</v>
          </cell>
          <cell r="J290" t="str">
            <v>USD</v>
          </cell>
          <cell r="L290">
            <v>2007</v>
          </cell>
          <cell r="M290">
            <v>12</v>
          </cell>
        </row>
        <row r="291">
          <cell r="A291" t="str">
            <v>POWER</v>
          </cell>
          <cell r="B291" t="str">
            <v>BUDGETS</v>
          </cell>
          <cell r="D291">
            <v>600000</v>
          </cell>
          <cell r="E291" t="str">
            <v>P</v>
          </cell>
          <cell r="G291" t="str">
            <v>0001126</v>
          </cell>
          <cell r="I291" t="str">
            <v>CON2004</v>
          </cell>
          <cell r="J291" t="str">
            <v>USD</v>
          </cell>
          <cell r="L291">
            <v>2008</v>
          </cell>
          <cell r="M291">
            <v>12</v>
          </cell>
        </row>
        <row r="292">
          <cell r="A292" t="str">
            <v>POWER</v>
          </cell>
          <cell r="B292" t="str">
            <v>BUDGETS</v>
          </cell>
          <cell r="D292">
            <v>600000</v>
          </cell>
          <cell r="E292" t="str">
            <v>P</v>
          </cell>
          <cell r="G292" t="str">
            <v>0004142</v>
          </cell>
          <cell r="I292" t="str">
            <v>CON2004</v>
          </cell>
          <cell r="J292" t="str">
            <v>USD</v>
          </cell>
          <cell r="L292">
            <v>2003</v>
          </cell>
          <cell r="M292">
            <v>12</v>
          </cell>
        </row>
        <row r="293">
          <cell r="A293" t="str">
            <v>POWER</v>
          </cell>
          <cell r="B293" t="str">
            <v>BUDGETS</v>
          </cell>
          <cell r="D293">
            <v>600000</v>
          </cell>
          <cell r="E293" t="str">
            <v>P</v>
          </cell>
          <cell r="G293" t="str">
            <v>0004142</v>
          </cell>
          <cell r="I293" t="str">
            <v>CON2004</v>
          </cell>
          <cell r="J293" t="str">
            <v>USD</v>
          </cell>
          <cell r="L293">
            <v>2004</v>
          </cell>
          <cell r="M293">
            <v>12</v>
          </cell>
        </row>
        <row r="294">
          <cell r="A294" t="str">
            <v>POWER</v>
          </cell>
          <cell r="B294" t="str">
            <v>BUDGETS</v>
          </cell>
          <cell r="D294">
            <v>600000</v>
          </cell>
          <cell r="E294" t="str">
            <v>P</v>
          </cell>
          <cell r="G294" t="str">
            <v>0004142</v>
          </cell>
          <cell r="I294" t="str">
            <v>CON2004</v>
          </cell>
          <cell r="J294" t="str">
            <v>USD</v>
          </cell>
          <cell r="L294">
            <v>2005</v>
          </cell>
          <cell r="M294">
            <v>12</v>
          </cell>
        </row>
        <row r="295">
          <cell r="A295" t="str">
            <v>POWER</v>
          </cell>
          <cell r="B295" t="str">
            <v>BUDGETS</v>
          </cell>
          <cell r="D295">
            <v>600000</v>
          </cell>
          <cell r="E295" t="str">
            <v>P</v>
          </cell>
          <cell r="G295" t="str">
            <v>0004142</v>
          </cell>
          <cell r="I295" t="str">
            <v>CON2004</v>
          </cell>
          <cell r="J295" t="str">
            <v>USD</v>
          </cell>
          <cell r="L295">
            <v>2006</v>
          </cell>
          <cell r="M295">
            <v>12</v>
          </cell>
        </row>
        <row r="296">
          <cell r="A296" t="str">
            <v>POWER</v>
          </cell>
          <cell r="B296" t="str">
            <v>BUDGETS</v>
          </cell>
          <cell r="D296">
            <v>600000</v>
          </cell>
          <cell r="E296" t="str">
            <v>P</v>
          </cell>
          <cell r="G296" t="str">
            <v>0004142</v>
          </cell>
          <cell r="I296" t="str">
            <v>CON2004</v>
          </cell>
          <cell r="J296" t="str">
            <v>USD</v>
          </cell>
          <cell r="L296">
            <v>2007</v>
          </cell>
          <cell r="M296">
            <v>12</v>
          </cell>
        </row>
        <row r="297">
          <cell r="A297" t="str">
            <v>POWER</v>
          </cell>
          <cell r="B297" t="str">
            <v>BUDGETS</v>
          </cell>
          <cell r="D297">
            <v>600000</v>
          </cell>
          <cell r="E297" t="str">
            <v>P</v>
          </cell>
          <cell r="G297" t="str">
            <v>0004142</v>
          </cell>
          <cell r="I297" t="str">
            <v>CON2004</v>
          </cell>
          <cell r="J297" t="str">
            <v>USD</v>
          </cell>
          <cell r="L297">
            <v>2008</v>
          </cell>
          <cell r="M297">
            <v>12</v>
          </cell>
        </row>
        <row r="298">
          <cell r="A298" t="str">
            <v>POWER</v>
          </cell>
          <cell r="B298" t="str">
            <v>BUDGETS</v>
          </cell>
          <cell r="D298">
            <v>600000</v>
          </cell>
          <cell r="E298" t="str">
            <v>P</v>
          </cell>
          <cell r="G298" t="str">
            <v>0001141</v>
          </cell>
          <cell r="I298" t="str">
            <v>CON2004</v>
          </cell>
          <cell r="J298" t="str">
            <v>USD</v>
          </cell>
          <cell r="L298">
            <v>2003</v>
          </cell>
          <cell r="M298">
            <v>12</v>
          </cell>
        </row>
        <row r="299">
          <cell r="A299" t="str">
            <v>POWER</v>
          </cell>
          <cell r="B299" t="str">
            <v>BUDGETS</v>
          </cell>
          <cell r="D299">
            <v>600000</v>
          </cell>
          <cell r="E299" t="str">
            <v>P</v>
          </cell>
          <cell r="G299" t="str">
            <v>0001141</v>
          </cell>
          <cell r="I299" t="str">
            <v>CON2004</v>
          </cell>
          <cell r="J299" t="str">
            <v>USD</v>
          </cell>
          <cell r="L299">
            <v>2004</v>
          </cell>
          <cell r="M299">
            <v>12</v>
          </cell>
        </row>
        <row r="300">
          <cell r="A300" t="str">
            <v>POWER</v>
          </cell>
          <cell r="B300" t="str">
            <v>BUDGETS</v>
          </cell>
          <cell r="D300">
            <v>600000</v>
          </cell>
          <cell r="E300" t="str">
            <v>P</v>
          </cell>
          <cell r="G300" t="str">
            <v>0001141</v>
          </cell>
          <cell r="I300" t="str">
            <v>CON2004</v>
          </cell>
          <cell r="J300" t="str">
            <v>USD</v>
          </cell>
          <cell r="L300">
            <v>2005</v>
          </cell>
          <cell r="M300">
            <v>12</v>
          </cell>
        </row>
        <row r="301">
          <cell r="A301" t="str">
            <v>POWER</v>
          </cell>
          <cell r="B301" t="str">
            <v>BUDGETS</v>
          </cell>
          <cell r="D301">
            <v>600000</v>
          </cell>
          <cell r="E301" t="str">
            <v>P</v>
          </cell>
          <cell r="G301" t="str">
            <v>0001141</v>
          </cell>
          <cell r="I301" t="str">
            <v>CON2004</v>
          </cell>
          <cell r="J301" t="str">
            <v>USD</v>
          </cell>
          <cell r="L301">
            <v>2006</v>
          </cell>
          <cell r="M301">
            <v>12</v>
          </cell>
        </row>
        <row r="302">
          <cell r="A302" t="str">
            <v>POWER</v>
          </cell>
          <cell r="B302" t="str">
            <v>BUDGETS</v>
          </cell>
          <cell r="D302">
            <v>600000</v>
          </cell>
          <cell r="E302" t="str">
            <v>P</v>
          </cell>
          <cell r="G302" t="str">
            <v>0001141</v>
          </cell>
          <cell r="I302" t="str">
            <v>CON2004</v>
          </cell>
          <cell r="J302" t="str">
            <v>USD</v>
          </cell>
          <cell r="L302">
            <v>2007</v>
          </cell>
          <cell r="M302">
            <v>12</v>
          </cell>
        </row>
        <row r="303">
          <cell r="A303" t="str">
            <v>POWER</v>
          </cell>
          <cell r="B303" t="str">
            <v>BUDGETS</v>
          </cell>
          <cell r="D303">
            <v>600000</v>
          </cell>
          <cell r="E303" t="str">
            <v>P</v>
          </cell>
          <cell r="G303" t="str">
            <v>0001141</v>
          </cell>
          <cell r="I303" t="str">
            <v>CON2004</v>
          </cell>
          <cell r="J303" t="str">
            <v>USD</v>
          </cell>
          <cell r="L303">
            <v>2008</v>
          </cell>
          <cell r="M303">
            <v>12</v>
          </cell>
        </row>
        <row r="304">
          <cell r="A304" t="str">
            <v>POWER</v>
          </cell>
          <cell r="B304" t="str">
            <v>BUDGETS</v>
          </cell>
          <cell r="D304">
            <v>600000</v>
          </cell>
          <cell r="E304" t="str">
            <v>P</v>
          </cell>
          <cell r="G304" t="str">
            <v>0001143</v>
          </cell>
          <cell r="I304" t="str">
            <v>CON2004</v>
          </cell>
          <cell r="J304" t="str">
            <v>USD</v>
          </cell>
          <cell r="L304">
            <v>2003</v>
          </cell>
          <cell r="M304">
            <v>12</v>
          </cell>
        </row>
        <row r="305">
          <cell r="A305" t="str">
            <v>POWER</v>
          </cell>
          <cell r="B305" t="str">
            <v>BUDGETS</v>
          </cell>
          <cell r="D305">
            <v>600000</v>
          </cell>
          <cell r="E305" t="str">
            <v>P</v>
          </cell>
          <cell r="G305" t="str">
            <v>0001143</v>
          </cell>
          <cell r="I305" t="str">
            <v>CON2004</v>
          </cell>
          <cell r="J305" t="str">
            <v>USD</v>
          </cell>
          <cell r="L305">
            <v>2004</v>
          </cell>
          <cell r="M305">
            <v>12</v>
          </cell>
        </row>
        <row r="306">
          <cell r="A306" t="str">
            <v>POWER</v>
          </cell>
          <cell r="B306" t="str">
            <v>BUDGETS</v>
          </cell>
          <cell r="D306">
            <v>600000</v>
          </cell>
          <cell r="E306" t="str">
            <v>P</v>
          </cell>
          <cell r="G306" t="str">
            <v>0001143</v>
          </cell>
          <cell r="I306" t="str">
            <v>CON2004</v>
          </cell>
          <cell r="J306" t="str">
            <v>USD</v>
          </cell>
          <cell r="L306">
            <v>2005</v>
          </cell>
          <cell r="M306">
            <v>12</v>
          </cell>
        </row>
        <row r="307">
          <cell r="A307" t="str">
            <v>POWER</v>
          </cell>
          <cell r="B307" t="str">
            <v>BUDGETS</v>
          </cell>
          <cell r="D307">
            <v>600000</v>
          </cell>
          <cell r="E307" t="str">
            <v>P</v>
          </cell>
          <cell r="G307" t="str">
            <v>0001143</v>
          </cell>
          <cell r="I307" t="str">
            <v>CON2004</v>
          </cell>
          <cell r="J307" t="str">
            <v>USD</v>
          </cell>
          <cell r="L307">
            <v>2006</v>
          </cell>
          <cell r="M307">
            <v>12</v>
          </cell>
        </row>
        <row r="308">
          <cell r="A308" t="str">
            <v>POWER</v>
          </cell>
          <cell r="B308" t="str">
            <v>BUDGETS</v>
          </cell>
          <cell r="D308">
            <v>600000</v>
          </cell>
          <cell r="E308" t="str">
            <v>P</v>
          </cell>
          <cell r="G308" t="str">
            <v>0001143</v>
          </cell>
          <cell r="I308" t="str">
            <v>CON2004</v>
          </cell>
          <cell r="J308" t="str">
            <v>USD</v>
          </cell>
          <cell r="L308">
            <v>2007</v>
          </cell>
          <cell r="M308">
            <v>12</v>
          </cell>
        </row>
        <row r="309">
          <cell r="A309" t="str">
            <v>POWER</v>
          </cell>
          <cell r="B309" t="str">
            <v>BUDGETS</v>
          </cell>
          <cell r="D309">
            <v>600000</v>
          </cell>
          <cell r="E309" t="str">
            <v>P</v>
          </cell>
          <cell r="G309" t="str">
            <v>0001143</v>
          </cell>
          <cell r="I309" t="str">
            <v>CON2004</v>
          </cell>
          <cell r="J309" t="str">
            <v>USD</v>
          </cell>
          <cell r="L309">
            <v>2008</v>
          </cell>
          <cell r="M309">
            <v>12</v>
          </cell>
        </row>
        <row r="310">
          <cell r="A310" t="str">
            <v>POWER</v>
          </cell>
          <cell r="B310" t="str">
            <v>BUDGETS</v>
          </cell>
          <cell r="D310">
            <v>600000</v>
          </cell>
          <cell r="E310" t="str">
            <v>P</v>
          </cell>
          <cell r="G310" t="str">
            <v>0001145</v>
          </cell>
          <cell r="I310" t="str">
            <v>CON2004</v>
          </cell>
          <cell r="J310" t="str">
            <v>USD</v>
          </cell>
          <cell r="L310">
            <v>2003</v>
          </cell>
          <cell r="M310">
            <v>12</v>
          </cell>
        </row>
        <row r="311">
          <cell r="A311" t="str">
            <v>POWER</v>
          </cell>
          <cell r="B311" t="str">
            <v>BUDGETS</v>
          </cell>
          <cell r="D311">
            <v>600000</v>
          </cell>
          <cell r="E311" t="str">
            <v>P</v>
          </cell>
          <cell r="G311" t="str">
            <v>0001145</v>
          </cell>
          <cell r="I311" t="str">
            <v>CON2004</v>
          </cell>
          <cell r="J311" t="str">
            <v>USD</v>
          </cell>
          <cell r="L311">
            <v>2004</v>
          </cell>
          <cell r="M311">
            <v>12</v>
          </cell>
        </row>
        <row r="312">
          <cell r="A312" t="str">
            <v>POWER</v>
          </cell>
          <cell r="B312" t="str">
            <v>BUDGETS</v>
          </cell>
          <cell r="D312">
            <v>600000</v>
          </cell>
          <cell r="E312" t="str">
            <v>P</v>
          </cell>
          <cell r="G312" t="str">
            <v>0001145</v>
          </cell>
          <cell r="I312" t="str">
            <v>CON2004</v>
          </cell>
          <cell r="J312" t="str">
            <v>USD</v>
          </cell>
          <cell r="L312">
            <v>2005</v>
          </cell>
          <cell r="M312">
            <v>12</v>
          </cell>
        </row>
        <row r="313">
          <cell r="A313" t="str">
            <v>POWER</v>
          </cell>
          <cell r="B313" t="str">
            <v>BUDGETS</v>
          </cell>
          <cell r="D313">
            <v>600000</v>
          </cell>
          <cell r="E313" t="str">
            <v>P</v>
          </cell>
          <cell r="G313" t="str">
            <v>0001145</v>
          </cell>
          <cell r="I313" t="str">
            <v>CON2004</v>
          </cell>
          <cell r="J313" t="str">
            <v>USD</v>
          </cell>
          <cell r="L313">
            <v>2006</v>
          </cell>
          <cell r="M313">
            <v>12</v>
          </cell>
        </row>
        <row r="314">
          <cell r="A314" t="str">
            <v>POWER</v>
          </cell>
          <cell r="B314" t="str">
            <v>BUDGETS</v>
          </cell>
          <cell r="D314">
            <v>600000</v>
          </cell>
          <cell r="E314" t="str">
            <v>P</v>
          </cell>
          <cell r="G314" t="str">
            <v>0001145</v>
          </cell>
          <cell r="I314" t="str">
            <v>CON2004</v>
          </cell>
          <cell r="J314" t="str">
            <v>USD</v>
          </cell>
          <cell r="L314">
            <v>2007</v>
          </cell>
          <cell r="M314">
            <v>12</v>
          </cell>
        </row>
        <row r="315">
          <cell r="A315" t="str">
            <v>POWER</v>
          </cell>
          <cell r="B315" t="str">
            <v>BUDGETS</v>
          </cell>
          <cell r="D315">
            <v>600000</v>
          </cell>
          <cell r="E315" t="str">
            <v>P</v>
          </cell>
          <cell r="G315" t="str">
            <v>0001145</v>
          </cell>
          <cell r="I315" t="str">
            <v>CON2004</v>
          </cell>
          <cell r="J315" t="str">
            <v>USD</v>
          </cell>
          <cell r="L315">
            <v>2008</v>
          </cell>
          <cell r="M315">
            <v>12</v>
          </cell>
        </row>
        <row r="316">
          <cell r="A316" t="str">
            <v>POWER</v>
          </cell>
          <cell r="B316" t="str">
            <v>BUDGETS</v>
          </cell>
          <cell r="D316">
            <v>600000</v>
          </cell>
          <cell r="E316" t="str">
            <v>P</v>
          </cell>
          <cell r="G316" t="str">
            <v>0004570</v>
          </cell>
          <cell r="I316" t="str">
            <v>CON2004</v>
          </cell>
          <cell r="J316" t="str">
            <v>USD</v>
          </cell>
          <cell r="L316">
            <v>2003</v>
          </cell>
          <cell r="M316">
            <v>12</v>
          </cell>
        </row>
        <row r="317">
          <cell r="A317" t="str">
            <v>POWER</v>
          </cell>
          <cell r="B317" t="str">
            <v>BUDGETS</v>
          </cell>
          <cell r="D317">
            <v>600000</v>
          </cell>
          <cell r="E317" t="str">
            <v>P</v>
          </cell>
          <cell r="G317" t="str">
            <v>0004570</v>
          </cell>
          <cell r="I317" t="str">
            <v>CON2004</v>
          </cell>
          <cell r="J317" t="str">
            <v>USD</v>
          </cell>
          <cell r="L317">
            <v>2004</v>
          </cell>
          <cell r="M317">
            <v>12</v>
          </cell>
        </row>
        <row r="318">
          <cell r="A318" t="str">
            <v>POWER</v>
          </cell>
          <cell r="B318" t="str">
            <v>BUDGETS</v>
          </cell>
          <cell r="D318">
            <v>600000</v>
          </cell>
          <cell r="E318" t="str">
            <v>P</v>
          </cell>
          <cell r="G318" t="str">
            <v>0004570</v>
          </cell>
          <cell r="I318" t="str">
            <v>CON2004</v>
          </cell>
          <cell r="J318" t="str">
            <v>USD</v>
          </cell>
          <cell r="L318">
            <v>2005</v>
          </cell>
          <cell r="M318">
            <v>12</v>
          </cell>
        </row>
        <row r="319">
          <cell r="A319" t="str">
            <v>POWER</v>
          </cell>
          <cell r="B319" t="str">
            <v>BUDGETS</v>
          </cell>
          <cell r="D319">
            <v>600000</v>
          </cell>
          <cell r="E319" t="str">
            <v>P</v>
          </cell>
          <cell r="G319" t="str">
            <v>0004570</v>
          </cell>
          <cell r="I319" t="str">
            <v>CON2004</v>
          </cell>
          <cell r="J319" t="str">
            <v>USD</v>
          </cell>
          <cell r="L319">
            <v>2006</v>
          </cell>
          <cell r="M319">
            <v>12</v>
          </cell>
        </row>
        <row r="320">
          <cell r="A320" t="str">
            <v>POWER</v>
          </cell>
          <cell r="B320" t="str">
            <v>BUDGETS</v>
          </cell>
          <cell r="D320">
            <v>600000</v>
          </cell>
          <cell r="E320" t="str">
            <v>P</v>
          </cell>
          <cell r="G320" t="str">
            <v>0004570</v>
          </cell>
          <cell r="I320" t="str">
            <v>CON2004</v>
          </cell>
          <cell r="J320" t="str">
            <v>USD</v>
          </cell>
          <cell r="L320">
            <v>2007</v>
          </cell>
          <cell r="M320">
            <v>12</v>
          </cell>
        </row>
        <row r="321">
          <cell r="A321" t="str">
            <v>POWER</v>
          </cell>
          <cell r="B321" t="str">
            <v>BUDGETS</v>
          </cell>
          <cell r="D321">
            <v>600000</v>
          </cell>
          <cell r="E321" t="str">
            <v>P</v>
          </cell>
          <cell r="G321" t="str">
            <v>0004570</v>
          </cell>
          <cell r="I321" t="str">
            <v>CON2004</v>
          </cell>
          <cell r="J321" t="str">
            <v>USD</v>
          </cell>
          <cell r="L321">
            <v>2008</v>
          </cell>
          <cell r="M321">
            <v>12</v>
          </cell>
        </row>
        <row r="322">
          <cell r="A322" t="str">
            <v>POWER</v>
          </cell>
          <cell r="B322" t="str">
            <v>BUDGETS</v>
          </cell>
          <cell r="D322">
            <v>600000</v>
          </cell>
          <cell r="E322" t="str">
            <v>P</v>
          </cell>
          <cell r="G322" t="str">
            <v>0001160</v>
          </cell>
          <cell r="I322" t="str">
            <v>CON2004</v>
          </cell>
          <cell r="J322" t="str">
            <v>USD</v>
          </cell>
          <cell r="L322">
            <v>2003</v>
          </cell>
          <cell r="M322">
            <v>12</v>
          </cell>
        </row>
        <row r="323">
          <cell r="A323" t="str">
            <v>POWER</v>
          </cell>
          <cell r="B323" t="str">
            <v>BUDGETS</v>
          </cell>
          <cell r="D323">
            <v>600000</v>
          </cell>
          <cell r="E323" t="str">
            <v>P</v>
          </cell>
          <cell r="G323" t="str">
            <v>0001160</v>
          </cell>
          <cell r="I323" t="str">
            <v>CON2004</v>
          </cell>
          <cell r="J323" t="str">
            <v>USD</v>
          </cell>
          <cell r="L323">
            <v>2004</v>
          </cell>
          <cell r="M323">
            <v>12</v>
          </cell>
        </row>
        <row r="324">
          <cell r="A324" t="str">
            <v>POWER</v>
          </cell>
          <cell r="B324" t="str">
            <v>BUDGETS</v>
          </cell>
          <cell r="D324">
            <v>600000</v>
          </cell>
          <cell r="E324" t="str">
            <v>P</v>
          </cell>
          <cell r="G324" t="str">
            <v>0001160</v>
          </cell>
          <cell r="I324" t="str">
            <v>CON2004</v>
          </cell>
          <cell r="J324" t="str">
            <v>USD</v>
          </cell>
          <cell r="L324">
            <v>2005</v>
          </cell>
          <cell r="M324">
            <v>12</v>
          </cell>
        </row>
        <row r="325">
          <cell r="A325" t="str">
            <v>POWER</v>
          </cell>
          <cell r="B325" t="str">
            <v>BUDGETS</v>
          </cell>
          <cell r="D325">
            <v>600000</v>
          </cell>
          <cell r="E325" t="str">
            <v>P</v>
          </cell>
          <cell r="G325" t="str">
            <v>0001160</v>
          </cell>
          <cell r="I325" t="str">
            <v>CON2004</v>
          </cell>
          <cell r="J325" t="str">
            <v>USD</v>
          </cell>
          <cell r="L325">
            <v>2006</v>
          </cell>
          <cell r="M325">
            <v>12</v>
          </cell>
        </row>
        <row r="326">
          <cell r="A326" t="str">
            <v>POWER</v>
          </cell>
          <cell r="B326" t="str">
            <v>BUDGETS</v>
          </cell>
          <cell r="D326">
            <v>600000</v>
          </cell>
          <cell r="E326" t="str">
            <v>P</v>
          </cell>
          <cell r="G326" t="str">
            <v>0001160</v>
          </cell>
          <cell r="I326" t="str">
            <v>CON2004</v>
          </cell>
          <cell r="J326" t="str">
            <v>USD</v>
          </cell>
          <cell r="L326">
            <v>2007</v>
          </cell>
          <cell r="M326">
            <v>12</v>
          </cell>
        </row>
        <row r="327">
          <cell r="A327" t="str">
            <v>POWER</v>
          </cell>
          <cell r="B327" t="str">
            <v>BUDGETS</v>
          </cell>
          <cell r="D327">
            <v>600000</v>
          </cell>
          <cell r="E327" t="str">
            <v>P</v>
          </cell>
          <cell r="G327" t="str">
            <v>0001160</v>
          </cell>
          <cell r="I327" t="str">
            <v>CON2004</v>
          </cell>
          <cell r="J327" t="str">
            <v>USD</v>
          </cell>
          <cell r="L327">
            <v>2008</v>
          </cell>
          <cell r="M327">
            <v>12</v>
          </cell>
        </row>
        <row r="328">
          <cell r="A328" t="str">
            <v>POWER</v>
          </cell>
          <cell r="B328" t="str">
            <v>BUDGETS</v>
          </cell>
          <cell r="D328">
            <v>600000</v>
          </cell>
          <cell r="E328" t="str">
            <v>P</v>
          </cell>
          <cell r="G328" t="str">
            <v>0001162</v>
          </cell>
          <cell r="I328" t="str">
            <v>CON2004</v>
          </cell>
          <cell r="J328" t="str">
            <v>USD</v>
          </cell>
          <cell r="L328">
            <v>2003</v>
          </cell>
          <cell r="M328">
            <v>12</v>
          </cell>
        </row>
        <row r="329">
          <cell r="A329" t="str">
            <v>POWER</v>
          </cell>
          <cell r="B329" t="str">
            <v>BUDGETS</v>
          </cell>
          <cell r="D329">
            <v>600000</v>
          </cell>
          <cell r="E329" t="str">
            <v>P</v>
          </cell>
          <cell r="G329" t="str">
            <v>0001162</v>
          </cell>
          <cell r="I329" t="str">
            <v>CON2004</v>
          </cell>
          <cell r="J329" t="str">
            <v>USD</v>
          </cell>
          <cell r="L329">
            <v>2004</v>
          </cell>
          <cell r="M329">
            <v>12</v>
          </cell>
        </row>
        <row r="330">
          <cell r="A330" t="str">
            <v>POWER</v>
          </cell>
          <cell r="B330" t="str">
            <v>BUDGETS</v>
          </cell>
          <cell r="D330">
            <v>600000</v>
          </cell>
          <cell r="E330" t="str">
            <v>P</v>
          </cell>
          <cell r="G330" t="str">
            <v>0001162</v>
          </cell>
          <cell r="I330" t="str">
            <v>CON2004</v>
          </cell>
          <cell r="J330" t="str">
            <v>USD</v>
          </cell>
          <cell r="L330">
            <v>2005</v>
          </cell>
          <cell r="M330">
            <v>12</v>
          </cell>
        </row>
        <row r="331">
          <cell r="A331" t="str">
            <v>POWER</v>
          </cell>
          <cell r="B331" t="str">
            <v>BUDGETS</v>
          </cell>
          <cell r="D331">
            <v>600000</v>
          </cell>
          <cell r="E331" t="str">
            <v>P</v>
          </cell>
          <cell r="G331" t="str">
            <v>0001162</v>
          </cell>
          <cell r="I331" t="str">
            <v>CON2004</v>
          </cell>
          <cell r="J331" t="str">
            <v>USD</v>
          </cell>
          <cell r="L331">
            <v>2006</v>
          </cell>
          <cell r="M331">
            <v>12</v>
          </cell>
        </row>
        <row r="332">
          <cell r="A332" t="str">
            <v>POWER</v>
          </cell>
          <cell r="B332" t="str">
            <v>BUDGETS</v>
          </cell>
          <cell r="D332">
            <v>600000</v>
          </cell>
          <cell r="E332" t="str">
            <v>P</v>
          </cell>
          <cell r="G332" t="str">
            <v>0001162</v>
          </cell>
          <cell r="I332" t="str">
            <v>CON2004</v>
          </cell>
          <cell r="J332" t="str">
            <v>USD</v>
          </cell>
          <cell r="L332">
            <v>2007</v>
          </cell>
          <cell r="M332">
            <v>12</v>
          </cell>
        </row>
        <row r="333">
          <cell r="A333" t="str">
            <v>POWER</v>
          </cell>
          <cell r="B333" t="str">
            <v>BUDGETS</v>
          </cell>
          <cell r="D333">
            <v>600000</v>
          </cell>
          <cell r="E333" t="str">
            <v>P</v>
          </cell>
          <cell r="G333" t="str">
            <v>0001162</v>
          </cell>
          <cell r="I333" t="str">
            <v>CON2004</v>
          </cell>
          <cell r="J333" t="str">
            <v>USD</v>
          </cell>
          <cell r="L333">
            <v>2008</v>
          </cell>
          <cell r="M333">
            <v>12</v>
          </cell>
        </row>
        <row r="334">
          <cell r="A334" t="str">
            <v>POWER</v>
          </cell>
          <cell r="B334" t="str">
            <v>BUDGETS</v>
          </cell>
          <cell r="D334">
            <v>600000</v>
          </cell>
          <cell r="E334" t="str">
            <v>P</v>
          </cell>
          <cell r="G334" t="str">
            <v>0001164</v>
          </cell>
          <cell r="I334" t="str">
            <v>CON2004</v>
          </cell>
          <cell r="J334" t="str">
            <v>USD</v>
          </cell>
          <cell r="L334">
            <v>2003</v>
          </cell>
          <cell r="M334">
            <v>12</v>
          </cell>
        </row>
        <row r="335">
          <cell r="A335" t="str">
            <v>POWER</v>
          </cell>
          <cell r="B335" t="str">
            <v>BUDGETS</v>
          </cell>
          <cell r="D335">
            <v>600000</v>
          </cell>
          <cell r="E335" t="str">
            <v>P</v>
          </cell>
          <cell r="G335" t="str">
            <v>0001164</v>
          </cell>
          <cell r="I335" t="str">
            <v>CON2004</v>
          </cell>
          <cell r="J335" t="str">
            <v>USD</v>
          </cell>
          <cell r="L335">
            <v>2004</v>
          </cell>
          <cell r="M335">
            <v>12</v>
          </cell>
        </row>
        <row r="336">
          <cell r="A336" t="str">
            <v>POWER</v>
          </cell>
          <cell r="B336" t="str">
            <v>BUDGETS</v>
          </cell>
          <cell r="D336">
            <v>600000</v>
          </cell>
          <cell r="E336" t="str">
            <v>P</v>
          </cell>
          <cell r="G336" t="str">
            <v>0001164</v>
          </cell>
          <cell r="I336" t="str">
            <v>CON2004</v>
          </cell>
          <cell r="J336" t="str">
            <v>USD</v>
          </cell>
          <cell r="L336">
            <v>2005</v>
          </cell>
          <cell r="M336">
            <v>12</v>
          </cell>
        </row>
        <row r="337">
          <cell r="A337" t="str">
            <v>POWER</v>
          </cell>
          <cell r="B337" t="str">
            <v>BUDGETS</v>
          </cell>
          <cell r="D337">
            <v>600000</v>
          </cell>
          <cell r="E337" t="str">
            <v>P</v>
          </cell>
          <cell r="G337" t="str">
            <v>0001164</v>
          </cell>
          <cell r="I337" t="str">
            <v>CON2004</v>
          </cell>
          <cell r="J337" t="str">
            <v>USD</v>
          </cell>
          <cell r="L337">
            <v>2006</v>
          </cell>
          <cell r="M337">
            <v>12</v>
          </cell>
        </row>
        <row r="338">
          <cell r="A338" t="str">
            <v>POWER</v>
          </cell>
          <cell r="B338" t="str">
            <v>BUDGETS</v>
          </cell>
          <cell r="D338">
            <v>600000</v>
          </cell>
          <cell r="E338" t="str">
            <v>P</v>
          </cell>
          <cell r="G338" t="str">
            <v>0001164</v>
          </cell>
          <cell r="I338" t="str">
            <v>CON2004</v>
          </cell>
          <cell r="J338" t="str">
            <v>USD</v>
          </cell>
          <cell r="L338">
            <v>2007</v>
          </cell>
          <cell r="M338">
            <v>12</v>
          </cell>
        </row>
        <row r="339">
          <cell r="A339" t="str">
            <v>POWER</v>
          </cell>
          <cell r="B339" t="str">
            <v>BUDGETS</v>
          </cell>
          <cell r="D339">
            <v>600000</v>
          </cell>
          <cell r="E339" t="str">
            <v>P</v>
          </cell>
          <cell r="G339" t="str">
            <v>0001164</v>
          </cell>
          <cell r="I339" t="str">
            <v>CON2004</v>
          </cell>
          <cell r="J339" t="str">
            <v>USD</v>
          </cell>
          <cell r="L339">
            <v>2008</v>
          </cell>
          <cell r="M339">
            <v>12</v>
          </cell>
        </row>
        <row r="340">
          <cell r="A340" t="str">
            <v>POWER</v>
          </cell>
          <cell r="B340" t="str">
            <v>BUDGETS</v>
          </cell>
          <cell r="D340">
            <v>600515</v>
          </cell>
          <cell r="E340" t="str">
            <v>P</v>
          </cell>
          <cell r="G340" t="str">
            <v>0001169</v>
          </cell>
          <cell r="I340" t="str">
            <v>CON2004</v>
          </cell>
          <cell r="J340" t="str">
            <v>USD</v>
          </cell>
          <cell r="L340">
            <v>2003</v>
          </cell>
          <cell r="M340">
            <v>12</v>
          </cell>
        </row>
        <row r="341">
          <cell r="A341" t="str">
            <v>POWER</v>
          </cell>
          <cell r="B341" t="str">
            <v>BUDGETS</v>
          </cell>
          <cell r="D341">
            <v>600515</v>
          </cell>
          <cell r="E341" t="str">
            <v>P</v>
          </cell>
          <cell r="G341" t="str">
            <v>0001169</v>
          </cell>
          <cell r="I341" t="str">
            <v>CON2004</v>
          </cell>
          <cell r="J341" t="str">
            <v>USD</v>
          </cell>
          <cell r="L341">
            <v>2004</v>
          </cell>
          <cell r="M341">
            <v>12</v>
          </cell>
        </row>
        <row r="342">
          <cell r="A342" t="str">
            <v>POWER</v>
          </cell>
          <cell r="B342" t="str">
            <v>BUDGETS</v>
          </cell>
          <cell r="D342">
            <v>600515</v>
          </cell>
          <cell r="E342" t="str">
            <v>P</v>
          </cell>
          <cell r="G342" t="str">
            <v>0001169</v>
          </cell>
          <cell r="I342" t="str">
            <v>CON2004</v>
          </cell>
          <cell r="J342" t="str">
            <v>USD</v>
          </cell>
          <cell r="L342">
            <v>2005</v>
          </cell>
          <cell r="M342">
            <v>12</v>
          </cell>
        </row>
        <row r="343">
          <cell r="A343" t="str">
            <v>POWER</v>
          </cell>
          <cell r="B343" t="str">
            <v>BUDGETS</v>
          </cell>
          <cell r="D343">
            <v>600515</v>
          </cell>
          <cell r="E343" t="str">
            <v>P</v>
          </cell>
          <cell r="G343" t="str">
            <v>0001169</v>
          </cell>
          <cell r="I343" t="str">
            <v>CON2004</v>
          </cell>
          <cell r="J343" t="str">
            <v>USD</v>
          </cell>
          <cell r="L343">
            <v>2006</v>
          </cell>
          <cell r="M343">
            <v>12</v>
          </cell>
        </row>
        <row r="344">
          <cell r="A344" t="str">
            <v>POWER</v>
          </cell>
          <cell r="B344" t="str">
            <v>BUDGETS</v>
          </cell>
          <cell r="D344">
            <v>600515</v>
          </cell>
          <cell r="E344" t="str">
            <v>P</v>
          </cell>
          <cell r="G344" t="str">
            <v>0001169</v>
          </cell>
          <cell r="I344" t="str">
            <v>CON2004</v>
          </cell>
          <cell r="J344" t="str">
            <v>USD</v>
          </cell>
          <cell r="L344">
            <v>2007</v>
          </cell>
          <cell r="M344">
            <v>12</v>
          </cell>
        </row>
        <row r="345">
          <cell r="A345" t="str">
            <v>POWER</v>
          </cell>
          <cell r="B345" t="str">
            <v>BUDGETS</v>
          </cell>
          <cell r="D345">
            <v>600515</v>
          </cell>
          <cell r="E345" t="str">
            <v>P</v>
          </cell>
          <cell r="G345" t="str">
            <v>0001169</v>
          </cell>
          <cell r="I345" t="str">
            <v>CON2004</v>
          </cell>
          <cell r="J345" t="str">
            <v>USD</v>
          </cell>
          <cell r="L345">
            <v>2008</v>
          </cell>
          <cell r="M345">
            <v>12</v>
          </cell>
        </row>
        <row r="346">
          <cell r="A346" t="str">
            <v>POWER</v>
          </cell>
          <cell r="B346" t="str">
            <v>BUDGETS</v>
          </cell>
          <cell r="D346">
            <v>600520</v>
          </cell>
          <cell r="E346" t="str">
            <v>P</v>
          </cell>
          <cell r="G346" t="str">
            <v>0001172</v>
          </cell>
          <cell r="I346" t="str">
            <v>CON2004</v>
          </cell>
          <cell r="J346" t="str">
            <v>USD</v>
          </cell>
          <cell r="L346">
            <v>2003</v>
          </cell>
          <cell r="M346">
            <v>12</v>
          </cell>
        </row>
        <row r="347">
          <cell r="A347" t="str">
            <v>POWER</v>
          </cell>
          <cell r="B347" t="str">
            <v>BUDGETS</v>
          </cell>
          <cell r="D347">
            <v>600520</v>
          </cell>
          <cell r="E347" t="str">
            <v>P</v>
          </cell>
          <cell r="G347" t="str">
            <v>0001172</v>
          </cell>
          <cell r="I347" t="str">
            <v>CON2004</v>
          </cell>
          <cell r="J347" t="str">
            <v>USD</v>
          </cell>
          <cell r="L347">
            <v>2004</v>
          </cell>
          <cell r="M347">
            <v>12</v>
          </cell>
        </row>
        <row r="348">
          <cell r="A348" t="str">
            <v>POWER</v>
          </cell>
          <cell r="B348" t="str">
            <v>BUDGETS</v>
          </cell>
          <cell r="D348">
            <v>600520</v>
          </cell>
          <cell r="E348" t="str">
            <v>P</v>
          </cell>
          <cell r="G348" t="str">
            <v>0001172</v>
          </cell>
          <cell r="I348" t="str">
            <v>CON2004</v>
          </cell>
          <cell r="J348" t="str">
            <v>USD</v>
          </cell>
          <cell r="L348">
            <v>2005</v>
          </cell>
          <cell r="M348">
            <v>12</v>
          </cell>
        </row>
        <row r="349">
          <cell r="A349" t="str">
            <v>POWER</v>
          </cell>
          <cell r="B349" t="str">
            <v>BUDGETS</v>
          </cell>
          <cell r="D349">
            <v>600520</v>
          </cell>
          <cell r="E349" t="str">
            <v>P</v>
          </cell>
          <cell r="G349" t="str">
            <v>0001172</v>
          </cell>
          <cell r="I349" t="str">
            <v>CON2004</v>
          </cell>
          <cell r="J349" t="str">
            <v>USD</v>
          </cell>
          <cell r="L349">
            <v>2006</v>
          </cell>
          <cell r="M349">
            <v>12</v>
          </cell>
        </row>
        <row r="350">
          <cell r="A350" t="str">
            <v>POWER</v>
          </cell>
          <cell r="B350" t="str">
            <v>BUDGETS</v>
          </cell>
          <cell r="D350">
            <v>600520</v>
          </cell>
          <cell r="E350" t="str">
            <v>P</v>
          </cell>
          <cell r="G350" t="str">
            <v>0001172</v>
          </cell>
          <cell r="I350" t="str">
            <v>CON2004</v>
          </cell>
          <cell r="J350" t="str">
            <v>USD</v>
          </cell>
          <cell r="L350">
            <v>2007</v>
          </cell>
          <cell r="M350">
            <v>12</v>
          </cell>
        </row>
        <row r="351">
          <cell r="A351" t="str">
            <v>POWER</v>
          </cell>
          <cell r="B351" t="str">
            <v>BUDGETS</v>
          </cell>
          <cell r="D351">
            <v>600520</v>
          </cell>
          <cell r="E351" t="str">
            <v>P</v>
          </cell>
          <cell r="G351" t="str">
            <v>0001172</v>
          </cell>
          <cell r="I351" t="str">
            <v>CON2004</v>
          </cell>
          <cell r="J351" t="str">
            <v>USD</v>
          </cell>
          <cell r="L351">
            <v>2008</v>
          </cell>
          <cell r="M351">
            <v>12</v>
          </cell>
        </row>
        <row r="352">
          <cell r="A352" t="str">
            <v>POWER</v>
          </cell>
          <cell r="B352" t="str">
            <v>BUDGETS</v>
          </cell>
          <cell r="D352">
            <v>600000</v>
          </cell>
          <cell r="E352" t="str">
            <v>P</v>
          </cell>
          <cell r="G352" t="str">
            <v>0001063</v>
          </cell>
          <cell r="I352" t="str">
            <v>CON2004</v>
          </cell>
          <cell r="J352" t="str">
            <v>USD</v>
          </cell>
          <cell r="L352">
            <v>2003</v>
          </cell>
          <cell r="M352">
            <v>12</v>
          </cell>
        </row>
        <row r="353">
          <cell r="A353" t="str">
            <v>POWER</v>
          </cell>
          <cell r="B353" t="str">
            <v>BUDGETS</v>
          </cell>
          <cell r="D353">
            <v>600000</v>
          </cell>
          <cell r="E353" t="str">
            <v>P</v>
          </cell>
          <cell r="G353" t="str">
            <v>0001063</v>
          </cell>
          <cell r="I353" t="str">
            <v>CON2004</v>
          </cell>
          <cell r="J353" t="str">
            <v>USD</v>
          </cell>
          <cell r="L353">
            <v>2004</v>
          </cell>
          <cell r="M353">
            <v>12</v>
          </cell>
        </row>
        <row r="354">
          <cell r="A354" t="str">
            <v>POWER</v>
          </cell>
          <cell r="B354" t="str">
            <v>BUDGETS</v>
          </cell>
          <cell r="D354">
            <v>600000</v>
          </cell>
          <cell r="E354" t="str">
            <v>P</v>
          </cell>
          <cell r="G354" t="str">
            <v>0001063</v>
          </cell>
          <cell r="I354" t="str">
            <v>CON2004</v>
          </cell>
          <cell r="J354" t="str">
            <v>USD</v>
          </cell>
          <cell r="L354">
            <v>2005</v>
          </cell>
          <cell r="M354">
            <v>12</v>
          </cell>
        </row>
        <row r="355">
          <cell r="A355" t="str">
            <v>POWER</v>
          </cell>
          <cell r="B355" t="str">
            <v>BUDGETS</v>
          </cell>
          <cell r="D355">
            <v>600000</v>
          </cell>
          <cell r="E355" t="str">
            <v>P</v>
          </cell>
          <cell r="G355" t="str">
            <v>0001063</v>
          </cell>
          <cell r="I355" t="str">
            <v>CON2004</v>
          </cell>
          <cell r="J355" t="str">
            <v>USD</v>
          </cell>
          <cell r="L355">
            <v>2006</v>
          </cell>
          <cell r="M355">
            <v>12</v>
          </cell>
        </row>
        <row r="356">
          <cell r="A356" t="str">
            <v>POWER</v>
          </cell>
          <cell r="B356" t="str">
            <v>BUDGETS</v>
          </cell>
          <cell r="D356">
            <v>600000</v>
          </cell>
          <cell r="E356" t="str">
            <v>P</v>
          </cell>
          <cell r="G356" t="str">
            <v>0001063</v>
          </cell>
          <cell r="I356" t="str">
            <v>CON2004</v>
          </cell>
          <cell r="J356" t="str">
            <v>USD</v>
          </cell>
          <cell r="L356">
            <v>2007</v>
          </cell>
          <cell r="M356">
            <v>12</v>
          </cell>
        </row>
        <row r="357">
          <cell r="A357" t="str">
            <v>POWER</v>
          </cell>
          <cell r="B357" t="str">
            <v>BUDGETS</v>
          </cell>
          <cell r="D357">
            <v>600000</v>
          </cell>
          <cell r="E357" t="str">
            <v>P</v>
          </cell>
          <cell r="G357" t="str">
            <v>0001063</v>
          </cell>
          <cell r="I357" t="str">
            <v>CON2004</v>
          </cell>
          <cell r="J357" t="str">
            <v>USD</v>
          </cell>
          <cell r="L357">
            <v>2008</v>
          </cell>
          <cell r="M357">
            <v>12</v>
          </cell>
        </row>
        <row r="358">
          <cell r="A358" t="str">
            <v>POWER</v>
          </cell>
          <cell r="B358" t="str">
            <v>BUDGETS</v>
          </cell>
          <cell r="D358">
            <v>600000</v>
          </cell>
          <cell r="E358" t="str">
            <v>P</v>
          </cell>
          <cell r="G358" t="str">
            <v>0001673</v>
          </cell>
          <cell r="I358" t="str">
            <v>CON2004</v>
          </cell>
          <cell r="J358" t="str">
            <v>USD</v>
          </cell>
          <cell r="L358">
            <v>2003</v>
          </cell>
          <cell r="M358">
            <v>12</v>
          </cell>
        </row>
        <row r="359">
          <cell r="A359" t="str">
            <v>POWER</v>
          </cell>
          <cell r="B359" t="str">
            <v>BUDGETS</v>
          </cell>
          <cell r="D359">
            <v>600000</v>
          </cell>
          <cell r="E359" t="str">
            <v>P</v>
          </cell>
          <cell r="G359" t="str">
            <v>0001673</v>
          </cell>
          <cell r="I359" t="str">
            <v>CON2004</v>
          </cell>
          <cell r="J359" t="str">
            <v>USD</v>
          </cell>
          <cell r="L359">
            <v>2004</v>
          </cell>
          <cell r="M359">
            <v>12</v>
          </cell>
        </row>
        <row r="360">
          <cell r="A360" t="str">
            <v>POWER</v>
          </cell>
          <cell r="B360" t="str">
            <v>BUDGETS</v>
          </cell>
          <cell r="D360">
            <v>600000</v>
          </cell>
          <cell r="E360" t="str">
            <v>P</v>
          </cell>
          <cell r="G360" t="str">
            <v>0001673</v>
          </cell>
          <cell r="I360" t="str">
            <v>CON2004</v>
          </cell>
          <cell r="J360" t="str">
            <v>USD</v>
          </cell>
          <cell r="L360">
            <v>2005</v>
          </cell>
          <cell r="M360">
            <v>12</v>
          </cell>
        </row>
        <row r="361">
          <cell r="A361" t="str">
            <v>POWER</v>
          </cell>
          <cell r="B361" t="str">
            <v>BUDGETS</v>
          </cell>
          <cell r="D361">
            <v>600000</v>
          </cell>
          <cell r="E361" t="str">
            <v>P</v>
          </cell>
          <cell r="G361" t="str">
            <v>0001673</v>
          </cell>
          <cell r="I361" t="str">
            <v>CON2004</v>
          </cell>
          <cell r="J361" t="str">
            <v>USD</v>
          </cell>
          <cell r="L361">
            <v>2006</v>
          </cell>
          <cell r="M361">
            <v>12</v>
          </cell>
        </row>
        <row r="362">
          <cell r="A362" t="str">
            <v>POWER</v>
          </cell>
          <cell r="B362" t="str">
            <v>BUDGETS</v>
          </cell>
          <cell r="D362">
            <v>600000</v>
          </cell>
          <cell r="E362" t="str">
            <v>P</v>
          </cell>
          <cell r="G362" t="str">
            <v>0001673</v>
          </cell>
          <cell r="I362" t="str">
            <v>CON2004</v>
          </cell>
          <cell r="J362" t="str">
            <v>USD</v>
          </cell>
          <cell r="L362">
            <v>2007</v>
          </cell>
          <cell r="M362">
            <v>12</v>
          </cell>
        </row>
        <row r="363">
          <cell r="A363" t="str">
            <v>POWER</v>
          </cell>
          <cell r="B363" t="str">
            <v>BUDGETS</v>
          </cell>
          <cell r="D363">
            <v>600000</v>
          </cell>
          <cell r="E363" t="str">
            <v>P</v>
          </cell>
          <cell r="G363" t="str">
            <v>0001673</v>
          </cell>
          <cell r="I363" t="str">
            <v>CON2004</v>
          </cell>
          <cell r="J363" t="str">
            <v>USD</v>
          </cell>
          <cell r="L363">
            <v>2008</v>
          </cell>
          <cell r="M363">
            <v>12</v>
          </cell>
        </row>
        <row r="364">
          <cell r="A364" t="str">
            <v>POWER</v>
          </cell>
          <cell r="B364" t="str">
            <v>BUDGETS</v>
          </cell>
          <cell r="D364">
            <v>600000</v>
          </cell>
          <cell r="E364" t="str">
            <v>P</v>
          </cell>
          <cell r="G364" t="str">
            <v>0004144</v>
          </cell>
          <cell r="I364" t="str">
            <v>CON2004</v>
          </cell>
          <cell r="J364" t="str">
            <v>USD</v>
          </cell>
          <cell r="L364">
            <v>2003</v>
          </cell>
          <cell r="M364">
            <v>12</v>
          </cell>
        </row>
        <row r="365">
          <cell r="A365" t="str">
            <v>POWER</v>
          </cell>
          <cell r="B365" t="str">
            <v>BUDGETS</v>
          </cell>
          <cell r="D365">
            <v>600000</v>
          </cell>
          <cell r="E365" t="str">
            <v>P</v>
          </cell>
          <cell r="G365" t="str">
            <v>0004144</v>
          </cell>
          <cell r="I365" t="str">
            <v>CON2004</v>
          </cell>
          <cell r="J365" t="str">
            <v>USD</v>
          </cell>
          <cell r="L365">
            <v>2004</v>
          </cell>
          <cell r="M365">
            <v>12</v>
          </cell>
        </row>
        <row r="366">
          <cell r="A366" t="str">
            <v>POWER</v>
          </cell>
          <cell r="B366" t="str">
            <v>BUDGETS</v>
          </cell>
          <cell r="D366">
            <v>600000</v>
          </cell>
          <cell r="E366" t="str">
            <v>P</v>
          </cell>
          <cell r="G366" t="str">
            <v>0004144</v>
          </cell>
          <cell r="I366" t="str">
            <v>CON2004</v>
          </cell>
          <cell r="J366" t="str">
            <v>USD</v>
          </cell>
          <cell r="L366">
            <v>2005</v>
          </cell>
          <cell r="M366">
            <v>12</v>
          </cell>
        </row>
        <row r="367">
          <cell r="A367" t="str">
            <v>POWER</v>
          </cell>
          <cell r="B367" t="str">
            <v>BUDGETS</v>
          </cell>
          <cell r="D367">
            <v>600000</v>
          </cell>
          <cell r="E367" t="str">
            <v>P</v>
          </cell>
          <cell r="G367" t="str">
            <v>0004144</v>
          </cell>
          <cell r="I367" t="str">
            <v>CON2004</v>
          </cell>
          <cell r="J367" t="str">
            <v>USD</v>
          </cell>
          <cell r="L367">
            <v>2006</v>
          </cell>
          <cell r="M367">
            <v>12</v>
          </cell>
        </row>
        <row r="368">
          <cell r="A368" t="str">
            <v>POWER</v>
          </cell>
          <cell r="B368" t="str">
            <v>BUDGETS</v>
          </cell>
          <cell r="D368">
            <v>600000</v>
          </cell>
          <cell r="E368" t="str">
            <v>P</v>
          </cell>
          <cell r="G368" t="str">
            <v>0004144</v>
          </cell>
          <cell r="I368" t="str">
            <v>CON2004</v>
          </cell>
          <cell r="J368" t="str">
            <v>USD</v>
          </cell>
          <cell r="L368">
            <v>2007</v>
          </cell>
          <cell r="M368">
            <v>12</v>
          </cell>
        </row>
        <row r="369">
          <cell r="A369" t="str">
            <v>POWER</v>
          </cell>
          <cell r="B369" t="str">
            <v>BUDGETS</v>
          </cell>
          <cell r="D369">
            <v>600000</v>
          </cell>
          <cell r="E369" t="str">
            <v>P</v>
          </cell>
          <cell r="G369" t="str">
            <v>0004144</v>
          </cell>
          <cell r="I369" t="str">
            <v>CON2004</v>
          </cell>
          <cell r="J369" t="str">
            <v>USD</v>
          </cell>
          <cell r="L369">
            <v>2008</v>
          </cell>
          <cell r="M369">
            <v>12</v>
          </cell>
        </row>
        <row r="370">
          <cell r="A370" t="str">
            <v>POWER</v>
          </cell>
          <cell r="B370" t="str">
            <v>BUDGETS</v>
          </cell>
          <cell r="D370">
            <v>600000</v>
          </cell>
          <cell r="E370" t="str">
            <v>P</v>
          </cell>
          <cell r="G370" t="str">
            <v>0001067</v>
          </cell>
          <cell r="I370" t="str">
            <v>CON2004</v>
          </cell>
          <cell r="J370" t="str">
            <v>USD</v>
          </cell>
          <cell r="L370">
            <v>2003</v>
          </cell>
          <cell r="M370">
            <v>12</v>
          </cell>
        </row>
        <row r="371">
          <cell r="A371" t="str">
            <v>POWER</v>
          </cell>
          <cell r="B371" t="str">
            <v>BUDGETS</v>
          </cell>
          <cell r="D371">
            <v>600000</v>
          </cell>
          <cell r="E371" t="str">
            <v>P</v>
          </cell>
          <cell r="G371" t="str">
            <v>0001067</v>
          </cell>
          <cell r="I371" t="str">
            <v>CON2004</v>
          </cell>
          <cell r="J371" t="str">
            <v>USD</v>
          </cell>
          <cell r="L371">
            <v>2004</v>
          </cell>
          <cell r="M371">
            <v>12</v>
          </cell>
        </row>
        <row r="372">
          <cell r="A372" t="str">
            <v>POWER</v>
          </cell>
          <cell r="B372" t="str">
            <v>BUDGETS</v>
          </cell>
          <cell r="D372">
            <v>600000</v>
          </cell>
          <cell r="E372" t="str">
            <v>P</v>
          </cell>
          <cell r="G372" t="str">
            <v>0001067</v>
          </cell>
          <cell r="I372" t="str">
            <v>CON2004</v>
          </cell>
          <cell r="J372" t="str">
            <v>USD</v>
          </cell>
          <cell r="L372">
            <v>2005</v>
          </cell>
          <cell r="M372">
            <v>12</v>
          </cell>
        </row>
        <row r="373">
          <cell r="A373" t="str">
            <v>POWER</v>
          </cell>
          <cell r="B373" t="str">
            <v>BUDGETS</v>
          </cell>
          <cell r="D373">
            <v>600000</v>
          </cell>
          <cell r="E373" t="str">
            <v>P</v>
          </cell>
          <cell r="G373" t="str">
            <v>0001067</v>
          </cell>
          <cell r="I373" t="str">
            <v>CON2004</v>
          </cell>
          <cell r="J373" t="str">
            <v>USD</v>
          </cell>
          <cell r="L373">
            <v>2006</v>
          </cell>
          <cell r="M373">
            <v>12</v>
          </cell>
        </row>
        <row r="374">
          <cell r="A374" t="str">
            <v>POWER</v>
          </cell>
          <cell r="B374" t="str">
            <v>BUDGETS</v>
          </cell>
          <cell r="D374">
            <v>600000</v>
          </cell>
          <cell r="E374" t="str">
            <v>P</v>
          </cell>
          <cell r="G374" t="str">
            <v>0001067</v>
          </cell>
          <cell r="I374" t="str">
            <v>CON2004</v>
          </cell>
          <cell r="J374" t="str">
            <v>USD</v>
          </cell>
          <cell r="L374">
            <v>2007</v>
          </cell>
          <cell r="M374">
            <v>12</v>
          </cell>
        </row>
        <row r="375">
          <cell r="A375" t="str">
            <v>POWER</v>
          </cell>
          <cell r="B375" t="str">
            <v>BUDGETS</v>
          </cell>
          <cell r="D375">
            <v>600000</v>
          </cell>
          <cell r="E375" t="str">
            <v>P</v>
          </cell>
          <cell r="G375" t="str">
            <v>0001067</v>
          </cell>
          <cell r="I375" t="str">
            <v>CON2004</v>
          </cell>
          <cell r="J375" t="str">
            <v>USD</v>
          </cell>
          <cell r="L375">
            <v>2008</v>
          </cell>
          <cell r="M375">
            <v>12</v>
          </cell>
        </row>
        <row r="376">
          <cell r="A376" t="str">
            <v>POWER</v>
          </cell>
          <cell r="B376" t="str">
            <v>BUDGETS</v>
          </cell>
          <cell r="D376">
            <v>600000</v>
          </cell>
          <cell r="E376" t="str">
            <v>P</v>
          </cell>
          <cell r="G376" t="str">
            <v>0001073</v>
          </cell>
          <cell r="I376" t="str">
            <v>CON2004</v>
          </cell>
          <cell r="J376" t="str">
            <v>USD</v>
          </cell>
          <cell r="L376">
            <v>2003</v>
          </cell>
          <cell r="M376">
            <v>12</v>
          </cell>
        </row>
        <row r="377">
          <cell r="A377" t="str">
            <v>POWER</v>
          </cell>
          <cell r="B377" t="str">
            <v>BUDGETS</v>
          </cell>
          <cell r="D377">
            <v>600000</v>
          </cell>
          <cell r="E377" t="str">
            <v>P</v>
          </cell>
          <cell r="G377" t="str">
            <v>0001073</v>
          </cell>
          <cell r="I377" t="str">
            <v>CON2004</v>
          </cell>
          <cell r="J377" t="str">
            <v>USD</v>
          </cell>
          <cell r="L377">
            <v>2004</v>
          </cell>
          <cell r="M377">
            <v>12</v>
          </cell>
        </row>
        <row r="378">
          <cell r="A378" t="str">
            <v>POWER</v>
          </cell>
          <cell r="B378" t="str">
            <v>BUDGETS</v>
          </cell>
          <cell r="D378">
            <v>600000</v>
          </cell>
          <cell r="E378" t="str">
            <v>P</v>
          </cell>
          <cell r="G378" t="str">
            <v>0001073</v>
          </cell>
          <cell r="I378" t="str">
            <v>CON2004</v>
          </cell>
          <cell r="J378" t="str">
            <v>USD</v>
          </cell>
          <cell r="L378">
            <v>2005</v>
          </cell>
          <cell r="M378">
            <v>12</v>
          </cell>
        </row>
        <row r="379">
          <cell r="A379" t="str">
            <v>POWER</v>
          </cell>
          <cell r="B379" t="str">
            <v>BUDGETS</v>
          </cell>
          <cell r="D379">
            <v>600000</v>
          </cell>
          <cell r="E379" t="str">
            <v>P</v>
          </cell>
          <cell r="G379" t="str">
            <v>0001073</v>
          </cell>
          <cell r="I379" t="str">
            <v>CON2004</v>
          </cell>
          <cell r="J379" t="str">
            <v>USD</v>
          </cell>
          <cell r="L379">
            <v>2006</v>
          </cell>
          <cell r="M379">
            <v>12</v>
          </cell>
        </row>
        <row r="380">
          <cell r="A380" t="str">
            <v>POWER</v>
          </cell>
          <cell r="B380" t="str">
            <v>BUDGETS</v>
          </cell>
          <cell r="D380">
            <v>600000</v>
          </cell>
          <cell r="E380" t="str">
            <v>P</v>
          </cell>
          <cell r="G380" t="str">
            <v>0001073</v>
          </cell>
          <cell r="I380" t="str">
            <v>CON2004</v>
          </cell>
          <cell r="J380" t="str">
            <v>USD</v>
          </cell>
          <cell r="L380">
            <v>2007</v>
          </cell>
          <cell r="M380">
            <v>12</v>
          </cell>
        </row>
        <row r="381">
          <cell r="A381" t="str">
            <v>POWER</v>
          </cell>
          <cell r="B381" t="str">
            <v>BUDGETS</v>
          </cell>
          <cell r="D381">
            <v>600000</v>
          </cell>
          <cell r="E381" t="str">
            <v>P</v>
          </cell>
          <cell r="G381" t="str">
            <v>0001073</v>
          </cell>
          <cell r="I381" t="str">
            <v>CON2004</v>
          </cell>
          <cell r="J381" t="str">
            <v>USD</v>
          </cell>
          <cell r="L381">
            <v>2008</v>
          </cell>
          <cell r="M381">
            <v>12</v>
          </cell>
        </row>
        <row r="382">
          <cell r="A382" t="str">
            <v>POWER</v>
          </cell>
          <cell r="B382" t="str">
            <v>BUDGETS</v>
          </cell>
          <cell r="D382">
            <v>600000</v>
          </cell>
          <cell r="E382" t="str">
            <v>P</v>
          </cell>
          <cell r="G382" t="str">
            <v>0001075</v>
          </cell>
          <cell r="I382" t="str">
            <v>CON2004</v>
          </cell>
          <cell r="J382" t="str">
            <v>USD</v>
          </cell>
          <cell r="L382">
            <v>2003</v>
          </cell>
          <cell r="M382">
            <v>12</v>
          </cell>
        </row>
        <row r="383">
          <cell r="A383" t="str">
            <v>POWER</v>
          </cell>
          <cell r="B383" t="str">
            <v>BUDGETS</v>
          </cell>
          <cell r="D383">
            <v>600000</v>
          </cell>
          <cell r="E383" t="str">
            <v>P</v>
          </cell>
          <cell r="G383" t="str">
            <v>0001075</v>
          </cell>
          <cell r="I383" t="str">
            <v>CON2004</v>
          </cell>
          <cell r="J383" t="str">
            <v>USD</v>
          </cell>
          <cell r="L383">
            <v>2004</v>
          </cell>
          <cell r="M383">
            <v>12</v>
          </cell>
        </row>
        <row r="384">
          <cell r="A384" t="str">
            <v>POWER</v>
          </cell>
          <cell r="B384" t="str">
            <v>BUDGETS</v>
          </cell>
          <cell r="D384">
            <v>600000</v>
          </cell>
          <cell r="E384" t="str">
            <v>P</v>
          </cell>
          <cell r="G384" t="str">
            <v>0001075</v>
          </cell>
          <cell r="I384" t="str">
            <v>CON2004</v>
          </cell>
          <cell r="J384" t="str">
            <v>USD</v>
          </cell>
          <cell r="L384">
            <v>2005</v>
          </cell>
          <cell r="M384">
            <v>12</v>
          </cell>
        </row>
        <row r="385">
          <cell r="A385" t="str">
            <v>POWER</v>
          </cell>
          <cell r="B385" t="str">
            <v>BUDGETS</v>
          </cell>
          <cell r="D385">
            <v>600000</v>
          </cell>
          <cell r="E385" t="str">
            <v>P</v>
          </cell>
          <cell r="G385" t="str">
            <v>0001075</v>
          </cell>
          <cell r="I385" t="str">
            <v>CON2004</v>
          </cell>
          <cell r="J385" t="str">
            <v>USD</v>
          </cell>
          <cell r="L385">
            <v>2006</v>
          </cell>
          <cell r="M385">
            <v>12</v>
          </cell>
        </row>
        <row r="386">
          <cell r="A386" t="str">
            <v>POWER</v>
          </cell>
          <cell r="B386" t="str">
            <v>BUDGETS</v>
          </cell>
          <cell r="D386">
            <v>600000</v>
          </cell>
          <cell r="E386" t="str">
            <v>P</v>
          </cell>
          <cell r="G386" t="str">
            <v>0001075</v>
          </cell>
          <cell r="I386" t="str">
            <v>CON2004</v>
          </cell>
          <cell r="J386" t="str">
            <v>USD</v>
          </cell>
          <cell r="L386">
            <v>2007</v>
          </cell>
          <cell r="M386">
            <v>12</v>
          </cell>
        </row>
        <row r="387">
          <cell r="A387" t="str">
            <v>POWER</v>
          </cell>
          <cell r="B387" t="str">
            <v>BUDGETS</v>
          </cell>
          <cell r="D387">
            <v>600000</v>
          </cell>
          <cell r="E387" t="str">
            <v>P</v>
          </cell>
          <cell r="G387" t="str">
            <v>0001075</v>
          </cell>
          <cell r="I387" t="str">
            <v>CON2004</v>
          </cell>
          <cell r="J387" t="str">
            <v>USD</v>
          </cell>
          <cell r="L387">
            <v>2008</v>
          </cell>
          <cell r="M387">
            <v>12</v>
          </cell>
        </row>
        <row r="388">
          <cell r="A388" t="str">
            <v>POWER</v>
          </cell>
          <cell r="B388" t="str">
            <v>BUDGETS</v>
          </cell>
          <cell r="D388">
            <v>600000</v>
          </cell>
          <cell r="E388" t="str">
            <v>P</v>
          </cell>
          <cell r="G388" t="str">
            <v>0001081</v>
          </cell>
          <cell r="I388" t="str">
            <v>CON2004</v>
          </cell>
          <cell r="J388" t="str">
            <v>USD</v>
          </cell>
          <cell r="L388">
            <v>2003</v>
          </cell>
          <cell r="M388">
            <v>12</v>
          </cell>
        </row>
        <row r="389">
          <cell r="A389" t="str">
            <v>POWER</v>
          </cell>
          <cell r="B389" t="str">
            <v>BUDGETS</v>
          </cell>
          <cell r="D389">
            <v>600000</v>
          </cell>
          <cell r="E389" t="str">
            <v>P</v>
          </cell>
          <cell r="G389" t="str">
            <v>0001081</v>
          </cell>
          <cell r="I389" t="str">
            <v>CON2004</v>
          </cell>
          <cell r="J389" t="str">
            <v>USD</v>
          </cell>
          <cell r="L389">
            <v>2004</v>
          </cell>
          <cell r="M389">
            <v>12</v>
          </cell>
        </row>
        <row r="390">
          <cell r="A390" t="str">
            <v>POWER</v>
          </cell>
          <cell r="B390" t="str">
            <v>BUDGETS</v>
          </cell>
          <cell r="D390">
            <v>600000</v>
          </cell>
          <cell r="E390" t="str">
            <v>P</v>
          </cell>
          <cell r="G390" t="str">
            <v>0001081</v>
          </cell>
          <cell r="I390" t="str">
            <v>CON2004</v>
          </cell>
          <cell r="J390" t="str">
            <v>USD</v>
          </cell>
          <cell r="L390">
            <v>2005</v>
          </cell>
          <cell r="M390">
            <v>12</v>
          </cell>
        </row>
        <row r="391">
          <cell r="A391" t="str">
            <v>POWER</v>
          </cell>
          <cell r="B391" t="str">
            <v>BUDGETS</v>
          </cell>
          <cell r="D391">
            <v>600000</v>
          </cell>
          <cell r="E391" t="str">
            <v>P</v>
          </cell>
          <cell r="G391" t="str">
            <v>0001081</v>
          </cell>
          <cell r="I391" t="str">
            <v>CON2004</v>
          </cell>
          <cell r="J391" t="str">
            <v>USD</v>
          </cell>
          <cell r="L391">
            <v>2006</v>
          </cell>
          <cell r="M391">
            <v>12</v>
          </cell>
        </row>
        <row r="392">
          <cell r="A392" t="str">
            <v>POWER</v>
          </cell>
          <cell r="B392" t="str">
            <v>BUDGETS</v>
          </cell>
          <cell r="D392">
            <v>600000</v>
          </cell>
          <cell r="E392" t="str">
            <v>P</v>
          </cell>
          <cell r="G392" t="str">
            <v>0001081</v>
          </cell>
          <cell r="I392" t="str">
            <v>CON2004</v>
          </cell>
          <cell r="J392" t="str">
            <v>USD</v>
          </cell>
          <cell r="L392">
            <v>2007</v>
          </cell>
          <cell r="M392">
            <v>12</v>
          </cell>
        </row>
        <row r="393">
          <cell r="A393" t="str">
            <v>POWER</v>
          </cell>
          <cell r="B393" t="str">
            <v>BUDGETS</v>
          </cell>
          <cell r="D393">
            <v>600000</v>
          </cell>
          <cell r="E393" t="str">
            <v>P</v>
          </cell>
          <cell r="G393" t="str">
            <v>0001081</v>
          </cell>
          <cell r="I393" t="str">
            <v>CON2004</v>
          </cell>
          <cell r="J393" t="str">
            <v>USD</v>
          </cell>
          <cell r="L393">
            <v>2008</v>
          </cell>
          <cell r="M393">
            <v>12</v>
          </cell>
        </row>
        <row r="394">
          <cell r="A394" t="str">
            <v>POWER</v>
          </cell>
          <cell r="B394" t="str">
            <v>BUDGETS</v>
          </cell>
          <cell r="D394">
            <v>600000</v>
          </cell>
          <cell r="E394" t="str">
            <v>P</v>
          </cell>
          <cell r="G394" t="str">
            <v>0001079</v>
          </cell>
          <cell r="I394" t="str">
            <v>CON2004</v>
          </cell>
          <cell r="J394" t="str">
            <v>USD</v>
          </cell>
          <cell r="L394">
            <v>2003</v>
          </cell>
          <cell r="M394">
            <v>12</v>
          </cell>
        </row>
        <row r="395">
          <cell r="A395" t="str">
            <v>POWER</v>
          </cell>
          <cell r="B395" t="str">
            <v>BUDGETS</v>
          </cell>
          <cell r="D395">
            <v>600000</v>
          </cell>
          <cell r="E395" t="str">
            <v>P</v>
          </cell>
          <cell r="G395" t="str">
            <v>0001079</v>
          </cell>
          <cell r="I395" t="str">
            <v>CON2004</v>
          </cell>
          <cell r="J395" t="str">
            <v>USD</v>
          </cell>
          <cell r="L395">
            <v>2004</v>
          </cell>
          <cell r="M395">
            <v>12</v>
          </cell>
        </row>
        <row r="396">
          <cell r="A396" t="str">
            <v>POWER</v>
          </cell>
          <cell r="B396" t="str">
            <v>BUDGETS</v>
          </cell>
          <cell r="D396">
            <v>600000</v>
          </cell>
          <cell r="E396" t="str">
            <v>P</v>
          </cell>
          <cell r="G396" t="str">
            <v>0001079</v>
          </cell>
          <cell r="I396" t="str">
            <v>CON2004</v>
          </cell>
          <cell r="J396" t="str">
            <v>USD</v>
          </cell>
          <cell r="L396">
            <v>2005</v>
          </cell>
          <cell r="M396">
            <v>12</v>
          </cell>
        </row>
        <row r="397">
          <cell r="A397" t="str">
            <v>POWER</v>
          </cell>
          <cell r="B397" t="str">
            <v>BUDGETS</v>
          </cell>
          <cell r="D397">
            <v>600000</v>
          </cell>
          <cell r="E397" t="str">
            <v>P</v>
          </cell>
          <cell r="G397" t="str">
            <v>0001079</v>
          </cell>
          <cell r="I397" t="str">
            <v>CON2004</v>
          </cell>
          <cell r="J397" t="str">
            <v>USD</v>
          </cell>
          <cell r="L397">
            <v>2006</v>
          </cell>
          <cell r="M397">
            <v>12</v>
          </cell>
        </row>
        <row r="398">
          <cell r="A398" t="str">
            <v>POWER</v>
          </cell>
          <cell r="B398" t="str">
            <v>BUDGETS</v>
          </cell>
          <cell r="D398">
            <v>600000</v>
          </cell>
          <cell r="E398" t="str">
            <v>P</v>
          </cell>
          <cell r="G398" t="str">
            <v>0001079</v>
          </cell>
          <cell r="I398" t="str">
            <v>CON2004</v>
          </cell>
          <cell r="J398" t="str">
            <v>USD</v>
          </cell>
          <cell r="L398">
            <v>2007</v>
          </cell>
          <cell r="M398">
            <v>12</v>
          </cell>
        </row>
        <row r="399">
          <cell r="A399" t="str">
            <v>POWER</v>
          </cell>
          <cell r="B399" t="str">
            <v>BUDGETS</v>
          </cell>
          <cell r="D399">
            <v>600000</v>
          </cell>
          <cell r="E399" t="str">
            <v>P</v>
          </cell>
          <cell r="G399" t="str">
            <v>0001079</v>
          </cell>
          <cell r="I399" t="str">
            <v>CON2004</v>
          </cell>
          <cell r="J399" t="str">
            <v>USD</v>
          </cell>
          <cell r="L399">
            <v>2008</v>
          </cell>
          <cell r="M399">
            <v>12</v>
          </cell>
        </row>
        <row r="400">
          <cell r="A400" t="str">
            <v>POWER</v>
          </cell>
          <cell r="B400" t="str">
            <v>BUDGETS</v>
          </cell>
          <cell r="D400">
            <v>600000</v>
          </cell>
          <cell r="E400" t="str">
            <v>P</v>
          </cell>
          <cell r="G400" t="str">
            <v>0004128</v>
          </cell>
          <cell r="I400" t="str">
            <v>CON2004</v>
          </cell>
          <cell r="J400" t="str">
            <v>USD</v>
          </cell>
          <cell r="L400">
            <v>2003</v>
          </cell>
          <cell r="M400">
            <v>12</v>
          </cell>
        </row>
        <row r="401">
          <cell r="A401" t="str">
            <v>POWER</v>
          </cell>
          <cell r="B401" t="str">
            <v>BUDGETS</v>
          </cell>
          <cell r="D401">
            <v>600000</v>
          </cell>
          <cell r="E401" t="str">
            <v>P</v>
          </cell>
          <cell r="G401" t="str">
            <v>0004128</v>
          </cell>
          <cell r="I401" t="str">
            <v>CON2004</v>
          </cell>
          <cell r="J401" t="str">
            <v>USD</v>
          </cell>
          <cell r="L401">
            <v>2004</v>
          </cell>
          <cell r="M401">
            <v>12</v>
          </cell>
        </row>
        <row r="402">
          <cell r="A402" t="str">
            <v>POWER</v>
          </cell>
          <cell r="B402" t="str">
            <v>BUDGETS</v>
          </cell>
          <cell r="D402">
            <v>600000</v>
          </cell>
          <cell r="E402" t="str">
            <v>P</v>
          </cell>
          <cell r="G402" t="str">
            <v>0004128</v>
          </cell>
          <cell r="I402" t="str">
            <v>CON2004</v>
          </cell>
          <cell r="J402" t="str">
            <v>USD</v>
          </cell>
          <cell r="L402">
            <v>2005</v>
          </cell>
          <cell r="M402">
            <v>12</v>
          </cell>
        </row>
        <row r="403">
          <cell r="A403" t="str">
            <v>POWER</v>
          </cell>
          <cell r="B403" t="str">
            <v>BUDGETS</v>
          </cell>
          <cell r="D403">
            <v>600000</v>
          </cell>
          <cell r="E403" t="str">
            <v>P</v>
          </cell>
          <cell r="G403" t="str">
            <v>0004128</v>
          </cell>
          <cell r="I403" t="str">
            <v>CON2004</v>
          </cell>
          <cell r="J403" t="str">
            <v>USD</v>
          </cell>
          <cell r="L403">
            <v>2006</v>
          </cell>
          <cell r="M403">
            <v>12</v>
          </cell>
        </row>
        <row r="404">
          <cell r="A404" t="str">
            <v>POWER</v>
          </cell>
          <cell r="B404" t="str">
            <v>BUDGETS</v>
          </cell>
          <cell r="D404">
            <v>600000</v>
          </cell>
          <cell r="E404" t="str">
            <v>P</v>
          </cell>
          <cell r="G404" t="str">
            <v>0004128</v>
          </cell>
          <cell r="I404" t="str">
            <v>CON2004</v>
          </cell>
          <cell r="J404" t="str">
            <v>USD</v>
          </cell>
          <cell r="L404">
            <v>2007</v>
          </cell>
          <cell r="M404">
            <v>12</v>
          </cell>
        </row>
        <row r="405">
          <cell r="A405" t="str">
            <v>POWER</v>
          </cell>
          <cell r="B405" t="str">
            <v>BUDGETS</v>
          </cell>
          <cell r="D405">
            <v>600000</v>
          </cell>
          <cell r="E405" t="str">
            <v>P</v>
          </cell>
          <cell r="G405" t="str">
            <v>0004128</v>
          </cell>
          <cell r="I405" t="str">
            <v>CON2004</v>
          </cell>
          <cell r="J405" t="str">
            <v>USD</v>
          </cell>
          <cell r="L405">
            <v>2008</v>
          </cell>
          <cell r="M405">
            <v>12</v>
          </cell>
        </row>
        <row r="406">
          <cell r="A406" t="str">
            <v>POWER</v>
          </cell>
          <cell r="B406" t="str">
            <v>BUDGETS</v>
          </cell>
          <cell r="D406">
            <v>600000</v>
          </cell>
          <cell r="E406" t="str">
            <v>P</v>
          </cell>
          <cell r="G406" t="str">
            <v>0001083</v>
          </cell>
          <cell r="I406" t="str">
            <v>CON2004</v>
          </cell>
          <cell r="J406" t="str">
            <v>USD</v>
          </cell>
          <cell r="L406">
            <v>2003</v>
          </cell>
          <cell r="M406">
            <v>12</v>
          </cell>
        </row>
        <row r="407">
          <cell r="A407" t="str">
            <v>POWER</v>
          </cell>
          <cell r="B407" t="str">
            <v>BUDGETS</v>
          </cell>
          <cell r="D407">
            <v>600000</v>
          </cell>
          <cell r="E407" t="str">
            <v>P</v>
          </cell>
          <cell r="G407" t="str">
            <v>0001083</v>
          </cell>
          <cell r="I407" t="str">
            <v>CON2004</v>
          </cell>
          <cell r="J407" t="str">
            <v>USD</v>
          </cell>
          <cell r="L407">
            <v>2004</v>
          </cell>
          <cell r="M407">
            <v>12</v>
          </cell>
        </row>
        <row r="408">
          <cell r="A408" t="str">
            <v>POWER</v>
          </cell>
          <cell r="B408" t="str">
            <v>BUDGETS</v>
          </cell>
          <cell r="D408">
            <v>600000</v>
          </cell>
          <cell r="E408" t="str">
            <v>P</v>
          </cell>
          <cell r="G408" t="str">
            <v>0001083</v>
          </cell>
          <cell r="I408" t="str">
            <v>CON2004</v>
          </cell>
          <cell r="J408" t="str">
            <v>USD</v>
          </cell>
          <cell r="L408">
            <v>2005</v>
          </cell>
          <cell r="M408">
            <v>12</v>
          </cell>
        </row>
        <row r="409">
          <cell r="A409" t="str">
            <v>POWER</v>
          </cell>
          <cell r="B409" t="str">
            <v>BUDGETS</v>
          </cell>
          <cell r="D409">
            <v>600000</v>
          </cell>
          <cell r="E409" t="str">
            <v>P</v>
          </cell>
          <cell r="G409" t="str">
            <v>0001083</v>
          </cell>
          <cell r="I409" t="str">
            <v>CON2004</v>
          </cell>
          <cell r="J409" t="str">
            <v>USD</v>
          </cell>
          <cell r="L409">
            <v>2006</v>
          </cell>
          <cell r="M409">
            <v>12</v>
          </cell>
        </row>
        <row r="410">
          <cell r="A410" t="str">
            <v>POWER</v>
          </cell>
          <cell r="B410" t="str">
            <v>BUDGETS</v>
          </cell>
          <cell r="D410">
            <v>600000</v>
          </cell>
          <cell r="E410" t="str">
            <v>P</v>
          </cell>
          <cell r="G410" t="str">
            <v>0001083</v>
          </cell>
          <cell r="I410" t="str">
            <v>CON2004</v>
          </cell>
          <cell r="J410" t="str">
            <v>USD</v>
          </cell>
          <cell r="L410">
            <v>2007</v>
          </cell>
          <cell r="M410">
            <v>12</v>
          </cell>
        </row>
        <row r="411">
          <cell r="A411" t="str">
            <v>POWER</v>
          </cell>
          <cell r="B411" t="str">
            <v>BUDGETS</v>
          </cell>
          <cell r="D411">
            <v>600000</v>
          </cell>
          <cell r="E411" t="str">
            <v>P</v>
          </cell>
          <cell r="G411" t="str">
            <v>0001083</v>
          </cell>
          <cell r="I411" t="str">
            <v>CON2004</v>
          </cell>
          <cell r="J411" t="str">
            <v>USD</v>
          </cell>
          <cell r="L411">
            <v>2008</v>
          </cell>
          <cell r="M411">
            <v>12</v>
          </cell>
        </row>
        <row r="412">
          <cell r="A412" t="str">
            <v>POWER</v>
          </cell>
          <cell r="B412" t="str">
            <v>BUDGETS</v>
          </cell>
          <cell r="D412">
            <v>600000</v>
          </cell>
          <cell r="E412" t="str">
            <v>P</v>
          </cell>
          <cell r="G412" t="str">
            <v>0001085</v>
          </cell>
          <cell r="I412" t="str">
            <v>CON2004</v>
          </cell>
          <cell r="J412" t="str">
            <v>USD</v>
          </cell>
          <cell r="L412">
            <v>2003</v>
          </cell>
          <cell r="M412">
            <v>12</v>
          </cell>
        </row>
        <row r="413">
          <cell r="A413" t="str">
            <v>POWER</v>
          </cell>
          <cell r="B413" t="str">
            <v>BUDGETS</v>
          </cell>
          <cell r="D413">
            <v>600000</v>
          </cell>
          <cell r="E413" t="str">
            <v>P</v>
          </cell>
          <cell r="G413" t="str">
            <v>0001085</v>
          </cell>
          <cell r="I413" t="str">
            <v>CON2004</v>
          </cell>
          <cell r="J413" t="str">
            <v>USD</v>
          </cell>
          <cell r="L413">
            <v>2004</v>
          </cell>
          <cell r="M413">
            <v>12</v>
          </cell>
        </row>
        <row r="414">
          <cell r="A414" t="str">
            <v>POWER</v>
          </cell>
          <cell r="B414" t="str">
            <v>BUDGETS</v>
          </cell>
          <cell r="D414">
            <v>600000</v>
          </cell>
          <cell r="E414" t="str">
            <v>P</v>
          </cell>
          <cell r="G414" t="str">
            <v>0001085</v>
          </cell>
          <cell r="I414" t="str">
            <v>CON2004</v>
          </cell>
          <cell r="J414" t="str">
            <v>USD</v>
          </cell>
          <cell r="L414">
            <v>2005</v>
          </cell>
          <cell r="M414">
            <v>12</v>
          </cell>
        </row>
        <row r="415">
          <cell r="A415" t="str">
            <v>POWER</v>
          </cell>
          <cell r="B415" t="str">
            <v>BUDGETS</v>
          </cell>
          <cell r="D415">
            <v>600000</v>
          </cell>
          <cell r="E415" t="str">
            <v>P</v>
          </cell>
          <cell r="G415" t="str">
            <v>0001085</v>
          </cell>
          <cell r="I415" t="str">
            <v>CON2004</v>
          </cell>
          <cell r="J415" t="str">
            <v>USD</v>
          </cell>
          <cell r="L415">
            <v>2006</v>
          </cell>
          <cell r="M415">
            <v>12</v>
          </cell>
        </row>
        <row r="416">
          <cell r="A416" t="str">
            <v>POWER</v>
          </cell>
          <cell r="B416" t="str">
            <v>BUDGETS</v>
          </cell>
          <cell r="D416">
            <v>600000</v>
          </cell>
          <cell r="E416" t="str">
            <v>P</v>
          </cell>
          <cell r="G416" t="str">
            <v>0001085</v>
          </cell>
          <cell r="I416" t="str">
            <v>CON2004</v>
          </cell>
          <cell r="J416" t="str">
            <v>USD</v>
          </cell>
          <cell r="L416">
            <v>2007</v>
          </cell>
          <cell r="M416">
            <v>12</v>
          </cell>
        </row>
        <row r="417">
          <cell r="A417" t="str">
            <v>POWER</v>
          </cell>
          <cell r="B417" t="str">
            <v>BUDGETS</v>
          </cell>
          <cell r="D417">
            <v>600000</v>
          </cell>
          <cell r="E417" t="str">
            <v>P</v>
          </cell>
          <cell r="G417" t="str">
            <v>0001085</v>
          </cell>
          <cell r="I417" t="str">
            <v>CON2004</v>
          </cell>
          <cell r="J417" t="str">
            <v>USD</v>
          </cell>
          <cell r="L417">
            <v>2008</v>
          </cell>
          <cell r="M417">
            <v>12</v>
          </cell>
        </row>
        <row r="418">
          <cell r="A418" t="str">
            <v>POWER</v>
          </cell>
          <cell r="B418" t="str">
            <v>BUDGETS</v>
          </cell>
          <cell r="D418">
            <v>730001</v>
          </cell>
          <cell r="E418" t="str">
            <v>P</v>
          </cell>
          <cell r="I418" t="str">
            <v>CON2004</v>
          </cell>
          <cell r="J418" t="str">
            <v>USD</v>
          </cell>
          <cell r="L418">
            <v>2003</v>
          </cell>
          <cell r="M418">
            <v>12</v>
          </cell>
        </row>
        <row r="419">
          <cell r="A419" t="str">
            <v>POWER</v>
          </cell>
          <cell r="B419" t="str">
            <v>BUDGETS</v>
          </cell>
          <cell r="D419">
            <v>730001</v>
          </cell>
          <cell r="E419" t="str">
            <v>P</v>
          </cell>
          <cell r="I419" t="str">
            <v>CON2004</v>
          </cell>
          <cell r="J419" t="str">
            <v>USD</v>
          </cell>
          <cell r="L419">
            <v>2004</v>
          </cell>
          <cell r="M419">
            <v>12</v>
          </cell>
        </row>
        <row r="420">
          <cell r="A420" t="str">
            <v>POWER</v>
          </cell>
          <cell r="B420" t="str">
            <v>BUDGETS</v>
          </cell>
          <cell r="D420">
            <v>730001</v>
          </cell>
          <cell r="E420" t="str">
            <v>P</v>
          </cell>
          <cell r="I420" t="str">
            <v>CON2004</v>
          </cell>
          <cell r="J420" t="str">
            <v>USD</v>
          </cell>
          <cell r="L420">
            <v>2005</v>
          </cell>
          <cell r="M420">
            <v>12</v>
          </cell>
        </row>
        <row r="421">
          <cell r="A421" t="str">
            <v>POWER</v>
          </cell>
          <cell r="B421" t="str">
            <v>BUDGETS</v>
          </cell>
          <cell r="D421">
            <v>730001</v>
          </cell>
          <cell r="E421" t="str">
            <v>P</v>
          </cell>
          <cell r="I421" t="str">
            <v>CON2004</v>
          </cell>
          <cell r="J421" t="str">
            <v>USD</v>
          </cell>
          <cell r="L421">
            <v>2006</v>
          </cell>
          <cell r="M421">
            <v>12</v>
          </cell>
        </row>
        <row r="422">
          <cell r="A422" t="str">
            <v>POWER</v>
          </cell>
          <cell r="B422" t="str">
            <v>BUDGETS</v>
          </cell>
          <cell r="D422">
            <v>730001</v>
          </cell>
          <cell r="E422" t="str">
            <v>P</v>
          </cell>
          <cell r="I422" t="str">
            <v>CON2004</v>
          </cell>
          <cell r="J422" t="str">
            <v>USD</v>
          </cell>
          <cell r="L422">
            <v>2007</v>
          </cell>
          <cell r="M422">
            <v>12</v>
          </cell>
        </row>
        <row r="423">
          <cell r="A423" t="str">
            <v>POWER</v>
          </cell>
          <cell r="B423" t="str">
            <v>BUDGETS</v>
          </cell>
          <cell r="D423">
            <v>730001</v>
          </cell>
          <cell r="E423" t="str">
            <v>P</v>
          </cell>
          <cell r="I423" t="str">
            <v>CON2004</v>
          </cell>
          <cell r="J423" t="str">
            <v>USD</v>
          </cell>
          <cell r="L423">
            <v>2008</v>
          </cell>
          <cell r="M423">
            <v>12</v>
          </cell>
        </row>
        <row r="424">
          <cell r="A424" t="str">
            <v>POWER</v>
          </cell>
          <cell r="B424" t="str">
            <v>BUDGETS</v>
          </cell>
          <cell r="D424">
            <v>730010</v>
          </cell>
          <cell r="E424" t="str">
            <v>P</v>
          </cell>
          <cell r="I424" t="str">
            <v>CON2004</v>
          </cell>
          <cell r="J424" t="str">
            <v>USD</v>
          </cell>
          <cell r="L424">
            <v>2003</v>
          </cell>
          <cell r="M424">
            <v>12</v>
          </cell>
        </row>
        <row r="425">
          <cell r="A425" t="str">
            <v>POWER</v>
          </cell>
          <cell r="B425" t="str">
            <v>BUDGETS</v>
          </cell>
          <cell r="D425">
            <v>730010</v>
          </cell>
          <cell r="E425" t="str">
            <v>P</v>
          </cell>
          <cell r="I425" t="str">
            <v>CON2004</v>
          </cell>
          <cell r="J425" t="str">
            <v>USD</v>
          </cell>
          <cell r="L425">
            <v>2004</v>
          </cell>
          <cell r="M425">
            <v>12</v>
          </cell>
        </row>
        <row r="426">
          <cell r="A426" t="str">
            <v>POWER</v>
          </cell>
          <cell r="B426" t="str">
            <v>BUDGETS</v>
          </cell>
          <cell r="D426">
            <v>730010</v>
          </cell>
          <cell r="E426" t="str">
            <v>P</v>
          </cell>
          <cell r="I426" t="str">
            <v>CON2004</v>
          </cell>
          <cell r="J426" t="str">
            <v>USD</v>
          </cell>
          <cell r="L426">
            <v>2005</v>
          </cell>
          <cell r="M426">
            <v>12</v>
          </cell>
        </row>
        <row r="427">
          <cell r="A427" t="str">
            <v>POWER</v>
          </cell>
          <cell r="B427" t="str">
            <v>BUDGETS</v>
          </cell>
          <cell r="D427">
            <v>730010</v>
          </cell>
          <cell r="E427" t="str">
            <v>P</v>
          </cell>
          <cell r="I427" t="str">
            <v>CON2004</v>
          </cell>
          <cell r="J427" t="str">
            <v>USD</v>
          </cell>
          <cell r="L427">
            <v>2006</v>
          </cell>
          <cell r="M427">
            <v>12</v>
          </cell>
        </row>
        <row r="428">
          <cell r="A428" t="str">
            <v>POWER</v>
          </cell>
          <cell r="B428" t="str">
            <v>BUDGETS</v>
          </cell>
          <cell r="D428">
            <v>730010</v>
          </cell>
          <cell r="E428" t="str">
            <v>P</v>
          </cell>
          <cell r="I428" t="str">
            <v>CON2004</v>
          </cell>
          <cell r="J428" t="str">
            <v>USD</v>
          </cell>
          <cell r="L428">
            <v>2007</v>
          </cell>
          <cell r="M428">
            <v>12</v>
          </cell>
        </row>
        <row r="429">
          <cell r="A429" t="str">
            <v>POWER</v>
          </cell>
          <cell r="B429" t="str">
            <v>BUDGETS</v>
          </cell>
          <cell r="D429">
            <v>730010</v>
          </cell>
          <cell r="E429" t="str">
            <v>P</v>
          </cell>
          <cell r="I429" t="str">
            <v>CON2004</v>
          </cell>
          <cell r="J429" t="str">
            <v>USD</v>
          </cell>
          <cell r="L429">
            <v>2008</v>
          </cell>
          <cell r="M429">
            <v>12</v>
          </cell>
        </row>
        <row r="430">
          <cell r="A430" t="str">
            <v>POWER</v>
          </cell>
          <cell r="B430" t="str">
            <v>BUDGETS</v>
          </cell>
          <cell r="D430">
            <v>730011</v>
          </cell>
          <cell r="E430" t="str">
            <v>P</v>
          </cell>
          <cell r="I430" t="str">
            <v>CON2004</v>
          </cell>
          <cell r="J430" t="str">
            <v>USD</v>
          </cell>
          <cell r="L430">
            <v>2003</v>
          </cell>
          <cell r="M430">
            <v>12</v>
          </cell>
        </row>
        <row r="431">
          <cell r="A431" t="str">
            <v>POWER</v>
          </cell>
          <cell r="B431" t="str">
            <v>BUDGETS</v>
          </cell>
          <cell r="D431">
            <v>730011</v>
          </cell>
          <cell r="E431" t="str">
            <v>P</v>
          </cell>
          <cell r="I431" t="str">
            <v>CON2004</v>
          </cell>
          <cell r="J431" t="str">
            <v>USD</v>
          </cell>
          <cell r="L431">
            <v>2004</v>
          </cell>
          <cell r="M431">
            <v>12</v>
          </cell>
        </row>
        <row r="432">
          <cell r="A432" t="str">
            <v>POWER</v>
          </cell>
          <cell r="B432" t="str">
            <v>BUDGETS</v>
          </cell>
          <cell r="D432">
            <v>730011</v>
          </cell>
          <cell r="E432" t="str">
            <v>P</v>
          </cell>
          <cell r="I432" t="str">
            <v>CON2004</v>
          </cell>
          <cell r="J432" t="str">
            <v>USD</v>
          </cell>
          <cell r="L432">
            <v>2005</v>
          </cell>
          <cell r="M432">
            <v>12</v>
          </cell>
        </row>
        <row r="433">
          <cell r="A433" t="str">
            <v>POWER</v>
          </cell>
          <cell r="B433" t="str">
            <v>BUDGETS</v>
          </cell>
          <cell r="D433">
            <v>730011</v>
          </cell>
          <cell r="E433" t="str">
            <v>P</v>
          </cell>
          <cell r="I433" t="str">
            <v>CON2004</v>
          </cell>
          <cell r="J433" t="str">
            <v>USD</v>
          </cell>
          <cell r="L433">
            <v>2006</v>
          </cell>
          <cell r="M433">
            <v>12</v>
          </cell>
        </row>
        <row r="434">
          <cell r="A434" t="str">
            <v>POWER</v>
          </cell>
          <cell r="B434" t="str">
            <v>BUDGETS</v>
          </cell>
          <cell r="D434">
            <v>730011</v>
          </cell>
          <cell r="E434" t="str">
            <v>P</v>
          </cell>
          <cell r="I434" t="str">
            <v>CON2004</v>
          </cell>
          <cell r="J434" t="str">
            <v>USD</v>
          </cell>
          <cell r="L434">
            <v>2007</v>
          </cell>
          <cell r="M434">
            <v>12</v>
          </cell>
        </row>
        <row r="435">
          <cell r="A435" t="str">
            <v>POWER</v>
          </cell>
          <cell r="B435" t="str">
            <v>BUDGETS</v>
          </cell>
          <cell r="D435">
            <v>730011</v>
          </cell>
          <cell r="E435" t="str">
            <v>P</v>
          </cell>
          <cell r="I435" t="str">
            <v>CON2004</v>
          </cell>
          <cell r="J435" t="str">
            <v>USD</v>
          </cell>
          <cell r="L435">
            <v>2008</v>
          </cell>
          <cell r="M435">
            <v>12</v>
          </cell>
        </row>
        <row r="436">
          <cell r="A436" t="str">
            <v>POWER</v>
          </cell>
          <cell r="B436" t="str">
            <v>BUDGETS</v>
          </cell>
          <cell r="D436">
            <v>730012</v>
          </cell>
          <cell r="E436" t="str">
            <v>P</v>
          </cell>
          <cell r="I436" t="str">
            <v>CON2004</v>
          </cell>
          <cell r="J436" t="str">
            <v>USD</v>
          </cell>
          <cell r="L436">
            <v>2003</v>
          </cell>
          <cell r="M436">
            <v>12</v>
          </cell>
        </row>
        <row r="437">
          <cell r="A437" t="str">
            <v>POWER</v>
          </cell>
          <cell r="B437" t="str">
            <v>BUDGETS</v>
          </cell>
          <cell r="D437">
            <v>730012</v>
          </cell>
          <cell r="E437" t="str">
            <v>P</v>
          </cell>
          <cell r="I437" t="str">
            <v>CON2004</v>
          </cell>
          <cell r="J437" t="str">
            <v>USD</v>
          </cell>
          <cell r="L437">
            <v>2004</v>
          </cell>
          <cell r="M437">
            <v>12</v>
          </cell>
        </row>
        <row r="438">
          <cell r="A438" t="str">
            <v>POWER</v>
          </cell>
          <cell r="B438" t="str">
            <v>BUDGETS</v>
          </cell>
          <cell r="D438">
            <v>730012</v>
          </cell>
          <cell r="E438" t="str">
            <v>P</v>
          </cell>
          <cell r="I438" t="str">
            <v>CON2004</v>
          </cell>
          <cell r="J438" t="str">
            <v>USD</v>
          </cell>
          <cell r="L438">
            <v>2005</v>
          </cell>
          <cell r="M438">
            <v>12</v>
          </cell>
        </row>
        <row r="439">
          <cell r="A439" t="str">
            <v>POWER</v>
          </cell>
          <cell r="B439" t="str">
            <v>BUDGETS</v>
          </cell>
          <cell r="D439">
            <v>730012</v>
          </cell>
          <cell r="E439" t="str">
            <v>P</v>
          </cell>
          <cell r="I439" t="str">
            <v>CON2004</v>
          </cell>
          <cell r="J439" t="str">
            <v>USD</v>
          </cell>
          <cell r="L439">
            <v>2006</v>
          </cell>
          <cell r="M439">
            <v>12</v>
          </cell>
        </row>
        <row r="440">
          <cell r="A440" t="str">
            <v>POWER</v>
          </cell>
          <cell r="B440" t="str">
            <v>BUDGETS</v>
          </cell>
          <cell r="D440">
            <v>730012</v>
          </cell>
          <cell r="E440" t="str">
            <v>P</v>
          </cell>
          <cell r="I440" t="str">
            <v>CON2004</v>
          </cell>
          <cell r="J440" t="str">
            <v>USD</v>
          </cell>
          <cell r="L440">
            <v>2007</v>
          </cell>
          <cell r="M440">
            <v>12</v>
          </cell>
        </row>
        <row r="441">
          <cell r="A441" t="str">
            <v>POWER</v>
          </cell>
          <cell r="B441" t="str">
            <v>BUDGETS</v>
          </cell>
          <cell r="D441">
            <v>730012</v>
          </cell>
          <cell r="E441" t="str">
            <v>P</v>
          </cell>
          <cell r="I441" t="str">
            <v>CON2004</v>
          </cell>
          <cell r="J441" t="str">
            <v>USD</v>
          </cell>
          <cell r="L441">
            <v>2008</v>
          </cell>
          <cell r="M441">
            <v>12</v>
          </cell>
        </row>
        <row r="442">
          <cell r="A442" t="str">
            <v>POWER</v>
          </cell>
          <cell r="B442" t="str">
            <v>BUDGETS</v>
          </cell>
          <cell r="D442">
            <v>730013</v>
          </cell>
          <cell r="E442" t="str">
            <v>P</v>
          </cell>
          <cell r="I442" t="str">
            <v>CON2004</v>
          </cell>
          <cell r="J442" t="str">
            <v>USD</v>
          </cell>
          <cell r="L442">
            <v>2003</v>
          </cell>
          <cell r="M442">
            <v>12</v>
          </cell>
        </row>
        <row r="443">
          <cell r="A443" t="str">
            <v>POWER</v>
          </cell>
          <cell r="B443" t="str">
            <v>BUDGETS</v>
          </cell>
          <cell r="D443">
            <v>730013</v>
          </cell>
          <cell r="E443" t="str">
            <v>P</v>
          </cell>
          <cell r="I443" t="str">
            <v>CON2004</v>
          </cell>
          <cell r="J443" t="str">
            <v>USD</v>
          </cell>
          <cell r="L443">
            <v>2004</v>
          </cell>
          <cell r="M443">
            <v>12</v>
          </cell>
        </row>
        <row r="444">
          <cell r="A444" t="str">
            <v>POWER</v>
          </cell>
          <cell r="B444" t="str">
            <v>BUDGETS</v>
          </cell>
          <cell r="D444">
            <v>730013</v>
          </cell>
          <cell r="E444" t="str">
            <v>P</v>
          </cell>
          <cell r="I444" t="str">
            <v>CON2004</v>
          </cell>
          <cell r="J444" t="str">
            <v>USD</v>
          </cell>
          <cell r="L444">
            <v>2005</v>
          </cell>
          <cell r="M444">
            <v>12</v>
          </cell>
        </row>
        <row r="445">
          <cell r="A445" t="str">
            <v>POWER</v>
          </cell>
          <cell r="B445" t="str">
            <v>BUDGETS</v>
          </cell>
          <cell r="D445">
            <v>730013</v>
          </cell>
          <cell r="E445" t="str">
            <v>P</v>
          </cell>
          <cell r="I445" t="str">
            <v>CON2004</v>
          </cell>
          <cell r="J445" t="str">
            <v>USD</v>
          </cell>
          <cell r="L445">
            <v>2006</v>
          </cell>
          <cell r="M445">
            <v>12</v>
          </cell>
        </row>
        <row r="446">
          <cell r="A446" t="str">
            <v>POWER</v>
          </cell>
          <cell r="B446" t="str">
            <v>BUDGETS</v>
          </cell>
          <cell r="D446">
            <v>730013</v>
          </cell>
          <cell r="E446" t="str">
            <v>P</v>
          </cell>
          <cell r="I446" t="str">
            <v>CON2004</v>
          </cell>
          <cell r="J446" t="str">
            <v>USD</v>
          </cell>
          <cell r="L446">
            <v>2007</v>
          </cell>
          <cell r="M446">
            <v>12</v>
          </cell>
        </row>
        <row r="447">
          <cell r="A447" t="str">
            <v>POWER</v>
          </cell>
          <cell r="B447" t="str">
            <v>BUDGETS</v>
          </cell>
          <cell r="D447">
            <v>730013</v>
          </cell>
          <cell r="E447" t="str">
            <v>P</v>
          </cell>
          <cell r="I447" t="str">
            <v>CON2004</v>
          </cell>
          <cell r="J447" t="str">
            <v>USD</v>
          </cell>
          <cell r="L447">
            <v>2008</v>
          </cell>
          <cell r="M447">
            <v>12</v>
          </cell>
        </row>
        <row r="448">
          <cell r="A448" t="str">
            <v>POWER</v>
          </cell>
          <cell r="B448" t="str">
            <v>BUDGETS</v>
          </cell>
          <cell r="D448">
            <v>730014</v>
          </cell>
          <cell r="E448" t="str">
            <v>P</v>
          </cell>
          <cell r="I448" t="str">
            <v>CON2004</v>
          </cell>
          <cell r="J448" t="str">
            <v>USD</v>
          </cell>
          <cell r="L448">
            <v>2003</v>
          </cell>
          <cell r="M448">
            <v>12</v>
          </cell>
        </row>
        <row r="449">
          <cell r="A449" t="str">
            <v>POWER</v>
          </cell>
          <cell r="B449" t="str">
            <v>BUDGETS</v>
          </cell>
          <cell r="D449">
            <v>730014</v>
          </cell>
          <cell r="E449" t="str">
            <v>P</v>
          </cell>
          <cell r="I449" t="str">
            <v>CON2004</v>
          </cell>
          <cell r="J449" t="str">
            <v>USD</v>
          </cell>
          <cell r="L449">
            <v>2004</v>
          </cell>
          <cell r="M449">
            <v>12</v>
          </cell>
        </row>
        <row r="450">
          <cell r="A450" t="str">
            <v>POWER</v>
          </cell>
          <cell r="B450" t="str">
            <v>BUDGETS</v>
          </cell>
          <cell r="D450">
            <v>730014</v>
          </cell>
          <cell r="E450" t="str">
            <v>P</v>
          </cell>
          <cell r="I450" t="str">
            <v>CON2004</v>
          </cell>
          <cell r="J450" t="str">
            <v>USD</v>
          </cell>
          <cell r="L450">
            <v>2005</v>
          </cell>
          <cell r="M450">
            <v>12</v>
          </cell>
        </row>
        <row r="451">
          <cell r="A451" t="str">
            <v>POWER</v>
          </cell>
          <cell r="B451" t="str">
            <v>BUDGETS</v>
          </cell>
          <cell r="D451">
            <v>730014</v>
          </cell>
          <cell r="E451" t="str">
            <v>P</v>
          </cell>
          <cell r="I451" t="str">
            <v>CON2004</v>
          </cell>
          <cell r="J451" t="str">
            <v>USD</v>
          </cell>
          <cell r="L451">
            <v>2006</v>
          </cell>
          <cell r="M451">
            <v>12</v>
          </cell>
        </row>
        <row r="452">
          <cell r="A452" t="str">
            <v>POWER</v>
          </cell>
          <cell r="B452" t="str">
            <v>BUDGETS</v>
          </cell>
          <cell r="D452">
            <v>730014</v>
          </cell>
          <cell r="E452" t="str">
            <v>P</v>
          </cell>
          <cell r="I452" t="str">
            <v>CON2004</v>
          </cell>
          <cell r="J452" t="str">
            <v>USD</v>
          </cell>
          <cell r="L452">
            <v>2007</v>
          </cell>
          <cell r="M452">
            <v>12</v>
          </cell>
        </row>
        <row r="453">
          <cell r="A453" t="str">
            <v>POWER</v>
          </cell>
          <cell r="B453" t="str">
            <v>BUDGETS</v>
          </cell>
          <cell r="D453">
            <v>730014</v>
          </cell>
          <cell r="E453" t="str">
            <v>P</v>
          </cell>
          <cell r="I453" t="str">
            <v>CON2004</v>
          </cell>
          <cell r="J453" t="str">
            <v>USD</v>
          </cell>
          <cell r="L453">
            <v>2008</v>
          </cell>
          <cell r="M453">
            <v>12</v>
          </cell>
        </row>
        <row r="454">
          <cell r="A454" t="str">
            <v>POWER</v>
          </cell>
          <cell r="B454" t="str">
            <v>BUDGETS</v>
          </cell>
          <cell r="D454">
            <v>730015</v>
          </cell>
          <cell r="E454" t="str">
            <v>P</v>
          </cell>
          <cell r="I454" t="str">
            <v>CON2004</v>
          </cell>
          <cell r="J454" t="str">
            <v>USD</v>
          </cell>
          <cell r="L454">
            <v>2003</v>
          </cell>
          <cell r="M454">
            <v>12</v>
          </cell>
        </row>
        <row r="455">
          <cell r="A455" t="str">
            <v>POWER</v>
          </cell>
          <cell r="B455" t="str">
            <v>BUDGETS</v>
          </cell>
          <cell r="D455">
            <v>730015</v>
          </cell>
          <cell r="E455" t="str">
            <v>P</v>
          </cell>
          <cell r="I455" t="str">
            <v>CON2004</v>
          </cell>
          <cell r="J455" t="str">
            <v>USD</v>
          </cell>
          <cell r="L455">
            <v>2004</v>
          </cell>
          <cell r="M455">
            <v>12</v>
          </cell>
        </row>
        <row r="456">
          <cell r="A456" t="str">
            <v>POWER</v>
          </cell>
          <cell r="B456" t="str">
            <v>BUDGETS</v>
          </cell>
          <cell r="D456">
            <v>730015</v>
          </cell>
          <cell r="E456" t="str">
            <v>P</v>
          </cell>
          <cell r="I456" t="str">
            <v>CON2004</v>
          </cell>
          <cell r="J456" t="str">
            <v>USD</v>
          </cell>
          <cell r="L456">
            <v>2005</v>
          </cell>
          <cell r="M456">
            <v>12</v>
          </cell>
        </row>
        <row r="457">
          <cell r="A457" t="str">
            <v>POWER</v>
          </cell>
          <cell r="B457" t="str">
            <v>BUDGETS</v>
          </cell>
          <cell r="D457">
            <v>730015</v>
          </cell>
          <cell r="E457" t="str">
            <v>P</v>
          </cell>
          <cell r="I457" t="str">
            <v>CON2004</v>
          </cell>
          <cell r="J457" t="str">
            <v>USD</v>
          </cell>
          <cell r="L457">
            <v>2006</v>
          </cell>
          <cell r="M457">
            <v>12</v>
          </cell>
        </row>
        <row r="458">
          <cell r="A458" t="str">
            <v>POWER</v>
          </cell>
          <cell r="B458" t="str">
            <v>BUDGETS</v>
          </cell>
          <cell r="D458">
            <v>730015</v>
          </cell>
          <cell r="E458" t="str">
            <v>P</v>
          </cell>
          <cell r="I458" t="str">
            <v>CON2004</v>
          </cell>
          <cell r="J458" t="str">
            <v>USD</v>
          </cell>
          <cell r="L458">
            <v>2007</v>
          </cell>
          <cell r="M458">
            <v>12</v>
          </cell>
        </row>
        <row r="459">
          <cell r="A459" t="str">
            <v>POWER</v>
          </cell>
          <cell r="B459" t="str">
            <v>BUDGETS</v>
          </cell>
          <cell r="D459">
            <v>730015</v>
          </cell>
          <cell r="E459" t="str">
            <v>P</v>
          </cell>
          <cell r="I459" t="str">
            <v>CON2004</v>
          </cell>
          <cell r="J459" t="str">
            <v>USD</v>
          </cell>
          <cell r="L459">
            <v>2008</v>
          </cell>
          <cell r="M459">
            <v>12</v>
          </cell>
        </row>
        <row r="460">
          <cell r="A460" t="str">
            <v>POWER</v>
          </cell>
          <cell r="B460" t="str">
            <v>BUDGETS</v>
          </cell>
          <cell r="D460">
            <v>730017</v>
          </cell>
          <cell r="E460" t="str">
            <v>P</v>
          </cell>
          <cell r="I460" t="str">
            <v>CON2004</v>
          </cell>
          <cell r="J460" t="str">
            <v>USD</v>
          </cell>
          <cell r="L460">
            <v>2003</v>
          </cell>
          <cell r="M460">
            <v>12</v>
          </cell>
        </row>
        <row r="461">
          <cell r="A461" t="str">
            <v>POWER</v>
          </cell>
          <cell r="B461" t="str">
            <v>BUDGETS</v>
          </cell>
          <cell r="D461">
            <v>730017</v>
          </cell>
          <cell r="E461" t="str">
            <v>P</v>
          </cell>
          <cell r="I461" t="str">
            <v>CON2004</v>
          </cell>
          <cell r="J461" t="str">
            <v>USD</v>
          </cell>
          <cell r="L461">
            <v>2004</v>
          </cell>
          <cell r="M461">
            <v>12</v>
          </cell>
        </row>
        <row r="462">
          <cell r="A462" t="str">
            <v>POWER</v>
          </cell>
          <cell r="B462" t="str">
            <v>BUDGETS</v>
          </cell>
          <cell r="D462">
            <v>730017</v>
          </cell>
          <cell r="E462" t="str">
            <v>P</v>
          </cell>
          <cell r="I462" t="str">
            <v>CON2004</v>
          </cell>
          <cell r="J462" t="str">
            <v>USD</v>
          </cell>
          <cell r="L462">
            <v>2005</v>
          </cell>
          <cell r="M462">
            <v>12</v>
          </cell>
        </row>
        <row r="463">
          <cell r="A463" t="str">
            <v>POWER</v>
          </cell>
          <cell r="B463" t="str">
            <v>BUDGETS</v>
          </cell>
          <cell r="D463">
            <v>730017</v>
          </cell>
          <cell r="E463" t="str">
            <v>P</v>
          </cell>
          <cell r="I463" t="str">
            <v>CON2004</v>
          </cell>
          <cell r="J463" t="str">
            <v>USD</v>
          </cell>
          <cell r="L463">
            <v>2006</v>
          </cell>
          <cell r="M463">
            <v>12</v>
          </cell>
        </row>
        <row r="464">
          <cell r="A464" t="str">
            <v>POWER</v>
          </cell>
          <cell r="B464" t="str">
            <v>BUDGETS</v>
          </cell>
          <cell r="D464">
            <v>730017</v>
          </cell>
          <cell r="E464" t="str">
            <v>P</v>
          </cell>
          <cell r="I464" t="str">
            <v>CON2004</v>
          </cell>
          <cell r="J464" t="str">
            <v>USD</v>
          </cell>
          <cell r="L464">
            <v>2007</v>
          </cell>
          <cell r="M464">
            <v>12</v>
          </cell>
        </row>
        <row r="465">
          <cell r="A465" t="str">
            <v>POWER</v>
          </cell>
          <cell r="B465" t="str">
            <v>BUDGETS</v>
          </cell>
          <cell r="D465">
            <v>730017</v>
          </cell>
          <cell r="E465" t="str">
            <v>P</v>
          </cell>
          <cell r="I465" t="str">
            <v>CON2004</v>
          </cell>
          <cell r="J465" t="str">
            <v>USD</v>
          </cell>
          <cell r="L465">
            <v>2008</v>
          </cell>
          <cell r="M465">
            <v>12</v>
          </cell>
        </row>
        <row r="466">
          <cell r="A466" t="str">
            <v>POWER</v>
          </cell>
          <cell r="B466" t="str">
            <v>BUDGETS</v>
          </cell>
          <cell r="D466">
            <v>730018</v>
          </cell>
          <cell r="E466" t="str">
            <v>P</v>
          </cell>
          <cell r="I466" t="str">
            <v>CON2004</v>
          </cell>
          <cell r="J466" t="str">
            <v>USD</v>
          </cell>
          <cell r="L466">
            <v>2003</v>
          </cell>
          <cell r="M466">
            <v>12</v>
          </cell>
        </row>
        <row r="467">
          <cell r="A467" t="str">
            <v>POWER</v>
          </cell>
          <cell r="B467" t="str">
            <v>BUDGETS</v>
          </cell>
          <cell r="D467">
            <v>730018</v>
          </cell>
          <cell r="E467" t="str">
            <v>P</v>
          </cell>
          <cell r="I467" t="str">
            <v>CON2004</v>
          </cell>
          <cell r="J467" t="str">
            <v>USD</v>
          </cell>
          <cell r="L467">
            <v>2004</v>
          </cell>
          <cell r="M467">
            <v>12</v>
          </cell>
        </row>
        <row r="468">
          <cell r="A468" t="str">
            <v>POWER</v>
          </cell>
          <cell r="B468" t="str">
            <v>BUDGETS</v>
          </cell>
          <cell r="D468">
            <v>730018</v>
          </cell>
          <cell r="E468" t="str">
            <v>P</v>
          </cell>
          <cell r="I468" t="str">
            <v>CON2004</v>
          </cell>
          <cell r="J468" t="str">
            <v>USD</v>
          </cell>
          <cell r="L468">
            <v>2005</v>
          </cell>
          <cell r="M468">
            <v>12</v>
          </cell>
        </row>
        <row r="469">
          <cell r="A469" t="str">
            <v>POWER</v>
          </cell>
          <cell r="B469" t="str">
            <v>BUDGETS</v>
          </cell>
          <cell r="D469">
            <v>730018</v>
          </cell>
          <cell r="E469" t="str">
            <v>P</v>
          </cell>
          <cell r="I469" t="str">
            <v>CON2004</v>
          </cell>
          <cell r="J469" t="str">
            <v>USD</v>
          </cell>
          <cell r="L469">
            <v>2006</v>
          </cell>
          <cell r="M469">
            <v>12</v>
          </cell>
        </row>
        <row r="470">
          <cell r="A470" t="str">
            <v>POWER</v>
          </cell>
          <cell r="B470" t="str">
            <v>BUDGETS</v>
          </cell>
          <cell r="D470">
            <v>730018</v>
          </cell>
          <cell r="E470" t="str">
            <v>P</v>
          </cell>
          <cell r="I470" t="str">
            <v>CON2004</v>
          </cell>
          <cell r="J470" t="str">
            <v>USD</v>
          </cell>
          <cell r="L470">
            <v>2007</v>
          </cell>
          <cell r="M470">
            <v>12</v>
          </cell>
        </row>
        <row r="471">
          <cell r="A471" t="str">
            <v>POWER</v>
          </cell>
          <cell r="B471" t="str">
            <v>BUDGETS</v>
          </cell>
          <cell r="D471">
            <v>730018</v>
          </cell>
          <cell r="E471" t="str">
            <v>P</v>
          </cell>
          <cell r="I471" t="str">
            <v>CON2004</v>
          </cell>
          <cell r="J471" t="str">
            <v>USD</v>
          </cell>
          <cell r="L471">
            <v>2008</v>
          </cell>
          <cell r="M471">
            <v>12</v>
          </cell>
        </row>
        <row r="472">
          <cell r="A472" t="str">
            <v>POWER</v>
          </cell>
          <cell r="B472" t="str">
            <v>BUDGETS</v>
          </cell>
          <cell r="D472">
            <v>730016</v>
          </cell>
          <cell r="E472" t="str">
            <v>P</v>
          </cell>
          <cell r="I472" t="str">
            <v>CON2004</v>
          </cell>
          <cell r="J472" t="str">
            <v>USD</v>
          </cell>
          <cell r="L472">
            <v>2003</v>
          </cell>
          <cell r="M472">
            <v>12</v>
          </cell>
        </row>
        <row r="473">
          <cell r="A473" t="str">
            <v>POWER</v>
          </cell>
          <cell r="B473" t="str">
            <v>BUDGETS</v>
          </cell>
          <cell r="D473">
            <v>730016</v>
          </cell>
          <cell r="E473" t="str">
            <v>P</v>
          </cell>
          <cell r="I473" t="str">
            <v>CON2004</v>
          </cell>
          <cell r="J473" t="str">
            <v>USD</v>
          </cell>
          <cell r="L473">
            <v>2004</v>
          </cell>
          <cell r="M473">
            <v>12</v>
          </cell>
        </row>
        <row r="474">
          <cell r="A474" t="str">
            <v>POWER</v>
          </cell>
          <cell r="B474" t="str">
            <v>BUDGETS</v>
          </cell>
          <cell r="D474">
            <v>730016</v>
          </cell>
          <cell r="E474" t="str">
            <v>P</v>
          </cell>
          <cell r="I474" t="str">
            <v>CON2004</v>
          </cell>
          <cell r="J474" t="str">
            <v>USD</v>
          </cell>
          <cell r="L474">
            <v>2005</v>
          </cell>
          <cell r="M474">
            <v>12</v>
          </cell>
        </row>
        <row r="475">
          <cell r="A475" t="str">
            <v>POWER</v>
          </cell>
          <cell r="B475" t="str">
            <v>BUDGETS</v>
          </cell>
          <cell r="D475">
            <v>730016</v>
          </cell>
          <cell r="E475" t="str">
            <v>P</v>
          </cell>
          <cell r="I475" t="str">
            <v>CON2004</v>
          </cell>
          <cell r="J475" t="str">
            <v>USD</v>
          </cell>
          <cell r="L475">
            <v>2006</v>
          </cell>
          <cell r="M475">
            <v>12</v>
          </cell>
        </row>
        <row r="476">
          <cell r="A476" t="str">
            <v>POWER</v>
          </cell>
          <cell r="B476" t="str">
            <v>BUDGETS</v>
          </cell>
          <cell r="D476">
            <v>730016</v>
          </cell>
          <cell r="E476" t="str">
            <v>P</v>
          </cell>
          <cell r="I476" t="str">
            <v>CON2004</v>
          </cell>
          <cell r="J476" t="str">
            <v>USD</v>
          </cell>
          <cell r="L476">
            <v>2007</v>
          </cell>
          <cell r="M476">
            <v>12</v>
          </cell>
        </row>
        <row r="477">
          <cell r="A477" t="str">
            <v>POWER</v>
          </cell>
          <cell r="B477" t="str">
            <v>BUDGETS</v>
          </cell>
          <cell r="D477">
            <v>730016</v>
          </cell>
          <cell r="E477" t="str">
            <v>P</v>
          </cell>
          <cell r="I477" t="str">
            <v>CON2004</v>
          </cell>
          <cell r="J477" t="str">
            <v>USD</v>
          </cell>
          <cell r="L477">
            <v>2008</v>
          </cell>
          <cell r="M477">
            <v>12</v>
          </cell>
        </row>
        <row r="478">
          <cell r="A478" t="str">
            <v>POWER</v>
          </cell>
          <cell r="B478" t="str">
            <v>BUDGETS</v>
          </cell>
          <cell r="D478">
            <v>730019</v>
          </cell>
          <cell r="E478" t="str">
            <v>P</v>
          </cell>
          <cell r="I478" t="str">
            <v>CON2004</v>
          </cell>
          <cell r="J478" t="str">
            <v>USD</v>
          </cell>
          <cell r="L478">
            <v>2003</v>
          </cell>
          <cell r="M478">
            <v>12</v>
          </cell>
        </row>
        <row r="479">
          <cell r="A479" t="str">
            <v>POWER</v>
          </cell>
          <cell r="B479" t="str">
            <v>BUDGETS</v>
          </cell>
          <cell r="D479">
            <v>730019</v>
          </cell>
          <cell r="E479" t="str">
            <v>P</v>
          </cell>
          <cell r="I479" t="str">
            <v>CON2004</v>
          </cell>
          <cell r="J479" t="str">
            <v>USD</v>
          </cell>
          <cell r="L479">
            <v>2004</v>
          </cell>
          <cell r="M479">
            <v>12</v>
          </cell>
        </row>
        <row r="480">
          <cell r="A480" t="str">
            <v>POWER</v>
          </cell>
          <cell r="B480" t="str">
            <v>BUDGETS</v>
          </cell>
          <cell r="D480">
            <v>730019</v>
          </cell>
          <cell r="E480" t="str">
            <v>P</v>
          </cell>
          <cell r="I480" t="str">
            <v>CON2004</v>
          </cell>
          <cell r="J480" t="str">
            <v>USD</v>
          </cell>
          <cell r="L480">
            <v>2005</v>
          </cell>
          <cell r="M480">
            <v>12</v>
          </cell>
        </row>
        <row r="481">
          <cell r="A481" t="str">
            <v>POWER</v>
          </cell>
          <cell r="B481" t="str">
            <v>BUDGETS</v>
          </cell>
          <cell r="D481">
            <v>730019</v>
          </cell>
          <cell r="E481" t="str">
            <v>P</v>
          </cell>
          <cell r="I481" t="str">
            <v>CON2004</v>
          </cell>
          <cell r="J481" t="str">
            <v>USD</v>
          </cell>
          <cell r="L481">
            <v>2006</v>
          </cell>
          <cell r="M481">
            <v>12</v>
          </cell>
        </row>
        <row r="482">
          <cell r="A482" t="str">
            <v>POWER</v>
          </cell>
          <cell r="B482" t="str">
            <v>BUDGETS</v>
          </cell>
          <cell r="D482">
            <v>730019</v>
          </cell>
          <cell r="E482" t="str">
            <v>P</v>
          </cell>
          <cell r="I482" t="str">
            <v>CON2004</v>
          </cell>
          <cell r="J482" t="str">
            <v>USD</v>
          </cell>
          <cell r="L482">
            <v>2007</v>
          </cell>
          <cell r="M482">
            <v>12</v>
          </cell>
        </row>
        <row r="483">
          <cell r="A483" t="str">
            <v>POWER</v>
          </cell>
          <cell r="B483" t="str">
            <v>BUDGETS</v>
          </cell>
          <cell r="D483">
            <v>730019</v>
          </cell>
          <cell r="E483" t="str">
            <v>P</v>
          </cell>
          <cell r="I483" t="str">
            <v>CON2004</v>
          </cell>
          <cell r="J483" t="str">
            <v>USD</v>
          </cell>
          <cell r="L483">
            <v>2008</v>
          </cell>
          <cell r="M483">
            <v>12</v>
          </cell>
        </row>
        <row r="484">
          <cell r="A484" t="str">
            <v>POWER</v>
          </cell>
          <cell r="B484" t="str">
            <v>BUDGETS</v>
          </cell>
          <cell r="D484">
            <v>730020</v>
          </cell>
          <cell r="E484" t="str">
            <v>P</v>
          </cell>
          <cell r="I484" t="str">
            <v>CON2004</v>
          </cell>
          <cell r="J484" t="str">
            <v>USD</v>
          </cell>
          <cell r="L484">
            <v>2003</v>
          </cell>
          <cell r="M484">
            <v>12</v>
          </cell>
        </row>
        <row r="485">
          <cell r="A485" t="str">
            <v>POWER</v>
          </cell>
          <cell r="B485" t="str">
            <v>BUDGETS</v>
          </cell>
          <cell r="D485">
            <v>730020</v>
          </cell>
          <cell r="E485" t="str">
            <v>P</v>
          </cell>
          <cell r="I485" t="str">
            <v>CON2004</v>
          </cell>
          <cell r="J485" t="str">
            <v>USD</v>
          </cell>
          <cell r="L485">
            <v>2004</v>
          </cell>
          <cell r="M485">
            <v>12</v>
          </cell>
        </row>
        <row r="486">
          <cell r="A486" t="str">
            <v>POWER</v>
          </cell>
          <cell r="B486" t="str">
            <v>BUDGETS</v>
          </cell>
          <cell r="D486">
            <v>730020</v>
          </cell>
          <cell r="E486" t="str">
            <v>P</v>
          </cell>
          <cell r="I486" t="str">
            <v>CON2004</v>
          </cell>
          <cell r="J486" t="str">
            <v>USD</v>
          </cell>
          <cell r="L486">
            <v>2005</v>
          </cell>
          <cell r="M486">
            <v>12</v>
          </cell>
        </row>
        <row r="487">
          <cell r="A487" t="str">
            <v>POWER</v>
          </cell>
          <cell r="B487" t="str">
            <v>BUDGETS</v>
          </cell>
          <cell r="D487">
            <v>730020</v>
          </cell>
          <cell r="E487" t="str">
            <v>P</v>
          </cell>
          <cell r="I487" t="str">
            <v>CON2004</v>
          </cell>
          <cell r="J487" t="str">
            <v>USD</v>
          </cell>
          <cell r="L487">
            <v>2006</v>
          </cell>
          <cell r="M487">
            <v>12</v>
          </cell>
        </row>
        <row r="488">
          <cell r="A488" t="str">
            <v>POWER</v>
          </cell>
          <cell r="B488" t="str">
            <v>BUDGETS</v>
          </cell>
          <cell r="D488">
            <v>730020</v>
          </cell>
          <cell r="E488" t="str">
            <v>P</v>
          </cell>
          <cell r="I488" t="str">
            <v>CON2004</v>
          </cell>
          <cell r="J488" t="str">
            <v>USD</v>
          </cell>
          <cell r="L488">
            <v>2007</v>
          </cell>
          <cell r="M488">
            <v>12</v>
          </cell>
        </row>
        <row r="489">
          <cell r="A489" t="str">
            <v>POWER</v>
          </cell>
          <cell r="B489" t="str">
            <v>BUDGETS</v>
          </cell>
          <cell r="D489">
            <v>730020</v>
          </cell>
          <cell r="E489" t="str">
            <v>P</v>
          </cell>
          <cell r="I489" t="str">
            <v>CON2004</v>
          </cell>
          <cell r="J489" t="str">
            <v>USD</v>
          </cell>
          <cell r="L489">
            <v>2008</v>
          </cell>
          <cell r="M489">
            <v>12</v>
          </cell>
        </row>
        <row r="490">
          <cell r="A490" t="str">
            <v>POWER</v>
          </cell>
          <cell r="B490" t="str">
            <v>BUDGETS</v>
          </cell>
          <cell r="D490">
            <v>750300</v>
          </cell>
          <cell r="E490" t="str">
            <v>P</v>
          </cell>
          <cell r="I490" t="str">
            <v>CON2004</v>
          </cell>
          <cell r="J490" t="str">
            <v>USD</v>
          </cell>
          <cell r="L490">
            <v>2003</v>
          </cell>
          <cell r="M490">
            <v>12</v>
          </cell>
        </row>
        <row r="491">
          <cell r="A491" t="str">
            <v>POWER</v>
          </cell>
          <cell r="B491" t="str">
            <v>BUDGETS</v>
          </cell>
          <cell r="D491">
            <v>750300</v>
          </cell>
          <cell r="E491" t="str">
            <v>P</v>
          </cell>
          <cell r="I491" t="str">
            <v>CON2004</v>
          </cell>
          <cell r="J491" t="str">
            <v>USD</v>
          </cell>
          <cell r="L491">
            <v>2004</v>
          </cell>
          <cell r="M491">
            <v>12</v>
          </cell>
        </row>
        <row r="492">
          <cell r="A492" t="str">
            <v>POWER</v>
          </cell>
          <cell r="B492" t="str">
            <v>BUDGETS</v>
          </cell>
          <cell r="D492">
            <v>750300</v>
          </cell>
          <cell r="E492" t="str">
            <v>P</v>
          </cell>
          <cell r="I492" t="str">
            <v>CON2004</v>
          </cell>
          <cell r="J492" t="str">
            <v>USD</v>
          </cell>
          <cell r="L492">
            <v>2005</v>
          </cell>
          <cell r="M492">
            <v>12</v>
          </cell>
        </row>
        <row r="493">
          <cell r="A493" t="str">
            <v>POWER</v>
          </cell>
          <cell r="B493" t="str">
            <v>BUDGETS</v>
          </cell>
          <cell r="D493">
            <v>750300</v>
          </cell>
          <cell r="E493" t="str">
            <v>P</v>
          </cell>
          <cell r="I493" t="str">
            <v>CON2004</v>
          </cell>
          <cell r="J493" t="str">
            <v>USD</v>
          </cell>
          <cell r="L493">
            <v>2006</v>
          </cell>
          <cell r="M493">
            <v>12</v>
          </cell>
        </row>
        <row r="494">
          <cell r="A494" t="str">
            <v>POWER</v>
          </cell>
          <cell r="B494" t="str">
            <v>BUDGETS</v>
          </cell>
          <cell r="D494">
            <v>750300</v>
          </cell>
          <cell r="E494" t="str">
            <v>P</v>
          </cell>
          <cell r="I494" t="str">
            <v>CON2004</v>
          </cell>
          <cell r="J494" t="str">
            <v>USD</v>
          </cell>
          <cell r="L494">
            <v>2007</v>
          </cell>
          <cell r="M494">
            <v>12</v>
          </cell>
        </row>
        <row r="495">
          <cell r="A495" t="str">
            <v>POWER</v>
          </cell>
          <cell r="B495" t="str">
            <v>BUDGETS</v>
          </cell>
          <cell r="D495">
            <v>750300</v>
          </cell>
          <cell r="E495" t="str">
            <v>P</v>
          </cell>
          <cell r="I495" t="str">
            <v>CON2004</v>
          </cell>
          <cell r="J495" t="str">
            <v>USD</v>
          </cell>
          <cell r="L495">
            <v>2008</v>
          </cell>
          <cell r="M495">
            <v>12</v>
          </cell>
        </row>
        <row r="496">
          <cell r="A496" t="str">
            <v>POWER</v>
          </cell>
          <cell r="B496" t="str">
            <v>BUDGETS</v>
          </cell>
          <cell r="D496">
            <v>600000</v>
          </cell>
          <cell r="E496" t="str">
            <v>P</v>
          </cell>
          <cell r="G496" t="str">
            <v>0001187</v>
          </cell>
          <cell r="I496" t="str">
            <v>CON2004</v>
          </cell>
          <cell r="J496" t="str">
            <v>USD</v>
          </cell>
          <cell r="L496">
            <v>2003</v>
          </cell>
          <cell r="M496">
            <v>12</v>
          </cell>
        </row>
        <row r="497">
          <cell r="A497" t="str">
            <v>POWER</v>
          </cell>
          <cell r="B497" t="str">
            <v>BUDGETS</v>
          </cell>
          <cell r="D497">
            <v>600000</v>
          </cell>
          <cell r="E497" t="str">
            <v>P</v>
          </cell>
          <cell r="G497" t="str">
            <v>0001187</v>
          </cell>
          <cell r="I497" t="str">
            <v>CON2004</v>
          </cell>
          <cell r="J497" t="str">
            <v>USD</v>
          </cell>
          <cell r="L497">
            <v>2004</v>
          </cell>
          <cell r="M497">
            <v>12</v>
          </cell>
        </row>
        <row r="498">
          <cell r="A498" t="str">
            <v>POWER</v>
          </cell>
          <cell r="B498" t="str">
            <v>BUDGETS</v>
          </cell>
          <cell r="D498">
            <v>600000</v>
          </cell>
          <cell r="E498" t="str">
            <v>P</v>
          </cell>
          <cell r="G498" t="str">
            <v>0001187</v>
          </cell>
          <cell r="I498" t="str">
            <v>CON2004</v>
          </cell>
          <cell r="J498" t="str">
            <v>USD</v>
          </cell>
          <cell r="L498">
            <v>2005</v>
          </cell>
          <cell r="M498">
            <v>12</v>
          </cell>
        </row>
        <row r="499">
          <cell r="A499" t="str">
            <v>POWER</v>
          </cell>
          <cell r="B499" t="str">
            <v>BUDGETS</v>
          </cell>
          <cell r="D499">
            <v>600000</v>
          </cell>
          <cell r="E499" t="str">
            <v>P</v>
          </cell>
          <cell r="G499" t="str">
            <v>0001187</v>
          </cell>
          <cell r="I499" t="str">
            <v>CON2004</v>
          </cell>
          <cell r="J499" t="str">
            <v>USD</v>
          </cell>
          <cell r="L499">
            <v>2006</v>
          </cell>
          <cell r="M499">
            <v>12</v>
          </cell>
        </row>
        <row r="500">
          <cell r="A500" t="str">
            <v>POWER</v>
          </cell>
          <cell r="B500" t="str">
            <v>BUDGETS</v>
          </cell>
          <cell r="D500">
            <v>600000</v>
          </cell>
          <cell r="E500" t="str">
            <v>P</v>
          </cell>
          <cell r="G500" t="str">
            <v>0001187</v>
          </cell>
          <cell r="I500" t="str">
            <v>CON2004</v>
          </cell>
          <cell r="J500" t="str">
            <v>USD</v>
          </cell>
          <cell r="L500">
            <v>2007</v>
          </cell>
          <cell r="M500">
            <v>12</v>
          </cell>
        </row>
        <row r="501">
          <cell r="A501" t="str">
            <v>POWER</v>
          </cell>
          <cell r="B501" t="str">
            <v>BUDGETS</v>
          </cell>
          <cell r="D501">
            <v>600000</v>
          </cell>
          <cell r="E501" t="str">
            <v>P</v>
          </cell>
          <cell r="G501" t="str">
            <v>0001187</v>
          </cell>
          <cell r="I501" t="str">
            <v>CON2004</v>
          </cell>
          <cell r="J501" t="str">
            <v>USD</v>
          </cell>
          <cell r="L501">
            <v>2008</v>
          </cell>
          <cell r="M501">
            <v>12</v>
          </cell>
        </row>
        <row r="502">
          <cell r="A502" t="str">
            <v>POWER</v>
          </cell>
          <cell r="B502" t="str">
            <v>BUDGETS</v>
          </cell>
          <cell r="D502">
            <v>600000</v>
          </cell>
          <cell r="E502" t="str">
            <v>P</v>
          </cell>
          <cell r="G502" t="str">
            <v>0001189</v>
          </cell>
          <cell r="I502" t="str">
            <v>CON2004</v>
          </cell>
          <cell r="J502" t="str">
            <v>USD</v>
          </cell>
          <cell r="L502">
            <v>2003</v>
          </cell>
          <cell r="M502">
            <v>12</v>
          </cell>
        </row>
        <row r="503">
          <cell r="A503" t="str">
            <v>POWER</v>
          </cell>
          <cell r="B503" t="str">
            <v>BUDGETS</v>
          </cell>
          <cell r="D503">
            <v>600000</v>
          </cell>
          <cell r="E503" t="str">
            <v>P</v>
          </cell>
          <cell r="G503" t="str">
            <v>0001189</v>
          </cell>
          <cell r="I503" t="str">
            <v>CON2004</v>
          </cell>
          <cell r="J503" t="str">
            <v>USD</v>
          </cell>
          <cell r="L503">
            <v>2004</v>
          </cell>
          <cell r="M503">
            <v>12</v>
          </cell>
        </row>
        <row r="504">
          <cell r="A504" t="str">
            <v>POWER</v>
          </cell>
          <cell r="B504" t="str">
            <v>BUDGETS</v>
          </cell>
          <cell r="D504">
            <v>600000</v>
          </cell>
          <cell r="E504" t="str">
            <v>P</v>
          </cell>
          <cell r="G504" t="str">
            <v>0001189</v>
          </cell>
          <cell r="I504" t="str">
            <v>CON2004</v>
          </cell>
          <cell r="J504" t="str">
            <v>USD</v>
          </cell>
          <cell r="L504">
            <v>2005</v>
          </cell>
          <cell r="M504">
            <v>12</v>
          </cell>
        </row>
        <row r="505">
          <cell r="A505" t="str">
            <v>POWER</v>
          </cell>
          <cell r="B505" t="str">
            <v>BUDGETS</v>
          </cell>
          <cell r="D505">
            <v>600000</v>
          </cell>
          <cell r="E505" t="str">
            <v>P</v>
          </cell>
          <cell r="G505" t="str">
            <v>0001189</v>
          </cell>
          <cell r="I505" t="str">
            <v>CON2004</v>
          </cell>
          <cell r="J505" t="str">
            <v>USD</v>
          </cell>
          <cell r="L505">
            <v>2006</v>
          </cell>
          <cell r="M505">
            <v>12</v>
          </cell>
        </row>
        <row r="506">
          <cell r="A506" t="str">
            <v>POWER</v>
          </cell>
          <cell r="B506" t="str">
            <v>BUDGETS</v>
          </cell>
          <cell r="D506">
            <v>600000</v>
          </cell>
          <cell r="E506" t="str">
            <v>P</v>
          </cell>
          <cell r="G506" t="str">
            <v>0001189</v>
          </cell>
          <cell r="I506" t="str">
            <v>CON2004</v>
          </cell>
          <cell r="J506" t="str">
            <v>USD</v>
          </cell>
          <cell r="L506">
            <v>2007</v>
          </cell>
          <cell r="M506">
            <v>12</v>
          </cell>
        </row>
        <row r="507">
          <cell r="A507" t="str">
            <v>POWER</v>
          </cell>
          <cell r="B507" t="str">
            <v>BUDGETS</v>
          </cell>
          <cell r="D507">
            <v>600000</v>
          </cell>
          <cell r="E507" t="str">
            <v>P</v>
          </cell>
          <cell r="G507" t="str">
            <v>0001189</v>
          </cell>
          <cell r="I507" t="str">
            <v>CON2004</v>
          </cell>
          <cell r="J507" t="str">
            <v>USD</v>
          </cell>
          <cell r="L507">
            <v>2008</v>
          </cell>
          <cell r="M507">
            <v>12</v>
          </cell>
        </row>
        <row r="508">
          <cell r="A508" t="str">
            <v>POWER</v>
          </cell>
          <cell r="B508" t="str">
            <v>BUDGETS</v>
          </cell>
          <cell r="D508">
            <v>600000</v>
          </cell>
          <cell r="E508" t="str">
            <v>P</v>
          </cell>
          <cell r="G508" t="str">
            <v>0001210</v>
          </cell>
          <cell r="I508" t="str">
            <v>CON2004</v>
          </cell>
          <cell r="J508" t="str">
            <v>USD</v>
          </cell>
          <cell r="L508">
            <v>2003</v>
          </cell>
          <cell r="M508">
            <v>12</v>
          </cell>
        </row>
        <row r="509">
          <cell r="A509" t="str">
            <v>POWER</v>
          </cell>
          <cell r="B509" t="str">
            <v>BUDGETS</v>
          </cell>
          <cell r="D509">
            <v>600000</v>
          </cell>
          <cell r="E509" t="str">
            <v>P</v>
          </cell>
          <cell r="G509" t="str">
            <v>0001210</v>
          </cell>
          <cell r="I509" t="str">
            <v>CON2004</v>
          </cell>
          <cell r="J509" t="str">
            <v>USD</v>
          </cell>
          <cell r="L509">
            <v>2004</v>
          </cell>
          <cell r="M509">
            <v>12</v>
          </cell>
        </row>
        <row r="510">
          <cell r="A510" t="str">
            <v>POWER</v>
          </cell>
          <cell r="B510" t="str">
            <v>BUDGETS</v>
          </cell>
          <cell r="D510">
            <v>600000</v>
          </cell>
          <cell r="E510" t="str">
            <v>P</v>
          </cell>
          <cell r="G510" t="str">
            <v>0001210</v>
          </cell>
          <cell r="I510" t="str">
            <v>CON2004</v>
          </cell>
          <cell r="J510" t="str">
            <v>USD</v>
          </cell>
          <cell r="L510">
            <v>2005</v>
          </cell>
          <cell r="M510">
            <v>12</v>
          </cell>
        </row>
        <row r="511">
          <cell r="A511" t="str">
            <v>POWER</v>
          </cell>
          <cell r="B511" t="str">
            <v>BUDGETS</v>
          </cell>
          <cell r="D511">
            <v>600000</v>
          </cell>
          <cell r="E511" t="str">
            <v>P</v>
          </cell>
          <cell r="G511" t="str">
            <v>0001210</v>
          </cell>
          <cell r="I511" t="str">
            <v>CON2004</v>
          </cell>
          <cell r="J511" t="str">
            <v>USD</v>
          </cell>
          <cell r="L511">
            <v>2006</v>
          </cell>
          <cell r="M511">
            <v>12</v>
          </cell>
        </row>
        <row r="512">
          <cell r="A512" t="str">
            <v>POWER</v>
          </cell>
          <cell r="B512" t="str">
            <v>BUDGETS</v>
          </cell>
          <cell r="D512">
            <v>600000</v>
          </cell>
          <cell r="E512" t="str">
            <v>P</v>
          </cell>
          <cell r="G512" t="str">
            <v>0001210</v>
          </cell>
          <cell r="I512" t="str">
            <v>CON2004</v>
          </cell>
          <cell r="J512" t="str">
            <v>USD</v>
          </cell>
          <cell r="L512">
            <v>2007</v>
          </cell>
          <cell r="M512">
            <v>12</v>
          </cell>
        </row>
        <row r="513">
          <cell r="A513" t="str">
            <v>POWER</v>
          </cell>
          <cell r="B513" t="str">
            <v>BUDGETS</v>
          </cell>
          <cell r="D513">
            <v>600000</v>
          </cell>
          <cell r="E513" t="str">
            <v>P</v>
          </cell>
          <cell r="G513" t="str">
            <v>0001210</v>
          </cell>
          <cell r="I513" t="str">
            <v>CON2004</v>
          </cell>
          <cell r="J513" t="str">
            <v>USD</v>
          </cell>
          <cell r="L513">
            <v>2008</v>
          </cell>
          <cell r="M513">
            <v>12</v>
          </cell>
        </row>
        <row r="514">
          <cell r="A514" t="str">
            <v>POWER</v>
          </cell>
          <cell r="B514" t="str">
            <v>BUDGETS</v>
          </cell>
          <cell r="D514">
            <v>107320</v>
          </cell>
          <cell r="E514" t="str">
            <v>P</v>
          </cell>
          <cell r="G514" t="str">
            <v>0001065</v>
          </cell>
          <cell r="I514" t="str">
            <v>CON2004</v>
          </cell>
          <cell r="J514" t="str">
            <v>USD</v>
          </cell>
          <cell r="L514">
            <v>2003</v>
          </cell>
          <cell r="M514">
            <v>12</v>
          </cell>
        </row>
        <row r="515">
          <cell r="A515" t="str">
            <v>POWER</v>
          </cell>
          <cell r="B515" t="str">
            <v>BUDGETS</v>
          </cell>
          <cell r="D515">
            <v>107320</v>
          </cell>
          <cell r="E515" t="str">
            <v>P</v>
          </cell>
          <cell r="G515" t="str">
            <v>0001065</v>
          </cell>
          <cell r="I515" t="str">
            <v>CON2004</v>
          </cell>
          <cell r="J515" t="str">
            <v>USD</v>
          </cell>
          <cell r="L515">
            <v>2004</v>
          </cell>
          <cell r="M515">
            <v>12</v>
          </cell>
        </row>
        <row r="516">
          <cell r="A516" t="str">
            <v>POWER</v>
          </cell>
          <cell r="B516" t="str">
            <v>BUDGETS</v>
          </cell>
          <cell r="D516">
            <v>107320</v>
          </cell>
          <cell r="E516" t="str">
            <v>P</v>
          </cell>
          <cell r="G516" t="str">
            <v>0001065</v>
          </cell>
          <cell r="I516" t="str">
            <v>CON2004</v>
          </cell>
          <cell r="J516" t="str">
            <v>USD</v>
          </cell>
          <cell r="L516">
            <v>2005</v>
          </cell>
          <cell r="M516">
            <v>12</v>
          </cell>
        </row>
        <row r="517">
          <cell r="A517" t="str">
            <v>POWER</v>
          </cell>
          <cell r="B517" t="str">
            <v>BUDGETS</v>
          </cell>
          <cell r="D517">
            <v>107320</v>
          </cell>
          <cell r="E517" t="str">
            <v>P</v>
          </cell>
          <cell r="G517" t="str">
            <v>0001065</v>
          </cell>
          <cell r="I517" t="str">
            <v>CON2004</v>
          </cell>
          <cell r="J517" t="str">
            <v>USD</v>
          </cell>
          <cell r="L517">
            <v>2006</v>
          </cell>
          <cell r="M517">
            <v>12</v>
          </cell>
        </row>
        <row r="518">
          <cell r="A518" t="str">
            <v>POWER</v>
          </cell>
          <cell r="B518" t="str">
            <v>BUDGETS</v>
          </cell>
          <cell r="D518">
            <v>107320</v>
          </cell>
          <cell r="E518" t="str">
            <v>P</v>
          </cell>
          <cell r="G518" t="str">
            <v>0001065</v>
          </cell>
          <cell r="I518" t="str">
            <v>CON2004</v>
          </cell>
          <cell r="J518" t="str">
            <v>USD</v>
          </cell>
          <cell r="L518">
            <v>2007</v>
          </cell>
          <cell r="M518">
            <v>12</v>
          </cell>
        </row>
        <row r="519">
          <cell r="A519" t="str">
            <v>POWER</v>
          </cell>
          <cell r="B519" t="str">
            <v>BUDGETS</v>
          </cell>
          <cell r="D519">
            <v>107320</v>
          </cell>
          <cell r="E519" t="str">
            <v>P</v>
          </cell>
          <cell r="G519" t="str">
            <v>0001065</v>
          </cell>
          <cell r="I519" t="str">
            <v>CON2004</v>
          </cell>
          <cell r="J519" t="str">
            <v>USD</v>
          </cell>
          <cell r="L519">
            <v>2008</v>
          </cell>
          <cell r="M519">
            <v>12</v>
          </cell>
        </row>
        <row r="520">
          <cell r="A520" t="str">
            <v>POWER</v>
          </cell>
          <cell r="B520" t="str">
            <v>BUDGETS</v>
          </cell>
          <cell r="D520">
            <v>107320</v>
          </cell>
          <cell r="E520" t="str">
            <v>P</v>
          </cell>
          <cell r="G520" t="str">
            <v>0001673</v>
          </cell>
          <cell r="I520" t="str">
            <v>CON2004</v>
          </cell>
          <cell r="J520" t="str">
            <v>USD</v>
          </cell>
          <cell r="L520">
            <v>2003</v>
          </cell>
          <cell r="M520">
            <v>12</v>
          </cell>
        </row>
        <row r="521">
          <cell r="A521" t="str">
            <v>POWER</v>
          </cell>
          <cell r="B521" t="str">
            <v>BUDGETS</v>
          </cell>
          <cell r="D521">
            <v>107320</v>
          </cell>
          <cell r="E521" t="str">
            <v>P</v>
          </cell>
          <cell r="G521" t="str">
            <v>0001673</v>
          </cell>
          <cell r="I521" t="str">
            <v>CON2004</v>
          </cell>
          <cell r="J521" t="str">
            <v>USD</v>
          </cell>
          <cell r="L521">
            <v>2004</v>
          </cell>
          <cell r="M521">
            <v>12</v>
          </cell>
        </row>
        <row r="522">
          <cell r="A522" t="str">
            <v>POWER</v>
          </cell>
          <cell r="B522" t="str">
            <v>BUDGETS</v>
          </cell>
          <cell r="D522">
            <v>107320</v>
          </cell>
          <cell r="E522" t="str">
            <v>P</v>
          </cell>
          <cell r="G522" t="str">
            <v>0001673</v>
          </cell>
          <cell r="I522" t="str">
            <v>CON2004</v>
          </cell>
          <cell r="J522" t="str">
            <v>USD</v>
          </cell>
          <cell r="L522">
            <v>2005</v>
          </cell>
          <cell r="M522">
            <v>12</v>
          </cell>
        </row>
        <row r="523">
          <cell r="A523" t="str">
            <v>POWER</v>
          </cell>
          <cell r="B523" t="str">
            <v>BUDGETS</v>
          </cell>
          <cell r="D523">
            <v>107320</v>
          </cell>
          <cell r="E523" t="str">
            <v>P</v>
          </cell>
          <cell r="G523" t="str">
            <v>0001673</v>
          </cell>
          <cell r="I523" t="str">
            <v>CON2004</v>
          </cell>
          <cell r="J523" t="str">
            <v>USD</v>
          </cell>
          <cell r="L523">
            <v>2006</v>
          </cell>
          <cell r="M523">
            <v>12</v>
          </cell>
        </row>
        <row r="524">
          <cell r="A524" t="str">
            <v>POWER</v>
          </cell>
          <cell r="B524" t="str">
            <v>BUDGETS</v>
          </cell>
          <cell r="D524">
            <v>107320</v>
          </cell>
          <cell r="E524" t="str">
            <v>P</v>
          </cell>
          <cell r="G524" t="str">
            <v>0001673</v>
          </cell>
          <cell r="I524" t="str">
            <v>CON2004</v>
          </cell>
          <cell r="J524" t="str">
            <v>USD</v>
          </cell>
          <cell r="L524">
            <v>2007</v>
          </cell>
          <cell r="M524">
            <v>12</v>
          </cell>
        </row>
        <row r="525">
          <cell r="A525" t="str">
            <v>POWER</v>
          </cell>
          <cell r="B525" t="str">
            <v>BUDGETS</v>
          </cell>
          <cell r="D525">
            <v>107320</v>
          </cell>
          <cell r="E525" t="str">
            <v>P</v>
          </cell>
          <cell r="G525" t="str">
            <v>0001673</v>
          </cell>
          <cell r="I525" t="str">
            <v>CON2004</v>
          </cell>
          <cell r="J525" t="str">
            <v>USD</v>
          </cell>
          <cell r="L525">
            <v>2008</v>
          </cell>
          <cell r="M525">
            <v>12</v>
          </cell>
        </row>
        <row r="526">
          <cell r="A526" t="str">
            <v>POWER</v>
          </cell>
          <cell r="B526" t="str">
            <v>BUDGETS</v>
          </cell>
          <cell r="D526">
            <v>107320</v>
          </cell>
          <cell r="E526" t="str">
            <v>P</v>
          </cell>
          <cell r="G526" t="str">
            <v>0001085</v>
          </cell>
          <cell r="I526" t="str">
            <v>CON2004</v>
          </cell>
          <cell r="J526" t="str">
            <v>USD</v>
          </cell>
          <cell r="L526">
            <v>2003</v>
          </cell>
          <cell r="M526">
            <v>12</v>
          </cell>
        </row>
        <row r="527">
          <cell r="A527" t="str">
            <v>POWER</v>
          </cell>
          <cell r="B527" t="str">
            <v>BUDGETS</v>
          </cell>
          <cell r="D527">
            <v>107320</v>
          </cell>
          <cell r="E527" t="str">
            <v>P</v>
          </cell>
          <cell r="G527" t="str">
            <v>0001085</v>
          </cell>
          <cell r="I527" t="str">
            <v>CON2004</v>
          </cell>
          <cell r="J527" t="str">
            <v>USD</v>
          </cell>
          <cell r="L527">
            <v>2004</v>
          </cell>
          <cell r="M527">
            <v>12</v>
          </cell>
        </row>
        <row r="528">
          <cell r="A528" t="str">
            <v>POWER</v>
          </cell>
          <cell r="B528" t="str">
            <v>BUDGETS</v>
          </cell>
          <cell r="D528">
            <v>107320</v>
          </cell>
          <cell r="E528" t="str">
            <v>P</v>
          </cell>
          <cell r="G528" t="str">
            <v>0001085</v>
          </cell>
          <cell r="I528" t="str">
            <v>CON2004</v>
          </cell>
          <cell r="J528" t="str">
            <v>USD</v>
          </cell>
          <cell r="L528">
            <v>2005</v>
          </cell>
          <cell r="M528">
            <v>12</v>
          </cell>
        </row>
        <row r="529">
          <cell r="A529" t="str">
            <v>POWER</v>
          </cell>
          <cell r="B529" t="str">
            <v>BUDGETS</v>
          </cell>
          <cell r="D529">
            <v>107320</v>
          </cell>
          <cell r="E529" t="str">
            <v>P</v>
          </cell>
          <cell r="G529" t="str">
            <v>0001085</v>
          </cell>
          <cell r="I529" t="str">
            <v>CON2004</v>
          </cell>
          <cell r="J529" t="str">
            <v>USD</v>
          </cell>
          <cell r="L529">
            <v>2006</v>
          </cell>
          <cell r="M529">
            <v>12</v>
          </cell>
        </row>
        <row r="530">
          <cell r="A530" t="str">
            <v>POWER</v>
          </cell>
          <cell r="B530" t="str">
            <v>BUDGETS</v>
          </cell>
          <cell r="D530">
            <v>107320</v>
          </cell>
          <cell r="E530" t="str">
            <v>P</v>
          </cell>
          <cell r="G530" t="str">
            <v>0001085</v>
          </cell>
          <cell r="I530" t="str">
            <v>CON2004</v>
          </cell>
          <cell r="J530" t="str">
            <v>USD</v>
          </cell>
          <cell r="L530">
            <v>2007</v>
          </cell>
          <cell r="M530">
            <v>12</v>
          </cell>
        </row>
        <row r="531">
          <cell r="A531" t="str">
            <v>POWER</v>
          </cell>
          <cell r="B531" t="str">
            <v>BUDGETS</v>
          </cell>
          <cell r="D531">
            <v>107320</v>
          </cell>
          <cell r="E531" t="str">
            <v>P</v>
          </cell>
          <cell r="G531" t="str">
            <v>0001085</v>
          </cell>
          <cell r="I531" t="str">
            <v>CON2004</v>
          </cell>
          <cell r="J531" t="str">
            <v>USD</v>
          </cell>
          <cell r="L531">
            <v>2008</v>
          </cell>
          <cell r="M531">
            <v>12</v>
          </cell>
        </row>
        <row r="532">
          <cell r="A532" t="str">
            <v>POWER</v>
          </cell>
          <cell r="B532" t="str">
            <v>BUDGETS</v>
          </cell>
          <cell r="D532">
            <v>107320</v>
          </cell>
          <cell r="E532" t="str">
            <v>P</v>
          </cell>
          <cell r="G532" t="str">
            <v>0001098</v>
          </cell>
          <cell r="I532" t="str">
            <v>CON2004</v>
          </cell>
          <cell r="J532" t="str">
            <v>USD</v>
          </cell>
          <cell r="L532">
            <v>2003</v>
          </cell>
          <cell r="M532">
            <v>12</v>
          </cell>
        </row>
        <row r="533">
          <cell r="A533" t="str">
            <v>POWER</v>
          </cell>
          <cell r="B533" t="str">
            <v>BUDGETS</v>
          </cell>
          <cell r="D533">
            <v>107320</v>
          </cell>
          <cell r="E533" t="str">
            <v>P</v>
          </cell>
          <cell r="G533" t="str">
            <v>0001098</v>
          </cell>
          <cell r="I533" t="str">
            <v>CON2004</v>
          </cell>
          <cell r="J533" t="str">
            <v>USD</v>
          </cell>
          <cell r="L533">
            <v>2004</v>
          </cell>
          <cell r="M533">
            <v>12</v>
          </cell>
        </row>
        <row r="534">
          <cell r="A534" t="str">
            <v>POWER</v>
          </cell>
          <cell r="B534" t="str">
            <v>BUDGETS</v>
          </cell>
          <cell r="D534">
            <v>107320</v>
          </cell>
          <cell r="E534" t="str">
            <v>P</v>
          </cell>
          <cell r="G534" t="str">
            <v>0001098</v>
          </cell>
          <cell r="I534" t="str">
            <v>CON2004</v>
          </cell>
          <cell r="J534" t="str">
            <v>USD</v>
          </cell>
          <cell r="L534">
            <v>2005</v>
          </cell>
          <cell r="M534">
            <v>12</v>
          </cell>
        </row>
        <row r="535">
          <cell r="A535" t="str">
            <v>POWER</v>
          </cell>
          <cell r="B535" t="str">
            <v>BUDGETS</v>
          </cell>
          <cell r="D535">
            <v>107320</v>
          </cell>
          <cell r="E535" t="str">
            <v>P</v>
          </cell>
          <cell r="G535" t="str">
            <v>0001098</v>
          </cell>
          <cell r="I535" t="str">
            <v>CON2004</v>
          </cell>
          <cell r="J535" t="str">
            <v>USD</v>
          </cell>
          <cell r="L535">
            <v>2006</v>
          </cell>
          <cell r="M535">
            <v>12</v>
          </cell>
        </row>
        <row r="536">
          <cell r="A536" t="str">
            <v>POWER</v>
          </cell>
          <cell r="B536" t="str">
            <v>BUDGETS</v>
          </cell>
          <cell r="D536">
            <v>107320</v>
          </cell>
          <cell r="E536" t="str">
            <v>P</v>
          </cell>
          <cell r="G536" t="str">
            <v>0001098</v>
          </cell>
          <cell r="I536" t="str">
            <v>CON2004</v>
          </cell>
          <cell r="J536" t="str">
            <v>USD</v>
          </cell>
          <cell r="L536">
            <v>2007</v>
          </cell>
          <cell r="M536">
            <v>12</v>
          </cell>
        </row>
        <row r="537">
          <cell r="A537" t="str">
            <v>POWER</v>
          </cell>
          <cell r="B537" t="str">
            <v>BUDGETS</v>
          </cell>
          <cell r="D537">
            <v>107320</v>
          </cell>
          <cell r="E537" t="str">
            <v>P</v>
          </cell>
          <cell r="G537" t="str">
            <v>0001098</v>
          </cell>
          <cell r="I537" t="str">
            <v>CON2004</v>
          </cell>
          <cell r="J537" t="str">
            <v>USD</v>
          </cell>
          <cell r="L537">
            <v>2008</v>
          </cell>
          <cell r="M537">
            <v>12</v>
          </cell>
        </row>
        <row r="538">
          <cell r="A538" t="str">
            <v>POWER</v>
          </cell>
          <cell r="B538" t="str">
            <v>BUDGETS</v>
          </cell>
          <cell r="D538">
            <v>107320</v>
          </cell>
          <cell r="E538" t="str">
            <v>P</v>
          </cell>
          <cell r="G538" t="str">
            <v>0001099</v>
          </cell>
          <cell r="I538" t="str">
            <v>CON2004</v>
          </cell>
          <cell r="J538" t="str">
            <v>USD</v>
          </cell>
          <cell r="L538">
            <v>2003</v>
          </cell>
          <cell r="M538">
            <v>12</v>
          </cell>
        </row>
        <row r="539">
          <cell r="A539" t="str">
            <v>POWER</v>
          </cell>
          <cell r="B539" t="str">
            <v>BUDGETS</v>
          </cell>
          <cell r="D539">
            <v>107320</v>
          </cell>
          <cell r="E539" t="str">
            <v>P</v>
          </cell>
          <cell r="G539" t="str">
            <v>0001099</v>
          </cell>
          <cell r="I539" t="str">
            <v>CON2004</v>
          </cell>
          <cell r="J539" t="str">
            <v>USD</v>
          </cell>
          <cell r="L539">
            <v>2004</v>
          </cell>
          <cell r="M539">
            <v>12</v>
          </cell>
        </row>
        <row r="540">
          <cell r="A540" t="str">
            <v>POWER</v>
          </cell>
          <cell r="B540" t="str">
            <v>BUDGETS</v>
          </cell>
          <cell r="D540">
            <v>107320</v>
          </cell>
          <cell r="E540" t="str">
            <v>P</v>
          </cell>
          <cell r="G540" t="str">
            <v>0001099</v>
          </cell>
          <cell r="I540" t="str">
            <v>CON2004</v>
          </cell>
          <cell r="J540" t="str">
            <v>USD</v>
          </cell>
          <cell r="L540">
            <v>2005</v>
          </cell>
          <cell r="M540">
            <v>12</v>
          </cell>
        </row>
        <row r="541">
          <cell r="A541" t="str">
            <v>POWER</v>
          </cell>
          <cell r="B541" t="str">
            <v>BUDGETS</v>
          </cell>
          <cell r="D541">
            <v>107320</v>
          </cell>
          <cell r="E541" t="str">
            <v>P</v>
          </cell>
          <cell r="G541" t="str">
            <v>0001099</v>
          </cell>
          <cell r="I541" t="str">
            <v>CON2004</v>
          </cell>
          <cell r="J541" t="str">
            <v>USD</v>
          </cell>
          <cell r="L541">
            <v>2006</v>
          </cell>
          <cell r="M541">
            <v>12</v>
          </cell>
        </row>
        <row r="542">
          <cell r="A542" t="str">
            <v>POWER</v>
          </cell>
          <cell r="B542" t="str">
            <v>BUDGETS</v>
          </cell>
          <cell r="D542">
            <v>107320</v>
          </cell>
          <cell r="E542" t="str">
            <v>P</v>
          </cell>
          <cell r="G542" t="str">
            <v>0001099</v>
          </cell>
          <cell r="I542" t="str">
            <v>CON2004</v>
          </cell>
          <cell r="J542" t="str">
            <v>USD</v>
          </cell>
          <cell r="L542">
            <v>2007</v>
          </cell>
          <cell r="M542">
            <v>12</v>
          </cell>
        </row>
        <row r="543">
          <cell r="A543" t="str">
            <v>POWER</v>
          </cell>
          <cell r="B543" t="str">
            <v>BUDGETS</v>
          </cell>
          <cell r="D543">
            <v>107320</v>
          </cell>
          <cell r="E543" t="str">
            <v>P</v>
          </cell>
          <cell r="G543" t="str">
            <v>0001099</v>
          </cell>
          <cell r="I543" t="str">
            <v>CON2004</v>
          </cell>
          <cell r="J543" t="str">
            <v>USD</v>
          </cell>
          <cell r="L543">
            <v>2008</v>
          </cell>
          <cell r="M543">
            <v>12</v>
          </cell>
        </row>
        <row r="544">
          <cell r="A544" t="str">
            <v>POWER</v>
          </cell>
          <cell r="B544" t="str">
            <v>BUDGETS</v>
          </cell>
          <cell r="D544">
            <v>107320</v>
          </cell>
          <cell r="E544" t="str">
            <v>P</v>
          </cell>
          <cell r="G544" t="str">
            <v>0001671</v>
          </cell>
          <cell r="I544" t="str">
            <v>CON2004</v>
          </cell>
          <cell r="J544" t="str">
            <v>USD</v>
          </cell>
          <cell r="L544">
            <v>2003</v>
          </cell>
          <cell r="M544">
            <v>12</v>
          </cell>
        </row>
        <row r="545">
          <cell r="A545" t="str">
            <v>POWER</v>
          </cell>
          <cell r="B545" t="str">
            <v>BUDGETS</v>
          </cell>
          <cell r="D545">
            <v>107320</v>
          </cell>
          <cell r="E545" t="str">
            <v>P</v>
          </cell>
          <cell r="G545" t="str">
            <v>0001671</v>
          </cell>
          <cell r="I545" t="str">
            <v>CON2004</v>
          </cell>
          <cell r="J545" t="str">
            <v>USD</v>
          </cell>
          <cell r="L545">
            <v>2004</v>
          </cell>
          <cell r="M545">
            <v>12</v>
          </cell>
        </row>
        <row r="546">
          <cell r="A546" t="str">
            <v>POWER</v>
          </cell>
          <cell r="B546" t="str">
            <v>BUDGETS</v>
          </cell>
          <cell r="D546">
            <v>107320</v>
          </cell>
          <cell r="E546" t="str">
            <v>P</v>
          </cell>
          <cell r="G546" t="str">
            <v>0001671</v>
          </cell>
          <cell r="I546" t="str">
            <v>CON2004</v>
          </cell>
          <cell r="J546" t="str">
            <v>USD</v>
          </cell>
          <cell r="L546">
            <v>2005</v>
          </cell>
          <cell r="M546">
            <v>12</v>
          </cell>
        </row>
        <row r="547">
          <cell r="A547" t="str">
            <v>POWER</v>
          </cell>
          <cell r="B547" t="str">
            <v>BUDGETS</v>
          </cell>
          <cell r="D547">
            <v>107320</v>
          </cell>
          <cell r="E547" t="str">
            <v>P</v>
          </cell>
          <cell r="G547" t="str">
            <v>0001671</v>
          </cell>
          <cell r="I547" t="str">
            <v>CON2004</v>
          </cell>
          <cell r="J547" t="str">
            <v>USD</v>
          </cell>
          <cell r="L547">
            <v>2006</v>
          </cell>
          <cell r="M547">
            <v>12</v>
          </cell>
        </row>
        <row r="548">
          <cell r="A548" t="str">
            <v>POWER</v>
          </cell>
          <cell r="B548" t="str">
            <v>BUDGETS</v>
          </cell>
          <cell r="D548">
            <v>107320</v>
          </cell>
          <cell r="E548" t="str">
            <v>P</v>
          </cell>
          <cell r="G548" t="str">
            <v>0001671</v>
          </cell>
          <cell r="I548" t="str">
            <v>CON2004</v>
          </cell>
          <cell r="J548" t="str">
            <v>USD</v>
          </cell>
          <cell r="L548">
            <v>2007</v>
          </cell>
          <cell r="M548">
            <v>12</v>
          </cell>
        </row>
        <row r="549">
          <cell r="A549" t="str">
            <v>POWER</v>
          </cell>
          <cell r="B549" t="str">
            <v>BUDGETS</v>
          </cell>
          <cell r="D549">
            <v>107320</v>
          </cell>
          <cell r="E549" t="str">
            <v>P</v>
          </cell>
          <cell r="G549" t="str">
            <v>0001671</v>
          </cell>
          <cell r="I549" t="str">
            <v>CON2004</v>
          </cell>
          <cell r="J549" t="str">
            <v>USD</v>
          </cell>
          <cell r="L549">
            <v>2008</v>
          </cell>
          <cell r="M549">
            <v>12</v>
          </cell>
        </row>
        <row r="550">
          <cell r="A550" t="str">
            <v>POWER</v>
          </cell>
          <cell r="B550" t="str">
            <v>BUDGETS</v>
          </cell>
          <cell r="D550">
            <v>107320</v>
          </cell>
          <cell r="E550" t="str">
            <v>P</v>
          </cell>
          <cell r="G550" t="str">
            <v>0001166</v>
          </cell>
          <cell r="I550" t="str">
            <v>CON2004</v>
          </cell>
          <cell r="J550" t="str">
            <v>USD</v>
          </cell>
          <cell r="L550">
            <v>2003</v>
          </cell>
          <cell r="M550">
            <v>12</v>
          </cell>
        </row>
        <row r="551">
          <cell r="A551" t="str">
            <v>POWER</v>
          </cell>
          <cell r="B551" t="str">
            <v>BUDGETS</v>
          </cell>
          <cell r="D551">
            <v>107320</v>
          </cell>
          <cell r="E551" t="str">
            <v>P</v>
          </cell>
          <cell r="G551" t="str">
            <v>0001166</v>
          </cell>
          <cell r="I551" t="str">
            <v>CON2004</v>
          </cell>
          <cell r="J551" t="str">
            <v>USD</v>
          </cell>
          <cell r="L551">
            <v>2004</v>
          </cell>
          <cell r="M551">
            <v>12</v>
          </cell>
        </row>
        <row r="552">
          <cell r="A552" t="str">
            <v>POWER</v>
          </cell>
          <cell r="B552" t="str">
            <v>BUDGETS</v>
          </cell>
          <cell r="D552">
            <v>107320</v>
          </cell>
          <cell r="E552" t="str">
            <v>P</v>
          </cell>
          <cell r="G552" t="str">
            <v>0001166</v>
          </cell>
          <cell r="I552" t="str">
            <v>CON2004</v>
          </cell>
          <cell r="J552" t="str">
            <v>USD</v>
          </cell>
          <cell r="L552">
            <v>2005</v>
          </cell>
          <cell r="M552">
            <v>12</v>
          </cell>
        </row>
        <row r="553">
          <cell r="A553" t="str">
            <v>POWER</v>
          </cell>
          <cell r="B553" t="str">
            <v>BUDGETS</v>
          </cell>
          <cell r="D553">
            <v>107320</v>
          </cell>
          <cell r="E553" t="str">
            <v>P</v>
          </cell>
          <cell r="G553" t="str">
            <v>0001166</v>
          </cell>
          <cell r="I553" t="str">
            <v>CON2004</v>
          </cell>
          <cell r="J553" t="str">
            <v>USD</v>
          </cell>
          <cell r="L553">
            <v>2006</v>
          </cell>
          <cell r="M553">
            <v>12</v>
          </cell>
        </row>
        <row r="554">
          <cell r="A554" t="str">
            <v>POWER</v>
          </cell>
          <cell r="B554" t="str">
            <v>BUDGETS</v>
          </cell>
          <cell r="D554">
            <v>107320</v>
          </cell>
          <cell r="E554" t="str">
            <v>P</v>
          </cell>
          <cell r="G554" t="str">
            <v>0001166</v>
          </cell>
          <cell r="I554" t="str">
            <v>CON2004</v>
          </cell>
          <cell r="J554" t="str">
            <v>USD</v>
          </cell>
          <cell r="L554">
            <v>2007</v>
          </cell>
          <cell r="M554">
            <v>12</v>
          </cell>
        </row>
        <row r="555">
          <cell r="A555" t="str">
            <v>POWER</v>
          </cell>
          <cell r="B555" t="str">
            <v>BUDGETS</v>
          </cell>
          <cell r="D555">
            <v>107320</v>
          </cell>
          <cell r="E555" t="str">
            <v>P</v>
          </cell>
          <cell r="G555" t="str">
            <v>0001166</v>
          </cell>
          <cell r="I555" t="str">
            <v>CON2004</v>
          </cell>
          <cell r="J555" t="str">
            <v>USD</v>
          </cell>
          <cell r="L555">
            <v>2008</v>
          </cell>
          <cell r="M555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2:AE117"/>
  <sheetViews>
    <sheetView zoomScale="60" zoomScaleNormal="60" workbookViewId="0" topLeftCell="A1">
      <selection activeCell="I53" sqref="I53"/>
    </sheetView>
  </sheetViews>
  <sheetFormatPr defaultColWidth="9.00390625" defaultRowHeight="15.75"/>
  <cols>
    <col min="1" max="1" width="3.375" style="0" customWidth="1"/>
    <col min="2" max="2" width="22.625" style="0" customWidth="1"/>
    <col min="3" max="3" width="14.375" style="0" customWidth="1"/>
    <col min="4" max="14" width="10.625" style="0" bestFit="1" customWidth="1"/>
    <col min="15" max="15" width="10.375" style="0" customWidth="1"/>
    <col min="16" max="16" width="16.375" style="0" customWidth="1"/>
    <col min="17" max="17" width="16.75390625" style="0" customWidth="1"/>
    <col min="18" max="18" width="8.75390625" style="0" customWidth="1"/>
  </cols>
  <sheetData>
    <row r="2" ht="15.75">
      <c r="G2" s="1" t="s">
        <v>0</v>
      </c>
    </row>
    <row r="3" ht="15.75">
      <c r="G3" s="1" t="s">
        <v>1</v>
      </c>
    </row>
    <row r="4" ht="15.75">
      <c r="G4" s="1" t="s">
        <v>2</v>
      </c>
    </row>
    <row r="5" ht="15.75">
      <c r="G5" s="1"/>
    </row>
    <row r="6" ht="15.75">
      <c r="G6" s="1"/>
    </row>
    <row r="9" spans="1:15" ht="15.75">
      <c r="A9" s="2" t="s">
        <v>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3"/>
    </row>
    <row r="10" spans="1:15" ht="15.75">
      <c r="A10" s="3"/>
      <c r="B10" s="3"/>
      <c r="C10" s="4" t="s">
        <v>4</v>
      </c>
      <c r="D10" s="4" t="s">
        <v>5</v>
      </c>
      <c r="E10" s="4" t="s">
        <v>6</v>
      </c>
      <c r="F10" s="4" t="s">
        <v>7</v>
      </c>
      <c r="G10" s="4" t="s">
        <v>8</v>
      </c>
      <c r="H10" s="4" t="s">
        <v>9</v>
      </c>
      <c r="I10" s="4" t="s">
        <v>10</v>
      </c>
      <c r="J10" s="4" t="s">
        <v>11</v>
      </c>
      <c r="K10" s="4" t="s">
        <v>12</v>
      </c>
      <c r="L10" s="4" t="s">
        <v>13</v>
      </c>
      <c r="M10" s="4" t="s">
        <v>14</v>
      </c>
      <c r="N10" s="4" t="s">
        <v>15</v>
      </c>
      <c r="O10" s="3"/>
    </row>
    <row r="11" spans="1:15" ht="15.75">
      <c r="A11" s="2" t="s">
        <v>16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3"/>
    </row>
    <row r="12" spans="1:15" ht="15.75">
      <c r="A12" s="3"/>
      <c r="B12" s="5" t="s">
        <v>17</v>
      </c>
      <c r="C12" s="6">
        <v>33.77</v>
      </c>
      <c r="D12" s="6">
        <v>36.02</v>
      </c>
      <c r="E12" s="6">
        <v>37.59</v>
      </c>
      <c r="F12" s="6">
        <v>31.91</v>
      </c>
      <c r="G12" s="6">
        <v>32.59</v>
      </c>
      <c r="H12" s="6">
        <v>30.23</v>
      </c>
      <c r="I12" s="6">
        <v>28.37</v>
      </c>
      <c r="J12" s="6">
        <v>23.7</v>
      </c>
      <c r="K12" s="6">
        <v>21.45</v>
      </c>
      <c r="L12" s="6">
        <v>26.42</v>
      </c>
      <c r="M12" s="6">
        <v>30.94</v>
      </c>
      <c r="N12" s="6">
        <v>31.94</v>
      </c>
      <c r="O12" s="3"/>
    </row>
    <row r="13" spans="1:29" ht="15.75">
      <c r="A13" s="3"/>
      <c r="B13" s="5" t="s">
        <v>18</v>
      </c>
      <c r="C13" s="6">
        <v>24.74</v>
      </c>
      <c r="D13" s="6">
        <v>26.27</v>
      </c>
      <c r="E13" s="6">
        <v>27.58</v>
      </c>
      <c r="F13" s="6">
        <v>23.08</v>
      </c>
      <c r="G13" s="6">
        <v>23.31</v>
      </c>
      <c r="H13" s="6">
        <v>22.16</v>
      </c>
      <c r="I13" s="6">
        <v>20.39</v>
      </c>
      <c r="J13" s="6">
        <v>16.38</v>
      </c>
      <c r="K13" s="6">
        <v>11.39</v>
      </c>
      <c r="L13" s="6">
        <v>19.34</v>
      </c>
      <c r="M13" s="6">
        <v>22.95</v>
      </c>
      <c r="N13" s="6">
        <v>25.63</v>
      </c>
      <c r="O13" s="3"/>
      <c r="P13" s="7"/>
      <c r="Q13" s="7"/>
      <c r="R13" s="7"/>
      <c r="S13" s="8"/>
      <c r="T13" s="8"/>
      <c r="U13" s="7"/>
      <c r="V13" s="7"/>
      <c r="W13" s="7"/>
      <c r="X13" s="7"/>
      <c r="Y13" s="8"/>
      <c r="Z13" s="8"/>
      <c r="AA13" s="7"/>
      <c r="AB13" s="9"/>
      <c r="AC13" s="10"/>
    </row>
    <row r="14" spans="1:29" ht="15.75">
      <c r="A14" s="11" t="s">
        <v>19</v>
      </c>
      <c r="B14" s="12"/>
      <c r="C14" s="6">
        <v>2.21</v>
      </c>
      <c r="D14" s="6">
        <v>2.36</v>
      </c>
      <c r="E14" s="6">
        <v>2.48</v>
      </c>
      <c r="F14" s="6">
        <v>2.1</v>
      </c>
      <c r="G14" s="6">
        <v>2.14</v>
      </c>
      <c r="H14" s="6">
        <v>1.99</v>
      </c>
      <c r="I14" s="6">
        <v>1.87</v>
      </c>
      <c r="J14" s="6">
        <v>1.55</v>
      </c>
      <c r="K14" s="6">
        <v>1.42</v>
      </c>
      <c r="L14" s="6">
        <v>1.74</v>
      </c>
      <c r="M14" s="6">
        <v>2.04</v>
      </c>
      <c r="N14" s="6">
        <v>2.1</v>
      </c>
      <c r="O14" s="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4"/>
    </row>
    <row r="15" spans="1:29" ht="15.75">
      <c r="A15" s="3"/>
      <c r="B15" s="3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 t="s">
        <v>20</v>
      </c>
      <c r="O15" s="15"/>
      <c r="P15" s="17">
        <v>0.53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9"/>
    </row>
    <row r="16" spans="2:29" ht="15.75">
      <c r="B16" s="1" t="s">
        <v>21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2:29" ht="15.75">
      <c r="B17" s="20"/>
      <c r="C17" s="21" t="s">
        <v>22</v>
      </c>
      <c r="D17" s="21" t="s">
        <v>23</v>
      </c>
      <c r="E17" s="21" t="s">
        <v>24</v>
      </c>
      <c r="F17" s="21" t="s">
        <v>25</v>
      </c>
      <c r="G17" s="21" t="s">
        <v>26</v>
      </c>
      <c r="H17" s="21" t="s">
        <v>27</v>
      </c>
      <c r="I17" s="21" t="s">
        <v>28</v>
      </c>
      <c r="J17" s="21" t="s">
        <v>29</v>
      </c>
      <c r="K17" s="21" t="s">
        <v>30</v>
      </c>
      <c r="L17" s="21" t="s">
        <v>31</v>
      </c>
      <c r="M17" s="21" t="s">
        <v>32</v>
      </c>
      <c r="N17" s="21" t="s">
        <v>33</v>
      </c>
      <c r="P17" s="19" t="s">
        <v>34</v>
      </c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2:29" ht="15.75">
      <c r="B18" s="22" t="s">
        <v>17</v>
      </c>
      <c r="C18" s="23">
        <v>6793.43523759495</v>
      </c>
      <c r="D18" s="23">
        <v>7448.4745254995505</v>
      </c>
      <c r="E18" s="23">
        <v>8526.73689949036</v>
      </c>
      <c r="F18" s="23">
        <v>8701.159224391877</v>
      </c>
      <c r="G18" s="23">
        <v>7576.073445294636</v>
      </c>
      <c r="H18" s="23">
        <v>7638.089768933465</v>
      </c>
      <c r="I18" s="23">
        <v>6833.633394986295</v>
      </c>
      <c r="J18" s="23">
        <v>6547.602719916144</v>
      </c>
      <c r="K18" s="23">
        <v>6333.362714757486</v>
      </c>
      <c r="L18" s="23">
        <v>6681.626291986031</v>
      </c>
      <c r="M18" s="23">
        <v>6782.411158814801</v>
      </c>
      <c r="N18" s="23">
        <v>6434.51168993461</v>
      </c>
      <c r="P18" s="24">
        <v>141855.90015754566</v>
      </c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2:29" ht="15.75">
      <c r="B19" s="22" t="s">
        <v>18</v>
      </c>
      <c r="C19" s="23">
        <v>4283.14558287586</v>
      </c>
      <c r="D19" s="23">
        <v>4826.493037155003</v>
      </c>
      <c r="E19" s="23">
        <v>5454.170752670219</v>
      </c>
      <c r="F19" s="23">
        <v>5483.540342071802</v>
      </c>
      <c r="G19" s="23">
        <v>4981.081722272107</v>
      </c>
      <c r="H19" s="23">
        <v>4978.495148384125</v>
      </c>
      <c r="I19" s="23">
        <v>4395.212601798055</v>
      </c>
      <c r="J19" s="23">
        <v>4266.855073543555</v>
      </c>
      <c r="K19" s="23">
        <v>4074.0552245035287</v>
      </c>
      <c r="L19" s="23">
        <v>4324.715174301503</v>
      </c>
      <c r="M19" s="23">
        <v>4353.39007830506</v>
      </c>
      <c r="N19" s="23">
        <v>4137.628348064615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</row>
    <row r="20" spans="2:14" ht="15.75">
      <c r="B20" s="22" t="s">
        <v>35</v>
      </c>
      <c r="C20" s="23">
        <v>19454.699</v>
      </c>
      <c r="D20" s="23">
        <v>21274.438</v>
      </c>
      <c r="E20" s="23">
        <v>22744.985</v>
      </c>
      <c r="F20" s="23">
        <v>23894.918</v>
      </c>
      <c r="G20" s="23">
        <v>23343.156</v>
      </c>
      <c r="H20" s="23">
        <v>20993.776</v>
      </c>
      <c r="I20" s="23">
        <v>18819.37</v>
      </c>
      <c r="J20" s="23">
        <v>16647.212</v>
      </c>
      <c r="K20" s="23">
        <v>16177.202000000001</v>
      </c>
      <c r="L20" s="23">
        <v>16928.855</v>
      </c>
      <c r="M20" s="23">
        <v>16805.812</v>
      </c>
      <c r="N20" s="23">
        <v>16613.624</v>
      </c>
    </row>
    <row r="21" spans="2:16" ht="15.75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16" t="s">
        <v>36</v>
      </c>
      <c r="P21" s="26">
        <v>97249272.7</v>
      </c>
    </row>
    <row r="23" spans="2:18" ht="15.75">
      <c r="B23" s="1" t="s">
        <v>37</v>
      </c>
      <c r="P23" s="1" t="s">
        <v>38</v>
      </c>
      <c r="Q23" s="1" t="s">
        <v>39</v>
      </c>
      <c r="R23" s="1" t="s">
        <v>40</v>
      </c>
    </row>
    <row r="24" spans="3:18" ht="15.75">
      <c r="C24" s="21" t="s">
        <v>22</v>
      </c>
      <c r="D24" s="21" t="s">
        <v>23</v>
      </c>
      <c r="E24" s="21" t="s">
        <v>24</v>
      </c>
      <c r="F24" s="21" t="s">
        <v>25</v>
      </c>
      <c r="G24" s="21" t="s">
        <v>26</v>
      </c>
      <c r="H24" s="21" t="s">
        <v>27</v>
      </c>
      <c r="I24" s="21" t="s">
        <v>28</v>
      </c>
      <c r="J24" s="21" t="s">
        <v>29</v>
      </c>
      <c r="K24" s="21" t="s">
        <v>30</v>
      </c>
      <c r="L24" s="21" t="s">
        <v>31</v>
      </c>
      <c r="M24" s="21" t="s">
        <v>32</v>
      </c>
      <c r="N24" s="21" t="s">
        <v>33</v>
      </c>
      <c r="P24" s="1" t="s">
        <v>41</v>
      </c>
      <c r="Q24" s="1" t="s">
        <v>42</v>
      </c>
      <c r="R24" s="1" t="s">
        <v>43</v>
      </c>
    </row>
    <row r="25" spans="2:18" ht="15.75">
      <c r="B25" s="22" t="s">
        <v>17</v>
      </c>
      <c r="C25" s="27">
        <f>ROUND(C12*C18,2)</f>
        <v>229414.31</v>
      </c>
      <c r="D25" s="27">
        <f aca="true" t="shared" si="0" ref="D25:N25">ROUND(D12*D18,2)</f>
        <v>268294.05</v>
      </c>
      <c r="E25" s="27">
        <f t="shared" si="0"/>
        <v>320520.04</v>
      </c>
      <c r="F25" s="27">
        <f t="shared" si="0"/>
        <v>277653.99</v>
      </c>
      <c r="G25" s="27">
        <f t="shared" si="0"/>
        <v>246904.23</v>
      </c>
      <c r="H25" s="27">
        <f t="shared" si="0"/>
        <v>230899.45</v>
      </c>
      <c r="I25" s="27">
        <f t="shared" si="0"/>
        <v>193870.18</v>
      </c>
      <c r="J25" s="27">
        <f t="shared" si="0"/>
        <v>155178.18</v>
      </c>
      <c r="K25" s="27">
        <f t="shared" si="0"/>
        <v>135850.63</v>
      </c>
      <c r="L25" s="27">
        <f t="shared" si="0"/>
        <v>176528.57</v>
      </c>
      <c r="M25" s="27">
        <f t="shared" si="0"/>
        <v>209847.8</v>
      </c>
      <c r="N25" s="27">
        <f t="shared" si="0"/>
        <v>205518.3</v>
      </c>
      <c r="P25" s="28">
        <f>SUM(C25:N26)</f>
        <v>3882165.979999999</v>
      </c>
      <c r="Q25" s="30">
        <f>R25*P25</f>
        <v>3414393.200753641</v>
      </c>
      <c r="R25" s="29">
        <f>R29</f>
        <v>0.8795072694840425</v>
      </c>
    </row>
    <row r="26" spans="2:14" ht="15.75">
      <c r="B26" s="22" t="s">
        <v>18</v>
      </c>
      <c r="C26" s="27">
        <f aca="true" t="shared" si="1" ref="C26:N27">ROUND(C13*C19,2)</f>
        <v>105965.02</v>
      </c>
      <c r="D26" s="27">
        <f t="shared" si="1"/>
        <v>126791.97</v>
      </c>
      <c r="E26" s="27">
        <f t="shared" si="1"/>
        <v>150426.03</v>
      </c>
      <c r="F26" s="27">
        <f t="shared" si="1"/>
        <v>126560.11</v>
      </c>
      <c r="G26" s="27">
        <f t="shared" si="1"/>
        <v>116109.01</v>
      </c>
      <c r="H26" s="27">
        <f t="shared" si="1"/>
        <v>110323.45</v>
      </c>
      <c r="I26" s="27">
        <f t="shared" si="1"/>
        <v>89618.38</v>
      </c>
      <c r="J26" s="27">
        <f t="shared" si="1"/>
        <v>69891.09</v>
      </c>
      <c r="K26" s="27">
        <f t="shared" si="1"/>
        <v>46403.49</v>
      </c>
      <c r="L26" s="27">
        <f t="shared" si="1"/>
        <v>83639.99</v>
      </c>
      <c r="M26" s="27">
        <f t="shared" si="1"/>
        <v>99910.3</v>
      </c>
      <c r="N26" s="27">
        <f t="shared" si="1"/>
        <v>106047.41</v>
      </c>
    </row>
    <row r="27" spans="2:18" ht="15.75">
      <c r="B27" s="22" t="s">
        <v>35</v>
      </c>
      <c r="C27" s="27">
        <f t="shared" si="1"/>
        <v>42994.88</v>
      </c>
      <c r="D27" s="27">
        <f t="shared" si="1"/>
        <v>50207.67</v>
      </c>
      <c r="E27" s="27">
        <f t="shared" si="1"/>
        <v>56407.56</v>
      </c>
      <c r="F27" s="27">
        <f t="shared" si="1"/>
        <v>50179.33</v>
      </c>
      <c r="G27" s="27">
        <f t="shared" si="1"/>
        <v>49954.35</v>
      </c>
      <c r="H27" s="27">
        <f t="shared" si="1"/>
        <v>41777.61</v>
      </c>
      <c r="I27" s="27">
        <f t="shared" si="1"/>
        <v>35192.22</v>
      </c>
      <c r="J27" s="27">
        <f t="shared" si="1"/>
        <v>25803.18</v>
      </c>
      <c r="K27" s="27">
        <f t="shared" si="1"/>
        <v>22971.63</v>
      </c>
      <c r="L27" s="27">
        <f t="shared" si="1"/>
        <v>29456.21</v>
      </c>
      <c r="M27" s="27">
        <f t="shared" si="1"/>
        <v>34283.86</v>
      </c>
      <c r="N27" s="27">
        <f t="shared" si="1"/>
        <v>34888.61</v>
      </c>
      <c r="P27" s="30">
        <f>SUM(C27:N27)</f>
        <v>474117.11</v>
      </c>
      <c r="Q27" s="30">
        <f>R27*P27</f>
        <v>416989.4448317654</v>
      </c>
      <c r="R27" s="29">
        <f>R29</f>
        <v>0.8795072694840425</v>
      </c>
    </row>
    <row r="28" spans="2:18" ht="15.75">
      <c r="B28" s="22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31" t="s">
        <v>44</v>
      </c>
      <c r="P28" s="32">
        <f>P15*P21/1000</f>
        <v>51542.11453100001</v>
      </c>
      <c r="Q28" s="32">
        <f>R28*P28</f>
        <v>45331.6644145936</v>
      </c>
      <c r="R28" s="29">
        <f>R29</f>
        <v>0.8795072694840425</v>
      </c>
    </row>
    <row r="29" spans="16:18" ht="15.75">
      <c r="P29" s="28">
        <f>SUM(P25:P28)</f>
        <v>4407825.204530999</v>
      </c>
      <c r="Q29" s="28">
        <f>SUM(Q25:Q28)</f>
        <v>3876714.3099999996</v>
      </c>
      <c r="R29" s="29">
        <f>Q31/P29</f>
        <v>0.8795072694840425</v>
      </c>
    </row>
    <row r="30" spans="16:17" ht="15.75">
      <c r="P30" s="28"/>
      <c r="Q30" s="28"/>
    </row>
    <row r="31" spans="16:18" ht="16.5" thickBot="1">
      <c r="P31" s="28"/>
      <c r="Q31" s="28">
        <f>ROUND(3876714.30971604,2)</f>
        <v>3876714.31</v>
      </c>
      <c r="R31" t="s">
        <v>45</v>
      </c>
    </row>
    <row r="32" spans="2:17" ht="15.75"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5"/>
      <c r="P32" s="28"/>
      <c r="Q32" s="28"/>
    </row>
    <row r="33" spans="2:17" ht="15.75">
      <c r="B33" s="36" t="s">
        <v>46</v>
      </c>
      <c r="C33" s="37" t="s">
        <v>22</v>
      </c>
      <c r="D33" s="37" t="s">
        <v>23</v>
      </c>
      <c r="E33" s="37" t="s">
        <v>24</v>
      </c>
      <c r="F33" s="37" t="s">
        <v>25</v>
      </c>
      <c r="G33" s="37" t="s">
        <v>26</v>
      </c>
      <c r="H33" s="37" t="s">
        <v>27</v>
      </c>
      <c r="I33" s="37" t="s">
        <v>28</v>
      </c>
      <c r="J33" s="37" t="s">
        <v>29</v>
      </c>
      <c r="K33" s="37" t="s">
        <v>30</v>
      </c>
      <c r="L33" s="37" t="s">
        <v>31</v>
      </c>
      <c r="M33" s="37" t="s">
        <v>32</v>
      </c>
      <c r="N33" s="37" t="s">
        <v>33</v>
      </c>
      <c r="O33" s="38"/>
      <c r="Q33" s="39"/>
    </row>
    <row r="34" spans="2:17" ht="15.75">
      <c r="B34" s="40" t="s">
        <v>17</v>
      </c>
      <c r="C34" s="41">
        <f>C12*$R$29</f>
        <v>29.700960490476117</v>
      </c>
      <c r="D34" s="41">
        <f aca="true" t="shared" si="2" ref="D34:N34">D12*$R$29</f>
        <v>31.67985184681521</v>
      </c>
      <c r="E34" s="41">
        <f t="shared" si="2"/>
        <v>33.06067825990516</v>
      </c>
      <c r="F34" s="41">
        <f t="shared" si="2"/>
        <v>28.065076969235793</v>
      </c>
      <c r="G34" s="41">
        <f t="shared" si="2"/>
        <v>28.663141912484946</v>
      </c>
      <c r="H34" s="41">
        <f t="shared" si="2"/>
        <v>26.587504756502604</v>
      </c>
      <c r="I34" s="41">
        <f t="shared" si="2"/>
        <v>24.951621235262284</v>
      </c>
      <c r="J34" s="41">
        <f t="shared" si="2"/>
        <v>20.844322286771806</v>
      </c>
      <c r="K34" s="41">
        <f t="shared" si="2"/>
        <v>18.86543093043271</v>
      </c>
      <c r="L34" s="41">
        <f t="shared" si="2"/>
        <v>23.236582059768402</v>
      </c>
      <c r="M34" s="41">
        <f t="shared" si="2"/>
        <v>27.211954917836273</v>
      </c>
      <c r="N34" s="41">
        <f t="shared" si="2"/>
        <v>28.091462187320317</v>
      </c>
      <c r="O34" s="38"/>
      <c r="Q34" s="39"/>
    </row>
    <row r="35" spans="2:28" ht="15.75">
      <c r="B35" s="40" t="s">
        <v>18</v>
      </c>
      <c r="C35" s="41">
        <f>C13*$R$29</f>
        <v>21.75900984703521</v>
      </c>
      <c r="D35" s="41">
        <f aca="true" t="shared" si="3" ref="D35:N35">D13*$R$29</f>
        <v>23.104655969345796</v>
      </c>
      <c r="E35" s="41">
        <f t="shared" si="3"/>
        <v>24.25681049236989</v>
      </c>
      <c r="F35" s="41">
        <f t="shared" si="3"/>
        <v>20.2990277796917</v>
      </c>
      <c r="G35" s="41">
        <f t="shared" si="3"/>
        <v>20.50131445167303</v>
      </c>
      <c r="H35" s="41">
        <f t="shared" si="3"/>
        <v>19.48988109176638</v>
      </c>
      <c r="I35" s="41">
        <f t="shared" si="3"/>
        <v>17.933153224779627</v>
      </c>
      <c r="J35" s="41">
        <f t="shared" si="3"/>
        <v>14.406329074148614</v>
      </c>
      <c r="K35" s="41">
        <f t="shared" si="3"/>
        <v>10.017587799423245</v>
      </c>
      <c r="L35" s="41">
        <f t="shared" si="3"/>
        <v>17.00967059182138</v>
      </c>
      <c r="M35" s="41">
        <f t="shared" si="3"/>
        <v>20.184691834658775</v>
      </c>
      <c r="N35" s="41">
        <f t="shared" si="3"/>
        <v>22.54177131687601</v>
      </c>
      <c r="O35" s="38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</row>
    <row r="36" spans="2:28" ht="15.75">
      <c r="B36" s="40" t="s">
        <v>35</v>
      </c>
      <c r="C36" s="41">
        <f>C14*$R$29</f>
        <v>1.9437110655597338</v>
      </c>
      <c r="D36" s="41">
        <f aca="true" t="shared" si="4" ref="D36:N36">D14*$R$29</f>
        <v>2.07563715598234</v>
      </c>
      <c r="E36" s="41">
        <f t="shared" si="4"/>
        <v>2.181178028320425</v>
      </c>
      <c r="F36" s="41">
        <f t="shared" si="4"/>
        <v>1.8469652659164892</v>
      </c>
      <c r="G36" s="41">
        <f t="shared" si="4"/>
        <v>1.882145556695851</v>
      </c>
      <c r="H36" s="41">
        <f t="shared" si="4"/>
        <v>1.7502194662732444</v>
      </c>
      <c r="I36" s="41">
        <f t="shared" si="4"/>
        <v>1.6446785939351596</v>
      </c>
      <c r="J36" s="41">
        <f t="shared" si="4"/>
        <v>1.3632362677002658</v>
      </c>
      <c r="K36" s="41">
        <f t="shared" si="4"/>
        <v>1.2489003226673403</v>
      </c>
      <c r="L36" s="41">
        <f t="shared" si="4"/>
        <v>1.5303426489022338</v>
      </c>
      <c r="M36" s="41">
        <f t="shared" si="4"/>
        <v>1.7941948297474466</v>
      </c>
      <c r="N36" s="41">
        <f t="shared" si="4"/>
        <v>1.8469652659164892</v>
      </c>
      <c r="O36" s="38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</row>
    <row r="37" spans="2:31" ht="21.75" customHeight="1" thickBot="1"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5" t="s">
        <v>20</v>
      </c>
      <c r="N37" s="45">
        <f>P15*R28</f>
        <v>0.46613885282654255</v>
      </c>
      <c r="O37" s="46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</row>
    <row r="38" spans="2:17" ht="15.75">
      <c r="B38" s="22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Q38" s="42"/>
    </row>
    <row r="39" spans="2:17" ht="15.75">
      <c r="B39" s="22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Q39" s="42"/>
    </row>
    <row r="40" spans="2:17" ht="15.75">
      <c r="B40" s="22" t="s">
        <v>47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Q40" s="42"/>
    </row>
    <row r="41" spans="2:17" ht="15.75">
      <c r="B41" s="22"/>
      <c r="C41" s="21" t="s">
        <v>22</v>
      </c>
      <c r="D41" s="21" t="s">
        <v>23</v>
      </c>
      <c r="E41" s="21" t="s">
        <v>24</v>
      </c>
      <c r="F41" s="21" t="s">
        <v>25</v>
      </c>
      <c r="G41" s="21" t="s">
        <v>26</v>
      </c>
      <c r="H41" s="21" t="s">
        <v>27</v>
      </c>
      <c r="I41" s="21" t="s">
        <v>28</v>
      </c>
      <c r="J41" s="21" t="s">
        <v>29</v>
      </c>
      <c r="K41" s="21" t="s">
        <v>30</v>
      </c>
      <c r="L41" s="21" t="s">
        <v>31</v>
      </c>
      <c r="M41" s="21" t="s">
        <v>32</v>
      </c>
      <c r="N41" s="21" t="s">
        <v>33</v>
      </c>
      <c r="P41" s="21" t="s">
        <v>48</v>
      </c>
      <c r="Q41" s="42"/>
    </row>
    <row r="42" spans="2:17" ht="15.75">
      <c r="B42" s="22" t="s">
        <v>17</v>
      </c>
      <c r="C42" s="27">
        <f>ROUND(C34*C18,2)</f>
        <v>201771.55</v>
      </c>
      <c r="D42" s="27">
        <f aca="true" t="shared" si="5" ref="D42:N42">ROUND(D34*D18,2)</f>
        <v>235966.57</v>
      </c>
      <c r="E42" s="27">
        <f t="shared" si="5"/>
        <v>281899.71</v>
      </c>
      <c r="F42" s="27">
        <f t="shared" si="5"/>
        <v>244198.7</v>
      </c>
      <c r="G42" s="27">
        <f t="shared" si="5"/>
        <v>217154.07</v>
      </c>
      <c r="H42" s="27">
        <f t="shared" si="5"/>
        <v>203077.75</v>
      </c>
      <c r="I42" s="27">
        <f t="shared" si="5"/>
        <v>170510.23</v>
      </c>
      <c r="J42" s="27">
        <f t="shared" si="5"/>
        <v>136480.34</v>
      </c>
      <c r="K42" s="27">
        <f t="shared" si="5"/>
        <v>119481.62</v>
      </c>
      <c r="L42" s="27">
        <f t="shared" si="5"/>
        <v>155258.16</v>
      </c>
      <c r="M42" s="27">
        <f t="shared" si="5"/>
        <v>184562.67</v>
      </c>
      <c r="N42" s="27">
        <f t="shared" si="5"/>
        <v>180754.84</v>
      </c>
      <c r="P42" s="28">
        <f>SUM(C42:N43)</f>
        <v>3414393.25</v>
      </c>
      <c r="Q42" s="42"/>
    </row>
    <row r="43" spans="2:17" ht="15.75">
      <c r="B43" s="22" t="s">
        <v>18</v>
      </c>
      <c r="C43" s="27">
        <f aca="true" t="shared" si="6" ref="C43:N44">ROUND(C35*C19,2)</f>
        <v>93197.01</v>
      </c>
      <c r="D43" s="27">
        <f t="shared" si="6"/>
        <v>111514.46</v>
      </c>
      <c r="E43" s="27">
        <f t="shared" si="6"/>
        <v>132300.79</v>
      </c>
      <c r="F43" s="27">
        <f t="shared" si="6"/>
        <v>111310.54</v>
      </c>
      <c r="G43" s="27">
        <f t="shared" si="6"/>
        <v>102118.72</v>
      </c>
      <c r="H43" s="27">
        <f t="shared" si="6"/>
        <v>97030.28</v>
      </c>
      <c r="I43" s="27">
        <f t="shared" si="6"/>
        <v>78820.02</v>
      </c>
      <c r="J43" s="27">
        <f t="shared" si="6"/>
        <v>61469.72</v>
      </c>
      <c r="K43" s="27">
        <f t="shared" si="6"/>
        <v>40812.21</v>
      </c>
      <c r="L43" s="27">
        <f t="shared" si="6"/>
        <v>73561.98</v>
      </c>
      <c r="M43" s="27">
        <f t="shared" si="6"/>
        <v>87871.84</v>
      </c>
      <c r="N43" s="27">
        <f t="shared" si="6"/>
        <v>93269.47</v>
      </c>
      <c r="Q43" s="42"/>
    </row>
    <row r="44" spans="2:17" ht="15.75">
      <c r="B44" s="22" t="s">
        <v>35</v>
      </c>
      <c r="C44" s="27">
        <f t="shared" si="6"/>
        <v>37814.31</v>
      </c>
      <c r="D44" s="27">
        <f t="shared" si="6"/>
        <v>44158.01</v>
      </c>
      <c r="E44" s="27">
        <f t="shared" si="6"/>
        <v>49610.86</v>
      </c>
      <c r="F44" s="27">
        <f t="shared" si="6"/>
        <v>44133.08</v>
      </c>
      <c r="G44" s="27">
        <f t="shared" si="6"/>
        <v>43935.22</v>
      </c>
      <c r="H44" s="27">
        <f t="shared" si="6"/>
        <v>36743.72</v>
      </c>
      <c r="I44" s="27">
        <f t="shared" si="6"/>
        <v>30951.81</v>
      </c>
      <c r="J44" s="27">
        <f t="shared" si="6"/>
        <v>22694.08</v>
      </c>
      <c r="K44" s="27">
        <f t="shared" si="6"/>
        <v>20203.71</v>
      </c>
      <c r="L44" s="27">
        <f t="shared" si="6"/>
        <v>25906.95</v>
      </c>
      <c r="M44" s="27">
        <f t="shared" si="6"/>
        <v>30152.9</v>
      </c>
      <c r="N44" s="27">
        <f t="shared" si="6"/>
        <v>30684.79</v>
      </c>
      <c r="P44" s="28">
        <f>SUM(C44:N44)</f>
        <v>416989.44000000006</v>
      </c>
      <c r="Q44" s="42"/>
    </row>
    <row r="45" spans="2:19" ht="15.75">
      <c r="B45" s="22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31" t="s">
        <v>44</v>
      </c>
      <c r="P45" s="32">
        <f>P21*N37/1000</f>
        <v>45331.66441459361</v>
      </c>
      <c r="Q45" s="42"/>
      <c r="S45" s="28"/>
    </row>
    <row r="46" spans="2:19" ht="15.75">
      <c r="B46" s="22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P46" s="28">
        <f>SUM(P42:P45)</f>
        <v>3876714.3544145934</v>
      </c>
      <c r="Q46" s="42"/>
      <c r="S46" s="48"/>
    </row>
    <row r="47" spans="2:17" ht="15.75">
      <c r="B47" s="49"/>
      <c r="C47" s="50"/>
      <c r="D47" s="50"/>
      <c r="E47" s="51"/>
      <c r="F47" s="47"/>
      <c r="G47" s="47"/>
      <c r="H47" s="47"/>
      <c r="I47" s="47"/>
      <c r="J47" s="47"/>
      <c r="K47" s="47"/>
      <c r="L47" s="47"/>
      <c r="M47" s="47"/>
      <c r="N47" s="47"/>
      <c r="P47" s="28"/>
      <c r="Q47" s="42"/>
    </row>
    <row r="48" spans="2:17" ht="15.75">
      <c r="B48" s="52"/>
      <c r="C48" s="41" t="s">
        <v>49</v>
      </c>
      <c r="D48" s="41"/>
      <c r="E48" s="53"/>
      <c r="F48" s="47"/>
      <c r="G48" s="47"/>
      <c r="H48" s="47"/>
      <c r="I48" s="47"/>
      <c r="J48" s="47"/>
      <c r="K48" s="47"/>
      <c r="L48" s="47"/>
      <c r="M48" s="47"/>
      <c r="N48" s="47"/>
      <c r="P48" s="28"/>
      <c r="Q48" s="42"/>
    </row>
    <row r="49" spans="2:17" ht="15.75">
      <c r="B49" s="52"/>
      <c r="C49" s="41"/>
      <c r="D49" s="41"/>
      <c r="E49" s="53"/>
      <c r="F49" s="47"/>
      <c r="G49" s="47"/>
      <c r="H49" s="47"/>
      <c r="I49" s="47"/>
      <c r="J49" s="47"/>
      <c r="K49" s="47"/>
      <c r="L49" s="47"/>
      <c r="M49" s="47"/>
      <c r="N49" s="47"/>
      <c r="Q49" s="42"/>
    </row>
    <row r="50" spans="2:17" ht="15.75">
      <c r="B50" s="52" t="s">
        <v>50</v>
      </c>
      <c r="C50" s="54">
        <f>P42</f>
        <v>3414393.25</v>
      </c>
      <c r="D50" s="55"/>
      <c r="E50" s="53">
        <f>C50/C55</f>
        <v>24.06944826551425</v>
      </c>
      <c r="F50" s="47"/>
      <c r="G50" s="47"/>
      <c r="H50" s="47"/>
      <c r="I50" s="47"/>
      <c r="J50" s="47"/>
      <c r="K50" s="47"/>
      <c r="L50" s="47"/>
      <c r="M50" s="47"/>
      <c r="N50" s="47"/>
      <c r="Q50" s="42"/>
    </row>
    <row r="51" spans="2:17" ht="15.75">
      <c r="B51" s="52" t="s">
        <v>51</v>
      </c>
      <c r="C51" s="54">
        <f>P44</f>
        <v>416989.44000000006</v>
      </c>
      <c r="D51" s="55"/>
      <c r="E51" s="53">
        <f>C51/C55</f>
        <v>2.9395283490985578</v>
      </c>
      <c r="F51" s="47"/>
      <c r="G51" s="47"/>
      <c r="H51" s="47"/>
      <c r="I51" s="47"/>
      <c r="J51" s="47"/>
      <c r="K51" s="47"/>
      <c r="L51" s="47"/>
      <c r="M51" s="47"/>
      <c r="N51" s="47"/>
      <c r="Q51" s="42"/>
    </row>
    <row r="52" spans="2:17" ht="15.75">
      <c r="B52" s="52" t="s">
        <v>52</v>
      </c>
      <c r="C52" s="56">
        <f>P45</f>
        <v>45331.66441459361</v>
      </c>
      <c r="D52" s="55"/>
      <c r="E52" s="57">
        <f>C52/C55</f>
        <v>0.3195613602553584</v>
      </c>
      <c r="F52" s="47"/>
      <c r="G52" s="47"/>
      <c r="H52" s="47"/>
      <c r="I52" s="47"/>
      <c r="J52" s="47"/>
      <c r="K52" s="47"/>
      <c r="L52" s="47"/>
      <c r="M52" s="47"/>
      <c r="N52" s="47"/>
      <c r="Q52" s="42"/>
    </row>
    <row r="53" spans="2:17" ht="15.75">
      <c r="B53" s="52" t="s">
        <v>53</v>
      </c>
      <c r="C53" s="54">
        <f>SUM(C50:C52)</f>
        <v>3876714.3544145934</v>
      </c>
      <c r="D53" s="41"/>
      <c r="E53" s="53">
        <f>SUM(E50:E52)</f>
        <v>27.32853797486817</v>
      </c>
      <c r="F53" s="47"/>
      <c r="G53" s="47"/>
      <c r="H53" s="47"/>
      <c r="I53" s="47"/>
      <c r="J53" s="47"/>
      <c r="K53" s="47"/>
      <c r="L53" s="47"/>
      <c r="M53" s="47"/>
      <c r="N53" s="47"/>
      <c r="Q53" s="42"/>
    </row>
    <row r="54" spans="2:17" ht="15.75">
      <c r="B54" s="52"/>
      <c r="C54" s="41"/>
      <c r="D54" s="41"/>
      <c r="E54" s="53"/>
      <c r="F54" s="47"/>
      <c r="G54" s="47"/>
      <c r="H54" s="47"/>
      <c r="I54" s="47"/>
      <c r="J54" s="47"/>
      <c r="K54" s="47"/>
      <c r="L54" s="47"/>
      <c r="M54" s="47"/>
      <c r="N54" s="47"/>
      <c r="Q54" s="42"/>
    </row>
    <row r="55" spans="2:17" ht="15.75">
      <c r="B55" s="52" t="s">
        <v>54</v>
      </c>
      <c r="C55" s="58">
        <f>P18</f>
        <v>141855.90015754566</v>
      </c>
      <c r="D55" s="41"/>
      <c r="E55" s="53"/>
      <c r="F55" s="47"/>
      <c r="G55" s="47"/>
      <c r="H55" s="47"/>
      <c r="I55" s="47"/>
      <c r="J55" s="47"/>
      <c r="K55" s="47"/>
      <c r="L55" s="47"/>
      <c r="M55" s="47"/>
      <c r="N55" s="47"/>
      <c r="Q55" s="42"/>
    </row>
    <row r="56" spans="2:17" ht="15.75">
      <c r="B56" s="59"/>
      <c r="C56" s="60"/>
      <c r="D56" s="60"/>
      <c r="E56" s="57"/>
      <c r="F56" s="47"/>
      <c r="G56" s="47"/>
      <c r="H56" s="47"/>
      <c r="I56" s="47"/>
      <c r="J56" s="47"/>
      <c r="K56" s="47"/>
      <c r="L56" s="47"/>
      <c r="M56" s="47"/>
      <c r="N56" s="47"/>
      <c r="Q56" s="42"/>
    </row>
    <row r="57" spans="2:17" ht="15.75">
      <c r="B57" s="61"/>
      <c r="C57" s="62"/>
      <c r="D57" s="62"/>
      <c r="E57" s="62"/>
      <c r="F57" s="47"/>
      <c r="G57" s="47"/>
      <c r="H57" s="47"/>
      <c r="I57" s="47"/>
      <c r="J57" s="47"/>
      <c r="K57" s="47"/>
      <c r="L57" s="47"/>
      <c r="M57" s="47"/>
      <c r="N57" s="47"/>
      <c r="Q57" s="42"/>
    </row>
    <row r="58" spans="2:17" ht="15.75" hidden="1">
      <c r="B58" s="61"/>
      <c r="C58" s="62"/>
      <c r="D58" s="62"/>
      <c r="E58" s="62"/>
      <c r="F58" s="47"/>
      <c r="G58" s="47"/>
      <c r="H58" s="47"/>
      <c r="I58" s="47"/>
      <c r="J58" s="47"/>
      <c r="K58" s="47"/>
      <c r="L58" s="47"/>
      <c r="M58" s="47"/>
      <c r="N58" s="47"/>
      <c r="Q58" s="42"/>
    </row>
    <row r="59" ht="15.75" hidden="1">
      <c r="Q59" s="25"/>
    </row>
    <row r="60" spans="2:8" ht="15.75" hidden="1">
      <c r="B60" s="63"/>
      <c r="C60" s="64"/>
      <c r="D60" s="64"/>
      <c r="E60" s="64"/>
      <c r="F60" s="64"/>
      <c r="G60" s="64"/>
      <c r="H60" s="65"/>
    </row>
    <row r="61" spans="2:8" ht="15.75" hidden="1">
      <c r="B61" s="66"/>
      <c r="C61" s="55" t="s">
        <v>55</v>
      </c>
      <c r="D61" s="25"/>
      <c r="E61" s="25"/>
      <c r="F61" s="25"/>
      <c r="G61" s="25"/>
      <c r="H61" s="67"/>
    </row>
    <row r="62" spans="2:8" ht="15.75" hidden="1">
      <c r="B62" s="66"/>
      <c r="C62" s="25"/>
      <c r="D62" s="39" t="s">
        <v>17</v>
      </c>
      <c r="E62" s="25"/>
      <c r="F62" s="25"/>
      <c r="G62" s="39" t="s">
        <v>18</v>
      </c>
      <c r="H62" s="67"/>
    </row>
    <row r="63" spans="2:8" ht="15.75" hidden="1">
      <c r="B63" s="68" t="s">
        <v>56</v>
      </c>
      <c r="C63" s="25"/>
      <c r="D63" s="39" t="s">
        <v>57</v>
      </c>
      <c r="E63" s="25"/>
      <c r="F63" s="25"/>
      <c r="G63" s="39" t="s">
        <v>57</v>
      </c>
      <c r="H63" s="67"/>
    </row>
    <row r="64" spans="2:8" ht="15.75" hidden="1">
      <c r="B64" s="66"/>
      <c r="C64" s="25"/>
      <c r="D64" s="25"/>
      <c r="E64" s="25"/>
      <c r="F64" s="25"/>
      <c r="G64" s="25"/>
      <c r="H64" s="67"/>
    </row>
    <row r="65" spans="2:8" ht="15.75" hidden="1">
      <c r="B65" s="68" t="s">
        <v>58</v>
      </c>
      <c r="C65" s="25"/>
      <c r="D65" s="69">
        <v>28.07</v>
      </c>
      <c r="E65" s="25" t="s">
        <v>59</v>
      </c>
      <c r="F65" s="25"/>
      <c r="G65" s="69">
        <v>20.3</v>
      </c>
      <c r="H65" s="67" t="s">
        <v>59</v>
      </c>
    </row>
    <row r="66" spans="2:8" ht="15.75" hidden="1">
      <c r="B66" s="68" t="s">
        <v>60</v>
      </c>
      <c r="C66" s="25"/>
      <c r="D66" s="69">
        <v>28.66</v>
      </c>
      <c r="E66" s="25" t="s">
        <v>59</v>
      </c>
      <c r="F66" s="25"/>
      <c r="G66" s="69">
        <v>20.5</v>
      </c>
      <c r="H66" s="67" t="s">
        <v>59</v>
      </c>
    </row>
    <row r="67" spans="2:8" ht="15.75" hidden="1">
      <c r="B67" s="68" t="s">
        <v>61</v>
      </c>
      <c r="C67" s="25"/>
      <c r="D67" s="69">
        <v>26.59</v>
      </c>
      <c r="E67" s="25" t="s">
        <v>59</v>
      </c>
      <c r="F67" s="25"/>
      <c r="G67" s="69">
        <v>19.49</v>
      </c>
      <c r="H67" s="67" t="s">
        <v>59</v>
      </c>
    </row>
    <row r="68" spans="2:8" ht="15.75" hidden="1">
      <c r="B68" s="68" t="s">
        <v>62</v>
      </c>
      <c r="C68" s="25"/>
      <c r="D68" s="69">
        <v>24.95</v>
      </c>
      <c r="E68" s="25" t="s">
        <v>59</v>
      </c>
      <c r="F68" s="25"/>
      <c r="G68" s="69">
        <v>17.93</v>
      </c>
      <c r="H68" s="67" t="s">
        <v>59</v>
      </c>
    </row>
    <row r="69" spans="2:8" ht="15.75" hidden="1">
      <c r="B69" s="68" t="s">
        <v>29</v>
      </c>
      <c r="C69" s="25"/>
      <c r="D69" s="69">
        <v>20.84</v>
      </c>
      <c r="E69" s="25" t="s">
        <v>59</v>
      </c>
      <c r="F69" s="25"/>
      <c r="G69" s="69">
        <v>14.41</v>
      </c>
      <c r="H69" s="67" t="s">
        <v>59</v>
      </c>
    </row>
    <row r="70" spans="2:8" ht="15.75" hidden="1">
      <c r="B70" s="68" t="s">
        <v>63</v>
      </c>
      <c r="C70" s="25"/>
      <c r="D70" s="69">
        <v>18.87</v>
      </c>
      <c r="E70" s="25" t="s">
        <v>59</v>
      </c>
      <c r="F70" s="25"/>
      <c r="G70" s="69">
        <v>10.02</v>
      </c>
      <c r="H70" s="67" t="s">
        <v>59</v>
      </c>
    </row>
    <row r="71" spans="2:8" ht="15.75" hidden="1">
      <c r="B71" s="68" t="s">
        <v>64</v>
      </c>
      <c r="C71" s="25"/>
      <c r="D71" s="69">
        <v>23.24</v>
      </c>
      <c r="E71" s="25" t="s">
        <v>59</v>
      </c>
      <c r="F71" s="25"/>
      <c r="G71" s="69">
        <v>17.01</v>
      </c>
      <c r="H71" s="67" t="s">
        <v>59</v>
      </c>
    </row>
    <row r="72" spans="2:8" ht="15.75" hidden="1">
      <c r="B72" s="68" t="s">
        <v>65</v>
      </c>
      <c r="C72" s="25"/>
      <c r="D72" s="69">
        <v>27.21</v>
      </c>
      <c r="E72" s="25" t="s">
        <v>59</v>
      </c>
      <c r="F72" s="25"/>
      <c r="G72" s="69">
        <v>20.18</v>
      </c>
      <c r="H72" s="67" t="s">
        <v>59</v>
      </c>
    </row>
    <row r="73" spans="2:8" ht="15.75" hidden="1">
      <c r="B73" s="68" t="s">
        <v>66</v>
      </c>
      <c r="C73" s="25"/>
      <c r="D73" s="69">
        <v>28.09</v>
      </c>
      <c r="E73" s="25" t="s">
        <v>59</v>
      </c>
      <c r="F73" s="25"/>
      <c r="G73" s="69">
        <v>22.54</v>
      </c>
      <c r="H73" s="67" t="s">
        <v>59</v>
      </c>
    </row>
    <row r="74" spans="2:8" ht="15.75" hidden="1">
      <c r="B74" s="68" t="s">
        <v>67</v>
      </c>
      <c r="C74" s="25"/>
      <c r="D74" s="39">
        <v>29.7</v>
      </c>
      <c r="E74" s="25" t="s">
        <v>59</v>
      </c>
      <c r="F74" s="25"/>
      <c r="G74" s="69">
        <v>21.76</v>
      </c>
      <c r="H74" s="67" t="s">
        <v>59</v>
      </c>
    </row>
    <row r="75" spans="2:8" ht="15.75" hidden="1">
      <c r="B75" s="68" t="s">
        <v>68</v>
      </c>
      <c r="C75" s="25"/>
      <c r="D75" s="39">
        <v>31.68</v>
      </c>
      <c r="E75" s="25" t="s">
        <v>59</v>
      </c>
      <c r="F75" s="25"/>
      <c r="G75" s="69">
        <v>23.1</v>
      </c>
      <c r="H75" s="67" t="s">
        <v>59</v>
      </c>
    </row>
    <row r="76" spans="2:8" ht="15.75" hidden="1">
      <c r="B76" s="68" t="s">
        <v>69</v>
      </c>
      <c r="C76" s="25"/>
      <c r="D76" s="39">
        <v>33.06</v>
      </c>
      <c r="E76" s="25" t="s">
        <v>59</v>
      </c>
      <c r="F76" s="25"/>
      <c r="G76" s="69">
        <v>24.26</v>
      </c>
      <c r="H76" s="67" t="s">
        <v>59</v>
      </c>
    </row>
    <row r="77" spans="2:8" ht="15.75" hidden="1">
      <c r="B77" s="70"/>
      <c r="C77" s="71"/>
      <c r="D77" s="71"/>
      <c r="E77" s="71"/>
      <c r="F77" s="71"/>
      <c r="G77" s="71"/>
      <c r="H77" s="72"/>
    </row>
    <row r="78" ht="15.75" hidden="1"/>
    <row r="79" spans="2:6" ht="15.75" hidden="1">
      <c r="B79" s="63"/>
      <c r="C79" s="64"/>
      <c r="D79" s="64"/>
      <c r="E79" s="64"/>
      <c r="F79" s="65"/>
    </row>
    <row r="80" spans="2:6" ht="15.75" hidden="1">
      <c r="B80" s="66"/>
      <c r="C80" s="55" t="s">
        <v>70</v>
      </c>
      <c r="D80" s="25"/>
      <c r="E80" s="25"/>
      <c r="F80" s="67"/>
    </row>
    <row r="81" spans="2:6" ht="15.75" hidden="1">
      <c r="B81" s="68" t="s">
        <v>56</v>
      </c>
      <c r="C81" s="25"/>
      <c r="D81" s="39" t="s">
        <v>57</v>
      </c>
      <c r="E81" s="25"/>
      <c r="F81" s="67"/>
    </row>
    <row r="82" spans="2:6" ht="15.75" hidden="1">
      <c r="B82" s="66"/>
      <c r="C82" s="25"/>
      <c r="D82" s="25"/>
      <c r="E82" s="25"/>
      <c r="F82" s="67"/>
    </row>
    <row r="83" spans="2:6" ht="15.75" hidden="1">
      <c r="B83" s="68" t="s">
        <v>58</v>
      </c>
      <c r="C83" s="25"/>
      <c r="D83" s="39">
        <v>1.85</v>
      </c>
      <c r="E83" s="25" t="s">
        <v>71</v>
      </c>
      <c r="F83" s="67"/>
    </row>
    <row r="84" spans="2:6" ht="15.75" hidden="1">
      <c r="B84" s="68" t="s">
        <v>60</v>
      </c>
      <c r="C84" s="25"/>
      <c r="D84" s="39">
        <v>1.88</v>
      </c>
      <c r="E84" s="25" t="s">
        <v>71</v>
      </c>
      <c r="F84" s="67"/>
    </row>
    <row r="85" spans="2:6" ht="15.75" hidden="1">
      <c r="B85" s="68" t="s">
        <v>61</v>
      </c>
      <c r="C85" s="25"/>
      <c r="D85" s="39">
        <v>1.75</v>
      </c>
      <c r="E85" s="25" t="s">
        <v>71</v>
      </c>
      <c r="F85" s="67"/>
    </row>
    <row r="86" spans="2:6" ht="15.75" hidden="1">
      <c r="B86" s="68" t="s">
        <v>62</v>
      </c>
      <c r="C86" s="25"/>
      <c r="D86" s="39">
        <v>1.64</v>
      </c>
      <c r="E86" s="25" t="s">
        <v>71</v>
      </c>
      <c r="F86" s="67"/>
    </row>
    <row r="87" spans="2:6" ht="15.75" hidden="1">
      <c r="B87" s="68" t="s">
        <v>29</v>
      </c>
      <c r="C87" s="25"/>
      <c r="D87" s="39">
        <v>1.36</v>
      </c>
      <c r="E87" s="25" t="s">
        <v>71</v>
      </c>
      <c r="F87" s="67"/>
    </row>
    <row r="88" spans="2:6" ht="15.75" hidden="1">
      <c r="B88" s="68" t="s">
        <v>63</v>
      </c>
      <c r="C88" s="25"/>
      <c r="D88" s="39">
        <v>1.25</v>
      </c>
      <c r="E88" s="25" t="s">
        <v>71</v>
      </c>
      <c r="F88" s="67"/>
    </row>
    <row r="89" spans="2:6" ht="15.75" hidden="1">
      <c r="B89" s="68" t="s">
        <v>64</v>
      </c>
      <c r="C89" s="25"/>
      <c r="D89" s="39">
        <v>1.53</v>
      </c>
      <c r="E89" s="25" t="s">
        <v>71</v>
      </c>
      <c r="F89" s="67"/>
    </row>
    <row r="90" spans="2:6" ht="15.75" hidden="1">
      <c r="B90" s="68" t="s">
        <v>65</v>
      </c>
      <c r="C90" s="25"/>
      <c r="D90" s="39">
        <v>1.79</v>
      </c>
      <c r="E90" s="25" t="s">
        <v>71</v>
      </c>
      <c r="F90" s="67"/>
    </row>
    <row r="91" spans="2:6" ht="15.75" hidden="1">
      <c r="B91" s="68" t="s">
        <v>66</v>
      </c>
      <c r="C91" s="25"/>
      <c r="D91" s="39">
        <v>1.85</v>
      </c>
      <c r="E91" s="25" t="s">
        <v>71</v>
      </c>
      <c r="F91" s="67"/>
    </row>
    <row r="92" spans="2:6" ht="15.75" hidden="1">
      <c r="B92" s="68" t="s">
        <v>67</v>
      </c>
      <c r="C92" s="25"/>
      <c r="D92" s="39">
        <v>1.94</v>
      </c>
      <c r="E92" s="25" t="s">
        <v>71</v>
      </c>
      <c r="F92" s="67"/>
    </row>
    <row r="93" spans="2:6" ht="15.75" hidden="1">
      <c r="B93" s="68" t="s">
        <v>68</v>
      </c>
      <c r="C93" s="25"/>
      <c r="D93" s="39">
        <v>2.08</v>
      </c>
      <c r="E93" s="25" t="s">
        <v>71</v>
      </c>
      <c r="F93" s="67"/>
    </row>
    <row r="94" spans="2:6" ht="15.75" hidden="1">
      <c r="B94" s="68" t="s">
        <v>69</v>
      </c>
      <c r="C94" s="25"/>
      <c r="D94" s="39">
        <v>2.18</v>
      </c>
      <c r="E94" s="25" t="s">
        <v>71</v>
      </c>
      <c r="F94" s="67"/>
    </row>
    <row r="95" spans="2:6" ht="15.75" hidden="1">
      <c r="B95" s="70"/>
      <c r="C95" s="71"/>
      <c r="D95" s="71"/>
      <c r="E95" s="71"/>
      <c r="F95" s="72"/>
    </row>
    <row r="96" ht="15.75" hidden="1"/>
    <row r="97" ht="15.75" hidden="1"/>
    <row r="101" spans="3:26" ht="15.75"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</row>
    <row r="103" spans="3:26" ht="15.75"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</row>
    <row r="104" spans="3:26" ht="15.75"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</row>
    <row r="114" spans="3:26" ht="15.75"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</row>
    <row r="116" spans="3:26" ht="15.75"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</row>
    <row r="117" spans="3:26" ht="15.75"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</row>
  </sheetData>
  <mergeCells count="24">
    <mergeCell ref="S101:T101"/>
    <mergeCell ref="U101:V101"/>
    <mergeCell ref="W101:X101"/>
    <mergeCell ref="Y101:Z101"/>
    <mergeCell ref="K101:L101"/>
    <mergeCell ref="M101:N101"/>
    <mergeCell ref="O101:P101"/>
    <mergeCell ref="Q101:R101"/>
    <mergeCell ref="C101:D101"/>
    <mergeCell ref="E101:F101"/>
    <mergeCell ref="G101:H101"/>
    <mergeCell ref="I101:J101"/>
    <mergeCell ref="S114:T114"/>
    <mergeCell ref="U114:V114"/>
    <mergeCell ref="W114:X114"/>
    <mergeCell ref="Y114:Z114"/>
    <mergeCell ref="K114:L114"/>
    <mergeCell ref="M114:N114"/>
    <mergeCell ref="O114:P114"/>
    <mergeCell ref="Q114:R114"/>
    <mergeCell ref="C114:D114"/>
    <mergeCell ref="E114:F114"/>
    <mergeCell ref="G114:H114"/>
    <mergeCell ref="I114:J114"/>
  </mergeCells>
  <printOptions horizontalCentered="1"/>
  <pageMargins left="0.5" right="0.5" top="1" bottom="1" header="0.5" footer="0.5"/>
  <pageSetup fitToHeight="1" fitToWidth="1" horizontalDpi="600" verticalDpi="600" orientation="landscape" paperSize="5" scale="87" r:id="rId1"/>
  <headerFooter alignWithMargins="0">
    <oddFooter>&amp;L&amp;Z&amp;F&amp;A&amp;R&amp;D&amp;T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2:AC122"/>
  <sheetViews>
    <sheetView tabSelected="1" zoomScale="60" zoomScaleNormal="60" workbookViewId="0" topLeftCell="A21">
      <selection activeCell="P113" sqref="P113"/>
    </sheetView>
  </sheetViews>
  <sheetFormatPr defaultColWidth="9.00390625" defaultRowHeight="15.75"/>
  <cols>
    <col min="1" max="1" width="3.375" style="0" customWidth="1"/>
    <col min="2" max="2" width="22.625" style="0" customWidth="1"/>
    <col min="3" max="3" width="14.375" style="0" customWidth="1"/>
    <col min="4" max="14" width="10.625" style="0" bestFit="1" customWidth="1"/>
    <col min="15" max="15" width="9.875" style="0" customWidth="1"/>
    <col min="16" max="17" width="12.125" style="0" customWidth="1"/>
    <col min="18" max="18" width="8.75390625" style="0" customWidth="1"/>
    <col min="19" max="19" width="11.875" style="0" customWidth="1"/>
    <col min="21" max="21" width="14.25390625" style="0" customWidth="1"/>
  </cols>
  <sheetData>
    <row r="2" ht="15.75">
      <c r="G2" s="1" t="s">
        <v>86</v>
      </c>
    </row>
    <row r="3" ht="15.75">
      <c r="G3" s="1" t="s">
        <v>1</v>
      </c>
    </row>
    <row r="4" ht="15.75">
      <c r="G4" s="1" t="s">
        <v>2</v>
      </c>
    </row>
    <row r="5" ht="15.75">
      <c r="G5" s="1"/>
    </row>
    <row r="6" ht="15.75">
      <c r="G6" s="1"/>
    </row>
    <row r="9" spans="1:15" ht="15.75">
      <c r="A9" s="101" t="s">
        <v>87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3"/>
    </row>
    <row r="10" spans="1:15" ht="15.75">
      <c r="A10" s="3"/>
      <c r="B10" s="3"/>
      <c r="C10" s="4" t="s">
        <v>4</v>
      </c>
      <c r="D10" s="4" t="s">
        <v>5</v>
      </c>
      <c r="E10" s="4" t="s">
        <v>6</v>
      </c>
      <c r="F10" s="4" t="s">
        <v>7</v>
      </c>
      <c r="G10" s="4" t="s">
        <v>8</v>
      </c>
      <c r="H10" s="4" t="s">
        <v>9</v>
      </c>
      <c r="I10" s="4" t="s">
        <v>10</v>
      </c>
      <c r="J10" s="4" t="s">
        <v>11</v>
      </c>
      <c r="K10" s="4" t="s">
        <v>12</v>
      </c>
      <c r="L10" s="4" t="s">
        <v>13</v>
      </c>
      <c r="M10" s="4" t="s">
        <v>14</v>
      </c>
      <c r="N10" s="4" t="s">
        <v>15</v>
      </c>
      <c r="O10" s="3"/>
    </row>
    <row r="11" spans="1:15" ht="15.75">
      <c r="A11" s="2" t="s">
        <v>16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3"/>
    </row>
    <row r="12" spans="1:15" ht="15.75">
      <c r="A12" s="3"/>
      <c r="B12" s="5" t="s">
        <v>17</v>
      </c>
      <c r="C12" s="6">
        <v>53.33715999999999</v>
      </c>
      <c r="D12" s="6">
        <v>63.028016666666666</v>
      </c>
      <c r="E12" s="6">
        <v>66.12769666666667</v>
      </c>
      <c r="F12" s="6">
        <v>59.13241333333334</v>
      </c>
      <c r="G12" s="6">
        <v>59.2656</v>
      </c>
      <c r="H12" s="6">
        <v>56.84925666666667</v>
      </c>
      <c r="I12" s="6">
        <v>47.15922666666666</v>
      </c>
      <c r="J12" s="6">
        <v>41.76357</v>
      </c>
      <c r="K12" s="6">
        <v>41.17410666666667</v>
      </c>
      <c r="L12" s="6">
        <v>49.50588666666666</v>
      </c>
      <c r="M12" s="6">
        <v>54.62821666666667</v>
      </c>
      <c r="N12" s="6">
        <v>56.825649999999996</v>
      </c>
      <c r="O12" s="3"/>
    </row>
    <row r="13" spans="1:29" ht="15.75">
      <c r="A13" s="3"/>
      <c r="B13" s="5" t="s">
        <v>18</v>
      </c>
      <c r="C13" s="6">
        <v>46.077116666666676</v>
      </c>
      <c r="D13" s="6">
        <v>52.00738666666666</v>
      </c>
      <c r="E13" s="6">
        <v>54.794826666666665</v>
      </c>
      <c r="F13" s="6">
        <v>50.006236666666666</v>
      </c>
      <c r="G13" s="6">
        <v>52.38924333333333</v>
      </c>
      <c r="H13" s="6">
        <v>50.21149333333333</v>
      </c>
      <c r="I13" s="6">
        <v>40.56243333333333</v>
      </c>
      <c r="J13" s="6">
        <v>35.55124333333333</v>
      </c>
      <c r="K13" s="6">
        <v>31.26843</v>
      </c>
      <c r="L13" s="6">
        <v>41.066426666666665</v>
      </c>
      <c r="M13" s="6">
        <v>46.87419</v>
      </c>
      <c r="N13" s="6">
        <v>50.776513333333334</v>
      </c>
      <c r="O13" s="3"/>
      <c r="P13" s="7"/>
      <c r="Q13" s="7"/>
      <c r="R13" s="7"/>
      <c r="S13" s="8"/>
      <c r="T13" s="8"/>
      <c r="U13" s="7"/>
      <c r="V13" s="7"/>
      <c r="W13" s="7"/>
      <c r="X13" s="7"/>
      <c r="Y13" s="8"/>
      <c r="Z13" s="8"/>
      <c r="AA13" s="7"/>
      <c r="AB13" s="9"/>
      <c r="AC13" s="10"/>
    </row>
    <row r="14" spans="1:29" ht="15.75">
      <c r="A14" s="11" t="s">
        <v>19</v>
      </c>
      <c r="B14" s="12"/>
      <c r="C14" s="6">
        <v>5.22</v>
      </c>
      <c r="D14" s="6">
        <v>5.02</v>
      </c>
      <c r="E14" s="6">
        <v>5.02</v>
      </c>
      <c r="F14" s="6">
        <v>5.22</v>
      </c>
      <c r="G14" s="6">
        <v>4.82</v>
      </c>
      <c r="H14" s="6">
        <v>5.42</v>
      </c>
      <c r="I14" s="6">
        <v>5.02</v>
      </c>
      <c r="J14" s="6">
        <v>5.22</v>
      </c>
      <c r="K14" s="6">
        <v>5.22</v>
      </c>
      <c r="L14" s="6">
        <v>5.02</v>
      </c>
      <c r="M14" s="6">
        <v>5.42</v>
      </c>
      <c r="N14" s="6">
        <v>4.82</v>
      </c>
      <c r="O14" s="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4"/>
    </row>
    <row r="15" spans="1:29" ht="15.75">
      <c r="A15" s="3"/>
      <c r="B15" s="3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 t="s">
        <v>20</v>
      </c>
      <c r="O15" s="15"/>
      <c r="P15" s="17">
        <v>0.47</v>
      </c>
      <c r="Q15" s="18"/>
      <c r="R15" s="18"/>
      <c r="S15" s="18"/>
      <c r="T15" s="18"/>
      <c r="X15" s="18"/>
      <c r="Y15" s="18"/>
      <c r="Z15" s="18"/>
      <c r="AA15" s="18"/>
      <c r="AB15" s="18"/>
      <c r="AC15" s="9"/>
    </row>
    <row r="16" spans="2:29" ht="15.75">
      <c r="B16" s="1" t="s">
        <v>21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X16" s="19"/>
      <c r="Y16" s="19"/>
      <c r="Z16" s="19"/>
      <c r="AA16" s="19"/>
      <c r="AB16" s="19"/>
      <c r="AC16" s="19"/>
    </row>
    <row r="17" spans="2:29" ht="15.75">
      <c r="B17" s="20"/>
      <c r="C17" s="21" t="s">
        <v>22</v>
      </c>
      <c r="D17" s="21" t="s">
        <v>23</v>
      </c>
      <c r="E17" s="21" t="s">
        <v>24</v>
      </c>
      <c r="F17" s="21" t="s">
        <v>25</v>
      </c>
      <c r="G17" s="21" t="s">
        <v>26</v>
      </c>
      <c r="H17" s="21" t="s">
        <v>27</v>
      </c>
      <c r="I17" s="21" t="s">
        <v>28</v>
      </c>
      <c r="J17" s="21" t="s">
        <v>29</v>
      </c>
      <c r="K17" s="21" t="s">
        <v>30</v>
      </c>
      <c r="L17" s="21" t="s">
        <v>31</v>
      </c>
      <c r="M17" s="21" t="s">
        <v>32</v>
      </c>
      <c r="N17" s="21" t="s">
        <v>33</v>
      </c>
      <c r="P17" s="19" t="s">
        <v>34</v>
      </c>
      <c r="Q17" s="19"/>
      <c r="R17" s="19"/>
      <c r="S17" s="19"/>
      <c r="T17" s="19"/>
      <c r="X17" s="19"/>
      <c r="Y17" s="19"/>
      <c r="Z17" s="19"/>
      <c r="AA17" s="19"/>
      <c r="AB17" s="19"/>
      <c r="AC17" s="19"/>
    </row>
    <row r="18" spans="2:29" ht="15.75">
      <c r="B18" s="22" t="s">
        <v>17</v>
      </c>
      <c r="C18" s="23">
        <v>6793.4352375949475</v>
      </c>
      <c r="D18" s="23">
        <v>7448.4745254995505</v>
      </c>
      <c r="E18" s="23">
        <v>8526.73689949036</v>
      </c>
      <c r="F18" s="23">
        <v>8701.159224391877</v>
      </c>
      <c r="G18" s="23">
        <v>7576.073445294636</v>
      </c>
      <c r="H18" s="23">
        <v>7638.089768933465</v>
      </c>
      <c r="I18" s="23">
        <v>6833.633394986295</v>
      </c>
      <c r="J18" s="23">
        <v>6547.602719916144</v>
      </c>
      <c r="K18" s="23">
        <v>6333.362714757486</v>
      </c>
      <c r="L18" s="23">
        <v>6681.626291986031</v>
      </c>
      <c r="M18" s="23">
        <v>6782.411158814801</v>
      </c>
      <c r="N18" s="23">
        <v>6434.51168993461</v>
      </c>
      <c r="P18" s="24">
        <v>141855.90015754566</v>
      </c>
      <c r="Q18" s="19"/>
      <c r="R18" s="19">
        <f>SUM(C18:N18)</f>
        <v>86297.11707160022</v>
      </c>
      <c r="S18" s="19">
        <f>R18*1000</f>
        <v>86297117.07160023</v>
      </c>
      <c r="T18" s="19"/>
      <c r="X18" s="19"/>
      <c r="Y18" s="19"/>
      <c r="Z18" s="19"/>
      <c r="AA18" s="19"/>
      <c r="AB18" s="19"/>
      <c r="AC18" s="19"/>
    </row>
    <row r="19" spans="2:29" ht="15.75">
      <c r="B19" s="22" t="s">
        <v>18</v>
      </c>
      <c r="C19" s="23">
        <v>4283.14558287586</v>
      </c>
      <c r="D19" s="23">
        <v>4826.493037155003</v>
      </c>
      <c r="E19" s="23">
        <v>5454.170752670219</v>
      </c>
      <c r="F19" s="23">
        <v>5483.540342071802</v>
      </c>
      <c r="G19" s="23">
        <v>4981.081722272107</v>
      </c>
      <c r="H19" s="23">
        <v>4978.495148384125</v>
      </c>
      <c r="I19" s="23">
        <v>4395.212601798055</v>
      </c>
      <c r="J19" s="23">
        <v>4266.855073543555</v>
      </c>
      <c r="K19" s="23">
        <v>4074.0552245035287</v>
      </c>
      <c r="L19" s="23">
        <v>4324.715174301503</v>
      </c>
      <c r="M19" s="23">
        <v>4353.39007830506</v>
      </c>
      <c r="N19" s="23">
        <v>4137.628348064615</v>
      </c>
      <c r="P19" s="25"/>
      <c r="Q19" s="25"/>
      <c r="R19" s="19">
        <f>SUM(C19:N19)</f>
        <v>55558.78308594545</v>
      </c>
      <c r="S19" s="19">
        <f>R19*1000</f>
        <v>55558783.08594545</v>
      </c>
      <c r="T19" s="25"/>
      <c r="X19" s="25"/>
      <c r="Y19" s="25"/>
      <c r="Z19" s="25"/>
      <c r="AA19" s="25"/>
      <c r="AB19" s="25"/>
      <c r="AC19" s="25"/>
    </row>
    <row r="20" spans="2:14" ht="15.75">
      <c r="B20" s="22" t="s">
        <v>35</v>
      </c>
      <c r="C20" s="23">
        <v>19454.699</v>
      </c>
      <c r="D20" s="23">
        <v>21274.438</v>
      </c>
      <c r="E20" s="23">
        <v>22744.985</v>
      </c>
      <c r="F20" s="23">
        <v>23894.918</v>
      </c>
      <c r="G20" s="23">
        <v>23343.156</v>
      </c>
      <c r="H20" s="23">
        <v>20993.776</v>
      </c>
      <c r="I20" s="23">
        <v>18819.37</v>
      </c>
      <c r="J20" s="23">
        <v>16647.212</v>
      </c>
      <c r="K20" s="23">
        <v>16177.202000000001</v>
      </c>
      <c r="L20" s="23">
        <v>16928.855</v>
      </c>
      <c r="M20" s="23">
        <v>16805.812</v>
      </c>
      <c r="N20" s="23">
        <v>16613.624</v>
      </c>
    </row>
    <row r="21" spans="2:23" ht="15.75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16" t="s">
        <v>36</v>
      </c>
      <c r="P21" s="26">
        <v>97249272.7</v>
      </c>
      <c r="U21" s="7"/>
      <c r="V21" s="7"/>
      <c r="W21" s="7"/>
    </row>
    <row r="23" spans="2:18" ht="15.75">
      <c r="B23" s="1" t="s">
        <v>37</v>
      </c>
      <c r="P23" s="1" t="s">
        <v>38</v>
      </c>
      <c r="Q23" s="1" t="s">
        <v>39</v>
      </c>
      <c r="R23" s="1" t="s">
        <v>40</v>
      </c>
    </row>
    <row r="24" spans="3:18" ht="15.75">
      <c r="C24" s="21" t="s">
        <v>22</v>
      </c>
      <c r="D24" s="21" t="s">
        <v>23</v>
      </c>
      <c r="E24" s="21" t="s">
        <v>24</v>
      </c>
      <c r="F24" s="21" t="s">
        <v>25</v>
      </c>
      <c r="G24" s="21" t="s">
        <v>26</v>
      </c>
      <c r="H24" s="21" t="s">
        <v>27</v>
      </c>
      <c r="I24" s="21" t="s">
        <v>28</v>
      </c>
      <c r="J24" s="21" t="s">
        <v>29</v>
      </c>
      <c r="K24" s="21" t="s">
        <v>30</v>
      </c>
      <c r="L24" s="21" t="s">
        <v>31</v>
      </c>
      <c r="M24" s="21" t="s">
        <v>32</v>
      </c>
      <c r="N24" s="21" t="s">
        <v>33</v>
      </c>
      <c r="P24" s="1" t="s">
        <v>41</v>
      </c>
      <c r="Q24" s="1" t="s">
        <v>42</v>
      </c>
      <c r="R24" s="1" t="s">
        <v>43</v>
      </c>
    </row>
    <row r="25" spans="2:18" ht="15.75">
      <c r="B25" s="22" t="s">
        <v>17</v>
      </c>
      <c r="C25" s="27">
        <f aca="true" t="shared" si="0" ref="C25:N25">(C12-$P$43)*C18</f>
        <v>277091.5902160482</v>
      </c>
      <c r="D25" s="27">
        <f t="shared" si="0"/>
        <v>375991.5236654138</v>
      </c>
      <c r="E25" s="27">
        <f t="shared" si="0"/>
        <v>456851.28270334826</v>
      </c>
      <c r="F25" s="27">
        <f t="shared" si="0"/>
        <v>405329.52601802774</v>
      </c>
      <c r="G25" s="27">
        <f t="shared" si="0"/>
        <v>353928.2441639917</v>
      </c>
      <c r="H25" s="27">
        <f t="shared" si="0"/>
        <v>338369.1874403272</v>
      </c>
      <c r="I25" s="27">
        <f t="shared" si="0"/>
        <v>236513.46676456684</v>
      </c>
      <c r="J25" s="27">
        <f t="shared" si="0"/>
        <v>191285.26960881357</v>
      </c>
      <c r="K25" s="27">
        <f t="shared" si="0"/>
        <v>181293.05908503997</v>
      </c>
      <c r="L25" s="27">
        <f t="shared" si="0"/>
        <v>246931.97460966773</v>
      </c>
      <c r="M25" s="27">
        <f t="shared" si="0"/>
        <v>285398.4156857317</v>
      </c>
      <c r="N25" s="27">
        <f t="shared" si="0"/>
        <v>284898.4958492474</v>
      </c>
      <c r="P25" s="28">
        <f>SUM(C25:N26)</f>
        <v>6215373.064599823</v>
      </c>
      <c r="Q25" s="30">
        <f>R25*P25</f>
        <v>3231392.43174151</v>
      </c>
      <c r="R25" s="29">
        <f>R29</f>
        <v>0.519903213878854</v>
      </c>
    </row>
    <row r="26" spans="2:14" ht="15.75">
      <c r="B26" s="22" t="s">
        <v>18</v>
      </c>
      <c r="C26" s="27">
        <f aca="true" t="shared" si="1" ref="C26:N26">C13*C19</f>
        <v>197354.99872248905</v>
      </c>
      <c r="D26" s="27">
        <f t="shared" si="1"/>
        <v>251013.28962729455</v>
      </c>
      <c r="E26" s="27">
        <f t="shared" si="1"/>
        <v>298860.34100296756</v>
      </c>
      <c r="F26" s="27">
        <f t="shared" si="1"/>
        <v>274211.21611685684</v>
      </c>
      <c r="G26" s="27">
        <f t="shared" si="1"/>
        <v>260955.1024113325</v>
      </c>
      <c r="H26" s="27">
        <f t="shared" si="1"/>
        <v>249977.67595312183</v>
      </c>
      <c r="I26" s="27">
        <f t="shared" si="1"/>
        <v>178280.51814626015</v>
      </c>
      <c r="J26" s="27">
        <f t="shared" si="1"/>
        <v>151692.0029876148</v>
      </c>
      <c r="K26" s="27">
        <f t="shared" si="1"/>
        <v>127389.31060352287</v>
      </c>
      <c r="L26" s="27">
        <f t="shared" si="1"/>
        <v>177600.5985596732</v>
      </c>
      <c r="M26" s="27">
        <f t="shared" si="1"/>
        <v>204061.63367458628</v>
      </c>
      <c r="N26" s="27">
        <f t="shared" si="1"/>
        <v>210094.34098388092</v>
      </c>
    </row>
    <row r="27" spans="2:18" ht="15.75">
      <c r="B27" s="22" t="s">
        <v>35</v>
      </c>
      <c r="C27" s="27">
        <f aca="true" t="shared" si="2" ref="C27:N27">C14*C20</f>
        <v>101553.52878</v>
      </c>
      <c r="D27" s="27">
        <f t="shared" si="2"/>
        <v>106797.67875999998</v>
      </c>
      <c r="E27" s="27">
        <f t="shared" si="2"/>
        <v>114179.8247</v>
      </c>
      <c r="F27" s="27">
        <f t="shared" si="2"/>
        <v>124731.47196</v>
      </c>
      <c r="G27" s="27">
        <f t="shared" si="2"/>
        <v>112514.01192</v>
      </c>
      <c r="H27" s="27">
        <f t="shared" si="2"/>
        <v>113786.26592</v>
      </c>
      <c r="I27" s="27">
        <f t="shared" si="2"/>
        <v>94473.23739999998</v>
      </c>
      <c r="J27" s="27">
        <f t="shared" si="2"/>
        <v>86898.44664</v>
      </c>
      <c r="K27" s="27">
        <f t="shared" si="2"/>
        <v>84444.99444</v>
      </c>
      <c r="L27" s="27">
        <f t="shared" si="2"/>
        <v>84982.85209999999</v>
      </c>
      <c r="M27" s="27">
        <f t="shared" si="2"/>
        <v>91087.50104</v>
      </c>
      <c r="N27" s="27">
        <f t="shared" si="2"/>
        <v>80077.66768</v>
      </c>
      <c r="P27" s="30">
        <f>SUM(C27:N27)</f>
        <v>1195527.48134</v>
      </c>
      <c r="Q27" s="30">
        <f>R27*P27</f>
        <v>621558.5798291576</v>
      </c>
      <c r="R27" s="29">
        <f>R29</f>
        <v>0.519903213878854</v>
      </c>
    </row>
    <row r="28" spans="2:23" ht="15.75">
      <c r="B28" s="22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31" t="s">
        <v>44</v>
      </c>
      <c r="P28" s="32">
        <f>P15*P21/1000</f>
        <v>45707.158169</v>
      </c>
      <c r="Q28" s="32">
        <f>R28*P28</f>
        <v>23763.298429332215</v>
      </c>
      <c r="R28" s="29">
        <f>R29</f>
        <v>0.519903213878854</v>
      </c>
      <c r="U28" s="7"/>
      <c r="V28" s="7"/>
      <c r="W28" s="7"/>
    </row>
    <row r="29" spans="16:18" ht="15.75">
      <c r="P29" s="28">
        <f>SUM(P25:P28)</f>
        <v>7456607.704108824</v>
      </c>
      <c r="Q29" s="28">
        <f>SUM(Q25:Q28)</f>
        <v>3876714.31</v>
      </c>
      <c r="R29" s="29">
        <f>Q31/P29</f>
        <v>0.519903213878854</v>
      </c>
    </row>
    <row r="30" spans="16:17" ht="15.75">
      <c r="P30" s="28"/>
      <c r="Q30" s="28"/>
    </row>
    <row r="31" spans="16:18" ht="16.5" thickBot="1">
      <c r="P31" s="28"/>
      <c r="Q31" s="28">
        <f>ROUND(3876714.30971604,2)</f>
        <v>3876714.31</v>
      </c>
      <c r="R31" t="s">
        <v>45</v>
      </c>
    </row>
    <row r="32" spans="1:19" ht="15.75">
      <c r="A32" s="74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6"/>
      <c r="Q32" s="76"/>
      <c r="R32" s="75"/>
      <c r="S32" s="77"/>
    </row>
    <row r="33" spans="1:19" ht="15.75">
      <c r="A33" s="78"/>
      <c r="B33" s="79"/>
      <c r="C33" s="79" t="s">
        <v>22</v>
      </c>
      <c r="D33" s="79" t="s">
        <v>23</v>
      </c>
      <c r="E33" s="79" t="s">
        <v>24</v>
      </c>
      <c r="F33" s="79" t="s">
        <v>25</v>
      </c>
      <c r="G33" s="79" t="s">
        <v>26</v>
      </c>
      <c r="H33" s="79" t="s">
        <v>27</v>
      </c>
      <c r="I33" s="79" t="s">
        <v>28</v>
      </c>
      <c r="J33" s="79" t="s">
        <v>29</v>
      </c>
      <c r="K33" s="79" t="s">
        <v>30</v>
      </c>
      <c r="L33" s="79" t="s">
        <v>31</v>
      </c>
      <c r="M33" s="79" t="s">
        <v>32</v>
      </c>
      <c r="N33" s="79" t="s">
        <v>33</v>
      </c>
      <c r="O33" s="79"/>
      <c r="P33" s="80"/>
      <c r="Q33" s="80"/>
      <c r="R33" s="79"/>
      <c r="S33" s="81"/>
    </row>
    <row r="34" spans="1:19" ht="15.75">
      <c r="A34" s="82" t="s">
        <v>19</v>
      </c>
      <c r="B34" s="79"/>
      <c r="C34" s="79">
        <v>5.22</v>
      </c>
      <c r="D34" s="79">
        <v>5.02</v>
      </c>
      <c r="E34" s="79">
        <v>5.02</v>
      </c>
      <c r="F34" s="79">
        <v>5.22</v>
      </c>
      <c r="G34" s="79">
        <v>4.82</v>
      </c>
      <c r="H34" s="79">
        <v>5.42</v>
      </c>
      <c r="I34" s="79">
        <v>5.02</v>
      </c>
      <c r="J34" s="79">
        <v>5.22</v>
      </c>
      <c r="K34" s="79">
        <v>5.22</v>
      </c>
      <c r="L34" s="79">
        <v>5.02</v>
      </c>
      <c r="M34" s="79">
        <v>5.42</v>
      </c>
      <c r="N34" s="79">
        <v>4.82</v>
      </c>
      <c r="O34" s="79"/>
      <c r="P34" s="80"/>
      <c r="Q34" s="80"/>
      <c r="R34" s="79"/>
      <c r="S34" s="81"/>
    </row>
    <row r="35" spans="1:19" ht="15.75">
      <c r="A35" s="82"/>
      <c r="B35" s="79"/>
      <c r="C35" s="83">
        <f aca="true" t="shared" si="3" ref="C35:N35">C20*C34</f>
        <v>101553.52878</v>
      </c>
      <c r="D35" s="83">
        <f t="shared" si="3"/>
        <v>106797.67875999998</v>
      </c>
      <c r="E35" s="83">
        <f t="shared" si="3"/>
        <v>114179.8247</v>
      </c>
      <c r="F35" s="83">
        <f t="shared" si="3"/>
        <v>124731.47196</v>
      </c>
      <c r="G35" s="83">
        <f t="shared" si="3"/>
        <v>112514.01192</v>
      </c>
      <c r="H35" s="83">
        <f t="shared" si="3"/>
        <v>113786.26592</v>
      </c>
      <c r="I35" s="83">
        <f t="shared" si="3"/>
        <v>94473.23739999998</v>
      </c>
      <c r="J35" s="83">
        <f t="shared" si="3"/>
        <v>86898.44664</v>
      </c>
      <c r="K35" s="83">
        <f t="shared" si="3"/>
        <v>84444.99444</v>
      </c>
      <c r="L35" s="83">
        <f t="shared" si="3"/>
        <v>84982.85209999999</v>
      </c>
      <c r="M35" s="83">
        <f t="shared" si="3"/>
        <v>91087.50104</v>
      </c>
      <c r="N35" s="83">
        <f t="shared" si="3"/>
        <v>80077.66768</v>
      </c>
      <c r="O35" s="79"/>
      <c r="P35" s="80">
        <f>SUM(C35:N35)</f>
        <v>1195527.48134</v>
      </c>
      <c r="Q35" s="80" t="s">
        <v>77</v>
      </c>
      <c r="R35" s="79"/>
      <c r="S35" s="81"/>
    </row>
    <row r="36" spans="1:19" ht="16.5" thickBot="1">
      <c r="A36" s="82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84" t="s">
        <v>44</v>
      </c>
      <c r="O36" s="79"/>
      <c r="P36" s="85">
        <f>P28</f>
        <v>45707.158169</v>
      </c>
      <c r="Q36" s="80" t="s">
        <v>44</v>
      </c>
      <c r="R36" s="79"/>
      <c r="S36" s="81"/>
    </row>
    <row r="37" spans="1:19" ht="15.75">
      <c r="A37" s="78"/>
      <c r="B37" s="74" t="s">
        <v>106</v>
      </c>
      <c r="C37" s="75" t="s">
        <v>22</v>
      </c>
      <c r="D37" s="75" t="s">
        <v>23</v>
      </c>
      <c r="E37" s="75" t="s">
        <v>24</v>
      </c>
      <c r="F37" s="75" t="s">
        <v>25</v>
      </c>
      <c r="G37" s="75" t="s">
        <v>26</v>
      </c>
      <c r="H37" s="75" t="s">
        <v>27</v>
      </c>
      <c r="I37" s="75" t="s">
        <v>28</v>
      </c>
      <c r="J37" s="75" t="s">
        <v>29</v>
      </c>
      <c r="K37" s="75" t="s">
        <v>30</v>
      </c>
      <c r="L37" s="75" t="s">
        <v>31</v>
      </c>
      <c r="M37" s="75" t="s">
        <v>32</v>
      </c>
      <c r="N37" s="75" t="s">
        <v>33</v>
      </c>
      <c r="O37" s="77" t="s">
        <v>81</v>
      </c>
      <c r="P37" s="80">
        <f>SUM(P35:P36)</f>
        <v>1241234.639509</v>
      </c>
      <c r="Q37" s="80" t="s">
        <v>78</v>
      </c>
      <c r="R37" s="79"/>
      <c r="S37" s="81"/>
    </row>
    <row r="38" spans="1:19" ht="15.75">
      <c r="A38" s="78"/>
      <c r="B38" s="78" t="s">
        <v>17</v>
      </c>
      <c r="C38" s="79">
        <v>416</v>
      </c>
      <c r="D38" s="79">
        <v>400</v>
      </c>
      <c r="E38" s="79">
        <v>400</v>
      </c>
      <c r="F38" s="79">
        <v>416</v>
      </c>
      <c r="G38" s="79">
        <v>384</v>
      </c>
      <c r="H38" s="79">
        <v>432</v>
      </c>
      <c r="I38" s="79">
        <v>400</v>
      </c>
      <c r="J38" s="79">
        <v>416</v>
      </c>
      <c r="K38" s="79">
        <v>416</v>
      </c>
      <c r="L38" s="79">
        <v>400</v>
      </c>
      <c r="M38" s="79">
        <v>432</v>
      </c>
      <c r="N38" s="79">
        <v>384</v>
      </c>
      <c r="O38" s="81">
        <v>8760</v>
      </c>
      <c r="P38" s="80">
        <f>Q31</f>
        <v>3876714.31</v>
      </c>
      <c r="Q38" s="79" t="s">
        <v>45</v>
      </c>
      <c r="R38" s="79"/>
      <c r="S38" s="81"/>
    </row>
    <row r="39" spans="1:19" ht="15.75">
      <c r="A39" s="78"/>
      <c r="B39" s="78" t="s">
        <v>18</v>
      </c>
      <c r="C39" s="79">
        <v>329</v>
      </c>
      <c r="D39" s="79">
        <v>320</v>
      </c>
      <c r="E39" s="79">
        <v>344</v>
      </c>
      <c r="F39" s="79">
        <v>328</v>
      </c>
      <c r="G39" s="79">
        <v>288</v>
      </c>
      <c r="H39" s="79">
        <v>312</v>
      </c>
      <c r="I39" s="79">
        <v>319</v>
      </c>
      <c r="J39" s="79">
        <v>328</v>
      </c>
      <c r="K39" s="79">
        <v>304</v>
      </c>
      <c r="L39" s="79">
        <v>344</v>
      </c>
      <c r="M39" s="79">
        <v>312</v>
      </c>
      <c r="N39" s="79">
        <v>336</v>
      </c>
      <c r="O39" s="81"/>
      <c r="P39" s="80">
        <f>P38-P37</f>
        <v>2635479.670491</v>
      </c>
      <c r="Q39" s="80" t="s">
        <v>79</v>
      </c>
      <c r="R39" s="79"/>
      <c r="S39" s="81"/>
    </row>
    <row r="40" spans="1:19" ht="16.5" thickBot="1">
      <c r="A40" s="78"/>
      <c r="B40" s="86" t="s">
        <v>107</v>
      </c>
      <c r="C40" s="95">
        <f>C34*1000/C38</f>
        <v>12.548076923076923</v>
      </c>
      <c r="D40" s="95">
        <f aca="true" t="shared" si="4" ref="D40:N40">D34*1000/D38</f>
        <v>12.55</v>
      </c>
      <c r="E40" s="95">
        <f t="shared" si="4"/>
        <v>12.55</v>
      </c>
      <c r="F40" s="95">
        <f t="shared" si="4"/>
        <v>12.548076923076923</v>
      </c>
      <c r="G40" s="95">
        <f t="shared" si="4"/>
        <v>12.552083333333334</v>
      </c>
      <c r="H40" s="95">
        <f t="shared" si="4"/>
        <v>12.546296296296296</v>
      </c>
      <c r="I40" s="95">
        <f t="shared" si="4"/>
        <v>12.55</v>
      </c>
      <c r="J40" s="95">
        <f t="shared" si="4"/>
        <v>12.548076923076923</v>
      </c>
      <c r="K40" s="95">
        <f t="shared" si="4"/>
        <v>12.548076923076923</v>
      </c>
      <c r="L40" s="95">
        <f t="shared" si="4"/>
        <v>12.55</v>
      </c>
      <c r="M40" s="95">
        <f t="shared" si="4"/>
        <v>12.546296296296296</v>
      </c>
      <c r="N40" s="95">
        <f t="shared" si="4"/>
        <v>12.552083333333334</v>
      </c>
      <c r="O40" s="89"/>
      <c r="P40" s="80">
        <f>P25</f>
        <v>6215373.064599823</v>
      </c>
      <c r="Q40" s="80" t="s">
        <v>72</v>
      </c>
      <c r="R40" s="79"/>
      <c r="S40" s="81"/>
    </row>
    <row r="41" spans="1:19" ht="16.5" thickBot="1">
      <c r="A41" s="78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80">
        <f>P40-P39</f>
        <v>3579893.394108823</v>
      </c>
      <c r="Q41" s="80" t="s">
        <v>73</v>
      </c>
      <c r="R41" s="79"/>
      <c r="S41" s="81"/>
    </row>
    <row r="42" spans="1:19" ht="16.5" thickBot="1">
      <c r="A42" s="78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99" t="s">
        <v>76</v>
      </c>
      <c r="O42" s="79"/>
      <c r="P42" s="100">
        <f>P41/P18</f>
        <v>25.23612616840738</v>
      </c>
      <c r="Q42" s="80" t="s">
        <v>74</v>
      </c>
      <c r="R42" s="79"/>
      <c r="S42" s="81"/>
    </row>
    <row r="43" spans="1:19" ht="16.5" thickBot="1">
      <c r="A43" s="86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107" t="s">
        <v>80</v>
      </c>
      <c r="O43" s="87"/>
      <c r="P43" s="106">
        <f>SUM(C34:N34)*1000/SUM(C38:N38)</f>
        <v>12.549019607843135</v>
      </c>
      <c r="Q43" s="88"/>
      <c r="R43" s="87"/>
      <c r="S43" s="89"/>
    </row>
    <row r="44" spans="16:17" ht="16.5" thickBot="1">
      <c r="P44" s="28"/>
      <c r="Q44" s="28"/>
    </row>
    <row r="45" spans="2:17" ht="18.75">
      <c r="B45" s="98" t="s">
        <v>75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7"/>
      <c r="P45" s="28"/>
      <c r="Q45" s="28"/>
    </row>
    <row r="46" spans="2:17" ht="15.75">
      <c r="B46" s="90" t="s">
        <v>46</v>
      </c>
      <c r="C46" s="91" t="s">
        <v>22</v>
      </c>
      <c r="D46" s="91" t="s">
        <v>23</v>
      </c>
      <c r="E46" s="91" t="s">
        <v>24</v>
      </c>
      <c r="F46" s="91" t="s">
        <v>25</v>
      </c>
      <c r="G46" s="91" t="s">
        <v>26</v>
      </c>
      <c r="H46" s="91" t="s">
        <v>27</v>
      </c>
      <c r="I46" s="91" t="s">
        <v>28</v>
      </c>
      <c r="J46" s="91" t="s">
        <v>29</v>
      </c>
      <c r="K46" s="91" t="s">
        <v>30</v>
      </c>
      <c r="L46" s="91" t="s">
        <v>31</v>
      </c>
      <c r="M46" s="91" t="s">
        <v>32</v>
      </c>
      <c r="N46" s="91" t="s">
        <v>33</v>
      </c>
      <c r="O46" s="81"/>
      <c r="Q46" s="39"/>
    </row>
    <row r="47" spans="2:17" ht="15.75">
      <c r="B47" s="92" t="s">
        <v>17</v>
      </c>
      <c r="C47" s="93">
        <f>C12-$P$42-$P$43</f>
        <v>15.552014223749474</v>
      </c>
      <c r="D47" s="93">
        <f aca="true" t="shared" si="5" ref="D47:N47">D12-$P$42-$P$43</f>
        <v>25.24287089041615</v>
      </c>
      <c r="E47" s="93">
        <f t="shared" si="5"/>
        <v>28.34255089041615</v>
      </c>
      <c r="F47" s="93">
        <f t="shared" si="5"/>
        <v>21.347267557082823</v>
      </c>
      <c r="G47" s="93">
        <f t="shared" si="5"/>
        <v>21.480454223749483</v>
      </c>
      <c r="H47" s="93">
        <f t="shared" si="5"/>
        <v>19.064110890416153</v>
      </c>
      <c r="I47" s="93">
        <f t="shared" si="5"/>
        <v>9.374080890416145</v>
      </c>
      <c r="J47" s="93">
        <f t="shared" si="5"/>
        <v>3.978424223749485</v>
      </c>
      <c r="K47" s="93">
        <f t="shared" si="5"/>
        <v>3.3889608904161506</v>
      </c>
      <c r="L47" s="93">
        <f t="shared" si="5"/>
        <v>11.720740890416145</v>
      </c>
      <c r="M47" s="93">
        <f t="shared" si="5"/>
        <v>16.84307089041615</v>
      </c>
      <c r="N47" s="93">
        <f t="shared" si="5"/>
        <v>19.04050422374948</v>
      </c>
      <c r="O47" s="81"/>
      <c r="Q47" s="39"/>
    </row>
    <row r="48" spans="2:17" ht="15.75">
      <c r="B48" s="92" t="s">
        <v>18</v>
      </c>
      <c r="C48" s="93">
        <f>C13-$P$42</f>
        <v>20.840990498259295</v>
      </c>
      <c r="D48" s="93">
        <f aca="true" t="shared" si="6" ref="D48:N48">D13-$P$42</f>
        <v>26.77126049825928</v>
      </c>
      <c r="E48" s="93">
        <f t="shared" si="6"/>
        <v>29.558700498259284</v>
      </c>
      <c r="F48" s="93">
        <f t="shared" si="6"/>
        <v>24.770110498259285</v>
      </c>
      <c r="G48" s="93">
        <f t="shared" si="6"/>
        <v>27.153117164925952</v>
      </c>
      <c r="H48" s="93">
        <f t="shared" si="6"/>
        <v>24.97536716492595</v>
      </c>
      <c r="I48" s="93">
        <f t="shared" si="6"/>
        <v>15.32630716492595</v>
      </c>
      <c r="J48" s="93">
        <f t="shared" si="6"/>
        <v>10.315117164925951</v>
      </c>
      <c r="K48" s="93">
        <f t="shared" si="6"/>
        <v>6.032303831592618</v>
      </c>
      <c r="L48" s="93">
        <f t="shared" si="6"/>
        <v>15.830300498259284</v>
      </c>
      <c r="M48" s="93">
        <f t="shared" si="6"/>
        <v>21.638063831592618</v>
      </c>
      <c r="N48" s="93">
        <f t="shared" si="6"/>
        <v>25.540387164925953</v>
      </c>
      <c r="O48" s="81"/>
      <c r="Q48" s="39"/>
    </row>
    <row r="49" spans="2:17" ht="15.75">
      <c r="B49" s="92" t="s">
        <v>35</v>
      </c>
      <c r="C49" s="93">
        <f aca="true" t="shared" si="7" ref="C49:N49">C34</f>
        <v>5.22</v>
      </c>
      <c r="D49" s="93">
        <f t="shared" si="7"/>
        <v>5.02</v>
      </c>
      <c r="E49" s="93">
        <f t="shared" si="7"/>
        <v>5.02</v>
      </c>
      <c r="F49" s="93">
        <f t="shared" si="7"/>
        <v>5.22</v>
      </c>
      <c r="G49" s="93">
        <f t="shared" si="7"/>
        <v>4.82</v>
      </c>
      <c r="H49" s="93">
        <f t="shared" si="7"/>
        <v>5.42</v>
      </c>
      <c r="I49" s="93">
        <f t="shared" si="7"/>
        <v>5.02</v>
      </c>
      <c r="J49" s="93">
        <f t="shared" si="7"/>
        <v>5.22</v>
      </c>
      <c r="K49" s="93">
        <f t="shared" si="7"/>
        <v>5.22</v>
      </c>
      <c r="L49" s="93">
        <f t="shared" si="7"/>
        <v>5.02</v>
      </c>
      <c r="M49" s="93">
        <f t="shared" si="7"/>
        <v>5.42</v>
      </c>
      <c r="N49" s="93">
        <f t="shared" si="7"/>
        <v>4.82</v>
      </c>
      <c r="O49" s="81"/>
      <c r="Q49" s="42"/>
    </row>
    <row r="50" spans="2:17" ht="16.5" thickBot="1">
      <c r="B50" s="94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6" t="s">
        <v>20</v>
      </c>
      <c r="N50" s="97">
        <f>P15</f>
        <v>0.47</v>
      </c>
      <c r="O50" s="89"/>
      <c r="Q50" s="42"/>
    </row>
    <row r="51" spans="2:17" ht="15.75">
      <c r="B51" s="22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Q51" s="42"/>
    </row>
    <row r="52" spans="2:17" ht="15.75">
      <c r="B52" s="22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Q52" s="42"/>
    </row>
    <row r="53" spans="2:17" ht="15.75">
      <c r="B53" s="22" t="s">
        <v>47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Q53" s="42"/>
    </row>
    <row r="54" spans="2:17" ht="15.75">
      <c r="B54" s="22"/>
      <c r="C54" s="21" t="s">
        <v>22</v>
      </c>
      <c r="D54" s="21" t="s">
        <v>23</v>
      </c>
      <c r="E54" s="21" t="s">
        <v>24</v>
      </c>
      <c r="F54" s="21" t="s">
        <v>25</v>
      </c>
      <c r="G54" s="21" t="s">
        <v>26</v>
      </c>
      <c r="H54" s="21" t="s">
        <v>27</v>
      </c>
      <c r="I54" s="21" t="s">
        <v>28</v>
      </c>
      <c r="J54" s="21" t="s">
        <v>29</v>
      </c>
      <c r="K54" s="21" t="s">
        <v>30</v>
      </c>
      <c r="L54" s="21" t="s">
        <v>31</v>
      </c>
      <c r="M54" s="21" t="s">
        <v>32</v>
      </c>
      <c r="N54" s="21" t="s">
        <v>33</v>
      </c>
      <c r="P54" s="21" t="s">
        <v>48</v>
      </c>
      <c r="Q54" s="42"/>
    </row>
    <row r="55" spans="2:17" ht="15.75">
      <c r="B55" s="22" t="s">
        <v>17</v>
      </c>
      <c r="C55" s="27">
        <f aca="true" t="shared" si="8" ref="C55:N55">C47*C18</f>
        <v>105651.6014431975</v>
      </c>
      <c r="D55" s="27">
        <f t="shared" si="8"/>
        <v>188020.88077773884</v>
      </c>
      <c r="E55" s="27">
        <f t="shared" si="8"/>
        <v>241669.47450299477</v>
      </c>
      <c r="F55" s="27">
        <f t="shared" si="8"/>
        <v>185745.97401987264</v>
      </c>
      <c r="G55" s="27">
        <f t="shared" si="8"/>
        <v>162737.49883741548</v>
      </c>
      <c r="H55" s="27">
        <f t="shared" si="8"/>
        <v>145613.39034590067</v>
      </c>
      <c r="I55" s="27">
        <f t="shared" si="8"/>
        <v>64059.032220050634</v>
      </c>
      <c r="J55" s="27">
        <f t="shared" si="8"/>
        <v>26049.141268402404</v>
      </c>
      <c r="K55" s="27">
        <f t="shared" si="8"/>
        <v>21463.518545132978</v>
      </c>
      <c r="L55" s="27">
        <f t="shared" si="8"/>
        <v>78313.61049496027</v>
      </c>
      <c r="M55" s="27">
        <f t="shared" si="8"/>
        <v>114236.63195586724</v>
      </c>
      <c r="N55" s="27">
        <f t="shared" si="8"/>
        <v>122516.34700996535</v>
      </c>
      <c r="P55" s="28">
        <f>SUM(C55:N56)</f>
        <v>2635479.6704910025</v>
      </c>
      <c r="Q55" s="42"/>
    </row>
    <row r="56" spans="2:17" ht="15.75">
      <c r="B56" s="22" t="s">
        <v>18</v>
      </c>
      <c r="C56" s="27">
        <f aca="true" t="shared" si="9" ref="C56:N56">C48*C19</f>
        <v>89264.99639537706</v>
      </c>
      <c r="D56" s="27">
        <f t="shared" si="9"/>
        <v>129211.30239071118</v>
      </c>
      <c r="E56" s="27">
        <f t="shared" si="9"/>
        <v>161218.19974454443</v>
      </c>
      <c r="F56" s="27">
        <f t="shared" si="9"/>
        <v>135827.90019478105</v>
      </c>
      <c r="G56" s="27">
        <f t="shared" si="9"/>
        <v>135251.89561292567</v>
      </c>
      <c r="H56" s="27">
        <f t="shared" si="9"/>
        <v>124339.74425969602</v>
      </c>
      <c r="I56" s="27">
        <f t="shared" si="9"/>
        <v>67362.37839031036</v>
      </c>
      <c r="J56" s="27">
        <f t="shared" si="9"/>
        <v>44013.110009360506</v>
      </c>
      <c r="K56" s="27">
        <f t="shared" si="9"/>
        <v>24575.93894089256</v>
      </c>
      <c r="L56" s="27">
        <f t="shared" si="9"/>
        <v>68461.54077857456</v>
      </c>
      <c r="M56" s="27">
        <f t="shared" si="9"/>
        <v>94198.93239818688</v>
      </c>
      <c r="N56" s="27">
        <f t="shared" si="9"/>
        <v>105676.62995414327</v>
      </c>
      <c r="Q56" s="42"/>
    </row>
    <row r="57" spans="2:17" ht="15.75">
      <c r="B57" s="22" t="s">
        <v>35</v>
      </c>
      <c r="C57" s="27">
        <f aca="true" t="shared" si="10" ref="C57:N57">C49*C20</f>
        <v>101553.52878</v>
      </c>
      <c r="D57" s="27">
        <f t="shared" si="10"/>
        <v>106797.67875999998</v>
      </c>
      <c r="E57" s="27">
        <f t="shared" si="10"/>
        <v>114179.8247</v>
      </c>
      <c r="F57" s="27">
        <f t="shared" si="10"/>
        <v>124731.47196</v>
      </c>
      <c r="G57" s="27">
        <f t="shared" si="10"/>
        <v>112514.01192</v>
      </c>
      <c r="H57" s="27">
        <f t="shared" si="10"/>
        <v>113786.26592</v>
      </c>
      <c r="I57" s="27">
        <f t="shared" si="10"/>
        <v>94473.23739999998</v>
      </c>
      <c r="J57" s="27">
        <f t="shared" si="10"/>
        <v>86898.44664</v>
      </c>
      <c r="K57" s="27">
        <f t="shared" si="10"/>
        <v>84444.99444</v>
      </c>
      <c r="L57" s="27">
        <f t="shared" si="10"/>
        <v>84982.85209999999</v>
      </c>
      <c r="M57" s="27">
        <f t="shared" si="10"/>
        <v>91087.50104</v>
      </c>
      <c r="N57" s="27">
        <f t="shared" si="10"/>
        <v>80077.66768</v>
      </c>
      <c r="P57" s="28">
        <f>SUM(C57:N57)</f>
        <v>1195527.48134</v>
      </c>
      <c r="Q57" s="42"/>
    </row>
    <row r="58" spans="2:19" ht="15.75">
      <c r="B58" s="22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31" t="s">
        <v>44</v>
      </c>
      <c r="P58" s="32">
        <f>P21*N50/1000</f>
        <v>45707.158169</v>
      </c>
      <c r="Q58" s="42"/>
      <c r="S58" s="28"/>
    </row>
    <row r="59" spans="2:19" ht="15.75">
      <c r="B59" s="22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P59" s="28">
        <f>SUM(P55:P58)</f>
        <v>3876714.3100000024</v>
      </c>
      <c r="Q59" s="42"/>
      <c r="S59" s="48"/>
    </row>
    <row r="60" spans="2:17" ht="15.75">
      <c r="B60" s="49"/>
      <c r="C60" s="50"/>
      <c r="D60" s="50"/>
      <c r="E60" s="51"/>
      <c r="F60" s="47"/>
      <c r="G60" s="47"/>
      <c r="H60" s="47"/>
      <c r="I60" s="47"/>
      <c r="J60" s="47"/>
      <c r="K60" s="47"/>
      <c r="L60" s="47"/>
      <c r="M60" s="47"/>
      <c r="N60" s="47"/>
      <c r="P60" s="28"/>
      <c r="Q60" s="42"/>
    </row>
    <row r="61" spans="2:17" ht="15.75">
      <c r="B61" s="52"/>
      <c r="C61" s="41" t="s">
        <v>49</v>
      </c>
      <c r="D61" s="41"/>
      <c r="E61" s="53"/>
      <c r="F61" s="47"/>
      <c r="G61" s="47"/>
      <c r="H61" s="47"/>
      <c r="I61" s="47"/>
      <c r="J61" s="47"/>
      <c r="K61" s="47"/>
      <c r="L61" s="47"/>
      <c r="M61" s="47"/>
      <c r="N61" s="47"/>
      <c r="P61" s="28"/>
      <c r="Q61" s="42"/>
    </row>
    <row r="62" spans="2:17" ht="15.75">
      <c r="B62" s="52"/>
      <c r="C62" s="41"/>
      <c r="D62" s="41"/>
      <c r="E62" s="53"/>
      <c r="F62" s="47"/>
      <c r="G62" s="47"/>
      <c r="H62" s="47"/>
      <c r="I62" s="47"/>
      <c r="J62" s="47"/>
      <c r="K62" s="47"/>
      <c r="L62" s="47"/>
      <c r="M62" s="47"/>
      <c r="N62" s="47"/>
      <c r="Q62" s="42"/>
    </row>
    <row r="63" spans="2:17" ht="15.75">
      <c r="B63" s="52" t="s">
        <v>50</v>
      </c>
      <c r="C63" s="54">
        <f>P55</f>
        <v>2635479.6704910025</v>
      </c>
      <c r="D63" s="55"/>
      <c r="E63" s="53">
        <f>C63/C68</f>
        <v>18.578569291541836</v>
      </c>
      <c r="F63" s="47"/>
      <c r="G63" s="47"/>
      <c r="H63" s="47"/>
      <c r="I63" s="47"/>
      <c r="J63" s="47"/>
      <c r="K63" s="47"/>
      <c r="L63" s="47"/>
      <c r="M63" s="47"/>
      <c r="N63" s="47"/>
      <c r="Q63" s="42"/>
    </row>
    <row r="64" spans="2:17" ht="15.75">
      <c r="B64" s="52" t="s">
        <v>51</v>
      </c>
      <c r="C64" s="54">
        <f>P57</f>
        <v>1195527.48134</v>
      </c>
      <c r="D64" s="55"/>
      <c r="E64" s="53">
        <f>C64/C68</f>
        <v>8.427760001608977</v>
      </c>
      <c r="F64" s="47"/>
      <c r="G64" s="47"/>
      <c r="H64" s="47"/>
      <c r="I64" s="47"/>
      <c r="J64" s="47"/>
      <c r="K64" s="47"/>
      <c r="L64" s="47"/>
      <c r="M64" s="47"/>
      <c r="N64" s="47"/>
      <c r="Q64" s="42"/>
    </row>
    <row r="65" spans="2:17" ht="15.75">
      <c r="B65" s="52" t="s">
        <v>52</v>
      </c>
      <c r="C65" s="56">
        <f>P58</f>
        <v>45707.158169</v>
      </c>
      <c r="D65" s="55"/>
      <c r="E65" s="57">
        <f>C65/C68</f>
        <v>0.322208368620815</v>
      </c>
      <c r="F65" s="47"/>
      <c r="G65" s="47"/>
      <c r="H65" s="47"/>
      <c r="I65" s="47"/>
      <c r="J65" s="47"/>
      <c r="K65" s="47"/>
      <c r="L65" s="47"/>
      <c r="M65" s="47"/>
      <c r="N65" s="47"/>
      <c r="Q65" s="42"/>
    </row>
    <row r="66" spans="2:17" ht="15.75">
      <c r="B66" s="52" t="s">
        <v>53</v>
      </c>
      <c r="C66" s="54">
        <f>SUM(C63:C65)</f>
        <v>3876714.3100000024</v>
      </c>
      <c r="D66" s="41"/>
      <c r="E66" s="53">
        <f>SUM(E63:E65)</f>
        <v>27.328537661771627</v>
      </c>
      <c r="F66" s="47"/>
      <c r="G66" s="47"/>
      <c r="H66" s="47"/>
      <c r="I66" s="47"/>
      <c r="J66" s="47"/>
      <c r="K66" s="47"/>
      <c r="L66" s="47"/>
      <c r="M66" s="47"/>
      <c r="N66" s="47"/>
      <c r="Q66" s="42"/>
    </row>
    <row r="67" spans="2:17" ht="15.75">
      <c r="B67" s="52"/>
      <c r="C67" s="41"/>
      <c r="D67" s="41"/>
      <c r="E67" s="53"/>
      <c r="F67" s="47"/>
      <c r="G67" s="47"/>
      <c r="H67" s="47"/>
      <c r="I67" s="47"/>
      <c r="J67" s="47"/>
      <c r="K67" s="47"/>
      <c r="L67" s="47"/>
      <c r="M67" s="47"/>
      <c r="N67" s="47"/>
      <c r="Q67" s="42"/>
    </row>
    <row r="68" spans="2:17" ht="15.75">
      <c r="B68" s="52" t="s">
        <v>54</v>
      </c>
      <c r="C68" s="58">
        <f>P18</f>
        <v>141855.90015754566</v>
      </c>
      <c r="D68" s="41"/>
      <c r="E68" s="53"/>
      <c r="F68" s="47"/>
      <c r="G68" s="47"/>
      <c r="H68" s="47"/>
      <c r="I68" s="47"/>
      <c r="J68" s="47"/>
      <c r="K68" s="47"/>
      <c r="L68" s="47"/>
      <c r="M68" s="47"/>
      <c r="N68" s="47"/>
      <c r="Q68" s="42"/>
    </row>
    <row r="69" spans="2:17" ht="15.75">
      <c r="B69" s="59"/>
      <c r="C69" s="60"/>
      <c r="D69" s="60"/>
      <c r="E69" s="57"/>
      <c r="F69" s="47"/>
      <c r="G69" s="47"/>
      <c r="H69" s="47"/>
      <c r="I69" s="47"/>
      <c r="J69" s="47"/>
      <c r="K69" s="47"/>
      <c r="L69" s="47"/>
      <c r="M69" s="47"/>
      <c r="N69" s="47"/>
      <c r="Q69" s="42"/>
    </row>
    <row r="70" spans="2:17" ht="15.75">
      <c r="B70" s="61"/>
      <c r="C70" s="62"/>
      <c r="D70" s="62"/>
      <c r="E70" s="62"/>
      <c r="F70" s="47"/>
      <c r="G70" s="47"/>
      <c r="H70" s="47"/>
      <c r="I70" s="47"/>
      <c r="J70" s="47"/>
      <c r="K70" s="47"/>
      <c r="L70" s="47"/>
      <c r="M70" s="47"/>
      <c r="N70" s="47"/>
      <c r="Q70" s="42"/>
    </row>
    <row r="71" spans="2:17" ht="15.75" hidden="1">
      <c r="B71" s="61"/>
      <c r="C71" s="62"/>
      <c r="D71" s="62"/>
      <c r="E71" s="62"/>
      <c r="F71" s="47"/>
      <c r="G71" s="47"/>
      <c r="H71" s="47"/>
      <c r="I71" s="47"/>
      <c r="J71" s="47"/>
      <c r="K71" s="47"/>
      <c r="L71" s="47"/>
      <c r="M71" s="47"/>
      <c r="N71" s="47"/>
      <c r="Q71" s="42"/>
    </row>
    <row r="72" ht="15.75" hidden="1">
      <c r="Q72" s="25"/>
    </row>
    <row r="73" spans="2:8" ht="15.75" hidden="1">
      <c r="B73" s="63"/>
      <c r="C73" s="64"/>
      <c r="D73" s="64"/>
      <c r="E73" s="64"/>
      <c r="F73" s="64"/>
      <c r="G73" s="64"/>
      <c r="H73" s="65"/>
    </row>
    <row r="74" spans="2:8" ht="15.75" hidden="1">
      <c r="B74" s="66"/>
      <c r="C74" s="55" t="s">
        <v>55</v>
      </c>
      <c r="D74" s="25"/>
      <c r="E74" s="25"/>
      <c r="F74" s="25"/>
      <c r="G74" s="25"/>
      <c r="H74" s="67"/>
    </row>
    <row r="75" spans="2:8" ht="15.75" hidden="1">
      <c r="B75" s="66"/>
      <c r="C75" s="25"/>
      <c r="D75" s="39" t="s">
        <v>17</v>
      </c>
      <c r="E75" s="25"/>
      <c r="F75" s="25"/>
      <c r="G75" s="39" t="s">
        <v>18</v>
      </c>
      <c r="H75" s="67"/>
    </row>
    <row r="76" spans="2:8" ht="15.75" hidden="1">
      <c r="B76" s="68" t="s">
        <v>56</v>
      </c>
      <c r="C76" s="25"/>
      <c r="D76" s="39" t="s">
        <v>57</v>
      </c>
      <c r="E76" s="25"/>
      <c r="F76" s="25"/>
      <c r="G76" s="39" t="s">
        <v>57</v>
      </c>
      <c r="H76" s="67"/>
    </row>
    <row r="77" spans="2:8" ht="15.75" hidden="1">
      <c r="B77" s="66"/>
      <c r="C77" s="25"/>
      <c r="D77" s="25"/>
      <c r="E77" s="25"/>
      <c r="F77" s="25"/>
      <c r="G77" s="25"/>
      <c r="H77" s="67"/>
    </row>
    <row r="78" spans="2:8" ht="15.75" hidden="1">
      <c r="B78" s="68" t="s">
        <v>58</v>
      </c>
      <c r="C78" s="25"/>
      <c r="D78" s="69">
        <v>28.07</v>
      </c>
      <c r="E78" s="25" t="s">
        <v>59</v>
      </c>
      <c r="F78" s="25"/>
      <c r="G78" s="69">
        <v>20.3</v>
      </c>
      <c r="H78" s="67" t="s">
        <v>59</v>
      </c>
    </row>
    <row r="79" spans="2:8" ht="15.75" hidden="1">
      <c r="B79" s="68" t="s">
        <v>60</v>
      </c>
      <c r="C79" s="25"/>
      <c r="D79" s="69">
        <v>28.66</v>
      </c>
      <c r="E79" s="25" t="s">
        <v>59</v>
      </c>
      <c r="F79" s="25"/>
      <c r="G79" s="69">
        <v>20.5</v>
      </c>
      <c r="H79" s="67" t="s">
        <v>59</v>
      </c>
    </row>
    <row r="80" spans="2:8" ht="15.75" hidden="1">
      <c r="B80" s="68" t="s">
        <v>61</v>
      </c>
      <c r="C80" s="25"/>
      <c r="D80" s="69">
        <v>26.59</v>
      </c>
      <c r="E80" s="25" t="s">
        <v>59</v>
      </c>
      <c r="F80" s="25"/>
      <c r="G80" s="69">
        <v>19.49</v>
      </c>
      <c r="H80" s="67" t="s">
        <v>59</v>
      </c>
    </row>
    <row r="81" spans="2:8" ht="15.75" hidden="1">
      <c r="B81" s="68" t="s">
        <v>62</v>
      </c>
      <c r="C81" s="25"/>
      <c r="D81" s="69">
        <v>24.95</v>
      </c>
      <c r="E81" s="25" t="s">
        <v>59</v>
      </c>
      <c r="F81" s="25"/>
      <c r="G81" s="69">
        <v>17.93</v>
      </c>
      <c r="H81" s="67" t="s">
        <v>59</v>
      </c>
    </row>
    <row r="82" spans="2:8" ht="15.75" hidden="1">
      <c r="B82" s="68" t="s">
        <v>29</v>
      </c>
      <c r="C82" s="25"/>
      <c r="D82" s="69">
        <v>20.84</v>
      </c>
      <c r="E82" s="25" t="s">
        <v>59</v>
      </c>
      <c r="F82" s="25"/>
      <c r="G82" s="69">
        <v>14.41</v>
      </c>
      <c r="H82" s="67" t="s">
        <v>59</v>
      </c>
    </row>
    <row r="83" spans="2:8" ht="15.75" hidden="1">
      <c r="B83" s="68" t="s">
        <v>63</v>
      </c>
      <c r="C83" s="25"/>
      <c r="D83" s="69">
        <v>18.87</v>
      </c>
      <c r="E83" s="25" t="s">
        <v>59</v>
      </c>
      <c r="F83" s="25"/>
      <c r="G83" s="69">
        <v>10.02</v>
      </c>
      <c r="H83" s="67" t="s">
        <v>59</v>
      </c>
    </row>
    <row r="84" spans="2:8" ht="15.75" hidden="1">
      <c r="B84" s="68" t="s">
        <v>64</v>
      </c>
      <c r="C84" s="25"/>
      <c r="D84" s="69">
        <v>23.24</v>
      </c>
      <c r="E84" s="25" t="s">
        <v>59</v>
      </c>
      <c r="F84" s="25"/>
      <c r="G84" s="69">
        <v>17.01</v>
      </c>
      <c r="H84" s="67" t="s">
        <v>59</v>
      </c>
    </row>
    <row r="85" spans="2:8" ht="15.75" hidden="1">
      <c r="B85" s="68" t="s">
        <v>65</v>
      </c>
      <c r="C85" s="25"/>
      <c r="D85" s="69">
        <v>27.21</v>
      </c>
      <c r="E85" s="25" t="s">
        <v>59</v>
      </c>
      <c r="F85" s="25"/>
      <c r="G85" s="69">
        <v>20.18</v>
      </c>
      <c r="H85" s="67" t="s">
        <v>59</v>
      </c>
    </row>
    <row r="86" spans="2:8" ht="15.75" hidden="1">
      <c r="B86" s="68" t="s">
        <v>66</v>
      </c>
      <c r="C86" s="25"/>
      <c r="D86" s="69">
        <v>28.09</v>
      </c>
      <c r="E86" s="25" t="s">
        <v>59</v>
      </c>
      <c r="F86" s="25"/>
      <c r="G86" s="69">
        <v>22.54</v>
      </c>
      <c r="H86" s="67" t="s">
        <v>59</v>
      </c>
    </row>
    <row r="87" spans="2:8" ht="15.75" hidden="1">
      <c r="B87" s="68" t="s">
        <v>67</v>
      </c>
      <c r="C87" s="25"/>
      <c r="D87" s="39">
        <v>29.7</v>
      </c>
      <c r="E87" s="25" t="s">
        <v>59</v>
      </c>
      <c r="F87" s="25"/>
      <c r="G87" s="69">
        <v>21.76</v>
      </c>
      <c r="H87" s="67" t="s">
        <v>59</v>
      </c>
    </row>
    <row r="88" spans="2:8" ht="15.75" hidden="1">
      <c r="B88" s="68" t="s">
        <v>68</v>
      </c>
      <c r="C88" s="25"/>
      <c r="D88" s="39">
        <v>31.68</v>
      </c>
      <c r="E88" s="25" t="s">
        <v>59</v>
      </c>
      <c r="F88" s="25"/>
      <c r="G88" s="69">
        <v>23.1</v>
      </c>
      <c r="H88" s="67" t="s">
        <v>59</v>
      </c>
    </row>
    <row r="89" spans="2:8" ht="15.75" hidden="1">
      <c r="B89" s="68" t="s">
        <v>69</v>
      </c>
      <c r="C89" s="25"/>
      <c r="D89" s="39">
        <v>33.06</v>
      </c>
      <c r="E89" s="25" t="s">
        <v>59</v>
      </c>
      <c r="F89" s="25"/>
      <c r="G89" s="69">
        <v>24.26</v>
      </c>
      <c r="H89" s="67" t="s">
        <v>59</v>
      </c>
    </row>
    <row r="90" spans="2:8" ht="15.75" hidden="1">
      <c r="B90" s="70"/>
      <c r="C90" s="71"/>
      <c r="D90" s="71"/>
      <c r="E90" s="71"/>
      <c r="F90" s="71"/>
      <c r="G90" s="71"/>
      <c r="H90" s="72"/>
    </row>
    <row r="91" ht="15.75" hidden="1"/>
    <row r="92" spans="2:6" ht="15.75" hidden="1">
      <c r="B92" s="63"/>
      <c r="C92" s="64"/>
      <c r="D92" s="64"/>
      <c r="E92" s="64"/>
      <c r="F92" s="65"/>
    </row>
    <row r="93" spans="2:6" ht="15.75" hidden="1">
      <c r="B93" s="66"/>
      <c r="C93" s="55" t="s">
        <v>70</v>
      </c>
      <c r="D93" s="25"/>
      <c r="E93" s="25"/>
      <c r="F93" s="67"/>
    </row>
    <row r="94" spans="2:6" ht="15.75" hidden="1">
      <c r="B94" s="68" t="s">
        <v>56</v>
      </c>
      <c r="C94" s="25"/>
      <c r="D94" s="39" t="s">
        <v>57</v>
      </c>
      <c r="E94" s="25"/>
      <c r="F94" s="67"/>
    </row>
    <row r="95" spans="2:6" ht="15.75" hidden="1">
      <c r="B95" s="66"/>
      <c r="C95" s="25"/>
      <c r="D95" s="25"/>
      <c r="E95" s="25"/>
      <c r="F95" s="67"/>
    </row>
    <row r="96" spans="2:6" ht="15.75" hidden="1">
      <c r="B96" s="68" t="s">
        <v>58</v>
      </c>
      <c r="C96" s="25"/>
      <c r="D96" s="39">
        <v>1.85</v>
      </c>
      <c r="E96" s="25" t="s">
        <v>71</v>
      </c>
      <c r="F96" s="67"/>
    </row>
    <row r="97" spans="2:6" ht="15.75" hidden="1">
      <c r="B97" s="68" t="s">
        <v>60</v>
      </c>
      <c r="C97" s="25"/>
      <c r="D97" s="39">
        <v>1.88</v>
      </c>
      <c r="E97" s="25" t="s">
        <v>71</v>
      </c>
      <c r="F97" s="67"/>
    </row>
    <row r="98" spans="2:6" ht="15.75" hidden="1">
      <c r="B98" s="68" t="s">
        <v>61</v>
      </c>
      <c r="C98" s="25"/>
      <c r="D98" s="39">
        <v>1.75</v>
      </c>
      <c r="E98" s="25" t="s">
        <v>71</v>
      </c>
      <c r="F98" s="67"/>
    </row>
    <row r="99" spans="2:6" ht="15.75" hidden="1">
      <c r="B99" s="68" t="s">
        <v>62</v>
      </c>
      <c r="C99" s="25"/>
      <c r="D99" s="39">
        <v>1.64</v>
      </c>
      <c r="E99" s="25" t="s">
        <v>71</v>
      </c>
      <c r="F99" s="67"/>
    </row>
    <row r="100" spans="2:6" ht="15.75" hidden="1">
      <c r="B100" s="68" t="s">
        <v>29</v>
      </c>
      <c r="C100" s="25"/>
      <c r="D100" s="39">
        <v>1.36</v>
      </c>
      <c r="E100" s="25" t="s">
        <v>71</v>
      </c>
      <c r="F100" s="67"/>
    </row>
    <row r="101" spans="2:6" ht="15.75" hidden="1">
      <c r="B101" s="68" t="s">
        <v>63</v>
      </c>
      <c r="C101" s="25"/>
      <c r="D101" s="39">
        <v>1.25</v>
      </c>
      <c r="E101" s="25" t="s">
        <v>71</v>
      </c>
      <c r="F101" s="67"/>
    </row>
    <row r="102" spans="2:6" ht="15.75" hidden="1">
      <c r="B102" s="68" t="s">
        <v>64</v>
      </c>
      <c r="C102" s="25"/>
      <c r="D102" s="39">
        <v>1.53</v>
      </c>
      <c r="E102" s="25" t="s">
        <v>71</v>
      </c>
      <c r="F102" s="67"/>
    </row>
    <row r="103" spans="2:6" ht="15.75" hidden="1">
      <c r="B103" s="68" t="s">
        <v>65</v>
      </c>
      <c r="C103" s="25"/>
      <c r="D103" s="39">
        <v>1.79</v>
      </c>
      <c r="E103" s="25" t="s">
        <v>71</v>
      </c>
      <c r="F103" s="67"/>
    </row>
    <row r="104" spans="2:6" ht="15.75" hidden="1">
      <c r="B104" s="68" t="s">
        <v>66</v>
      </c>
      <c r="C104" s="25"/>
      <c r="D104" s="39">
        <v>1.85</v>
      </c>
      <c r="E104" s="25" t="s">
        <v>71</v>
      </c>
      <c r="F104" s="67"/>
    </row>
    <row r="105" spans="2:6" ht="15.75" hidden="1">
      <c r="B105" s="68" t="s">
        <v>67</v>
      </c>
      <c r="C105" s="25"/>
      <c r="D105" s="39">
        <v>1.94</v>
      </c>
      <c r="E105" s="25" t="s">
        <v>71</v>
      </c>
      <c r="F105" s="67"/>
    </row>
    <row r="106" spans="2:6" ht="15.75" hidden="1">
      <c r="B106" s="68" t="s">
        <v>68</v>
      </c>
      <c r="C106" s="25"/>
      <c r="D106" s="39">
        <v>2.08</v>
      </c>
      <c r="E106" s="25" t="s">
        <v>71</v>
      </c>
      <c r="F106" s="67"/>
    </row>
    <row r="107" spans="2:6" ht="15.75" hidden="1">
      <c r="B107" s="68" t="s">
        <v>69</v>
      </c>
      <c r="C107" s="25"/>
      <c r="D107" s="39">
        <v>2.18</v>
      </c>
      <c r="E107" s="25" t="s">
        <v>71</v>
      </c>
      <c r="F107" s="67"/>
    </row>
    <row r="108" spans="2:6" ht="15.75" hidden="1">
      <c r="B108" s="70"/>
      <c r="C108" s="71"/>
      <c r="D108" s="71"/>
      <c r="E108" s="71"/>
      <c r="F108" s="72"/>
    </row>
    <row r="109" ht="15.75" hidden="1"/>
    <row r="110" ht="15.75" hidden="1"/>
    <row r="114" spans="3:26" ht="15.75"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</row>
    <row r="116" spans="3:26" ht="15.75"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</row>
    <row r="117" spans="3:26" ht="15.75"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</row>
    <row r="118" spans="3:26" ht="15.75"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</row>
    <row r="119" spans="3:26" ht="15.75"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</row>
    <row r="120" spans="3:26" ht="15.75"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</row>
    <row r="121" spans="3:26" ht="15.75"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</row>
    <row r="122" spans="3:26" ht="15.75"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</row>
  </sheetData>
  <mergeCells count="12">
    <mergeCell ref="S114:T114"/>
    <mergeCell ref="U114:V114"/>
    <mergeCell ref="W114:X114"/>
    <mergeCell ref="Y114:Z114"/>
    <mergeCell ref="K114:L114"/>
    <mergeCell ref="M114:N114"/>
    <mergeCell ref="O114:P114"/>
    <mergeCell ref="Q114:R114"/>
    <mergeCell ref="C114:D114"/>
    <mergeCell ref="E114:F114"/>
    <mergeCell ref="G114:H114"/>
    <mergeCell ref="I114:J114"/>
  </mergeCells>
  <printOptions horizontalCentered="1"/>
  <pageMargins left="0.5" right="0.5" top="1" bottom="1" header="0.5" footer="0.5"/>
  <pageSetup fitToHeight="1" fitToWidth="1" horizontalDpi="600" verticalDpi="600" orientation="landscape" paperSize="5" scale="76" r:id="rId1"/>
  <headerFooter alignWithMargins="0">
    <oddFooter>&amp;L&amp;Z&amp;F&amp;A&amp;R&amp;D&amp;T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7">
    <pageSetUpPr fitToPage="1"/>
  </sheetPr>
  <dimension ref="A2:AC110"/>
  <sheetViews>
    <sheetView zoomScale="60" zoomScaleNormal="60" workbookViewId="0" topLeftCell="A1">
      <selection activeCell="K58" sqref="K58"/>
    </sheetView>
  </sheetViews>
  <sheetFormatPr defaultColWidth="9.00390625" defaultRowHeight="15.75"/>
  <cols>
    <col min="1" max="1" width="3.375" style="0" customWidth="1"/>
    <col min="2" max="2" width="22.625" style="0" customWidth="1"/>
    <col min="3" max="3" width="14.375" style="0" customWidth="1"/>
    <col min="4" max="14" width="10.625" style="0" bestFit="1" customWidth="1"/>
    <col min="15" max="15" width="9.875" style="0" customWidth="1"/>
    <col min="16" max="17" width="12.125" style="0" customWidth="1"/>
    <col min="18" max="18" width="8.75390625" style="0" customWidth="1"/>
    <col min="19" max="19" width="11.875" style="0" customWidth="1"/>
    <col min="21" max="21" width="14.25390625" style="0" customWidth="1"/>
  </cols>
  <sheetData>
    <row r="2" ht="15.75">
      <c r="G2" s="1" t="s">
        <v>88</v>
      </c>
    </row>
    <row r="3" ht="15.75">
      <c r="G3" s="1" t="s">
        <v>1</v>
      </c>
    </row>
    <row r="4" ht="15.75">
      <c r="G4" s="1" t="s">
        <v>2</v>
      </c>
    </row>
    <row r="5" ht="15.75">
      <c r="G5" s="1"/>
    </row>
    <row r="6" ht="15.75">
      <c r="G6" s="1"/>
    </row>
    <row r="9" spans="1:15" ht="15.75">
      <c r="A9" s="101" t="s">
        <v>87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3"/>
    </row>
    <row r="10" spans="1:15" ht="15.75">
      <c r="A10" s="3"/>
      <c r="B10" s="3"/>
      <c r="C10" s="4" t="s">
        <v>4</v>
      </c>
      <c r="D10" s="4" t="s">
        <v>5</v>
      </c>
      <c r="E10" s="4" t="s">
        <v>6</v>
      </c>
      <c r="F10" s="4" t="s">
        <v>7</v>
      </c>
      <c r="G10" s="4" t="s">
        <v>8</v>
      </c>
      <c r="H10" s="4" t="s">
        <v>9</v>
      </c>
      <c r="I10" s="4" t="s">
        <v>10</v>
      </c>
      <c r="J10" s="4" t="s">
        <v>11</v>
      </c>
      <c r="K10" s="4" t="s">
        <v>12</v>
      </c>
      <c r="L10" s="4" t="s">
        <v>13</v>
      </c>
      <c r="M10" s="4" t="s">
        <v>14</v>
      </c>
      <c r="N10" s="4" t="s">
        <v>15</v>
      </c>
      <c r="O10" s="3"/>
    </row>
    <row r="11" spans="1:15" ht="15.75">
      <c r="A11" s="2" t="s">
        <v>16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3"/>
    </row>
    <row r="12" spans="1:15" ht="15.75">
      <c r="A12" s="3"/>
      <c r="B12" s="5" t="s">
        <v>17</v>
      </c>
      <c r="C12" s="6">
        <v>53.33715999999999</v>
      </c>
      <c r="D12" s="6">
        <v>63.028016666666666</v>
      </c>
      <c r="E12" s="6">
        <v>66.12769666666667</v>
      </c>
      <c r="F12" s="6">
        <v>59.13241333333334</v>
      </c>
      <c r="G12" s="6">
        <v>59.2656</v>
      </c>
      <c r="H12" s="6">
        <v>56.84925666666667</v>
      </c>
      <c r="I12" s="6">
        <v>47.15922666666666</v>
      </c>
      <c r="J12" s="6">
        <v>41.76357</v>
      </c>
      <c r="K12" s="6">
        <v>41.17410666666667</v>
      </c>
      <c r="L12" s="6">
        <v>49.50588666666666</v>
      </c>
      <c r="M12" s="6">
        <v>54.62821666666667</v>
      </c>
      <c r="N12" s="6">
        <v>56.825649999999996</v>
      </c>
      <c r="O12" s="3"/>
    </row>
    <row r="13" spans="1:29" ht="15.75">
      <c r="A13" s="3"/>
      <c r="B13" s="5" t="s">
        <v>18</v>
      </c>
      <c r="C13" s="6">
        <v>46.077116666666676</v>
      </c>
      <c r="D13" s="6">
        <v>52.00738666666666</v>
      </c>
      <c r="E13" s="6">
        <v>54.794826666666665</v>
      </c>
      <c r="F13" s="6">
        <v>50.006236666666666</v>
      </c>
      <c r="G13" s="6">
        <v>52.38924333333333</v>
      </c>
      <c r="H13" s="6">
        <v>50.21149333333333</v>
      </c>
      <c r="I13" s="6">
        <v>40.56243333333333</v>
      </c>
      <c r="J13" s="6">
        <v>35.55124333333333</v>
      </c>
      <c r="K13" s="6">
        <v>31.26843</v>
      </c>
      <c r="L13" s="6">
        <v>41.066426666666665</v>
      </c>
      <c r="M13" s="6">
        <v>46.87419</v>
      </c>
      <c r="N13" s="6">
        <v>50.776513333333334</v>
      </c>
      <c r="O13" s="3"/>
      <c r="P13" s="7"/>
      <c r="Q13" s="7"/>
      <c r="R13" s="7"/>
      <c r="S13" s="8"/>
      <c r="T13" s="8"/>
      <c r="U13" s="7"/>
      <c r="V13" s="7"/>
      <c r="W13" s="7"/>
      <c r="X13" s="7"/>
      <c r="Y13" s="8"/>
      <c r="Z13" s="8"/>
      <c r="AA13" s="7"/>
      <c r="AB13" s="9"/>
      <c r="AC13" s="10"/>
    </row>
    <row r="14" spans="1:29" ht="15.75">
      <c r="A14" s="11" t="s">
        <v>19</v>
      </c>
      <c r="B14" s="12"/>
      <c r="C14" s="110">
        <v>5.22</v>
      </c>
      <c r="D14" s="110">
        <v>5.02</v>
      </c>
      <c r="E14" s="110">
        <v>5.02</v>
      </c>
      <c r="F14" s="110">
        <v>5.22</v>
      </c>
      <c r="G14" s="110">
        <v>4.82</v>
      </c>
      <c r="H14" s="110">
        <v>5.42</v>
      </c>
      <c r="I14" s="110">
        <v>5.02</v>
      </c>
      <c r="J14" s="110">
        <v>5.22</v>
      </c>
      <c r="K14" s="110">
        <v>5.22</v>
      </c>
      <c r="L14" s="110">
        <v>5.02</v>
      </c>
      <c r="M14" s="110">
        <v>5.42</v>
      </c>
      <c r="N14" s="110">
        <v>4.82</v>
      </c>
      <c r="O14" s="111" t="s">
        <v>89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4"/>
    </row>
    <row r="15" spans="1:29" ht="15.75">
      <c r="A15" s="3"/>
      <c r="B15" s="3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 t="s">
        <v>20</v>
      </c>
      <c r="O15" s="15"/>
      <c r="P15" s="17">
        <v>0.47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9"/>
    </row>
    <row r="16" spans="2:29" ht="15.75">
      <c r="B16" s="1" t="s">
        <v>21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2:29" ht="15.75">
      <c r="B17" s="20"/>
      <c r="C17" s="21" t="s">
        <v>22</v>
      </c>
      <c r="D17" s="21" t="s">
        <v>23</v>
      </c>
      <c r="E17" s="21" t="s">
        <v>24</v>
      </c>
      <c r="F17" s="21" t="s">
        <v>25</v>
      </c>
      <c r="G17" s="21" t="s">
        <v>26</v>
      </c>
      <c r="H17" s="21" t="s">
        <v>27</v>
      </c>
      <c r="I17" s="21" t="s">
        <v>28</v>
      </c>
      <c r="J17" s="21" t="s">
        <v>29</v>
      </c>
      <c r="K17" s="21" t="s">
        <v>30</v>
      </c>
      <c r="L17" s="21" t="s">
        <v>31</v>
      </c>
      <c r="M17" s="21" t="s">
        <v>32</v>
      </c>
      <c r="N17" s="21" t="s">
        <v>33</v>
      </c>
      <c r="P17" s="19" t="s">
        <v>34</v>
      </c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2:29" ht="15.75">
      <c r="B18" s="22" t="s">
        <v>17</v>
      </c>
      <c r="C18" s="23">
        <v>6793.4352375949475</v>
      </c>
      <c r="D18" s="23">
        <v>7448.4745254995505</v>
      </c>
      <c r="E18" s="23">
        <v>8526.73689949036</v>
      </c>
      <c r="F18" s="23">
        <v>8701.159224391877</v>
      </c>
      <c r="G18" s="23">
        <v>7576.073445294636</v>
      </c>
      <c r="H18" s="23">
        <v>7638.089768933465</v>
      </c>
      <c r="I18" s="23">
        <v>6833.633394986295</v>
      </c>
      <c r="J18" s="23">
        <v>6547.602719916144</v>
      </c>
      <c r="K18" s="23">
        <v>6333.362714757486</v>
      </c>
      <c r="L18" s="23">
        <v>6681.626291986031</v>
      </c>
      <c r="M18" s="23">
        <v>6782.411158814801</v>
      </c>
      <c r="N18" s="23">
        <v>6434.51168993461</v>
      </c>
      <c r="P18" s="24">
        <v>141855.90015754566</v>
      </c>
      <c r="Q18" s="19"/>
      <c r="R18" s="19">
        <f>SUM(C18:N18)</f>
        <v>86297.11707160022</v>
      </c>
      <c r="S18" s="19">
        <f>R18*1000</f>
        <v>86297117.07160023</v>
      </c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2:29" ht="15.75">
      <c r="B19" s="22" t="s">
        <v>18</v>
      </c>
      <c r="C19" s="23">
        <v>4283.14558287586</v>
      </c>
      <c r="D19" s="23">
        <v>4826.493037155003</v>
      </c>
      <c r="E19" s="23">
        <v>5454.170752670219</v>
      </c>
      <c r="F19" s="23">
        <v>5483.540342071802</v>
      </c>
      <c r="G19" s="23">
        <v>4981.081722272107</v>
      </c>
      <c r="H19" s="23">
        <v>4978.495148384125</v>
      </c>
      <c r="I19" s="23">
        <v>4395.212601798055</v>
      </c>
      <c r="J19" s="23">
        <v>4266.855073543555</v>
      </c>
      <c r="K19" s="23">
        <v>4074.0552245035287</v>
      </c>
      <c r="L19" s="23">
        <v>4324.715174301503</v>
      </c>
      <c r="M19" s="23">
        <v>4353.39007830506</v>
      </c>
      <c r="N19" s="23">
        <v>4137.628348064615</v>
      </c>
      <c r="P19" s="25"/>
      <c r="Q19" s="25"/>
      <c r="R19" s="19">
        <f>SUM(C19:N19)</f>
        <v>55558.78308594545</v>
      </c>
      <c r="S19" s="19">
        <f>R19*1000</f>
        <v>55558783.08594545</v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</row>
    <row r="20" spans="2:14" ht="15.75">
      <c r="B20" s="22" t="s">
        <v>35</v>
      </c>
      <c r="C20" s="23">
        <v>19454.699</v>
      </c>
      <c r="D20" s="23">
        <v>21274.438</v>
      </c>
      <c r="E20" s="23">
        <v>22744.985</v>
      </c>
      <c r="F20" s="23">
        <v>23894.918</v>
      </c>
      <c r="G20" s="23">
        <v>23343.156</v>
      </c>
      <c r="H20" s="23">
        <v>20993.776</v>
      </c>
      <c r="I20" s="23">
        <v>18819.37</v>
      </c>
      <c r="J20" s="23">
        <v>16647.212</v>
      </c>
      <c r="K20" s="23">
        <v>16177.202000000001</v>
      </c>
      <c r="L20" s="23">
        <v>16928.855</v>
      </c>
      <c r="M20" s="23">
        <v>16805.812</v>
      </c>
      <c r="N20" s="23">
        <v>16613.624</v>
      </c>
    </row>
    <row r="21" spans="2:16" ht="15.75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16" t="s">
        <v>36</v>
      </c>
      <c r="P21" s="26">
        <v>97249272.7</v>
      </c>
    </row>
    <row r="23" spans="2:18" ht="15.75">
      <c r="B23" s="1" t="s">
        <v>37</v>
      </c>
      <c r="P23" s="1" t="s">
        <v>38</v>
      </c>
      <c r="Q23" s="1" t="s">
        <v>39</v>
      </c>
      <c r="R23" s="1" t="s">
        <v>40</v>
      </c>
    </row>
    <row r="24" spans="3:18" ht="16.5" thickBot="1">
      <c r="C24" s="21" t="s">
        <v>22</v>
      </c>
      <c r="D24" s="21" t="s">
        <v>23</v>
      </c>
      <c r="E24" s="21" t="s">
        <v>24</v>
      </c>
      <c r="F24" s="21" t="s">
        <v>25</v>
      </c>
      <c r="G24" s="21" t="s">
        <v>26</v>
      </c>
      <c r="H24" s="21" t="s">
        <v>27</v>
      </c>
      <c r="I24" s="21" t="s">
        <v>28</v>
      </c>
      <c r="J24" s="21" t="s">
        <v>29</v>
      </c>
      <c r="K24" s="21" t="s">
        <v>30</v>
      </c>
      <c r="L24" s="21" t="s">
        <v>31</v>
      </c>
      <c r="M24" s="21" t="s">
        <v>32</v>
      </c>
      <c r="N24" s="21" t="s">
        <v>33</v>
      </c>
      <c r="P24" s="1" t="s">
        <v>41</v>
      </c>
      <c r="Q24" s="1" t="s">
        <v>42</v>
      </c>
      <c r="R24" s="1" t="s">
        <v>43</v>
      </c>
    </row>
    <row r="25" spans="2:22" ht="16.5" thickBot="1">
      <c r="B25" s="22" t="s">
        <v>17</v>
      </c>
      <c r="C25" s="27">
        <f aca="true" t="shared" si="0" ref="C25:N25">(C12)*C18</f>
        <v>362342.5422172397</v>
      </c>
      <c r="D25" s="27">
        <f t="shared" si="0"/>
        <v>469462.57653442776</v>
      </c>
      <c r="E25" s="27">
        <f t="shared" si="0"/>
        <v>563853.4712459724</v>
      </c>
      <c r="F25" s="27">
        <f t="shared" si="0"/>
        <v>514520.5437358866</v>
      </c>
      <c r="G25" s="27">
        <f t="shared" si="0"/>
        <v>449000.53837945376</v>
      </c>
      <c r="H25" s="27">
        <f t="shared" si="0"/>
        <v>434219.72571713926</v>
      </c>
      <c r="I25" s="27">
        <f t="shared" si="0"/>
        <v>322268.8662310615</v>
      </c>
      <c r="J25" s="27">
        <f t="shared" si="0"/>
        <v>273451.2645254083</v>
      </c>
      <c r="K25" s="27">
        <f t="shared" si="0"/>
        <v>260770.5519761143</v>
      </c>
      <c r="L25" s="27">
        <f t="shared" si="0"/>
        <v>330779.83396008064</v>
      </c>
      <c r="M25" s="27">
        <f t="shared" si="0"/>
        <v>370511.0263061527</v>
      </c>
      <c r="N25" s="27">
        <f t="shared" si="0"/>
        <v>365645.30921313266</v>
      </c>
      <c r="P25" s="28">
        <f>SUM(C25:N26)</f>
        <v>7298317.278831669</v>
      </c>
      <c r="Q25" s="30">
        <f>R25*P25</f>
        <v>3313228.9965940905</v>
      </c>
      <c r="R25" s="29">
        <f>R29</f>
        <v>0.4539716307214969</v>
      </c>
      <c r="U25" s="28"/>
      <c r="V25" s="73"/>
    </row>
    <row r="26" spans="2:14" ht="15.75">
      <c r="B26" s="22" t="s">
        <v>18</v>
      </c>
      <c r="C26" s="27">
        <f aca="true" t="shared" si="1" ref="C26:N26">(C13)*C19</f>
        <v>197354.99872248905</v>
      </c>
      <c r="D26" s="27">
        <f t="shared" si="1"/>
        <v>251013.28962729455</v>
      </c>
      <c r="E26" s="27">
        <f t="shared" si="1"/>
        <v>298860.34100296756</v>
      </c>
      <c r="F26" s="27">
        <f t="shared" si="1"/>
        <v>274211.21611685684</v>
      </c>
      <c r="G26" s="27">
        <f t="shared" si="1"/>
        <v>260955.1024113325</v>
      </c>
      <c r="H26" s="27">
        <f t="shared" si="1"/>
        <v>249977.67595312183</v>
      </c>
      <c r="I26" s="27">
        <f t="shared" si="1"/>
        <v>178280.51814626015</v>
      </c>
      <c r="J26" s="27">
        <f t="shared" si="1"/>
        <v>151692.0029876148</v>
      </c>
      <c r="K26" s="27">
        <f t="shared" si="1"/>
        <v>127389.31060352287</v>
      </c>
      <c r="L26" s="27">
        <f t="shared" si="1"/>
        <v>177600.5985596732</v>
      </c>
      <c r="M26" s="27">
        <f t="shared" si="1"/>
        <v>204061.63367458628</v>
      </c>
      <c r="N26" s="27">
        <f t="shared" si="1"/>
        <v>210094.34098388092</v>
      </c>
    </row>
    <row r="27" spans="2:18" ht="15.75">
      <c r="B27" s="22" t="s">
        <v>35</v>
      </c>
      <c r="C27" s="27">
        <f aca="true" t="shared" si="2" ref="C27:N27">C14*C20</f>
        <v>101553.52878</v>
      </c>
      <c r="D27" s="27">
        <f t="shared" si="2"/>
        <v>106797.67875999998</v>
      </c>
      <c r="E27" s="27">
        <f t="shared" si="2"/>
        <v>114179.8247</v>
      </c>
      <c r="F27" s="27">
        <f t="shared" si="2"/>
        <v>124731.47196</v>
      </c>
      <c r="G27" s="27">
        <f t="shared" si="2"/>
        <v>112514.01192</v>
      </c>
      <c r="H27" s="27">
        <f t="shared" si="2"/>
        <v>113786.26592</v>
      </c>
      <c r="I27" s="27">
        <f t="shared" si="2"/>
        <v>94473.23739999998</v>
      </c>
      <c r="J27" s="27">
        <f t="shared" si="2"/>
        <v>86898.44664</v>
      </c>
      <c r="K27" s="27">
        <f t="shared" si="2"/>
        <v>84444.99444</v>
      </c>
      <c r="L27" s="27">
        <f t="shared" si="2"/>
        <v>84982.85209999999</v>
      </c>
      <c r="M27" s="27">
        <f t="shared" si="2"/>
        <v>91087.50104</v>
      </c>
      <c r="N27" s="27">
        <f t="shared" si="2"/>
        <v>80077.66768</v>
      </c>
      <c r="P27" s="30">
        <f>SUM(C27:N27)</f>
        <v>1195527.48134</v>
      </c>
      <c r="Q27" s="30">
        <f>R27*P27</f>
        <v>542735.5602762836</v>
      </c>
      <c r="R27" s="29">
        <f>R29</f>
        <v>0.4539716307214969</v>
      </c>
    </row>
    <row r="28" spans="2:18" ht="15.75">
      <c r="B28" s="22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31" t="s">
        <v>44</v>
      </c>
      <c r="P28" s="32">
        <f>P15*P21/1000</f>
        <v>45707.158169</v>
      </c>
      <c r="Q28" s="32">
        <f>R28*P28</f>
        <v>20749.75312962632</v>
      </c>
      <c r="R28" s="29">
        <f>R29</f>
        <v>0.4539716307214969</v>
      </c>
    </row>
    <row r="29" spans="16:18" ht="15.75">
      <c r="P29" s="28">
        <f>SUM(P25:P28)</f>
        <v>8539551.918340668</v>
      </c>
      <c r="Q29" s="28">
        <f>SUM(Q25:Q28)</f>
        <v>3876714.31</v>
      </c>
      <c r="R29" s="29">
        <f>Q31/P29</f>
        <v>0.4539716307214969</v>
      </c>
    </row>
    <row r="30" spans="16:17" ht="15.75">
      <c r="P30" s="28"/>
      <c r="Q30" s="28"/>
    </row>
    <row r="31" spans="16:18" ht="15.75">
      <c r="P31" s="28"/>
      <c r="Q31" s="28">
        <f>ROUND(3876714.30971604,2)</f>
        <v>3876714.31</v>
      </c>
      <c r="R31" t="s">
        <v>45</v>
      </c>
    </row>
    <row r="32" spans="16:17" ht="16.5" thickBot="1">
      <c r="P32" s="28"/>
      <c r="Q32" s="28"/>
    </row>
    <row r="33" spans="2:17" ht="18.75">
      <c r="B33" s="98" t="s">
        <v>75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7"/>
      <c r="P33" s="28"/>
      <c r="Q33" s="28"/>
    </row>
    <row r="34" spans="2:17" ht="15.75">
      <c r="B34" s="90" t="s">
        <v>46</v>
      </c>
      <c r="C34" s="91" t="s">
        <v>22</v>
      </c>
      <c r="D34" s="91" t="s">
        <v>23</v>
      </c>
      <c r="E34" s="91" t="s">
        <v>24</v>
      </c>
      <c r="F34" s="91" t="s">
        <v>25</v>
      </c>
      <c r="G34" s="91" t="s">
        <v>26</v>
      </c>
      <c r="H34" s="91" t="s">
        <v>27</v>
      </c>
      <c r="I34" s="91" t="s">
        <v>28</v>
      </c>
      <c r="J34" s="91" t="s">
        <v>29</v>
      </c>
      <c r="K34" s="91" t="s">
        <v>30</v>
      </c>
      <c r="L34" s="91" t="s">
        <v>31</v>
      </c>
      <c r="M34" s="91" t="s">
        <v>32</v>
      </c>
      <c r="N34" s="91" t="s">
        <v>33</v>
      </c>
      <c r="O34" s="81"/>
      <c r="Q34" s="39"/>
    </row>
    <row r="35" spans="2:17" ht="15.75">
      <c r="B35" s="92" t="s">
        <v>17</v>
      </c>
      <c r="C35" s="93">
        <f aca="true" t="shared" si="3" ref="C35:N35">C12*$R$25</f>
        <v>24.21355750325339</v>
      </c>
      <c r="D35" s="93">
        <f t="shared" si="3"/>
        <v>28.61293150730835</v>
      </c>
      <c r="E35" s="93">
        <f t="shared" si="3"/>
        <v>30.02009829162316</v>
      </c>
      <c r="F35" s="93">
        <f t="shared" si="3"/>
        <v>26.84443810943092</v>
      </c>
      <c r="G35" s="93">
        <f t="shared" si="3"/>
        <v>26.904901077687946</v>
      </c>
      <c r="H35" s="93">
        <f t="shared" si="3"/>
        <v>25.807949754271597</v>
      </c>
      <c r="I35" s="93">
        <f t="shared" si="3"/>
        <v>21.408951033431364</v>
      </c>
      <c r="J35" s="93">
        <f t="shared" si="3"/>
        <v>18.959475977651387</v>
      </c>
      <c r="K35" s="93">
        <f t="shared" si="3"/>
        <v>18.691876346967522</v>
      </c>
      <c r="L35" s="93">
        <f t="shared" si="3"/>
        <v>22.474268100380275</v>
      </c>
      <c r="M35" s="93">
        <f t="shared" si="3"/>
        <v>24.799660603573923</v>
      </c>
      <c r="N35" s="93">
        <f t="shared" si="3"/>
        <v>25.797232997309028</v>
      </c>
      <c r="O35" s="81"/>
      <c r="Q35" s="39"/>
    </row>
    <row r="36" spans="2:17" ht="15.75">
      <c r="B36" s="92" t="s">
        <v>18</v>
      </c>
      <c r="C36" s="93">
        <f aca="true" t="shared" si="4" ref="C36:N36">C13*$R$25</f>
        <v>20.917703792111332</v>
      </c>
      <c r="D36" s="93">
        <f t="shared" si="4"/>
        <v>23.609878134630097</v>
      </c>
      <c r="E36" s="93">
        <f t="shared" si="4"/>
        <v>24.87529681696843</v>
      </c>
      <c r="F36" s="93">
        <f t="shared" si="4"/>
        <v>22.701412805811778</v>
      </c>
      <c r="G36" s="93">
        <f t="shared" si="4"/>
        <v>23.783230228298642</v>
      </c>
      <c r="H36" s="93">
        <f t="shared" si="4"/>
        <v>22.794593509494902</v>
      </c>
      <c r="I36" s="93">
        <f t="shared" si="4"/>
        <v>18.414194006365335</v>
      </c>
      <c r="J36" s="93">
        <f t="shared" si="4"/>
        <v>16.13925591021008</v>
      </c>
      <c r="K36" s="93">
        <f t="shared" si="4"/>
        <v>14.194980157200973</v>
      </c>
      <c r="L36" s="93">
        <f t="shared" si="4"/>
        <v>18.64299268177143</v>
      </c>
      <c r="M36" s="93">
        <f t="shared" si="4"/>
        <v>21.279552473049282</v>
      </c>
      <c r="N36" s="93">
        <f t="shared" si="4"/>
        <v>23.051096560285163</v>
      </c>
      <c r="O36" s="81"/>
      <c r="Q36" s="39"/>
    </row>
    <row r="37" spans="2:17" ht="15.75">
      <c r="B37" s="92" t="s">
        <v>35</v>
      </c>
      <c r="C37" s="93">
        <f aca="true" t="shared" si="5" ref="C37:N37">C14*$R$25</f>
        <v>2.3697319123662135</v>
      </c>
      <c r="D37" s="93">
        <f t="shared" si="5"/>
        <v>2.278937586221914</v>
      </c>
      <c r="E37" s="93">
        <f t="shared" si="5"/>
        <v>2.278937586221914</v>
      </c>
      <c r="F37" s="93">
        <f t="shared" si="5"/>
        <v>2.3697319123662135</v>
      </c>
      <c r="G37" s="93">
        <f t="shared" si="5"/>
        <v>2.188143260077615</v>
      </c>
      <c r="H37" s="93">
        <f t="shared" si="5"/>
        <v>2.460526238510513</v>
      </c>
      <c r="I37" s="93">
        <f t="shared" si="5"/>
        <v>2.278937586221914</v>
      </c>
      <c r="J37" s="93">
        <f t="shared" si="5"/>
        <v>2.3697319123662135</v>
      </c>
      <c r="K37" s="93">
        <f t="shared" si="5"/>
        <v>2.3697319123662135</v>
      </c>
      <c r="L37" s="93">
        <f t="shared" si="5"/>
        <v>2.278937586221914</v>
      </c>
      <c r="M37" s="93">
        <f t="shared" si="5"/>
        <v>2.460526238510513</v>
      </c>
      <c r="N37" s="93">
        <f t="shared" si="5"/>
        <v>2.188143260077615</v>
      </c>
      <c r="O37" s="81"/>
      <c r="Q37" s="42"/>
    </row>
    <row r="38" spans="2:17" ht="16.5" thickBot="1"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6" t="s">
        <v>20</v>
      </c>
      <c r="N38" s="96">
        <f>P15*R25</f>
        <v>0.21336666643910351</v>
      </c>
      <c r="O38" s="89"/>
      <c r="Q38" s="42"/>
    </row>
    <row r="39" spans="2:17" ht="15.75">
      <c r="B39" s="22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Q39" s="42"/>
    </row>
    <row r="40" spans="2:17" ht="15.75">
      <c r="B40" s="22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Q40" s="42"/>
    </row>
    <row r="41" spans="2:17" ht="15.75">
      <c r="B41" s="22" t="s">
        <v>47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Q41" s="42"/>
    </row>
    <row r="42" spans="2:17" ht="15.75">
      <c r="B42" s="22"/>
      <c r="C42" s="21" t="s">
        <v>22</v>
      </c>
      <c r="D42" s="21" t="s">
        <v>23</v>
      </c>
      <c r="E42" s="21" t="s">
        <v>24</v>
      </c>
      <c r="F42" s="21" t="s">
        <v>25</v>
      </c>
      <c r="G42" s="21" t="s">
        <v>26</v>
      </c>
      <c r="H42" s="21" t="s">
        <v>27</v>
      </c>
      <c r="I42" s="21" t="s">
        <v>28</v>
      </c>
      <c r="J42" s="21" t="s">
        <v>29</v>
      </c>
      <c r="K42" s="21" t="s">
        <v>30</v>
      </c>
      <c r="L42" s="21" t="s">
        <v>31</v>
      </c>
      <c r="M42" s="21" t="s">
        <v>32</v>
      </c>
      <c r="N42" s="21" t="s">
        <v>33</v>
      </c>
      <c r="P42" s="21" t="s">
        <v>48</v>
      </c>
      <c r="Q42" s="42"/>
    </row>
    <row r="43" spans="2:17" ht="15.75">
      <c r="B43" s="22" t="s">
        <v>17</v>
      </c>
      <c r="C43" s="27">
        <f aca="true" t="shared" si="6" ref="C43:N43">C35*C18</f>
        <v>164493.23477013313</v>
      </c>
      <c r="D43" s="27">
        <f t="shared" si="6"/>
        <v>213122.6914320497</v>
      </c>
      <c r="E43" s="27">
        <f t="shared" si="6"/>
        <v>255973.47982951073</v>
      </c>
      <c r="F43" s="27">
        <f t="shared" si="6"/>
        <v>233577.7302794917</v>
      </c>
      <c r="G43" s="27">
        <f t="shared" si="6"/>
        <v>203833.50660295069</v>
      </c>
      <c r="H43" s="27">
        <f t="shared" si="6"/>
        <v>197123.43697525084</v>
      </c>
      <c r="I43" s="27">
        <f t="shared" si="6"/>
        <v>146300.9227336829</v>
      </c>
      <c r="J43" s="27">
        <f t="shared" si="6"/>
        <v>124139.11647945503</v>
      </c>
      <c r="K43" s="27">
        <f t="shared" si="6"/>
        <v>118382.43272474146</v>
      </c>
      <c r="L43" s="27">
        <f t="shared" si="6"/>
        <v>150164.6606326438</v>
      </c>
      <c r="M43" s="27">
        <f t="shared" si="6"/>
        <v>168201.49481249956</v>
      </c>
      <c r="N43" s="27">
        <f t="shared" si="6"/>
        <v>165992.5972891518</v>
      </c>
      <c r="P43" s="28">
        <f>SUM(C43:N44)</f>
        <v>3313228.996594091</v>
      </c>
      <c r="Q43" s="42"/>
    </row>
    <row r="44" spans="2:17" ht="15.75">
      <c r="B44" s="22" t="s">
        <v>18</v>
      </c>
      <c r="C44" s="27">
        <f aca="true" t="shared" si="7" ref="C44:N44">C36*C19</f>
        <v>89593.57060108728</v>
      </c>
      <c r="D44" s="27">
        <f t="shared" si="7"/>
        <v>113952.9124248703</v>
      </c>
      <c r="E44" s="27">
        <f t="shared" si="7"/>
        <v>135674.1163630998</v>
      </c>
      <c r="F44" s="27">
        <f t="shared" si="7"/>
        <v>124484.11294269431</v>
      </c>
      <c r="G44" s="27">
        <f t="shared" si="7"/>
        <v>118466.21338676783</v>
      </c>
      <c r="H44" s="27">
        <f t="shared" si="7"/>
        <v>113482.77319640864</v>
      </c>
      <c r="I44" s="27">
        <f t="shared" si="7"/>
        <v>80934.29754873115</v>
      </c>
      <c r="J44" s="27">
        <f t="shared" si="7"/>
        <v>68863.86596369767</v>
      </c>
      <c r="K44" s="27">
        <f t="shared" si="7"/>
        <v>57831.133071168544</v>
      </c>
      <c r="L44" s="27">
        <f t="shared" si="7"/>
        <v>80625.63334524877</v>
      </c>
      <c r="M44" s="27">
        <f t="shared" si="7"/>
        <v>92638.19260694465</v>
      </c>
      <c r="N44" s="27">
        <f t="shared" si="7"/>
        <v>95376.87058181064</v>
      </c>
      <c r="Q44" s="42"/>
    </row>
    <row r="45" spans="2:17" ht="15.75">
      <c r="B45" s="22" t="s">
        <v>35</v>
      </c>
      <c r="C45" s="27">
        <f aca="true" t="shared" si="8" ref="C45:N45">C37*C20</f>
        <v>46102.42106577906</v>
      </c>
      <c r="D45" s="27">
        <f t="shared" si="8"/>
        <v>48483.11638394776</v>
      </c>
      <c r="E45" s="27">
        <f t="shared" si="8"/>
        <v>51834.40121455365</v>
      </c>
      <c r="F45" s="27">
        <f t="shared" si="8"/>
        <v>56624.54972797386</v>
      </c>
      <c r="G45" s="27">
        <f t="shared" si="8"/>
        <v>51078.16947034034</v>
      </c>
      <c r="H45" s="27">
        <f t="shared" si="8"/>
        <v>51655.736693412284</v>
      </c>
      <c r="I45" s="27">
        <f t="shared" si="8"/>
        <v>42888.1696420171</v>
      </c>
      <c r="J45" s="27">
        <f t="shared" si="8"/>
        <v>39449.429528325774</v>
      </c>
      <c r="K45" s="27">
        <f t="shared" si="8"/>
        <v>38335.63183219454</v>
      </c>
      <c r="L45" s="27">
        <f t="shared" si="8"/>
        <v>38579.80395120078</v>
      </c>
      <c r="M45" s="27">
        <f t="shared" si="8"/>
        <v>41351.141385474846</v>
      </c>
      <c r="N45" s="27">
        <f t="shared" si="8"/>
        <v>36352.98938106371</v>
      </c>
      <c r="P45" s="28">
        <f>SUM(C45:N45)</f>
        <v>542735.5602762836</v>
      </c>
      <c r="Q45" s="42"/>
    </row>
    <row r="46" spans="2:19" ht="15.75">
      <c r="B46" s="22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31" t="s">
        <v>44</v>
      </c>
      <c r="P46" s="32">
        <f>P21*N38/1000</f>
        <v>20749.753129626315</v>
      </c>
      <c r="Q46" s="42"/>
      <c r="S46" s="28"/>
    </row>
    <row r="47" spans="2:19" ht="15.75">
      <c r="B47" s="22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P47" s="28">
        <f>SUM(P43:P46)</f>
        <v>3876714.310000001</v>
      </c>
      <c r="Q47" s="42"/>
      <c r="S47" s="48"/>
    </row>
    <row r="48" spans="2:17" ht="15.75">
      <c r="B48" s="49"/>
      <c r="C48" s="50"/>
      <c r="D48" s="50"/>
      <c r="E48" s="51"/>
      <c r="F48" s="47"/>
      <c r="G48" s="47"/>
      <c r="H48" s="47"/>
      <c r="I48" s="47"/>
      <c r="J48" s="47"/>
      <c r="K48" s="47"/>
      <c r="L48" s="47"/>
      <c r="M48" s="47"/>
      <c r="N48" s="47"/>
      <c r="P48" s="28"/>
      <c r="Q48" s="42"/>
    </row>
    <row r="49" spans="2:17" ht="15.75">
      <c r="B49" s="52"/>
      <c r="C49" s="41" t="s">
        <v>49</v>
      </c>
      <c r="D49" s="41"/>
      <c r="E49" s="53"/>
      <c r="F49" s="47"/>
      <c r="G49" s="47"/>
      <c r="H49" s="47"/>
      <c r="I49" s="47"/>
      <c r="J49" s="47"/>
      <c r="K49" s="47"/>
      <c r="L49" s="47"/>
      <c r="M49" s="47"/>
      <c r="N49" s="47"/>
      <c r="P49" s="28"/>
      <c r="Q49" s="42"/>
    </row>
    <row r="50" spans="2:17" ht="15.75">
      <c r="B50" s="52"/>
      <c r="C50" s="41"/>
      <c r="D50" s="41"/>
      <c r="E50" s="53"/>
      <c r="F50" s="47"/>
      <c r="G50" s="47"/>
      <c r="H50" s="47"/>
      <c r="I50" s="47"/>
      <c r="J50" s="47"/>
      <c r="K50" s="47"/>
      <c r="L50" s="47"/>
      <c r="M50" s="47"/>
      <c r="N50" s="47"/>
      <c r="Q50" s="42"/>
    </row>
    <row r="51" spans="2:17" ht="15.75">
      <c r="B51" s="52" t="s">
        <v>50</v>
      </c>
      <c r="C51" s="54">
        <f>P43</f>
        <v>3313228.996594091</v>
      </c>
      <c r="D51" s="55"/>
      <c r="E51" s="53">
        <f>C51/C56</f>
        <v>23.35630025197688</v>
      </c>
      <c r="F51" s="47"/>
      <c r="G51" s="47"/>
      <c r="H51" s="47"/>
      <c r="I51" s="47"/>
      <c r="J51" s="47"/>
      <c r="K51" s="47"/>
      <c r="L51" s="47"/>
      <c r="M51" s="47"/>
      <c r="N51" s="47"/>
      <c r="Q51" s="42"/>
    </row>
    <row r="52" spans="2:17" ht="15.75">
      <c r="B52" s="52" t="s">
        <v>51</v>
      </c>
      <c r="C52" s="54">
        <f>P45</f>
        <v>542735.5602762836</v>
      </c>
      <c r="D52" s="55"/>
      <c r="E52" s="53">
        <f>C52/C56</f>
        <v>3.825963951259832</v>
      </c>
      <c r="F52" s="47"/>
      <c r="G52" s="47"/>
      <c r="H52" s="47"/>
      <c r="I52" s="47"/>
      <c r="J52" s="47"/>
      <c r="K52" s="47"/>
      <c r="L52" s="47"/>
      <c r="M52" s="47"/>
      <c r="N52" s="47"/>
      <c r="Q52" s="42"/>
    </row>
    <row r="53" spans="2:17" ht="15.75">
      <c r="B53" s="52" t="s">
        <v>52</v>
      </c>
      <c r="C53" s="56">
        <f>P46</f>
        <v>20749.753129626315</v>
      </c>
      <c r="D53" s="55"/>
      <c r="E53" s="57">
        <f>C53/C56</f>
        <v>0.14627345853490456</v>
      </c>
      <c r="F53" s="47"/>
      <c r="G53" s="47"/>
      <c r="H53" s="47"/>
      <c r="I53" s="47"/>
      <c r="J53" s="47"/>
      <c r="K53" s="47"/>
      <c r="L53" s="47"/>
      <c r="M53" s="47"/>
      <c r="N53" s="47"/>
      <c r="Q53" s="42"/>
    </row>
    <row r="54" spans="2:17" ht="15.75">
      <c r="B54" s="52" t="s">
        <v>53</v>
      </c>
      <c r="C54" s="54">
        <f>SUM(C51:C53)</f>
        <v>3876714.310000001</v>
      </c>
      <c r="D54" s="41"/>
      <c r="E54" s="53">
        <f>SUM(E51:E53)</f>
        <v>27.328537661771616</v>
      </c>
      <c r="F54" s="47"/>
      <c r="G54" s="47"/>
      <c r="H54" s="47"/>
      <c r="I54" s="47"/>
      <c r="J54" s="47"/>
      <c r="K54" s="47"/>
      <c r="L54" s="47"/>
      <c r="M54" s="47"/>
      <c r="N54" s="47"/>
      <c r="Q54" s="42"/>
    </row>
    <row r="55" spans="2:17" ht="15.75">
      <c r="B55" s="52"/>
      <c r="C55" s="41"/>
      <c r="D55" s="41"/>
      <c r="E55" s="53"/>
      <c r="F55" s="47"/>
      <c r="G55" s="47"/>
      <c r="H55" s="47"/>
      <c r="I55" s="47"/>
      <c r="J55" s="47"/>
      <c r="K55" s="47"/>
      <c r="L55" s="47"/>
      <c r="M55" s="47"/>
      <c r="N55" s="47"/>
      <c r="Q55" s="42"/>
    </row>
    <row r="56" spans="2:17" ht="15.75">
      <c r="B56" s="52" t="s">
        <v>54</v>
      </c>
      <c r="C56" s="58">
        <f>P18</f>
        <v>141855.90015754566</v>
      </c>
      <c r="D56" s="41"/>
      <c r="E56" s="53"/>
      <c r="F56" s="47"/>
      <c r="G56" s="47"/>
      <c r="H56" s="47"/>
      <c r="I56" s="47"/>
      <c r="J56" s="47"/>
      <c r="K56" s="47"/>
      <c r="L56" s="47"/>
      <c r="M56" s="47"/>
      <c r="N56" s="47"/>
      <c r="Q56" s="42"/>
    </row>
    <row r="57" spans="2:17" ht="15.75">
      <c r="B57" s="59"/>
      <c r="C57" s="60"/>
      <c r="D57" s="60"/>
      <c r="E57" s="57"/>
      <c r="F57" s="47"/>
      <c r="G57" s="47"/>
      <c r="H57" s="47"/>
      <c r="I57" s="47"/>
      <c r="J57" s="47"/>
      <c r="K57" s="47"/>
      <c r="L57" s="47"/>
      <c r="M57" s="47"/>
      <c r="N57" s="47"/>
      <c r="Q57" s="42"/>
    </row>
    <row r="58" spans="2:17" ht="15.75">
      <c r="B58" s="61"/>
      <c r="C58" s="62"/>
      <c r="D58" s="62"/>
      <c r="E58" s="62"/>
      <c r="F58" s="47"/>
      <c r="G58" s="47"/>
      <c r="H58" s="47"/>
      <c r="I58" s="47"/>
      <c r="J58" s="47"/>
      <c r="K58" s="47"/>
      <c r="L58" s="47"/>
      <c r="M58" s="47"/>
      <c r="N58" s="47"/>
      <c r="Q58" s="42"/>
    </row>
    <row r="59" spans="2:17" ht="15.75" hidden="1">
      <c r="B59" s="61"/>
      <c r="C59" s="62"/>
      <c r="D59" s="62"/>
      <c r="E59" s="62"/>
      <c r="F59" s="47"/>
      <c r="G59" s="47"/>
      <c r="H59" s="47"/>
      <c r="I59" s="47"/>
      <c r="J59" s="47"/>
      <c r="K59" s="47"/>
      <c r="L59" s="47"/>
      <c r="M59" s="47"/>
      <c r="N59" s="47"/>
      <c r="Q59" s="42"/>
    </row>
    <row r="60" ht="15.75" hidden="1">
      <c r="Q60" s="25"/>
    </row>
    <row r="61" spans="2:8" ht="15.75" hidden="1">
      <c r="B61" s="63"/>
      <c r="C61" s="64"/>
      <c r="D61" s="64"/>
      <c r="E61" s="64"/>
      <c r="F61" s="64"/>
      <c r="G61" s="64"/>
      <c r="H61" s="65"/>
    </row>
    <row r="62" spans="2:8" ht="15.75" hidden="1">
      <c r="B62" s="66"/>
      <c r="C62" s="55" t="s">
        <v>55</v>
      </c>
      <c r="D62" s="25"/>
      <c r="E62" s="25"/>
      <c r="F62" s="25"/>
      <c r="G62" s="25"/>
      <c r="H62" s="67"/>
    </row>
    <row r="63" spans="2:8" ht="15.75" hidden="1">
      <c r="B63" s="66"/>
      <c r="C63" s="25"/>
      <c r="D63" s="39" t="s">
        <v>17</v>
      </c>
      <c r="E63" s="25"/>
      <c r="F63" s="25"/>
      <c r="G63" s="39" t="s">
        <v>18</v>
      </c>
      <c r="H63" s="67"/>
    </row>
    <row r="64" spans="2:8" ht="15.75" hidden="1">
      <c r="B64" s="68" t="s">
        <v>56</v>
      </c>
      <c r="C64" s="25"/>
      <c r="D64" s="39" t="s">
        <v>57</v>
      </c>
      <c r="E64" s="25"/>
      <c r="F64" s="25"/>
      <c r="G64" s="39" t="s">
        <v>57</v>
      </c>
      <c r="H64" s="67"/>
    </row>
    <row r="65" spans="2:8" ht="15.75" hidden="1">
      <c r="B65" s="66"/>
      <c r="C65" s="25"/>
      <c r="D65" s="25"/>
      <c r="E65" s="25"/>
      <c r="F65" s="25"/>
      <c r="G65" s="25"/>
      <c r="H65" s="67"/>
    </row>
    <row r="66" spans="2:8" ht="15.75" hidden="1">
      <c r="B66" s="68" t="s">
        <v>58</v>
      </c>
      <c r="C66" s="25"/>
      <c r="D66" s="69">
        <v>28.07</v>
      </c>
      <c r="E66" s="25" t="s">
        <v>59</v>
      </c>
      <c r="F66" s="25"/>
      <c r="G66" s="69">
        <v>20.3</v>
      </c>
      <c r="H66" s="67" t="s">
        <v>59</v>
      </c>
    </row>
    <row r="67" spans="2:8" ht="15.75" hidden="1">
      <c r="B67" s="68" t="s">
        <v>60</v>
      </c>
      <c r="C67" s="25"/>
      <c r="D67" s="69">
        <v>28.66</v>
      </c>
      <c r="E67" s="25" t="s">
        <v>59</v>
      </c>
      <c r="F67" s="25"/>
      <c r="G67" s="69">
        <v>20.5</v>
      </c>
      <c r="H67" s="67" t="s">
        <v>59</v>
      </c>
    </row>
    <row r="68" spans="2:8" ht="15.75" hidden="1">
      <c r="B68" s="68" t="s">
        <v>61</v>
      </c>
      <c r="C68" s="25"/>
      <c r="D68" s="69">
        <v>26.59</v>
      </c>
      <c r="E68" s="25" t="s">
        <v>59</v>
      </c>
      <c r="F68" s="25"/>
      <c r="G68" s="69">
        <v>19.49</v>
      </c>
      <c r="H68" s="67" t="s">
        <v>59</v>
      </c>
    </row>
    <row r="69" spans="2:8" ht="15.75" hidden="1">
      <c r="B69" s="68" t="s">
        <v>62</v>
      </c>
      <c r="C69" s="25"/>
      <c r="D69" s="69">
        <v>24.95</v>
      </c>
      <c r="E69" s="25" t="s">
        <v>59</v>
      </c>
      <c r="F69" s="25"/>
      <c r="G69" s="69">
        <v>17.93</v>
      </c>
      <c r="H69" s="67" t="s">
        <v>59</v>
      </c>
    </row>
    <row r="70" spans="2:8" ht="15.75" hidden="1">
      <c r="B70" s="68" t="s">
        <v>29</v>
      </c>
      <c r="C70" s="25"/>
      <c r="D70" s="69">
        <v>20.84</v>
      </c>
      <c r="E70" s="25" t="s">
        <v>59</v>
      </c>
      <c r="F70" s="25"/>
      <c r="G70" s="69">
        <v>14.41</v>
      </c>
      <c r="H70" s="67" t="s">
        <v>59</v>
      </c>
    </row>
    <row r="71" spans="2:8" ht="15.75" hidden="1">
      <c r="B71" s="68" t="s">
        <v>63</v>
      </c>
      <c r="C71" s="25"/>
      <c r="D71" s="69">
        <v>18.87</v>
      </c>
      <c r="E71" s="25" t="s">
        <v>59</v>
      </c>
      <c r="F71" s="25"/>
      <c r="G71" s="69">
        <v>10.02</v>
      </c>
      <c r="H71" s="67" t="s">
        <v>59</v>
      </c>
    </row>
    <row r="72" spans="2:8" ht="15.75" hidden="1">
      <c r="B72" s="68" t="s">
        <v>64</v>
      </c>
      <c r="C72" s="25"/>
      <c r="D72" s="69">
        <v>23.24</v>
      </c>
      <c r="E72" s="25" t="s">
        <v>59</v>
      </c>
      <c r="F72" s="25"/>
      <c r="G72" s="69">
        <v>17.01</v>
      </c>
      <c r="H72" s="67" t="s">
        <v>59</v>
      </c>
    </row>
    <row r="73" spans="2:8" ht="15.75" hidden="1">
      <c r="B73" s="68" t="s">
        <v>65</v>
      </c>
      <c r="C73" s="25"/>
      <c r="D73" s="69">
        <v>27.21</v>
      </c>
      <c r="E73" s="25" t="s">
        <v>59</v>
      </c>
      <c r="F73" s="25"/>
      <c r="G73" s="69">
        <v>20.18</v>
      </c>
      <c r="H73" s="67" t="s">
        <v>59</v>
      </c>
    </row>
    <row r="74" spans="2:8" ht="15.75" hidden="1">
      <c r="B74" s="68" t="s">
        <v>66</v>
      </c>
      <c r="C74" s="25"/>
      <c r="D74" s="69">
        <v>28.09</v>
      </c>
      <c r="E74" s="25" t="s">
        <v>59</v>
      </c>
      <c r="F74" s="25"/>
      <c r="G74" s="69">
        <v>22.54</v>
      </c>
      <c r="H74" s="67" t="s">
        <v>59</v>
      </c>
    </row>
    <row r="75" spans="2:8" ht="15.75" hidden="1">
      <c r="B75" s="68" t="s">
        <v>67</v>
      </c>
      <c r="C75" s="25"/>
      <c r="D75" s="39">
        <v>29.7</v>
      </c>
      <c r="E75" s="25" t="s">
        <v>59</v>
      </c>
      <c r="F75" s="25"/>
      <c r="G75" s="69">
        <v>21.76</v>
      </c>
      <c r="H75" s="67" t="s">
        <v>59</v>
      </c>
    </row>
    <row r="76" spans="2:8" ht="15.75" hidden="1">
      <c r="B76" s="68" t="s">
        <v>68</v>
      </c>
      <c r="C76" s="25"/>
      <c r="D76" s="39">
        <v>31.68</v>
      </c>
      <c r="E76" s="25" t="s">
        <v>59</v>
      </c>
      <c r="F76" s="25"/>
      <c r="G76" s="69">
        <v>23.1</v>
      </c>
      <c r="H76" s="67" t="s">
        <v>59</v>
      </c>
    </row>
    <row r="77" spans="2:8" ht="15.75" hidden="1">
      <c r="B77" s="68" t="s">
        <v>69</v>
      </c>
      <c r="C77" s="25"/>
      <c r="D77" s="39">
        <v>33.06</v>
      </c>
      <c r="E77" s="25" t="s">
        <v>59</v>
      </c>
      <c r="F77" s="25"/>
      <c r="G77" s="69">
        <v>24.26</v>
      </c>
      <c r="H77" s="67" t="s">
        <v>59</v>
      </c>
    </row>
    <row r="78" spans="2:8" ht="15.75" hidden="1">
      <c r="B78" s="70"/>
      <c r="C78" s="71"/>
      <c r="D78" s="71"/>
      <c r="E78" s="71"/>
      <c r="F78" s="71"/>
      <c r="G78" s="71"/>
      <c r="H78" s="72"/>
    </row>
    <row r="79" ht="15.75" hidden="1"/>
    <row r="80" spans="2:6" ht="15.75" hidden="1">
      <c r="B80" s="63"/>
      <c r="C80" s="64"/>
      <c r="D80" s="64"/>
      <c r="E80" s="64"/>
      <c r="F80" s="65"/>
    </row>
    <row r="81" spans="2:6" ht="15.75" hidden="1">
      <c r="B81" s="66"/>
      <c r="C81" s="55" t="s">
        <v>70</v>
      </c>
      <c r="D81" s="25"/>
      <c r="E81" s="25"/>
      <c r="F81" s="67"/>
    </row>
    <row r="82" spans="2:6" ht="15.75" hidden="1">
      <c r="B82" s="68" t="s">
        <v>56</v>
      </c>
      <c r="C82" s="25"/>
      <c r="D82" s="39" t="s">
        <v>57</v>
      </c>
      <c r="E82" s="25"/>
      <c r="F82" s="67"/>
    </row>
    <row r="83" spans="2:6" ht="15.75" hidden="1">
      <c r="B83" s="66"/>
      <c r="C83" s="25"/>
      <c r="D83" s="25"/>
      <c r="E83" s="25"/>
      <c r="F83" s="67"/>
    </row>
    <row r="84" spans="2:6" ht="15.75" hidden="1">
      <c r="B84" s="68" t="s">
        <v>58</v>
      </c>
      <c r="C84" s="25"/>
      <c r="D84" s="39">
        <v>1.85</v>
      </c>
      <c r="E84" s="25" t="s">
        <v>71</v>
      </c>
      <c r="F84" s="67"/>
    </row>
    <row r="85" spans="2:6" ht="15.75" hidden="1">
      <c r="B85" s="68" t="s">
        <v>60</v>
      </c>
      <c r="C85" s="25"/>
      <c r="D85" s="39">
        <v>1.88</v>
      </c>
      <c r="E85" s="25" t="s">
        <v>71</v>
      </c>
      <c r="F85" s="67"/>
    </row>
    <row r="86" spans="2:6" ht="15.75" hidden="1">
      <c r="B86" s="68" t="s">
        <v>61</v>
      </c>
      <c r="C86" s="25"/>
      <c r="D86" s="39">
        <v>1.75</v>
      </c>
      <c r="E86" s="25" t="s">
        <v>71</v>
      </c>
      <c r="F86" s="67"/>
    </row>
    <row r="87" spans="2:6" ht="15.75" hidden="1">
      <c r="B87" s="68" t="s">
        <v>62</v>
      </c>
      <c r="C87" s="25"/>
      <c r="D87" s="39">
        <v>1.64</v>
      </c>
      <c r="E87" s="25" t="s">
        <v>71</v>
      </c>
      <c r="F87" s="67"/>
    </row>
    <row r="88" spans="2:6" ht="15.75" hidden="1">
      <c r="B88" s="68" t="s">
        <v>29</v>
      </c>
      <c r="C88" s="25"/>
      <c r="D88" s="39">
        <v>1.36</v>
      </c>
      <c r="E88" s="25" t="s">
        <v>71</v>
      </c>
      <c r="F88" s="67"/>
    </row>
    <row r="89" spans="2:6" ht="15.75" hidden="1">
      <c r="B89" s="68" t="s">
        <v>63</v>
      </c>
      <c r="C89" s="25"/>
      <c r="D89" s="39">
        <v>1.25</v>
      </c>
      <c r="E89" s="25" t="s">
        <v>71</v>
      </c>
      <c r="F89" s="67"/>
    </row>
    <row r="90" spans="2:6" ht="15.75" hidden="1">
      <c r="B90" s="68" t="s">
        <v>64</v>
      </c>
      <c r="C90" s="25"/>
      <c r="D90" s="39">
        <v>1.53</v>
      </c>
      <c r="E90" s="25" t="s">
        <v>71</v>
      </c>
      <c r="F90" s="67"/>
    </row>
    <row r="91" spans="2:6" ht="15.75" hidden="1">
      <c r="B91" s="68" t="s">
        <v>65</v>
      </c>
      <c r="C91" s="25"/>
      <c r="D91" s="39">
        <v>1.79</v>
      </c>
      <c r="E91" s="25" t="s">
        <v>71</v>
      </c>
      <c r="F91" s="67"/>
    </row>
    <row r="92" spans="2:6" ht="15.75" hidden="1">
      <c r="B92" s="68" t="s">
        <v>66</v>
      </c>
      <c r="C92" s="25"/>
      <c r="D92" s="39">
        <v>1.85</v>
      </c>
      <c r="E92" s="25" t="s">
        <v>71</v>
      </c>
      <c r="F92" s="67"/>
    </row>
    <row r="93" spans="2:6" ht="15.75" hidden="1">
      <c r="B93" s="68" t="s">
        <v>67</v>
      </c>
      <c r="C93" s="25"/>
      <c r="D93" s="39">
        <v>1.94</v>
      </c>
      <c r="E93" s="25" t="s">
        <v>71</v>
      </c>
      <c r="F93" s="67"/>
    </row>
    <row r="94" spans="2:6" ht="15.75" hidden="1">
      <c r="B94" s="68" t="s">
        <v>68</v>
      </c>
      <c r="C94" s="25"/>
      <c r="D94" s="39">
        <v>2.08</v>
      </c>
      <c r="E94" s="25" t="s">
        <v>71</v>
      </c>
      <c r="F94" s="67"/>
    </row>
    <row r="95" spans="2:6" ht="15.75" hidden="1">
      <c r="B95" s="68" t="s">
        <v>69</v>
      </c>
      <c r="C95" s="25"/>
      <c r="D95" s="39">
        <v>2.18</v>
      </c>
      <c r="E95" s="25" t="s">
        <v>71</v>
      </c>
      <c r="F95" s="67"/>
    </row>
    <row r="96" spans="2:6" ht="15.75" hidden="1">
      <c r="B96" s="70"/>
      <c r="C96" s="71"/>
      <c r="D96" s="71"/>
      <c r="E96" s="71"/>
      <c r="F96" s="72"/>
    </row>
    <row r="97" ht="15.75" hidden="1"/>
    <row r="98" ht="15.75" hidden="1"/>
    <row r="102" spans="3:26" ht="15.75"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</row>
    <row r="104" spans="3:26" ht="15.75"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</row>
    <row r="105" spans="3:26" ht="15.75"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</row>
    <row r="106" spans="3:26" ht="15.75"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</row>
    <row r="107" spans="3:26" ht="15.75"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</row>
    <row r="108" spans="3:26" ht="15.75"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</row>
    <row r="109" spans="3:26" ht="15.75"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</row>
    <row r="110" spans="3:26" ht="15.75"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</row>
  </sheetData>
  <mergeCells count="12">
    <mergeCell ref="C102:D102"/>
    <mergeCell ref="E102:F102"/>
    <mergeCell ref="G102:H102"/>
    <mergeCell ref="I102:J102"/>
    <mergeCell ref="K102:L102"/>
    <mergeCell ref="M102:N102"/>
    <mergeCell ref="O102:P102"/>
    <mergeCell ref="Q102:R102"/>
    <mergeCell ref="S102:T102"/>
    <mergeCell ref="U102:V102"/>
    <mergeCell ref="W102:X102"/>
    <mergeCell ref="Y102:Z102"/>
  </mergeCells>
  <printOptions horizontalCentered="1"/>
  <pageMargins left="0.5" right="0.5" top="1" bottom="1" header="0.5" footer="0.5"/>
  <pageSetup fitToHeight="1" fitToWidth="1" horizontalDpi="600" verticalDpi="600" orientation="landscape" paperSize="5" scale="76" r:id="rId1"/>
  <headerFooter alignWithMargins="0">
    <oddFooter>&amp;L&amp;Z&amp;F&amp;A&amp;R&amp;D&amp;T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2:AC110"/>
  <sheetViews>
    <sheetView zoomScale="60" zoomScaleNormal="60" workbookViewId="0" topLeftCell="A1">
      <selection activeCell="J55" sqref="J55"/>
    </sheetView>
  </sheetViews>
  <sheetFormatPr defaultColWidth="9.00390625" defaultRowHeight="15.75"/>
  <cols>
    <col min="1" max="1" width="3.375" style="0" customWidth="1"/>
    <col min="2" max="2" width="22.625" style="0" customWidth="1"/>
    <col min="3" max="3" width="14.375" style="0" customWidth="1"/>
    <col min="4" max="14" width="10.625" style="0" bestFit="1" customWidth="1"/>
    <col min="15" max="15" width="9.875" style="0" customWidth="1"/>
    <col min="16" max="17" width="12.125" style="0" customWidth="1"/>
    <col min="18" max="18" width="8.75390625" style="0" customWidth="1"/>
    <col min="19" max="19" width="11.875" style="0" customWidth="1"/>
    <col min="21" max="21" width="14.25390625" style="0" customWidth="1"/>
  </cols>
  <sheetData>
    <row r="2" ht="15.75">
      <c r="G2" s="1" t="s">
        <v>84</v>
      </c>
    </row>
    <row r="3" ht="15.75">
      <c r="G3" s="1" t="s">
        <v>1</v>
      </c>
    </row>
    <row r="4" ht="15.75">
      <c r="G4" s="1" t="s">
        <v>2</v>
      </c>
    </row>
    <row r="5" ht="15.75">
      <c r="G5" s="1"/>
    </row>
    <row r="6" ht="15.75">
      <c r="G6" s="1"/>
    </row>
    <row r="9" spans="1:15" ht="15.75">
      <c r="A9" s="101" t="s">
        <v>83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3"/>
    </row>
    <row r="10" spans="1:15" ht="15.75">
      <c r="A10" s="3"/>
      <c r="B10" s="3"/>
      <c r="C10" s="4" t="s">
        <v>4</v>
      </c>
      <c r="D10" s="4" t="s">
        <v>5</v>
      </c>
      <c r="E10" s="4" t="s">
        <v>6</v>
      </c>
      <c r="F10" s="4" t="s">
        <v>7</v>
      </c>
      <c r="G10" s="4" t="s">
        <v>8</v>
      </c>
      <c r="H10" s="4" t="s">
        <v>9</v>
      </c>
      <c r="I10" s="4" t="s">
        <v>10</v>
      </c>
      <c r="J10" s="4" t="s">
        <v>11</v>
      </c>
      <c r="K10" s="4" t="s">
        <v>12</v>
      </c>
      <c r="L10" s="4" t="s">
        <v>13</v>
      </c>
      <c r="M10" s="4" t="s">
        <v>14</v>
      </c>
      <c r="N10" s="4" t="s">
        <v>15</v>
      </c>
      <c r="O10" s="3"/>
    </row>
    <row r="11" spans="1:15" ht="15.75">
      <c r="A11" s="2" t="s">
        <v>16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3"/>
    </row>
    <row r="12" spans="1:15" ht="15.75">
      <c r="A12" s="3"/>
      <c r="B12" s="5" t="s">
        <v>17</v>
      </c>
      <c r="C12" s="6">
        <v>53.33715999999999</v>
      </c>
      <c r="D12" s="6">
        <v>63.028016666666666</v>
      </c>
      <c r="E12" s="6">
        <v>66.12769666666667</v>
      </c>
      <c r="F12" s="6">
        <v>59.13241333333334</v>
      </c>
      <c r="G12" s="6">
        <v>59.2656</v>
      </c>
      <c r="H12" s="6">
        <v>56.84925666666667</v>
      </c>
      <c r="I12" s="6">
        <v>47.15922666666666</v>
      </c>
      <c r="J12" s="6">
        <v>41.76357</v>
      </c>
      <c r="K12" s="6">
        <v>41.17410666666667</v>
      </c>
      <c r="L12" s="6">
        <v>49.50588666666666</v>
      </c>
      <c r="M12" s="6">
        <v>54.62821666666667</v>
      </c>
      <c r="N12" s="6">
        <v>56.825649999999996</v>
      </c>
      <c r="O12" s="3"/>
    </row>
    <row r="13" spans="1:29" ht="15.75">
      <c r="A13" s="3"/>
      <c r="B13" s="5" t="s">
        <v>18</v>
      </c>
      <c r="C13" s="6">
        <v>46.077116666666676</v>
      </c>
      <c r="D13" s="6">
        <v>52.00738666666666</v>
      </c>
      <c r="E13" s="6">
        <v>54.794826666666665</v>
      </c>
      <c r="F13" s="6">
        <v>50.006236666666666</v>
      </c>
      <c r="G13" s="6">
        <v>52.38924333333333</v>
      </c>
      <c r="H13" s="6">
        <v>50.21149333333333</v>
      </c>
      <c r="I13" s="6">
        <v>40.56243333333333</v>
      </c>
      <c r="J13" s="6">
        <v>35.55124333333333</v>
      </c>
      <c r="K13" s="6">
        <v>31.26843</v>
      </c>
      <c r="L13" s="6">
        <v>41.066426666666665</v>
      </c>
      <c r="M13" s="6">
        <v>46.87419</v>
      </c>
      <c r="N13" s="6">
        <v>50.776513333333334</v>
      </c>
      <c r="O13" s="3"/>
      <c r="P13" s="7"/>
      <c r="Q13" s="7"/>
      <c r="R13" s="7"/>
      <c r="S13" s="8"/>
      <c r="T13" s="8"/>
      <c r="U13" s="7"/>
      <c r="V13" s="7"/>
      <c r="W13" s="7"/>
      <c r="X13" s="7"/>
      <c r="Y13" s="8"/>
      <c r="Z13" s="8"/>
      <c r="AA13" s="7"/>
      <c r="AB13" s="9"/>
      <c r="AC13" s="10"/>
    </row>
    <row r="14" spans="1:29" ht="15.75">
      <c r="A14" s="11" t="s">
        <v>19</v>
      </c>
      <c r="B14" s="12"/>
      <c r="C14" s="6">
        <v>10</v>
      </c>
      <c r="D14" s="6">
        <v>10</v>
      </c>
      <c r="E14" s="6">
        <v>10</v>
      </c>
      <c r="F14" s="6">
        <v>10</v>
      </c>
      <c r="G14" s="6">
        <v>10</v>
      </c>
      <c r="H14" s="6">
        <v>10</v>
      </c>
      <c r="I14" s="6">
        <v>10</v>
      </c>
      <c r="J14" s="6">
        <v>10</v>
      </c>
      <c r="K14" s="6">
        <v>10</v>
      </c>
      <c r="L14" s="6">
        <v>10</v>
      </c>
      <c r="M14" s="6">
        <v>10</v>
      </c>
      <c r="N14" s="6">
        <v>10</v>
      </c>
      <c r="O14" s="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4"/>
    </row>
    <row r="15" spans="1:29" ht="15.75">
      <c r="A15" s="3"/>
      <c r="B15" s="3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 t="s">
        <v>20</v>
      </c>
      <c r="O15" s="15"/>
      <c r="P15" s="17">
        <v>0.47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9"/>
    </row>
    <row r="16" spans="2:29" ht="15.75">
      <c r="B16" s="1" t="s">
        <v>21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2:29" ht="15.75">
      <c r="B17" s="20"/>
      <c r="C17" s="21" t="s">
        <v>22</v>
      </c>
      <c r="D17" s="21" t="s">
        <v>23</v>
      </c>
      <c r="E17" s="21" t="s">
        <v>24</v>
      </c>
      <c r="F17" s="21" t="s">
        <v>25</v>
      </c>
      <c r="G17" s="21" t="s">
        <v>26</v>
      </c>
      <c r="H17" s="21" t="s">
        <v>27</v>
      </c>
      <c r="I17" s="21" t="s">
        <v>28</v>
      </c>
      <c r="J17" s="21" t="s">
        <v>29</v>
      </c>
      <c r="K17" s="21" t="s">
        <v>30</v>
      </c>
      <c r="L17" s="21" t="s">
        <v>31</v>
      </c>
      <c r="M17" s="21" t="s">
        <v>32</v>
      </c>
      <c r="N17" s="21" t="s">
        <v>33</v>
      </c>
      <c r="P17" s="19" t="s">
        <v>34</v>
      </c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2:29" ht="15.75">
      <c r="B18" s="22" t="s">
        <v>17</v>
      </c>
      <c r="C18" s="23">
        <v>6793.4352375949475</v>
      </c>
      <c r="D18" s="23">
        <v>7448.4745254995505</v>
      </c>
      <c r="E18" s="23">
        <v>8526.73689949036</v>
      </c>
      <c r="F18" s="23">
        <v>8701.159224391877</v>
      </c>
      <c r="G18" s="23">
        <v>7576.073445294636</v>
      </c>
      <c r="H18" s="23">
        <v>7638.089768933465</v>
      </c>
      <c r="I18" s="23">
        <v>6833.633394986295</v>
      </c>
      <c r="J18" s="23">
        <v>6547.602719916144</v>
      </c>
      <c r="K18" s="23">
        <v>6333.362714757486</v>
      </c>
      <c r="L18" s="23">
        <v>6681.626291986031</v>
      </c>
      <c r="M18" s="23">
        <v>6782.411158814801</v>
      </c>
      <c r="N18" s="23">
        <v>6434.51168993461</v>
      </c>
      <c r="P18" s="24">
        <v>141855.90015754566</v>
      </c>
      <c r="Q18" s="19"/>
      <c r="R18" s="19">
        <f>SUM(C18:N18)</f>
        <v>86297.11707160022</v>
      </c>
      <c r="S18" s="19">
        <f>R18*1000</f>
        <v>86297117.07160023</v>
      </c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2:29" ht="15.75">
      <c r="B19" s="22" t="s">
        <v>18</v>
      </c>
      <c r="C19" s="23">
        <v>4283.14558287586</v>
      </c>
      <c r="D19" s="23">
        <v>4826.493037155003</v>
      </c>
      <c r="E19" s="23">
        <v>5454.170752670219</v>
      </c>
      <c r="F19" s="23">
        <v>5483.540342071802</v>
      </c>
      <c r="G19" s="23">
        <v>4981.081722272107</v>
      </c>
      <c r="H19" s="23">
        <v>4978.495148384125</v>
      </c>
      <c r="I19" s="23">
        <v>4395.212601798055</v>
      </c>
      <c r="J19" s="23">
        <v>4266.855073543555</v>
      </c>
      <c r="K19" s="23">
        <v>4074.0552245035287</v>
      </c>
      <c r="L19" s="23">
        <v>4324.715174301503</v>
      </c>
      <c r="M19" s="23">
        <v>4353.39007830506</v>
      </c>
      <c r="N19" s="23">
        <v>4137.628348064615</v>
      </c>
      <c r="P19" s="25"/>
      <c r="Q19" s="25"/>
      <c r="R19" s="19">
        <f>SUM(C19:N19)</f>
        <v>55558.78308594545</v>
      </c>
      <c r="S19" s="19">
        <f>R19*1000</f>
        <v>55558783.08594545</v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</row>
    <row r="20" spans="2:14" ht="15.75">
      <c r="B20" s="22" t="s">
        <v>35</v>
      </c>
      <c r="C20" s="23">
        <v>19454.699</v>
      </c>
      <c r="D20" s="23">
        <v>21274.438</v>
      </c>
      <c r="E20" s="23">
        <v>22744.985</v>
      </c>
      <c r="F20" s="23">
        <v>23894.918</v>
      </c>
      <c r="G20" s="23">
        <v>23343.156</v>
      </c>
      <c r="H20" s="23">
        <v>20993.776</v>
      </c>
      <c r="I20" s="23">
        <v>18819.37</v>
      </c>
      <c r="J20" s="23">
        <v>16647.212</v>
      </c>
      <c r="K20" s="23">
        <v>16177.202000000001</v>
      </c>
      <c r="L20" s="23">
        <v>16928.855</v>
      </c>
      <c r="M20" s="23">
        <v>16805.812</v>
      </c>
      <c r="N20" s="23">
        <v>16613.624</v>
      </c>
    </row>
    <row r="21" spans="2:16" ht="15.75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16" t="s">
        <v>36</v>
      </c>
      <c r="P21" s="26">
        <v>97249272.7</v>
      </c>
    </row>
    <row r="22" spans="21:23" ht="15.75">
      <c r="U22" s="25"/>
      <c r="V22" s="25"/>
      <c r="W22" s="25"/>
    </row>
    <row r="23" spans="2:23" ht="15.75">
      <c r="B23" s="1" t="s">
        <v>37</v>
      </c>
      <c r="P23" s="1" t="s">
        <v>38</v>
      </c>
      <c r="Q23" s="1" t="s">
        <v>39</v>
      </c>
      <c r="R23" s="1" t="s">
        <v>40</v>
      </c>
      <c r="U23" s="25"/>
      <c r="V23" s="25"/>
      <c r="W23" s="25"/>
    </row>
    <row r="24" spans="3:23" ht="15.75">
      <c r="C24" s="21" t="s">
        <v>22</v>
      </c>
      <c r="D24" s="21" t="s">
        <v>23</v>
      </c>
      <c r="E24" s="21" t="s">
        <v>24</v>
      </c>
      <c r="F24" s="21" t="s">
        <v>25</v>
      </c>
      <c r="G24" s="21" t="s">
        <v>26</v>
      </c>
      <c r="H24" s="21" t="s">
        <v>27</v>
      </c>
      <c r="I24" s="21" t="s">
        <v>28</v>
      </c>
      <c r="J24" s="21" t="s">
        <v>29</v>
      </c>
      <c r="K24" s="21" t="s">
        <v>30</v>
      </c>
      <c r="L24" s="21" t="s">
        <v>31</v>
      </c>
      <c r="M24" s="21" t="s">
        <v>32</v>
      </c>
      <c r="N24" s="21" t="s">
        <v>33</v>
      </c>
      <c r="P24" s="1" t="s">
        <v>41</v>
      </c>
      <c r="Q24" s="1" t="s">
        <v>42</v>
      </c>
      <c r="R24" s="1" t="s">
        <v>43</v>
      </c>
      <c r="U24" s="25"/>
      <c r="V24" s="25"/>
      <c r="W24" s="25"/>
    </row>
    <row r="25" spans="2:23" ht="15.75">
      <c r="B25" s="22" t="s">
        <v>17</v>
      </c>
      <c r="C25" s="27">
        <f>(C12)*C18</f>
        <v>362342.5422172397</v>
      </c>
      <c r="D25" s="27">
        <f aca="true" t="shared" si="0" ref="D25:N25">(D12)*D18</f>
        <v>469462.57653442776</v>
      </c>
      <c r="E25" s="27">
        <f t="shared" si="0"/>
        <v>563853.4712459724</v>
      </c>
      <c r="F25" s="27">
        <f t="shared" si="0"/>
        <v>514520.5437358866</v>
      </c>
      <c r="G25" s="27">
        <f t="shared" si="0"/>
        <v>449000.53837945376</v>
      </c>
      <c r="H25" s="27">
        <f t="shared" si="0"/>
        <v>434219.72571713926</v>
      </c>
      <c r="I25" s="27">
        <f t="shared" si="0"/>
        <v>322268.8662310615</v>
      </c>
      <c r="J25" s="27">
        <f t="shared" si="0"/>
        <v>273451.2645254083</v>
      </c>
      <c r="K25" s="27">
        <f t="shared" si="0"/>
        <v>260770.5519761143</v>
      </c>
      <c r="L25" s="27">
        <f t="shared" si="0"/>
        <v>330779.83396008064</v>
      </c>
      <c r="M25" s="27">
        <f t="shared" si="0"/>
        <v>370511.0263061527</v>
      </c>
      <c r="N25" s="27">
        <f t="shared" si="0"/>
        <v>365645.30921313266</v>
      </c>
      <c r="P25" s="28">
        <f>SUM(C25:N26)</f>
        <v>7298317.278831669</v>
      </c>
      <c r="Q25" s="30">
        <f>R25*P25</f>
        <v>2922577.904418476</v>
      </c>
      <c r="R25" s="29">
        <f>R29</f>
        <v>0.40044544417043054</v>
      </c>
      <c r="U25" s="30"/>
      <c r="V25" s="109"/>
      <c r="W25" s="25"/>
    </row>
    <row r="26" spans="2:23" ht="15.75">
      <c r="B26" s="22" t="s">
        <v>18</v>
      </c>
      <c r="C26" s="27">
        <f>(C13)*C19</f>
        <v>197354.99872248905</v>
      </c>
      <c r="D26" s="27">
        <f aca="true" t="shared" si="1" ref="D26:N26">(D13)*D19</f>
        <v>251013.28962729455</v>
      </c>
      <c r="E26" s="27">
        <f t="shared" si="1"/>
        <v>298860.34100296756</v>
      </c>
      <c r="F26" s="27">
        <f t="shared" si="1"/>
        <v>274211.21611685684</v>
      </c>
      <c r="G26" s="27">
        <f t="shared" si="1"/>
        <v>260955.1024113325</v>
      </c>
      <c r="H26" s="27">
        <f t="shared" si="1"/>
        <v>249977.67595312183</v>
      </c>
      <c r="I26" s="27">
        <f t="shared" si="1"/>
        <v>178280.51814626015</v>
      </c>
      <c r="J26" s="27">
        <f t="shared" si="1"/>
        <v>151692.0029876148</v>
      </c>
      <c r="K26" s="27">
        <f t="shared" si="1"/>
        <v>127389.31060352287</v>
      </c>
      <c r="L26" s="27">
        <f t="shared" si="1"/>
        <v>177600.5985596732</v>
      </c>
      <c r="M26" s="27">
        <f t="shared" si="1"/>
        <v>204061.63367458628</v>
      </c>
      <c r="N26" s="27">
        <f t="shared" si="1"/>
        <v>210094.34098388092</v>
      </c>
      <c r="U26" s="25"/>
      <c r="V26" s="25"/>
      <c r="W26" s="25"/>
    </row>
    <row r="27" spans="2:23" ht="15.75">
      <c r="B27" s="22" t="s">
        <v>35</v>
      </c>
      <c r="C27" s="27">
        <f aca="true" t="shared" si="2" ref="C27:N27">C14*C20</f>
        <v>194546.99</v>
      </c>
      <c r="D27" s="27">
        <f t="shared" si="2"/>
        <v>212744.37999999998</v>
      </c>
      <c r="E27" s="27">
        <f t="shared" si="2"/>
        <v>227449.85</v>
      </c>
      <c r="F27" s="27">
        <f t="shared" si="2"/>
        <v>238949.18000000002</v>
      </c>
      <c r="G27" s="27">
        <f t="shared" si="2"/>
        <v>233431.56</v>
      </c>
      <c r="H27" s="27">
        <f t="shared" si="2"/>
        <v>209937.76</v>
      </c>
      <c r="I27" s="27">
        <f t="shared" si="2"/>
        <v>188193.69999999998</v>
      </c>
      <c r="J27" s="27">
        <f t="shared" si="2"/>
        <v>166472.12</v>
      </c>
      <c r="K27" s="27">
        <f t="shared" si="2"/>
        <v>161772.02000000002</v>
      </c>
      <c r="L27" s="27">
        <f t="shared" si="2"/>
        <v>169288.55</v>
      </c>
      <c r="M27" s="27">
        <f t="shared" si="2"/>
        <v>168058.12000000002</v>
      </c>
      <c r="N27" s="27">
        <f t="shared" si="2"/>
        <v>166136.24</v>
      </c>
      <c r="P27" s="30">
        <f>SUM(C27:N27)</f>
        <v>2336980.4699999997</v>
      </c>
      <c r="Q27" s="30">
        <f>P27</f>
        <v>2336980.4699999997</v>
      </c>
      <c r="R27" s="29">
        <f>R29</f>
        <v>0.40044544417043054</v>
      </c>
      <c r="S27">
        <f>S28/P25</f>
        <v>0.20470837656843655</v>
      </c>
      <c r="U27" s="25"/>
      <c r="V27" s="25"/>
      <c r="W27" s="25"/>
    </row>
    <row r="28" spans="2:23" ht="15.75">
      <c r="B28" s="22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31" t="s">
        <v>44</v>
      </c>
      <c r="P28" s="32">
        <f>P15*P21/1000</f>
        <v>45707.158169</v>
      </c>
      <c r="Q28" s="32">
        <f>P28</f>
        <v>45707.158169</v>
      </c>
      <c r="R28" s="29">
        <f>R29</f>
        <v>0.40044544417043054</v>
      </c>
      <c r="S28" s="28">
        <f>Q31-Q27-Q28</f>
        <v>1494026.6818310004</v>
      </c>
      <c r="U28" s="25"/>
      <c r="V28" s="25"/>
      <c r="W28" s="25"/>
    </row>
    <row r="29" spans="16:23" ht="15.75">
      <c r="P29" s="28">
        <f>SUM(P25:P28)</f>
        <v>9681004.907000668</v>
      </c>
      <c r="Q29" s="28">
        <f>SUM(Q25:Q28)</f>
        <v>5305265.532587476</v>
      </c>
      <c r="R29" s="29">
        <f>Q31/P29</f>
        <v>0.40044544417043054</v>
      </c>
      <c r="U29" s="25"/>
      <c r="V29" s="25"/>
      <c r="W29" s="25"/>
    </row>
    <row r="30" spans="16:23" ht="15.75">
      <c r="P30" s="28"/>
      <c r="Q30" s="28"/>
      <c r="U30" s="25"/>
      <c r="V30" s="25"/>
      <c r="W30" s="25"/>
    </row>
    <row r="31" spans="17:23" ht="15.75">
      <c r="Q31" s="28">
        <f>ROUND(3876714.30971604,2)</f>
        <v>3876714.31</v>
      </c>
      <c r="R31" t="s">
        <v>45</v>
      </c>
      <c r="U31" s="25"/>
      <c r="V31" s="25"/>
      <c r="W31" s="25"/>
    </row>
    <row r="32" ht="16.5" thickBot="1"/>
    <row r="33" spans="2:17" ht="18.75">
      <c r="B33" s="98" t="s">
        <v>85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7"/>
      <c r="P33" s="28"/>
      <c r="Q33" s="28"/>
    </row>
    <row r="34" spans="2:17" ht="15.75">
      <c r="B34" s="90" t="s">
        <v>46</v>
      </c>
      <c r="C34" s="91" t="s">
        <v>22</v>
      </c>
      <c r="D34" s="91" t="s">
        <v>23</v>
      </c>
      <c r="E34" s="91" t="s">
        <v>24</v>
      </c>
      <c r="F34" s="91" t="s">
        <v>25</v>
      </c>
      <c r="G34" s="91" t="s">
        <v>26</v>
      </c>
      <c r="H34" s="91" t="s">
        <v>27</v>
      </c>
      <c r="I34" s="91" t="s">
        <v>28</v>
      </c>
      <c r="J34" s="91" t="s">
        <v>29</v>
      </c>
      <c r="K34" s="91" t="s">
        <v>30</v>
      </c>
      <c r="L34" s="91" t="s">
        <v>31</v>
      </c>
      <c r="M34" s="91" t="s">
        <v>32</v>
      </c>
      <c r="N34" s="91" t="s">
        <v>33</v>
      </c>
      <c r="O34" s="81"/>
      <c r="Q34" s="39"/>
    </row>
    <row r="35" spans="2:17" ht="15.75">
      <c r="B35" s="92" t="s">
        <v>17</v>
      </c>
      <c r="C35" s="93">
        <f>C12*$S$27</f>
        <v>10.918563434370949</v>
      </c>
      <c r="D35" s="93">
        <f aca="true" t="shared" si="3" ref="D35:N35">D12*$S$27</f>
        <v>12.902362970161695</v>
      </c>
      <c r="E35" s="93">
        <f t="shared" si="3"/>
        <v>13.536893430843346</v>
      </c>
      <c r="F35" s="93">
        <f t="shared" si="3"/>
        <v>12.104900336040439</v>
      </c>
      <c r="G35" s="93">
        <f t="shared" si="3"/>
        <v>12.132164762354332</v>
      </c>
      <c r="H35" s="93">
        <f t="shared" si="3"/>
        <v>11.637519041355702</v>
      </c>
      <c r="I35" s="93">
        <f t="shared" si="3"/>
        <v>9.653888731156254</v>
      </c>
      <c r="J35" s="93">
        <f t="shared" si="3"/>
        <v>8.54935261440226</v>
      </c>
      <c r="K35" s="93">
        <f t="shared" si="3"/>
        <v>8.428684532388974</v>
      </c>
      <c r="L35" s="93">
        <f t="shared" si="3"/>
        <v>10.13426969011434</v>
      </c>
      <c r="M35" s="93">
        <f t="shared" si="3"/>
        <v>11.182853548662141</v>
      </c>
      <c r="N35" s="93">
        <f t="shared" si="3"/>
        <v>11.632686558946176</v>
      </c>
      <c r="O35" s="81"/>
      <c r="Q35" s="39"/>
    </row>
    <row r="36" spans="2:17" ht="15.75">
      <c r="B36" s="92" t="s">
        <v>18</v>
      </c>
      <c r="C36" s="93">
        <f>C13*$S$27</f>
        <v>9.432371749787785</v>
      </c>
      <c r="D36" s="93">
        <f aca="true" t="shared" si="4" ref="D36:N36">D13*$S$27</f>
        <v>10.646347694100285</v>
      </c>
      <c r="E36" s="93">
        <f t="shared" si="4"/>
        <v>11.21696001128221</v>
      </c>
      <c r="F36" s="93">
        <f t="shared" si="4"/>
        <v>10.23669552633036</v>
      </c>
      <c r="G36" s="93">
        <f t="shared" si="4"/>
        <v>10.724516952415454</v>
      </c>
      <c r="H36" s="93">
        <f t="shared" si="4"/>
        <v>10.27871328534354</v>
      </c>
      <c r="I36" s="93">
        <f t="shared" si="4"/>
        <v>8.303469877332102</v>
      </c>
      <c r="J36" s="93">
        <f t="shared" si="4"/>
        <v>7.277637307756119</v>
      </c>
      <c r="K36" s="93">
        <f t="shared" si="4"/>
        <v>6.400909543143798</v>
      </c>
      <c r="L36" s="93">
        <f t="shared" si="4"/>
        <v>8.406641534400084</v>
      </c>
      <c r="M36" s="93">
        <f t="shared" si="4"/>
        <v>9.595539337860442</v>
      </c>
      <c r="N36" s="93">
        <f t="shared" si="4"/>
        <v>10.394377612272239</v>
      </c>
      <c r="O36" s="81"/>
      <c r="Q36" s="39"/>
    </row>
    <row r="37" spans="2:17" ht="15.75">
      <c r="B37" s="92" t="s">
        <v>35</v>
      </c>
      <c r="C37" s="93">
        <f>C14</f>
        <v>10</v>
      </c>
      <c r="D37" s="93">
        <f aca="true" t="shared" si="5" ref="D37:N37">D14</f>
        <v>10</v>
      </c>
      <c r="E37" s="93">
        <f t="shared" si="5"/>
        <v>10</v>
      </c>
      <c r="F37" s="93">
        <f t="shared" si="5"/>
        <v>10</v>
      </c>
      <c r="G37" s="93">
        <f t="shared" si="5"/>
        <v>10</v>
      </c>
      <c r="H37" s="93">
        <f t="shared" si="5"/>
        <v>10</v>
      </c>
      <c r="I37" s="93">
        <f t="shared" si="5"/>
        <v>10</v>
      </c>
      <c r="J37" s="93">
        <f t="shared" si="5"/>
        <v>10</v>
      </c>
      <c r="K37" s="93">
        <f t="shared" si="5"/>
        <v>10</v>
      </c>
      <c r="L37" s="93">
        <f t="shared" si="5"/>
        <v>10</v>
      </c>
      <c r="M37" s="93">
        <f t="shared" si="5"/>
        <v>10</v>
      </c>
      <c r="N37" s="93">
        <f t="shared" si="5"/>
        <v>10</v>
      </c>
      <c r="O37" s="81"/>
      <c r="Q37" s="42"/>
    </row>
    <row r="38" spans="2:17" ht="16.5" thickBot="1">
      <c r="B38" s="94"/>
      <c r="C38" s="95" t="e">
        <f>C37*1000/#REF!</f>
        <v>#REF!</v>
      </c>
      <c r="D38" s="95"/>
      <c r="E38" s="95"/>
      <c r="F38" s="95"/>
      <c r="G38" s="95"/>
      <c r="H38" s="95"/>
      <c r="I38" s="95"/>
      <c r="J38" s="95"/>
      <c r="K38" s="95"/>
      <c r="L38" s="95"/>
      <c r="M38" s="96" t="s">
        <v>20</v>
      </c>
      <c r="N38" s="97">
        <f>P15</f>
        <v>0.47</v>
      </c>
      <c r="O38" s="89"/>
      <c r="Q38" s="42"/>
    </row>
    <row r="39" spans="2:17" ht="15.75">
      <c r="B39" s="22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Q39" s="42"/>
    </row>
    <row r="40" spans="2:17" ht="15.75">
      <c r="B40" s="22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Q40" s="42"/>
    </row>
    <row r="41" spans="2:17" ht="15.75">
      <c r="B41" s="22" t="s">
        <v>47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Q41" s="42"/>
    </row>
    <row r="42" spans="2:17" ht="15.75">
      <c r="B42" s="22"/>
      <c r="C42" s="21" t="s">
        <v>22</v>
      </c>
      <c r="D42" s="21" t="s">
        <v>23</v>
      </c>
      <c r="E42" s="21" t="s">
        <v>24</v>
      </c>
      <c r="F42" s="21" t="s">
        <v>25</v>
      </c>
      <c r="G42" s="21" t="s">
        <v>26</v>
      </c>
      <c r="H42" s="21" t="s">
        <v>27</v>
      </c>
      <c r="I42" s="21" t="s">
        <v>28</v>
      </c>
      <c r="J42" s="21" t="s">
        <v>29</v>
      </c>
      <c r="K42" s="21" t="s">
        <v>30</v>
      </c>
      <c r="L42" s="21" t="s">
        <v>31</v>
      </c>
      <c r="M42" s="21" t="s">
        <v>32</v>
      </c>
      <c r="N42" s="21" t="s">
        <v>33</v>
      </c>
      <c r="P42" s="21" t="s">
        <v>48</v>
      </c>
      <c r="Q42" s="42"/>
    </row>
    <row r="43" spans="2:17" ht="15.75">
      <c r="B43" s="22" t="s">
        <v>17</v>
      </c>
      <c r="C43" s="27">
        <f aca="true" t="shared" si="6" ref="C43:N43">C35*C18</f>
        <v>74174.55357897132</v>
      </c>
      <c r="D43" s="27">
        <f t="shared" si="6"/>
        <v>96102.92190199811</v>
      </c>
      <c r="E43" s="27">
        <f t="shared" si="6"/>
        <v>115425.52872124063</v>
      </c>
      <c r="F43" s="27">
        <f t="shared" si="6"/>
        <v>105326.66521928259</v>
      </c>
      <c r="G43" s="27">
        <f t="shared" si="6"/>
        <v>91914.17129001196</v>
      </c>
      <c r="H43" s="27">
        <f t="shared" si="6"/>
        <v>88888.41512554737</v>
      </c>
      <c r="I43" s="27">
        <f t="shared" si="6"/>
        <v>65971.13642471125</v>
      </c>
      <c r="J43" s="27">
        <f t="shared" si="6"/>
        <v>55977.76443158244</v>
      </c>
      <c r="K43" s="27">
        <f t="shared" si="6"/>
        <v>53381.91635188547</v>
      </c>
      <c r="L43" s="27">
        <f t="shared" si="6"/>
        <v>67713.40281154511</v>
      </c>
      <c r="M43" s="27">
        <f t="shared" si="6"/>
        <v>75846.7106958378</v>
      </c>
      <c r="N43" s="27">
        <f t="shared" si="6"/>
        <v>74850.65764888439</v>
      </c>
      <c r="P43" s="28">
        <f>SUM(C43:N44)</f>
        <v>1494026.6818310004</v>
      </c>
      <c r="Q43" s="42"/>
    </row>
    <row r="44" spans="2:17" ht="15.75">
      <c r="B44" s="22" t="s">
        <v>18</v>
      </c>
      <c r="C44" s="27">
        <f aca="true" t="shared" si="7" ref="C44:N44">C36*C19</f>
        <v>40400.2213961466</v>
      </c>
      <c r="D44" s="27">
        <f t="shared" si="7"/>
        <v>51384.52301670625</v>
      </c>
      <c r="E44" s="27">
        <f t="shared" si="7"/>
        <v>61179.215227406836</v>
      </c>
      <c r="F44" s="27">
        <f t="shared" si="7"/>
        <v>56133.332888138466</v>
      </c>
      <c r="G44" s="27">
        <f t="shared" si="7"/>
        <v>53419.69537187398</v>
      </c>
      <c r="H44" s="27">
        <f t="shared" si="7"/>
        <v>51172.524222714266</v>
      </c>
      <c r="I44" s="27">
        <f t="shared" si="7"/>
        <v>36495.515443500604</v>
      </c>
      <c r="J44" s="27">
        <f t="shared" si="7"/>
        <v>31052.623670009052</v>
      </c>
      <c r="K44" s="27">
        <f t="shared" si="7"/>
        <v>26077.658965819486</v>
      </c>
      <c r="L44" s="27">
        <f t="shared" si="7"/>
        <v>36356.330208733314</v>
      </c>
      <c r="M44" s="27">
        <f t="shared" si="7"/>
        <v>41773.125749427556</v>
      </c>
      <c r="N44" s="27">
        <f t="shared" si="7"/>
        <v>43008.0714690258</v>
      </c>
      <c r="Q44" s="42"/>
    </row>
    <row r="45" spans="2:17" ht="15.75">
      <c r="B45" s="22" t="s">
        <v>35</v>
      </c>
      <c r="C45" s="27">
        <f aca="true" t="shared" si="8" ref="C45:N45">C37*C20</f>
        <v>194546.99</v>
      </c>
      <c r="D45" s="27">
        <f t="shared" si="8"/>
        <v>212744.37999999998</v>
      </c>
      <c r="E45" s="27">
        <f t="shared" si="8"/>
        <v>227449.85</v>
      </c>
      <c r="F45" s="27">
        <f t="shared" si="8"/>
        <v>238949.18000000002</v>
      </c>
      <c r="G45" s="27">
        <f t="shared" si="8"/>
        <v>233431.56</v>
      </c>
      <c r="H45" s="27">
        <f t="shared" si="8"/>
        <v>209937.76</v>
      </c>
      <c r="I45" s="27">
        <f t="shared" si="8"/>
        <v>188193.69999999998</v>
      </c>
      <c r="J45" s="27">
        <f t="shared" si="8"/>
        <v>166472.12</v>
      </c>
      <c r="K45" s="27">
        <f t="shared" si="8"/>
        <v>161772.02000000002</v>
      </c>
      <c r="L45" s="27">
        <f t="shared" si="8"/>
        <v>169288.55</v>
      </c>
      <c r="M45" s="27">
        <f t="shared" si="8"/>
        <v>168058.12000000002</v>
      </c>
      <c r="N45" s="27">
        <f t="shared" si="8"/>
        <v>166136.24</v>
      </c>
      <c r="P45" s="28">
        <f>SUM(C45:N45)</f>
        <v>2336980.4699999997</v>
      </c>
      <c r="Q45" s="42"/>
    </row>
    <row r="46" spans="2:19" ht="15.75">
      <c r="B46" s="22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31" t="s">
        <v>44</v>
      </c>
      <c r="P46" s="32">
        <f>P21*N38/1000</f>
        <v>45707.158169</v>
      </c>
      <c r="Q46" s="42"/>
      <c r="S46" s="28"/>
    </row>
    <row r="47" spans="2:19" ht="15.75">
      <c r="B47" s="22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P47" s="28">
        <f>SUM(P43:P46)</f>
        <v>3876714.31</v>
      </c>
      <c r="Q47" s="42"/>
      <c r="S47" s="48"/>
    </row>
    <row r="48" spans="2:17" ht="15.75">
      <c r="B48" s="49"/>
      <c r="C48" s="50"/>
      <c r="D48" s="50"/>
      <c r="E48" s="51"/>
      <c r="F48" s="47"/>
      <c r="G48" s="47"/>
      <c r="H48" s="47"/>
      <c r="I48" s="47"/>
      <c r="J48" s="47"/>
      <c r="K48" s="47"/>
      <c r="L48" s="47"/>
      <c r="M48" s="47"/>
      <c r="N48" s="47"/>
      <c r="P48" s="28"/>
      <c r="Q48" s="42"/>
    </row>
    <row r="49" spans="2:17" ht="15.75">
      <c r="B49" s="52"/>
      <c r="C49" s="41" t="s">
        <v>49</v>
      </c>
      <c r="D49" s="41"/>
      <c r="E49" s="53"/>
      <c r="F49" s="47"/>
      <c r="G49" s="47"/>
      <c r="H49" s="47"/>
      <c r="I49" s="47"/>
      <c r="J49" s="47"/>
      <c r="K49" s="47"/>
      <c r="L49" s="47"/>
      <c r="M49" s="47"/>
      <c r="N49" s="47"/>
      <c r="P49" s="28"/>
      <c r="Q49" s="42"/>
    </row>
    <row r="50" spans="2:17" ht="15.75">
      <c r="B50" s="52"/>
      <c r="C50" s="41"/>
      <c r="D50" s="41"/>
      <c r="E50" s="53"/>
      <c r="F50" s="47"/>
      <c r="G50" s="47"/>
      <c r="H50" s="47"/>
      <c r="I50" s="47"/>
      <c r="J50" s="47"/>
      <c r="K50" s="47"/>
      <c r="L50" s="47"/>
      <c r="M50" s="47"/>
      <c r="N50" s="47"/>
      <c r="Q50" s="42"/>
    </row>
    <row r="51" spans="2:17" ht="15.75">
      <c r="B51" s="52" t="s">
        <v>50</v>
      </c>
      <c r="C51" s="54">
        <f>P43</f>
        <v>1494026.6818310004</v>
      </c>
      <c r="D51" s="55"/>
      <c r="E51" s="53">
        <f>C51/C56</f>
        <v>10.532002406468317</v>
      </c>
      <c r="F51" s="47"/>
      <c r="G51" s="47"/>
      <c r="H51" s="47"/>
      <c r="I51" s="47"/>
      <c r="J51" s="47"/>
      <c r="K51" s="47"/>
      <c r="L51" s="47"/>
      <c r="M51" s="47"/>
      <c r="N51" s="47"/>
      <c r="Q51" s="42"/>
    </row>
    <row r="52" spans="2:17" ht="15.75">
      <c r="B52" s="52" t="s">
        <v>51</v>
      </c>
      <c r="C52" s="54">
        <f>P45</f>
        <v>2336980.4699999997</v>
      </c>
      <c r="D52" s="55"/>
      <c r="E52" s="53">
        <f>C52/C56</f>
        <v>16.47432688668248</v>
      </c>
      <c r="F52" s="47"/>
      <c r="G52" s="47"/>
      <c r="H52" s="47"/>
      <c r="I52" s="47"/>
      <c r="J52" s="47"/>
      <c r="K52" s="47"/>
      <c r="L52" s="47"/>
      <c r="M52" s="47"/>
      <c r="N52" s="47"/>
      <c r="Q52" s="42"/>
    </row>
    <row r="53" spans="2:17" ht="15.75">
      <c r="B53" s="52" t="s">
        <v>52</v>
      </c>
      <c r="C53" s="56">
        <f>P46</f>
        <v>45707.158169</v>
      </c>
      <c r="D53" s="55"/>
      <c r="E53" s="57">
        <f>C53/C56</f>
        <v>0.322208368620815</v>
      </c>
      <c r="F53" s="47"/>
      <c r="G53" s="47"/>
      <c r="H53" s="47"/>
      <c r="I53" s="47"/>
      <c r="J53" s="47"/>
      <c r="K53" s="47"/>
      <c r="L53" s="47"/>
      <c r="M53" s="47"/>
      <c r="N53" s="47"/>
      <c r="Q53" s="42"/>
    </row>
    <row r="54" spans="2:17" ht="15.75">
      <c r="B54" s="52" t="s">
        <v>53</v>
      </c>
      <c r="C54" s="54">
        <f>SUM(C51:C53)</f>
        <v>3876714.31</v>
      </c>
      <c r="D54" s="41"/>
      <c r="E54" s="53">
        <f>SUM(E51:E53)</f>
        <v>27.328537661771612</v>
      </c>
      <c r="F54" s="47"/>
      <c r="G54" s="47"/>
      <c r="H54" s="47"/>
      <c r="I54" s="47"/>
      <c r="J54" s="47"/>
      <c r="K54" s="47"/>
      <c r="L54" s="47"/>
      <c r="M54" s="47"/>
      <c r="N54" s="47"/>
      <c r="Q54" s="42"/>
    </row>
    <row r="55" spans="2:17" ht="15.75">
      <c r="B55" s="52"/>
      <c r="C55" s="41"/>
      <c r="D55" s="41"/>
      <c r="E55" s="53"/>
      <c r="F55" s="47"/>
      <c r="G55" s="47"/>
      <c r="H55" s="47"/>
      <c r="I55" s="47"/>
      <c r="J55" s="47"/>
      <c r="K55" s="47"/>
      <c r="L55" s="47"/>
      <c r="M55" s="47"/>
      <c r="N55" s="47"/>
      <c r="Q55" s="42"/>
    </row>
    <row r="56" spans="2:17" ht="15.75">
      <c r="B56" s="52" t="s">
        <v>54</v>
      </c>
      <c r="C56" s="58">
        <f>P18</f>
        <v>141855.90015754566</v>
      </c>
      <c r="D56" s="41"/>
      <c r="E56" s="53"/>
      <c r="F56" s="47"/>
      <c r="G56" s="47"/>
      <c r="H56" s="47"/>
      <c r="I56" s="47"/>
      <c r="J56" s="47"/>
      <c r="K56" s="47"/>
      <c r="L56" s="47"/>
      <c r="M56" s="47"/>
      <c r="N56" s="47"/>
      <c r="Q56" s="42"/>
    </row>
    <row r="57" spans="2:17" ht="15.75">
      <c r="B57" s="59"/>
      <c r="C57" s="60"/>
      <c r="D57" s="60"/>
      <c r="E57" s="57"/>
      <c r="F57" s="47"/>
      <c r="G57" s="47"/>
      <c r="H57" s="47"/>
      <c r="I57" s="47"/>
      <c r="J57" s="47"/>
      <c r="K57" s="47"/>
      <c r="L57" s="47"/>
      <c r="M57" s="47"/>
      <c r="N57" s="47"/>
      <c r="Q57" s="42"/>
    </row>
    <row r="58" spans="2:17" ht="15.75">
      <c r="B58" s="61"/>
      <c r="C58" s="62"/>
      <c r="D58" s="62"/>
      <c r="E58" s="62"/>
      <c r="F58" s="47"/>
      <c r="G58" s="47"/>
      <c r="H58" s="47"/>
      <c r="I58" s="47"/>
      <c r="J58" s="47"/>
      <c r="K58" s="47"/>
      <c r="L58" s="47"/>
      <c r="M58" s="47"/>
      <c r="N58" s="47"/>
      <c r="Q58" s="42"/>
    </row>
    <row r="59" spans="2:17" ht="15.75" hidden="1">
      <c r="B59" s="61"/>
      <c r="C59" s="62"/>
      <c r="D59" s="62"/>
      <c r="E59" s="62"/>
      <c r="F59" s="47"/>
      <c r="G59" s="47"/>
      <c r="H59" s="47"/>
      <c r="I59" s="47"/>
      <c r="J59" s="47"/>
      <c r="K59" s="47"/>
      <c r="L59" s="47"/>
      <c r="M59" s="47"/>
      <c r="N59" s="47"/>
      <c r="Q59" s="42"/>
    </row>
    <row r="60" ht="15.75" hidden="1">
      <c r="Q60" s="25"/>
    </row>
    <row r="61" spans="2:8" ht="15.75" hidden="1">
      <c r="B61" s="63"/>
      <c r="C61" s="64"/>
      <c r="D61" s="64"/>
      <c r="E61" s="64"/>
      <c r="F61" s="64"/>
      <c r="G61" s="64"/>
      <c r="H61" s="65"/>
    </row>
    <row r="62" spans="2:8" ht="15.75" hidden="1">
      <c r="B62" s="66"/>
      <c r="C62" s="55" t="s">
        <v>55</v>
      </c>
      <c r="D62" s="25"/>
      <c r="E62" s="25"/>
      <c r="F62" s="25"/>
      <c r="G62" s="25"/>
      <c r="H62" s="67"/>
    </row>
    <row r="63" spans="2:8" ht="15.75" hidden="1">
      <c r="B63" s="66"/>
      <c r="C63" s="25"/>
      <c r="D63" s="39" t="s">
        <v>17</v>
      </c>
      <c r="E63" s="25"/>
      <c r="F63" s="25"/>
      <c r="G63" s="39" t="s">
        <v>18</v>
      </c>
      <c r="H63" s="67"/>
    </row>
    <row r="64" spans="2:8" ht="15.75" hidden="1">
      <c r="B64" s="68" t="s">
        <v>56</v>
      </c>
      <c r="C64" s="25"/>
      <c r="D64" s="39" t="s">
        <v>57</v>
      </c>
      <c r="E64" s="25"/>
      <c r="F64" s="25"/>
      <c r="G64" s="39" t="s">
        <v>57</v>
      </c>
      <c r="H64" s="67"/>
    </row>
    <row r="65" spans="2:8" ht="15.75" hidden="1">
      <c r="B65" s="66"/>
      <c r="C65" s="25"/>
      <c r="D65" s="25"/>
      <c r="E65" s="25"/>
      <c r="F65" s="25"/>
      <c r="G65" s="25"/>
      <c r="H65" s="67"/>
    </row>
    <row r="66" spans="2:8" ht="15.75" hidden="1">
      <c r="B66" s="68" t="s">
        <v>58</v>
      </c>
      <c r="C66" s="25"/>
      <c r="D66" s="69">
        <v>28.07</v>
      </c>
      <c r="E66" s="25" t="s">
        <v>59</v>
      </c>
      <c r="F66" s="25"/>
      <c r="G66" s="69">
        <v>20.3</v>
      </c>
      <c r="H66" s="67" t="s">
        <v>59</v>
      </c>
    </row>
    <row r="67" spans="2:8" ht="15.75" hidden="1">
      <c r="B67" s="68" t="s">
        <v>60</v>
      </c>
      <c r="C67" s="25"/>
      <c r="D67" s="69">
        <v>28.66</v>
      </c>
      <c r="E67" s="25" t="s">
        <v>59</v>
      </c>
      <c r="F67" s="25"/>
      <c r="G67" s="69">
        <v>20.5</v>
      </c>
      <c r="H67" s="67" t="s">
        <v>59</v>
      </c>
    </row>
    <row r="68" spans="2:8" ht="15.75" hidden="1">
      <c r="B68" s="68" t="s">
        <v>61</v>
      </c>
      <c r="C68" s="25"/>
      <c r="D68" s="69">
        <v>26.59</v>
      </c>
      <c r="E68" s="25" t="s">
        <v>59</v>
      </c>
      <c r="F68" s="25"/>
      <c r="G68" s="69">
        <v>19.49</v>
      </c>
      <c r="H68" s="67" t="s">
        <v>59</v>
      </c>
    </row>
    <row r="69" spans="2:8" ht="15.75" hidden="1">
      <c r="B69" s="68" t="s">
        <v>62</v>
      </c>
      <c r="C69" s="25"/>
      <c r="D69" s="69">
        <v>24.95</v>
      </c>
      <c r="E69" s="25" t="s">
        <v>59</v>
      </c>
      <c r="F69" s="25"/>
      <c r="G69" s="69">
        <v>17.93</v>
      </c>
      <c r="H69" s="67" t="s">
        <v>59</v>
      </c>
    </row>
    <row r="70" spans="2:8" ht="15.75" hidden="1">
      <c r="B70" s="68" t="s">
        <v>29</v>
      </c>
      <c r="C70" s="25"/>
      <c r="D70" s="69">
        <v>20.84</v>
      </c>
      <c r="E70" s="25" t="s">
        <v>59</v>
      </c>
      <c r="F70" s="25"/>
      <c r="G70" s="69">
        <v>14.41</v>
      </c>
      <c r="H70" s="67" t="s">
        <v>59</v>
      </c>
    </row>
    <row r="71" spans="2:8" ht="15.75" hidden="1">
      <c r="B71" s="68" t="s">
        <v>63</v>
      </c>
      <c r="C71" s="25"/>
      <c r="D71" s="69">
        <v>18.87</v>
      </c>
      <c r="E71" s="25" t="s">
        <v>59</v>
      </c>
      <c r="F71" s="25"/>
      <c r="G71" s="69">
        <v>10.02</v>
      </c>
      <c r="H71" s="67" t="s">
        <v>59</v>
      </c>
    </row>
    <row r="72" spans="2:8" ht="15.75" hidden="1">
      <c r="B72" s="68" t="s">
        <v>64</v>
      </c>
      <c r="C72" s="25"/>
      <c r="D72" s="69">
        <v>23.24</v>
      </c>
      <c r="E72" s="25" t="s">
        <v>59</v>
      </c>
      <c r="F72" s="25"/>
      <c r="G72" s="69">
        <v>17.01</v>
      </c>
      <c r="H72" s="67" t="s">
        <v>59</v>
      </c>
    </row>
    <row r="73" spans="2:8" ht="15.75" hidden="1">
      <c r="B73" s="68" t="s">
        <v>65</v>
      </c>
      <c r="C73" s="25"/>
      <c r="D73" s="69">
        <v>27.21</v>
      </c>
      <c r="E73" s="25" t="s">
        <v>59</v>
      </c>
      <c r="F73" s="25"/>
      <c r="G73" s="69">
        <v>20.18</v>
      </c>
      <c r="H73" s="67" t="s">
        <v>59</v>
      </c>
    </row>
    <row r="74" spans="2:8" ht="15.75" hidden="1">
      <c r="B74" s="68" t="s">
        <v>66</v>
      </c>
      <c r="C74" s="25"/>
      <c r="D74" s="69">
        <v>28.09</v>
      </c>
      <c r="E74" s="25" t="s">
        <v>59</v>
      </c>
      <c r="F74" s="25"/>
      <c r="G74" s="69">
        <v>22.54</v>
      </c>
      <c r="H74" s="67" t="s">
        <v>59</v>
      </c>
    </row>
    <row r="75" spans="2:8" ht="15.75" hidden="1">
      <c r="B75" s="68" t="s">
        <v>67</v>
      </c>
      <c r="C75" s="25"/>
      <c r="D75" s="39">
        <v>29.7</v>
      </c>
      <c r="E75" s="25" t="s">
        <v>59</v>
      </c>
      <c r="F75" s="25"/>
      <c r="G75" s="69">
        <v>21.76</v>
      </c>
      <c r="H75" s="67" t="s">
        <v>59</v>
      </c>
    </row>
    <row r="76" spans="2:8" ht="15.75" hidden="1">
      <c r="B76" s="68" t="s">
        <v>68</v>
      </c>
      <c r="C76" s="25"/>
      <c r="D76" s="39">
        <v>31.68</v>
      </c>
      <c r="E76" s="25" t="s">
        <v>59</v>
      </c>
      <c r="F76" s="25"/>
      <c r="G76" s="69">
        <v>23.1</v>
      </c>
      <c r="H76" s="67" t="s">
        <v>59</v>
      </c>
    </row>
    <row r="77" spans="2:8" ht="15.75" hidden="1">
      <c r="B77" s="68" t="s">
        <v>69</v>
      </c>
      <c r="C77" s="25"/>
      <c r="D77" s="39">
        <v>33.06</v>
      </c>
      <c r="E77" s="25" t="s">
        <v>59</v>
      </c>
      <c r="F77" s="25"/>
      <c r="G77" s="69">
        <v>24.26</v>
      </c>
      <c r="H77" s="67" t="s">
        <v>59</v>
      </c>
    </row>
    <row r="78" spans="2:8" ht="15.75" hidden="1">
      <c r="B78" s="70"/>
      <c r="C78" s="71"/>
      <c r="D78" s="71"/>
      <c r="E78" s="71"/>
      <c r="F78" s="71"/>
      <c r="G78" s="71"/>
      <c r="H78" s="72"/>
    </row>
    <row r="79" ht="15.75" hidden="1"/>
    <row r="80" spans="2:6" ht="15.75" hidden="1">
      <c r="B80" s="63"/>
      <c r="C80" s="64"/>
      <c r="D80" s="64"/>
      <c r="E80" s="64"/>
      <c r="F80" s="65"/>
    </row>
    <row r="81" spans="2:6" ht="15.75" hidden="1">
      <c r="B81" s="66"/>
      <c r="C81" s="55" t="s">
        <v>70</v>
      </c>
      <c r="D81" s="25"/>
      <c r="E81" s="25"/>
      <c r="F81" s="67"/>
    </row>
    <row r="82" spans="2:6" ht="15.75" hidden="1">
      <c r="B82" s="68" t="s">
        <v>56</v>
      </c>
      <c r="C82" s="25"/>
      <c r="D82" s="39" t="s">
        <v>57</v>
      </c>
      <c r="E82" s="25"/>
      <c r="F82" s="67"/>
    </row>
    <row r="83" spans="2:6" ht="15.75" hidden="1">
      <c r="B83" s="66"/>
      <c r="C83" s="25"/>
      <c r="D83" s="25"/>
      <c r="E83" s="25"/>
      <c r="F83" s="67"/>
    </row>
    <row r="84" spans="2:6" ht="15.75" hidden="1">
      <c r="B84" s="68" t="s">
        <v>58</v>
      </c>
      <c r="C84" s="25"/>
      <c r="D84" s="39">
        <v>1.85</v>
      </c>
      <c r="E84" s="25" t="s">
        <v>71</v>
      </c>
      <c r="F84" s="67"/>
    </row>
    <row r="85" spans="2:6" ht="15.75" hidden="1">
      <c r="B85" s="68" t="s">
        <v>60</v>
      </c>
      <c r="C85" s="25"/>
      <c r="D85" s="39">
        <v>1.88</v>
      </c>
      <c r="E85" s="25" t="s">
        <v>71</v>
      </c>
      <c r="F85" s="67"/>
    </row>
    <row r="86" spans="2:6" ht="15.75" hidden="1">
      <c r="B86" s="68" t="s">
        <v>61</v>
      </c>
      <c r="C86" s="25"/>
      <c r="D86" s="39">
        <v>1.75</v>
      </c>
      <c r="E86" s="25" t="s">
        <v>71</v>
      </c>
      <c r="F86" s="67"/>
    </row>
    <row r="87" spans="2:6" ht="15.75" hidden="1">
      <c r="B87" s="68" t="s">
        <v>62</v>
      </c>
      <c r="C87" s="25"/>
      <c r="D87" s="39">
        <v>1.64</v>
      </c>
      <c r="E87" s="25" t="s">
        <v>71</v>
      </c>
      <c r="F87" s="67"/>
    </row>
    <row r="88" spans="2:6" ht="15.75" hidden="1">
      <c r="B88" s="68" t="s">
        <v>29</v>
      </c>
      <c r="C88" s="25"/>
      <c r="D88" s="39">
        <v>1.36</v>
      </c>
      <c r="E88" s="25" t="s">
        <v>71</v>
      </c>
      <c r="F88" s="67"/>
    </row>
    <row r="89" spans="2:6" ht="15.75" hidden="1">
      <c r="B89" s="68" t="s">
        <v>63</v>
      </c>
      <c r="C89" s="25"/>
      <c r="D89" s="39">
        <v>1.25</v>
      </c>
      <c r="E89" s="25" t="s">
        <v>71</v>
      </c>
      <c r="F89" s="67"/>
    </row>
    <row r="90" spans="2:6" ht="15.75" hidden="1">
      <c r="B90" s="68" t="s">
        <v>64</v>
      </c>
      <c r="C90" s="25"/>
      <c r="D90" s="39">
        <v>1.53</v>
      </c>
      <c r="E90" s="25" t="s">
        <v>71</v>
      </c>
      <c r="F90" s="67"/>
    </row>
    <row r="91" spans="2:6" ht="15.75" hidden="1">
      <c r="B91" s="68" t="s">
        <v>65</v>
      </c>
      <c r="C91" s="25"/>
      <c r="D91" s="39">
        <v>1.79</v>
      </c>
      <c r="E91" s="25" t="s">
        <v>71</v>
      </c>
      <c r="F91" s="67"/>
    </row>
    <row r="92" spans="2:6" ht="15.75" hidden="1">
      <c r="B92" s="68" t="s">
        <v>66</v>
      </c>
      <c r="C92" s="25"/>
      <c r="D92" s="39">
        <v>1.85</v>
      </c>
      <c r="E92" s="25" t="s">
        <v>71</v>
      </c>
      <c r="F92" s="67"/>
    </row>
    <row r="93" spans="2:6" ht="15.75" hidden="1">
      <c r="B93" s="68" t="s">
        <v>67</v>
      </c>
      <c r="C93" s="25"/>
      <c r="D93" s="39">
        <v>1.94</v>
      </c>
      <c r="E93" s="25" t="s">
        <v>71</v>
      </c>
      <c r="F93" s="67"/>
    </row>
    <row r="94" spans="2:6" ht="15.75" hidden="1">
      <c r="B94" s="68" t="s">
        <v>68</v>
      </c>
      <c r="C94" s="25"/>
      <c r="D94" s="39">
        <v>2.08</v>
      </c>
      <c r="E94" s="25" t="s">
        <v>71</v>
      </c>
      <c r="F94" s="67"/>
    </row>
    <row r="95" spans="2:6" ht="15.75" hidden="1">
      <c r="B95" s="68" t="s">
        <v>69</v>
      </c>
      <c r="C95" s="25"/>
      <c r="D95" s="39">
        <v>2.18</v>
      </c>
      <c r="E95" s="25" t="s">
        <v>71</v>
      </c>
      <c r="F95" s="67"/>
    </row>
    <row r="96" spans="2:6" ht="15.75" hidden="1">
      <c r="B96" s="70"/>
      <c r="C96" s="71"/>
      <c r="D96" s="71"/>
      <c r="E96" s="71"/>
      <c r="F96" s="72"/>
    </row>
    <row r="97" ht="15.75" hidden="1"/>
    <row r="98" ht="15.75" hidden="1"/>
    <row r="102" spans="3:26" ht="15.75"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</row>
    <row r="104" spans="3:26" ht="15.75"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</row>
    <row r="105" spans="3:26" ht="15.75"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</row>
    <row r="106" spans="3:26" ht="15.75"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</row>
    <row r="107" spans="3:26" ht="15.75"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</row>
    <row r="108" spans="3:26" ht="15.75"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</row>
    <row r="109" spans="3:26" ht="15.75"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</row>
    <row r="110" spans="3:26" ht="15.75"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</row>
  </sheetData>
  <mergeCells count="12">
    <mergeCell ref="S102:T102"/>
    <mergeCell ref="U102:V102"/>
    <mergeCell ref="W102:X102"/>
    <mergeCell ref="Y102:Z102"/>
    <mergeCell ref="K102:L102"/>
    <mergeCell ref="M102:N102"/>
    <mergeCell ref="O102:P102"/>
    <mergeCell ref="Q102:R102"/>
    <mergeCell ref="C102:D102"/>
    <mergeCell ref="E102:F102"/>
    <mergeCell ref="G102:H102"/>
    <mergeCell ref="I102:J102"/>
  </mergeCells>
  <printOptions horizontalCentered="1"/>
  <pageMargins left="0.5" right="0.5" top="1" bottom="1" header="0.5" footer="0.5"/>
  <pageSetup fitToHeight="1" fitToWidth="1" horizontalDpi="600" verticalDpi="600" orientation="landscape" paperSize="5" scale="76" r:id="rId1"/>
  <headerFooter alignWithMargins="0">
    <oddFooter>&amp;L&amp;Z&amp;F&amp;A&amp;R&amp;D&amp;T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8">
    <pageSetUpPr fitToPage="1"/>
  </sheetPr>
  <dimension ref="A2:AC113"/>
  <sheetViews>
    <sheetView zoomScale="60" zoomScaleNormal="60" workbookViewId="0" topLeftCell="A1">
      <selection activeCell="P50" sqref="P50:P51"/>
    </sheetView>
  </sheetViews>
  <sheetFormatPr defaultColWidth="9.00390625" defaultRowHeight="15.75"/>
  <cols>
    <col min="1" max="1" width="3.375" style="0" customWidth="1"/>
    <col min="2" max="2" width="22.625" style="0" customWidth="1"/>
    <col min="3" max="3" width="14.375" style="0" customWidth="1"/>
    <col min="4" max="14" width="10.625" style="0" bestFit="1" customWidth="1"/>
    <col min="15" max="15" width="9.875" style="0" customWidth="1"/>
    <col min="16" max="17" width="12.125" style="0" customWidth="1"/>
    <col min="18" max="18" width="8.75390625" style="0" customWidth="1"/>
    <col min="19" max="19" width="11.875" style="0" customWidth="1"/>
    <col min="21" max="21" width="14.25390625" style="0" customWidth="1"/>
    <col min="22" max="22" width="12.875" style="0" bestFit="1" customWidth="1"/>
  </cols>
  <sheetData>
    <row r="2" ht="15.75">
      <c r="G2" s="1" t="s">
        <v>90</v>
      </c>
    </row>
    <row r="3" ht="15.75">
      <c r="G3" s="1" t="s">
        <v>1</v>
      </c>
    </row>
    <row r="4" ht="15.75">
      <c r="G4" s="1" t="s">
        <v>2</v>
      </c>
    </row>
    <row r="5" ht="15.75">
      <c r="G5" s="1"/>
    </row>
    <row r="6" ht="15.75">
      <c r="G6" s="1"/>
    </row>
    <row r="7" spans="2:29" ht="15.75">
      <c r="B7" s="1" t="s">
        <v>21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2:29" ht="15.75">
      <c r="B8" s="20"/>
      <c r="C8" s="21" t="s">
        <v>22</v>
      </c>
      <c r="D8" s="21" t="s">
        <v>23</v>
      </c>
      <c r="E8" s="21" t="s">
        <v>24</v>
      </c>
      <c r="F8" s="21" t="s">
        <v>25</v>
      </c>
      <c r="G8" s="21" t="s">
        <v>26</v>
      </c>
      <c r="H8" s="21" t="s">
        <v>27</v>
      </c>
      <c r="I8" s="21" t="s">
        <v>28</v>
      </c>
      <c r="J8" s="21" t="s">
        <v>29</v>
      </c>
      <c r="K8" s="21" t="s">
        <v>30</v>
      </c>
      <c r="L8" s="21" t="s">
        <v>31</v>
      </c>
      <c r="M8" s="21" t="s">
        <v>32</v>
      </c>
      <c r="N8" s="21" t="s">
        <v>33</v>
      </c>
      <c r="P8" s="19" t="s">
        <v>34</v>
      </c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2:29" ht="15.75">
      <c r="B9" s="22" t="s">
        <v>17</v>
      </c>
      <c r="C9" s="23">
        <v>6793.4352375949475</v>
      </c>
      <c r="D9" s="23">
        <v>7448.4745254995505</v>
      </c>
      <c r="E9" s="23">
        <v>8526.73689949036</v>
      </c>
      <c r="F9" s="23">
        <v>8701.159224391877</v>
      </c>
      <c r="G9" s="23">
        <v>7576.073445294636</v>
      </c>
      <c r="H9" s="23">
        <v>7638.089768933465</v>
      </c>
      <c r="I9" s="23">
        <v>6833.633394986295</v>
      </c>
      <c r="J9" s="23">
        <v>6547.602719916144</v>
      </c>
      <c r="K9" s="23">
        <v>6333.362714757486</v>
      </c>
      <c r="L9" s="23">
        <v>6681.626291986031</v>
      </c>
      <c r="M9" s="23">
        <v>6782.411158814801</v>
      </c>
      <c r="N9" s="23">
        <v>6434.51168993461</v>
      </c>
      <c r="P9" s="24">
        <v>141855.90015754566</v>
      </c>
      <c r="Q9" s="19"/>
      <c r="R9" s="19">
        <f>SUM(C9:N9)</f>
        <v>86297.11707160022</v>
      </c>
      <c r="S9" s="19">
        <f>R9*1000</f>
        <v>86297117.07160023</v>
      </c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2:29" ht="15.75">
      <c r="B10" s="22" t="s">
        <v>18</v>
      </c>
      <c r="C10" s="23">
        <v>4283.14558287586</v>
      </c>
      <c r="D10" s="23">
        <v>4826.493037155003</v>
      </c>
      <c r="E10" s="23">
        <v>5454.170752670219</v>
      </c>
      <c r="F10" s="23">
        <v>5483.540342071802</v>
      </c>
      <c r="G10" s="23">
        <v>4981.081722272107</v>
      </c>
      <c r="H10" s="23">
        <v>4978.495148384125</v>
      </c>
      <c r="I10" s="23">
        <v>4395.212601798055</v>
      </c>
      <c r="J10" s="23">
        <v>4266.855073543555</v>
      </c>
      <c r="K10" s="23">
        <v>4074.0552245035287</v>
      </c>
      <c r="L10" s="23">
        <v>4324.715174301503</v>
      </c>
      <c r="M10" s="23">
        <v>4353.39007830506</v>
      </c>
      <c r="N10" s="23">
        <v>4137.628348064615</v>
      </c>
      <c r="P10" s="25"/>
      <c r="Q10" s="25"/>
      <c r="R10" s="19">
        <f>SUM(C10:N10)</f>
        <v>55558.78308594545</v>
      </c>
      <c r="S10" s="19">
        <f>R10*1000</f>
        <v>55558783.08594545</v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</row>
    <row r="11" spans="2:15" ht="15.75">
      <c r="B11" s="22" t="s">
        <v>35</v>
      </c>
      <c r="C11" s="23">
        <v>19454.699</v>
      </c>
      <c r="D11" s="23">
        <v>21274.438</v>
      </c>
      <c r="E11" s="23">
        <v>22744.985</v>
      </c>
      <c r="F11" s="23">
        <v>23894.918</v>
      </c>
      <c r="G11" s="23">
        <v>23343.156</v>
      </c>
      <c r="H11" s="23">
        <v>20993.776</v>
      </c>
      <c r="I11" s="23">
        <v>18819.37</v>
      </c>
      <c r="J11" s="23">
        <v>16647.212</v>
      </c>
      <c r="K11" s="23">
        <v>16177.202000000001</v>
      </c>
      <c r="L11" s="23">
        <v>16928.855</v>
      </c>
      <c r="M11" s="23">
        <v>16805.812</v>
      </c>
      <c r="N11" s="23">
        <v>16613.624</v>
      </c>
      <c r="O11" s="112">
        <f>SUM(C11:N11)</f>
        <v>233698.04700000002</v>
      </c>
    </row>
    <row r="12" spans="2:16" ht="15.75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16" t="s">
        <v>36</v>
      </c>
      <c r="P12" s="26">
        <v>97249272.7</v>
      </c>
    </row>
    <row r="14" spans="16:23" ht="15.75">
      <c r="P14" s="28"/>
      <c r="Q14" s="28"/>
      <c r="T14" t="s">
        <v>91</v>
      </c>
      <c r="U14" s="113">
        <f>Q15*0.8</f>
        <v>3101371.4480000003</v>
      </c>
      <c r="V14" s="113">
        <f>U14*0.67</f>
        <v>2077918.8701600004</v>
      </c>
      <c r="W14" t="s">
        <v>92</v>
      </c>
    </row>
    <row r="15" spans="16:23" ht="15.75">
      <c r="P15" s="28"/>
      <c r="Q15" s="28">
        <f>ROUND(3876714.30971604,2)</f>
        <v>3876714.31</v>
      </c>
      <c r="R15" t="s">
        <v>45</v>
      </c>
      <c r="T15" t="s">
        <v>35</v>
      </c>
      <c r="U15" s="113">
        <f>Q15*0.2</f>
        <v>775342.8620000001</v>
      </c>
      <c r="V15" s="113">
        <f>U14*0.33</f>
        <v>1023452.5778400002</v>
      </c>
      <c r="W15" t="s">
        <v>93</v>
      </c>
    </row>
    <row r="16" spans="16:22" ht="16.5" thickBot="1">
      <c r="P16" s="28"/>
      <c r="Q16" s="28"/>
      <c r="U16" t="s">
        <v>94</v>
      </c>
      <c r="V16" s="112">
        <f>SUM(I9:M10)</f>
        <v>54592.864432912465</v>
      </c>
    </row>
    <row r="17" spans="2:22" ht="18.75">
      <c r="B17" s="98" t="s">
        <v>75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7"/>
      <c r="P17" s="28"/>
      <c r="Q17" s="28"/>
      <c r="U17" t="s">
        <v>95</v>
      </c>
      <c r="V17" s="47">
        <f>V15/V16</f>
        <v>18.74700271676879</v>
      </c>
    </row>
    <row r="18" spans="2:22" ht="15.75">
      <c r="B18" s="90" t="s">
        <v>46</v>
      </c>
      <c r="C18" s="91" t="s">
        <v>22</v>
      </c>
      <c r="D18" s="91" t="s">
        <v>23</v>
      </c>
      <c r="E18" s="91" t="s">
        <v>24</v>
      </c>
      <c r="F18" s="91" t="s">
        <v>25</v>
      </c>
      <c r="G18" s="91" t="s">
        <v>26</v>
      </c>
      <c r="H18" s="91" t="s">
        <v>27</v>
      </c>
      <c r="I18" s="91" t="s">
        <v>28</v>
      </c>
      <c r="J18" s="91" t="s">
        <v>29</v>
      </c>
      <c r="K18" s="91" t="s">
        <v>30</v>
      </c>
      <c r="L18" s="91" t="s">
        <v>31</v>
      </c>
      <c r="M18" s="91" t="s">
        <v>32</v>
      </c>
      <c r="N18" s="91" t="s">
        <v>33</v>
      </c>
      <c r="O18" s="81"/>
      <c r="Q18" s="39"/>
      <c r="U18" t="s">
        <v>96</v>
      </c>
      <c r="V18" s="112">
        <f>C9+C10+D9+D10+E9+E10+F9+F10+G9+G10+H9+H10+N9+N10</f>
        <v>87263.03572463317</v>
      </c>
    </row>
    <row r="19" spans="2:22" ht="15.75">
      <c r="B19" s="92" t="s">
        <v>17</v>
      </c>
      <c r="C19" s="93">
        <f aca="true" t="shared" si="0" ref="C19:H20">$V$19</f>
        <v>23.81213136702087</v>
      </c>
      <c r="D19" s="93">
        <f t="shared" si="0"/>
        <v>23.81213136702087</v>
      </c>
      <c r="E19" s="93">
        <f t="shared" si="0"/>
        <v>23.81213136702087</v>
      </c>
      <c r="F19" s="93">
        <f t="shared" si="0"/>
        <v>23.81213136702087</v>
      </c>
      <c r="G19" s="93">
        <f t="shared" si="0"/>
        <v>23.81213136702087</v>
      </c>
      <c r="H19" s="93">
        <f t="shared" si="0"/>
        <v>23.81213136702087</v>
      </c>
      <c r="I19" s="93">
        <f>V17</f>
        <v>18.74700271676879</v>
      </c>
      <c r="J19" s="93">
        <f>V17</f>
        <v>18.74700271676879</v>
      </c>
      <c r="K19" s="93">
        <f aca="true" t="shared" si="1" ref="K19:M20">$V$17</f>
        <v>18.74700271676879</v>
      </c>
      <c r="L19" s="93">
        <f t="shared" si="1"/>
        <v>18.74700271676879</v>
      </c>
      <c r="M19" s="93">
        <f t="shared" si="1"/>
        <v>18.74700271676879</v>
      </c>
      <c r="N19" s="93">
        <f>V19</f>
        <v>23.81213136702087</v>
      </c>
      <c r="O19" s="81"/>
      <c r="Q19" s="39"/>
      <c r="U19" t="s">
        <v>97</v>
      </c>
      <c r="V19">
        <f>V14/V18</f>
        <v>23.81213136702087</v>
      </c>
    </row>
    <row r="20" spans="2:17" ht="15.75">
      <c r="B20" s="92" t="s">
        <v>18</v>
      </c>
      <c r="C20" s="93">
        <f t="shared" si="0"/>
        <v>23.81213136702087</v>
      </c>
      <c r="D20" s="93">
        <f t="shared" si="0"/>
        <v>23.81213136702087</v>
      </c>
      <c r="E20" s="93">
        <f t="shared" si="0"/>
        <v>23.81213136702087</v>
      </c>
      <c r="F20" s="93">
        <f t="shared" si="0"/>
        <v>23.81213136702087</v>
      </c>
      <c r="G20" s="93">
        <f t="shared" si="0"/>
        <v>23.81213136702087</v>
      </c>
      <c r="H20" s="93">
        <f t="shared" si="0"/>
        <v>23.81213136702087</v>
      </c>
      <c r="I20" s="93">
        <f>V17</f>
        <v>18.74700271676879</v>
      </c>
      <c r="J20" s="93">
        <f>V17</f>
        <v>18.74700271676879</v>
      </c>
      <c r="K20" s="93">
        <f t="shared" si="1"/>
        <v>18.74700271676879</v>
      </c>
      <c r="L20" s="93">
        <f t="shared" si="1"/>
        <v>18.74700271676879</v>
      </c>
      <c r="M20" s="93">
        <f t="shared" si="1"/>
        <v>18.74700271676879</v>
      </c>
      <c r="N20" s="93">
        <f>V19</f>
        <v>23.81213136702087</v>
      </c>
      <c r="O20" s="81"/>
      <c r="Q20" s="39"/>
    </row>
    <row r="21" spans="2:17" ht="15.75">
      <c r="B21" s="92" t="s">
        <v>35</v>
      </c>
      <c r="C21" s="93">
        <f aca="true" t="shared" si="2" ref="C21:N21">($Q$15*0.2)/$O$11</f>
        <v>3.3177122015059033</v>
      </c>
      <c r="D21" s="93">
        <f t="shared" si="2"/>
        <v>3.3177122015059033</v>
      </c>
      <c r="E21" s="93">
        <f t="shared" si="2"/>
        <v>3.3177122015059033</v>
      </c>
      <c r="F21" s="93">
        <f t="shared" si="2"/>
        <v>3.3177122015059033</v>
      </c>
      <c r="G21" s="93">
        <f t="shared" si="2"/>
        <v>3.3177122015059033</v>
      </c>
      <c r="H21" s="93">
        <f t="shared" si="2"/>
        <v>3.3177122015059033</v>
      </c>
      <c r="I21" s="93">
        <f t="shared" si="2"/>
        <v>3.3177122015059033</v>
      </c>
      <c r="J21" s="93">
        <f t="shared" si="2"/>
        <v>3.3177122015059033</v>
      </c>
      <c r="K21" s="93">
        <f t="shared" si="2"/>
        <v>3.3177122015059033</v>
      </c>
      <c r="L21" s="93">
        <f t="shared" si="2"/>
        <v>3.3177122015059033</v>
      </c>
      <c r="M21" s="93">
        <f t="shared" si="2"/>
        <v>3.3177122015059033</v>
      </c>
      <c r="N21" s="93">
        <f t="shared" si="2"/>
        <v>3.3177122015059033</v>
      </c>
      <c r="O21" s="81"/>
      <c r="Q21" s="42"/>
    </row>
    <row r="22" spans="2:17" ht="16.5" thickBot="1">
      <c r="B22" s="94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6" t="s">
        <v>20</v>
      </c>
      <c r="N22" s="97">
        <v>0</v>
      </c>
      <c r="O22" s="89"/>
      <c r="Q22" s="42"/>
    </row>
    <row r="23" spans="2:17" ht="15.75">
      <c r="B23" s="22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Q23" s="42"/>
    </row>
    <row r="24" spans="2:17" ht="15.75">
      <c r="B24" s="22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Q24" s="42"/>
    </row>
    <row r="25" spans="2:17" ht="15.75">
      <c r="B25" s="22" t="s">
        <v>47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Q25" s="42"/>
    </row>
    <row r="26" spans="2:17" ht="15.75">
      <c r="B26" s="22"/>
      <c r="C26" s="21" t="s">
        <v>22</v>
      </c>
      <c r="D26" s="21" t="s">
        <v>23</v>
      </c>
      <c r="E26" s="21" t="s">
        <v>24</v>
      </c>
      <c r="F26" s="21" t="s">
        <v>25</v>
      </c>
      <c r="G26" s="21" t="s">
        <v>26</v>
      </c>
      <c r="H26" s="21" t="s">
        <v>27</v>
      </c>
      <c r="I26" s="21" t="s">
        <v>28</v>
      </c>
      <c r="J26" s="21" t="s">
        <v>29</v>
      </c>
      <c r="K26" s="21" t="s">
        <v>30</v>
      </c>
      <c r="L26" s="21" t="s">
        <v>31</v>
      </c>
      <c r="M26" s="21" t="s">
        <v>32</v>
      </c>
      <c r="N26" s="21" t="s">
        <v>33</v>
      </c>
      <c r="P26" s="21" t="s">
        <v>48</v>
      </c>
      <c r="Q26" s="42"/>
    </row>
    <row r="27" spans="2:17" ht="15.75">
      <c r="B27" s="22" t="s">
        <v>17</v>
      </c>
      <c r="C27" s="27">
        <f aca="true" t="shared" si="3" ref="C27:N27">C19*C9</f>
        <v>161766.17231095955</v>
      </c>
      <c r="D27" s="27">
        <f t="shared" si="3"/>
        <v>177364.05388510376</v>
      </c>
      <c r="E27" s="27">
        <f t="shared" si="3"/>
        <v>203039.7791826887</v>
      </c>
      <c r="F27" s="27">
        <f t="shared" si="3"/>
        <v>207193.1464965848</v>
      </c>
      <c r="G27" s="27">
        <f t="shared" si="3"/>
        <v>180402.45612555428</v>
      </c>
      <c r="H27" s="27">
        <f t="shared" si="3"/>
        <v>181879.19697094176</v>
      </c>
      <c r="I27" s="27">
        <f t="shared" si="3"/>
        <v>128110.14382121</v>
      </c>
      <c r="J27" s="27">
        <f t="shared" si="3"/>
        <v>122747.92597859068</v>
      </c>
      <c r="K27" s="27">
        <f t="shared" si="3"/>
        <v>118731.56801984075</v>
      </c>
      <c r="L27" s="27">
        <f t="shared" si="3"/>
        <v>125260.4662482959</v>
      </c>
      <c r="M27" s="27">
        <f t="shared" si="3"/>
        <v>127149.88042054402</v>
      </c>
      <c r="N27" s="27">
        <f t="shared" si="3"/>
        <v>153219.4376433544</v>
      </c>
      <c r="P27" s="28">
        <f>SUM(C27:N28)</f>
        <v>3101371.4480000013</v>
      </c>
      <c r="Q27" s="42"/>
    </row>
    <row r="28" spans="2:17" ht="15.75">
      <c r="B28" s="22" t="s">
        <v>18</v>
      </c>
      <c r="C28" s="27">
        <f aca="true" t="shared" si="4" ref="C28:N28">C20*C10</f>
        <v>101990.82528351515</v>
      </c>
      <c r="D28" s="27">
        <f t="shared" si="4"/>
        <v>114929.08624274647</v>
      </c>
      <c r="E28" s="27">
        <f t="shared" si="4"/>
        <v>129875.43046074637</v>
      </c>
      <c r="F28" s="27">
        <f t="shared" si="4"/>
        <v>130574.78298177233</v>
      </c>
      <c r="G28" s="27">
        <f t="shared" si="4"/>
        <v>118610.17232060999</v>
      </c>
      <c r="H28" s="27">
        <f t="shared" si="4"/>
        <v>118548.58048339885</v>
      </c>
      <c r="I28" s="27">
        <f t="shared" si="4"/>
        <v>82397.06258668457</v>
      </c>
      <c r="J28" s="27">
        <f t="shared" si="4"/>
        <v>79990.74365577972</v>
      </c>
      <c r="K28" s="27">
        <f t="shared" si="4"/>
        <v>76376.32436203373</v>
      </c>
      <c r="L28" s="27">
        <f t="shared" si="4"/>
        <v>81075.44712188149</v>
      </c>
      <c r="M28" s="27">
        <f t="shared" si="4"/>
        <v>81613.01562513926</v>
      </c>
      <c r="N28" s="27">
        <f t="shared" si="4"/>
        <v>98525.74977202418</v>
      </c>
      <c r="Q28" s="42"/>
    </row>
    <row r="29" spans="2:17" ht="15.75">
      <c r="B29" s="22" t="s">
        <v>35</v>
      </c>
      <c r="C29" s="27">
        <f aca="true" t="shared" si="5" ref="C29:N29">C21*C11</f>
        <v>64545.092248924695</v>
      </c>
      <c r="D29" s="27">
        <f t="shared" si="5"/>
        <v>70582.46253278085</v>
      </c>
      <c r="E29" s="27">
        <f t="shared" si="5"/>
        <v>75461.31425756875</v>
      </c>
      <c r="F29" s="27">
        <f t="shared" si="5"/>
        <v>79276.46100258303</v>
      </c>
      <c r="G29" s="27">
        <f t="shared" si="5"/>
        <v>77445.87348285574</v>
      </c>
      <c r="H29" s="27">
        <f t="shared" si="5"/>
        <v>69651.3067908818</v>
      </c>
      <c r="I29" s="27">
        <f t="shared" si="5"/>
        <v>62437.25347365415</v>
      </c>
      <c r="J29" s="27">
        <f t="shared" si="5"/>
        <v>55230.65837345549</v>
      </c>
      <c r="K29" s="27">
        <f t="shared" si="5"/>
        <v>53671.3004616257</v>
      </c>
      <c r="L29" s="27">
        <f t="shared" si="5"/>
        <v>56165.06879102422</v>
      </c>
      <c r="M29" s="27">
        <f t="shared" si="5"/>
        <v>55756.84752861434</v>
      </c>
      <c r="N29" s="27">
        <f t="shared" si="5"/>
        <v>55119.22305603131</v>
      </c>
      <c r="P29" s="28">
        <f>SUM(C29:N29)</f>
        <v>775342.8620000001</v>
      </c>
      <c r="Q29" s="42"/>
    </row>
    <row r="30" spans="2:19" ht="15.75">
      <c r="B30" s="22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31" t="s">
        <v>44</v>
      </c>
      <c r="P30" s="32">
        <f>P12*N22/1000</f>
        <v>0</v>
      </c>
      <c r="Q30" s="42"/>
      <c r="S30" s="28"/>
    </row>
    <row r="31" spans="2:19" ht="15.75">
      <c r="B31" s="22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P31" s="28">
        <f>SUM(P27:P30)</f>
        <v>3876714.3100000015</v>
      </c>
      <c r="Q31" s="42"/>
      <c r="S31" s="48"/>
    </row>
    <row r="32" spans="2:17" ht="15.75">
      <c r="B32" s="49"/>
      <c r="C32" s="50"/>
      <c r="D32" s="50"/>
      <c r="E32" s="51"/>
      <c r="F32" s="47"/>
      <c r="G32" s="47"/>
      <c r="H32" s="47"/>
      <c r="I32" s="47"/>
      <c r="J32" s="47"/>
      <c r="K32" s="47"/>
      <c r="L32" s="47"/>
      <c r="M32" s="47"/>
      <c r="N32" s="47"/>
      <c r="P32" s="28"/>
      <c r="Q32" s="42"/>
    </row>
    <row r="33" spans="2:17" ht="15.75">
      <c r="B33" s="52"/>
      <c r="C33" s="41" t="s">
        <v>49</v>
      </c>
      <c r="D33" s="41"/>
      <c r="E33" s="53"/>
      <c r="F33" s="47"/>
      <c r="G33" s="47"/>
      <c r="H33" s="47"/>
      <c r="I33" s="47"/>
      <c r="J33" s="47"/>
      <c r="K33" s="47"/>
      <c r="L33" s="47"/>
      <c r="M33" s="47"/>
      <c r="N33" s="47"/>
      <c r="P33" s="28"/>
      <c r="Q33" s="42"/>
    </row>
    <row r="34" spans="2:17" ht="15.75">
      <c r="B34" s="52"/>
      <c r="C34" s="41"/>
      <c r="D34" s="41"/>
      <c r="E34" s="53"/>
      <c r="F34" s="47"/>
      <c r="G34" s="47"/>
      <c r="H34" s="47"/>
      <c r="I34" s="47"/>
      <c r="J34" s="47"/>
      <c r="K34" s="47"/>
      <c r="L34" s="47"/>
      <c r="M34" s="47"/>
      <c r="N34" s="47"/>
      <c r="Q34" s="42"/>
    </row>
    <row r="35" spans="2:17" ht="15.75">
      <c r="B35" s="52" t="s">
        <v>50</v>
      </c>
      <c r="C35" s="54">
        <f>P27</f>
        <v>3101371.4480000013</v>
      </c>
      <c r="D35" s="55"/>
      <c r="E35" s="53">
        <f>C35/C40</f>
        <v>21.862830129417297</v>
      </c>
      <c r="F35" s="47"/>
      <c r="G35" s="47"/>
      <c r="H35" s="47"/>
      <c r="I35" s="47"/>
      <c r="J35" s="47"/>
      <c r="K35" s="47"/>
      <c r="L35" s="47"/>
      <c r="M35" s="47"/>
      <c r="N35" s="47"/>
      <c r="Q35" s="42"/>
    </row>
    <row r="36" spans="2:17" ht="15.75">
      <c r="B36" s="52" t="s">
        <v>51</v>
      </c>
      <c r="C36" s="54">
        <f>P29</f>
        <v>775342.8620000001</v>
      </c>
      <c r="D36" s="55"/>
      <c r="E36" s="53">
        <f>C36/C40</f>
        <v>5.4657075323543225</v>
      </c>
      <c r="F36" s="47"/>
      <c r="G36" s="47"/>
      <c r="H36" s="47"/>
      <c r="I36" s="47"/>
      <c r="J36" s="47"/>
      <c r="K36" s="47"/>
      <c r="L36" s="47"/>
      <c r="M36" s="47"/>
      <c r="N36" s="47"/>
      <c r="Q36" s="42"/>
    </row>
    <row r="37" spans="2:17" ht="15.75">
      <c r="B37" s="52" t="s">
        <v>52</v>
      </c>
      <c r="C37" s="56">
        <f>P30</f>
        <v>0</v>
      </c>
      <c r="D37" s="55"/>
      <c r="E37" s="57">
        <f>C37/C40</f>
        <v>0</v>
      </c>
      <c r="F37" s="47"/>
      <c r="G37" s="47"/>
      <c r="H37" s="47"/>
      <c r="I37" s="47"/>
      <c r="J37" s="47"/>
      <c r="K37" s="47"/>
      <c r="L37" s="47"/>
      <c r="M37" s="47"/>
      <c r="N37" s="47"/>
      <c r="Q37" s="42"/>
    </row>
    <row r="38" spans="2:17" ht="15.75">
      <c r="B38" s="52" t="s">
        <v>53</v>
      </c>
      <c r="C38" s="54">
        <f>SUM(C35:C37)</f>
        <v>3876714.3100000015</v>
      </c>
      <c r="D38" s="41"/>
      <c r="E38" s="53">
        <f>SUM(E35:E37)</f>
        <v>27.32853766177162</v>
      </c>
      <c r="F38" s="47"/>
      <c r="G38" s="47"/>
      <c r="H38" s="47"/>
      <c r="I38" s="47"/>
      <c r="J38" s="47"/>
      <c r="K38" s="47"/>
      <c r="L38" s="47"/>
      <c r="M38" s="47"/>
      <c r="N38" s="47"/>
      <c r="Q38" s="42"/>
    </row>
    <row r="39" spans="2:17" ht="15.75">
      <c r="B39" s="52"/>
      <c r="C39" s="41"/>
      <c r="D39" s="41"/>
      <c r="E39" s="53"/>
      <c r="F39" s="47"/>
      <c r="G39" s="47"/>
      <c r="H39" s="47"/>
      <c r="I39" s="47"/>
      <c r="J39" s="47"/>
      <c r="K39" s="47"/>
      <c r="L39" s="47"/>
      <c r="M39" s="47"/>
      <c r="N39" s="47"/>
      <c r="Q39" s="42"/>
    </row>
    <row r="40" spans="2:17" ht="15.75">
      <c r="B40" s="52" t="s">
        <v>54</v>
      </c>
      <c r="C40" s="58">
        <f>P9</f>
        <v>141855.90015754566</v>
      </c>
      <c r="D40" s="41"/>
      <c r="E40" s="53"/>
      <c r="F40" s="47"/>
      <c r="G40" s="47"/>
      <c r="H40" s="47"/>
      <c r="I40" s="47"/>
      <c r="J40" s="47"/>
      <c r="K40" s="47"/>
      <c r="L40" s="47"/>
      <c r="M40" s="47"/>
      <c r="N40" s="47"/>
      <c r="Q40" s="42"/>
    </row>
    <row r="41" spans="2:17" ht="15.75">
      <c r="B41" s="59"/>
      <c r="C41" s="60"/>
      <c r="D41" s="60"/>
      <c r="E41" s="57"/>
      <c r="F41" s="47"/>
      <c r="G41" s="47"/>
      <c r="H41" s="47"/>
      <c r="I41" s="47"/>
      <c r="J41" s="47"/>
      <c r="K41" s="47"/>
      <c r="L41" s="47"/>
      <c r="M41" s="47"/>
      <c r="N41" s="47"/>
      <c r="Q41" s="42"/>
    </row>
    <row r="42" spans="2:17" ht="15.75">
      <c r="B42" s="61"/>
      <c r="C42" s="62"/>
      <c r="D42" s="62"/>
      <c r="E42" s="62"/>
      <c r="F42" s="47"/>
      <c r="G42" s="47"/>
      <c r="H42" s="47"/>
      <c r="I42" s="47"/>
      <c r="J42" s="47"/>
      <c r="K42" s="47"/>
      <c r="L42" s="47"/>
      <c r="M42" s="47"/>
      <c r="N42" s="47"/>
      <c r="Q42" s="42"/>
    </row>
    <row r="43" spans="2:17" ht="15.75">
      <c r="B43" s="61"/>
      <c r="C43" s="62"/>
      <c r="D43" s="62"/>
      <c r="E43" s="62"/>
      <c r="F43" s="47"/>
      <c r="G43" s="47"/>
      <c r="H43" s="47"/>
      <c r="I43" s="47"/>
      <c r="J43" s="47"/>
      <c r="K43" s="47"/>
      <c r="L43" s="47"/>
      <c r="M43" s="47"/>
      <c r="N43" s="47"/>
      <c r="Q43" s="42"/>
    </row>
    <row r="44" spans="1:17" ht="15.75">
      <c r="A44" s="25"/>
      <c r="B44" s="25"/>
      <c r="C44" s="25"/>
      <c r="D44" s="25"/>
      <c r="E44" s="25"/>
      <c r="F44" s="25"/>
      <c r="G44" s="25"/>
      <c r="H44" s="25"/>
      <c r="I44" s="25"/>
      <c r="J44" s="25"/>
      <c r="Q44" s="25"/>
    </row>
    <row r="45" spans="1:10" ht="15.75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75">
      <c r="A46" s="25"/>
      <c r="B46" s="25"/>
      <c r="C46" s="55"/>
      <c r="D46" s="25"/>
      <c r="E46" s="25"/>
      <c r="F46" s="25"/>
      <c r="G46" s="25"/>
      <c r="H46" s="25"/>
      <c r="I46" s="25"/>
      <c r="J46" s="25"/>
    </row>
    <row r="47" spans="1:10" ht="15.75">
      <c r="A47" s="25"/>
      <c r="B47" s="25"/>
      <c r="C47" s="25"/>
      <c r="D47" s="39"/>
      <c r="E47" s="25"/>
      <c r="F47" s="25"/>
      <c r="G47" s="39"/>
      <c r="H47" s="25"/>
      <c r="I47" s="25"/>
      <c r="J47" s="25"/>
    </row>
    <row r="48" spans="1:10" ht="15.75">
      <c r="A48" s="25"/>
      <c r="B48" s="39"/>
      <c r="C48" s="25"/>
      <c r="D48" s="39"/>
      <c r="E48" s="25"/>
      <c r="F48" s="25"/>
      <c r="G48" s="39"/>
      <c r="H48" s="25"/>
      <c r="I48" s="25"/>
      <c r="J48" s="25"/>
    </row>
    <row r="49" spans="1:10" ht="15.75">
      <c r="A49" s="25"/>
      <c r="B49" s="25"/>
      <c r="C49" s="25"/>
      <c r="D49" s="25"/>
      <c r="E49" s="25"/>
      <c r="F49" s="25"/>
      <c r="G49" s="25"/>
      <c r="H49" s="25"/>
      <c r="I49" s="25"/>
      <c r="J49" s="25"/>
    </row>
    <row r="50" spans="1:10" ht="15.75">
      <c r="A50" s="25"/>
      <c r="B50" s="39"/>
      <c r="C50" s="25"/>
      <c r="D50" s="69"/>
      <c r="E50" s="25"/>
      <c r="F50" s="25"/>
      <c r="G50" s="69"/>
      <c r="H50" s="25"/>
      <c r="I50" s="25"/>
      <c r="J50" s="25"/>
    </row>
    <row r="51" spans="1:10" ht="15.75">
      <c r="A51" s="25"/>
      <c r="B51" s="39"/>
      <c r="C51" s="25"/>
      <c r="D51" s="69"/>
      <c r="E51" s="25"/>
      <c r="F51" s="25"/>
      <c r="G51" s="69"/>
      <c r="H51" s="25"/>
      <c r="I51" s="25"/>
      <c r="J51" s="25"/>
    </row>
    <row r="52" spans="1:10" ht="15.75">
      <c r="A52" s="25"/>
      <c r="B52" s="39"/>
      <c r="C52" s="25"/>
      <c r="D52" s="69"/>
      <c r="E52" s="25"/>
      <c r="F52" s="25"/>
      <c r="G52" s="69"/>
      <c r="H52" s="25"/>
      <c r="I52" s="25"/>
      <c r="J52" s="25"/>
    </row>
    <row r="53" spans="1:10" ht="15.75">
      <c r="A53" s="25"/>
      <c r="B53" s="39"/>
      <c r="C53" s="25"/>
      <c r="D53" s="69"/>
      <c r="E53" s="25"/>
      <c r="F53" s="25"/>
      <c r="G53" s="69"/>
      <c r="H53" s="25"/>
      <c r="I53" s="25"/>
      <c r="J53" s="25"/>
    </row>
    <row r="54" spans="1:10" ht="15.75">
      <c r="A54" s="25"/>
      <c r="B54" s="39"/>
      <c r="C54" s="25"/>
      <c r="D54" s="69"/>
      <c r="E54" s="25"/>
      <c r="F54" s="25"/>
      <c r="G54" s="69"/>
      <c r="H54" s="25"/>
      <c r="I54" s="25"/>
      <c r="J54" s="25"/>
    </row>
    <row r="55" spans="1:10" ht="15.75">
      <c r="A55" s="25"/>
      <c r="B55" s="39"/>
      <c r="C55" s="25"/>
      <c r="D55" s="69"/>
      <c r="E55" s="25"/>
      <c r="F55" s="25"/>
      <c r="G55" s="69"/>
      <c r="H55" s="25"/>
      <c r="I55" s="25"/>
      <c r="J55" s="25"/>
    </row>
    <row r="56" spans="1:10" ht="15.75">
      <c r="A56" s="25"/>
      <c r="B56" s="39"/>
      <c r="C56" s="25"/>
      <c r="D56" s="69"/>
      <c r="E56" s="25"/>
      <c r="F56" s="25"/>
      <c r="G56" s="69"/>
      <c r="H56" s="25"/>
      <c r="I56" s="25"/>
      <c r="J56" s="25"/>
    </row>
    <row r="57" spans="1:10" ht="15.75">
      <c r="A57" s="25"/>
      <c r="B57" s="39"/>
      <c r="C57" s="25"/>
      <c r="D57" s="69"/>
      <c r="E57" s="25"/>
      <c r="F57" s="25"/>
      <c r="G57" s="69"/>
      <c r="H57" s="25"/>
      <c r="I57" s="25"/>
      <c r="J57" s="25"/>
    </row>
    <row r="58" spans="1:10" ht="15.75">
      <c r="A58" s="25"/>
      <c r="B58" s="39"/>
      <c r="C58" s="25"/>
      <c r="D58" s="69"/>
      <c r="E58" s="25"/>
      <c r="F58" s="25"/>
      <c r="G58" s="69"/>
      <c r="H58" s="25"/>
      <c r="I58" s="25"/>
      <c r="J58" s="25"/>
    </row>
    <row r="59" spans="1:10" ht="15.75">
      <c r="A59" s="25"/>
      <c r="B59" s="39"/>
      <c r="C59" s="25"/>
      <c r="D59" s="39"/>
      <c r="E59" s="25"/>
      <c r="F59" s="25"/>
      <c r="G59" s="69"/>
      <c r="H59" s="25"/>
      <c r="I59" s="25"/>
      <c r="J59" s="25"/>
    </row>
    <row r="60" spans="1:10" ht="15.75">
      <c r="A60" s="25"/>
      <c r="B60" s="39"/>
      <c r="C60" s="25"/>
      <c r="D60" s="39"/>
      <c r="E60" s="25"/>
      <c r="F60" s="25"/>
      <c r="G60" s="69"/>
      <c r="H60" s="25"/>
      <c r="I60" s="25"/>
      <c r="J60" s="25"/>
    </row>
    <row r="61" spans="1:10" ht="15.75">
      <c r="A61" s="25"/>
      <c r="B61" s="39"/>
      <c r="C61" s="25"/>
      <c r="D61" s="39"/>
      <c r="E61" s="25"/>
      <c r="F61" s="25"/>
      <c r="G61" s="69"/>
      <c r="H61" s="25"/>
      <c r="I61" s="25"/>
      <c r="J61" s="25"/>
    </row>
    <row r="62" spans="1:10" ht="15.75" hidden="1">
      <c r="A62" s="25"/>
      <c r="B62" s="25"/>
      <c r="C62" s="25"/>
      <c r="D62" s="25"/>
      <c r="E62" s="25"/>
      <c r="F62" s="25"/>
      <c r="G62" s="25"/>
      <c r="H62" s="25"/>
      <c r="I62" s="25"/>
      <c r="J62" s="25"/>
    </row>
    <row r="63" spans="1:10" ht="15.75" hidden="1">
      <c r="A63" s="25"/>
      <c r="B63" s="25"/>
      <c r="C63" s="25"/>
      <c r="D63" s="25"/>
      <c r="E63" s="25"/>
      <c r="F63" s="25"/>
      <c r="G63" s="25"/>
      <c r="H63" s="25"/>
      <c r="I63" s="25"/>
      <c r="J63" s="25"/>
    </row>
    <row r="64" spans="1:10" ht="15.75" hidden="1">
      <c r="A64" s="25"/>
      <c r="B64" s="25"/>
      <c r="C64" s="25"/>
      <c r="D64" s="25"/>
      <c r="E64" s="25"/>
      <c r="F64" s="25"/>
      <c r="G64" s="25"/>
      <c r="H64" s="25"/>
      <c r="I64" s="25"/>
      <c r="J64" s="25"/>
    </row>
    <row r="65" spans="1:10" ht="15.75" hidden="1">
      <c r="A65" s="25"/>
      <c r="B65" s="25"/>
      <c r="C65" s="55"/>
      <c r="D65" s="25"/>
      <c r="E65" s="25"/>
      <c r="F65" s="25"/>
      <c r="G65" s="25"/>
      <c r="H65" s="25"/>
      <c r="I65" s="25"/>
      <c r="J65" s="25"/>
    </row>
    <row r="66" spans="1:10" ht="15.75" hidden="1">
      <c r="A66" s="25"/>
      <c r="B66" s="39"/>
      <c r="C66" s="25"/>
      <c r="D66" s="39"/>
      <c r="E66" s="25"/>
      <c r="F66" s="25"/>
      <c r="G66" s="25"/>
      <c r="H66" s="25"/>
      <c r="I66" s="25"/>
      <c r="J66" s="25"/>
    </row>
    <row r="67" spans="1:10" ht="15.75" hidden="1">
      <c r="A67" s="25"/>
      <c r="B67" s="25"/>
      <c r="C67" s="25"/>
      <c r="D67" s="25"/>
      <c r="E67" s="25"/>
      <c r="F67" s="25"/>
      <c r="G67" s="25"/>
      <c r="H67" s="25"/>
      <c r="I67" s="25"/>
      <c r="J67" s="25"/>
    </row>
    <row r="68" spans="1:10" ht="15.75" hidden="1">
      <c r="A68" s="25"/>
      <c r="B68" s="39"/>
      <c r="C68" s="25"/>
      <c r="D68" s="39"/>
      <c r="E68" s="25"/>
      <c r="F68" s="25"/>
      <c r="G68" s="25"/>
      <c r="H68" s="25"/>
      <c r="I68" s="25"/>
      <c r="J68" s="25"/>
    </row>
    <row r="69" spans="1:10" ht="15.75" hidden="1">
      <c r="A69" s="25"/>
      <c r="B69" s="39"/>
      <c r="C69" s="25"/>
      <c r="D69" s="39"/>
      <c r="E69" s="25"/>
      <c r="F69" s="25"/>
      <c r="G69" s="25"/>
      <c r="H69" s="25"/>
      <c r="I69" s="25"/>
      <c r="J69" s="25"/>
    </row>
    <row r="70" spans="1:10" ht="15.75" hidden="1">
      <c r="A70" s="25"/>
      <c r="B70" s="39"/>
      <c r="C70" s="25"/>
      <c r="D70" s="39"/>
      <c r="E70" s="25"/>
      <c r="F70" s="25"/>
      <c r="G70" s="25"/>
      <c r="H70" s="25"/>
      <c r="I70" s="25"/>
      <c r="J70" s="25"/>
    </row>
    <row r="71" spans="1:10" ht="15.75" hidden="1">
      <c r="A71" s="25"/>
      <c r="B71" s="39"/>
      <c r="C71" s="25"/>
      <c r="D71" s="39"/>
      <c r="E71" s="25"/>
      <c r="F71" s="25"/>
      <c r="G71" s="25"/>
      <c r="H71" s="25"/>
      <c r="I71" s="25"/>
      <c r="J71" s="25"/>
    </row>
    <row r="72" spans="1:10" ht="15.75" hidden="1">
      <c r="A72" s="25"/>
      <c r="B72" s="39"/>
      <c r="C72" s="25"/>
      <c r="D72" s="39"/>
      <c r="E72" s="25"/>
      <c r="F72" s="25"/>
      <c r="G72" s="25"/>
      <c r="H72" s="25"/>
      <c r="I72" s="25"/>
      <c r="J72" s="25"/>
    </row>
    <row r="73" spans="1:10" ht="15.75" hidden="1">
      <c r="A73" s="25"/>
      <c r="B73" s="39"/>
      <c r="C73" s="25"/>
      <c r="D73" s="39"/>
      <c r="E73" s="25"/>
      <c r="F73" s="25"/>
      <c r="G73" s="25"/>
      <c r="H73" s="25"/>
      <c r="I73" s="25"/>
      <c r="J73" s="25"/>
    </row>
    <row r="74" spans="1:10" ht="15.75" hidden="1">
      <c r="A74" s="25"/>
      <c r="B74" s="39"/>
      <c r="C74" s="25"/>
      <c r="D74" s="39"/>
      <c r="E74" s="25"/>
      <c r="F74" s="25"/>
      <c r="G74" s="25"/>
      <c r="H74" s="25"/>
      <c r="I74" s="25"/>
      <c r="J74" s="25"/>
    </row>
    <row r="75" spans="1:10" ht="15.75" hidden="1">
      <c r="A75" s="25"/>
      <c r="B75" s="39"/>
      <c r="C75" s="25"/>
      <c r="D75" s="39"/>
      <c r="E75" s="25"/>
      <c r="F75" s="25"/>
      <c r="G75" s="25"/>
      <c r="H75" s="25"/>
      <c r="I75" s="25"/>
      <c r="J75" s="25"/>
    </row>
    <row r="76" spans="1:10" ht="15.75" hidden="1">
      <c r="A76" s="25"/>
      <c r="B76" s="39"/>
      <c r="C76" s="25"/>
      <c r="D76" s="39"/>
      <c r="E76" s="25"/>
      <c r="F76" s="25"/>
      <c r="G76" s="25"/>
      <c r="H76" s="25"/>
      <c r="I76" s="25"/>
      <c r="J76" s="25"/>
    </row>
    <row r="77" spans="1:10" ht="15.75" hidden="1">
      <c r="A77" s="25"/>
      <c r="B77" s="39"/>
      <c r="C77" s="25"/>
      <c r="D77" s="39"/>
      <c r="E77" s="25"/>
      <c r="F77" s="25"/>
      <c r="G77" s="25"/>
      <c r="H77" s="25"/>
      <c r="I77" s="25"/>
      <c r="J77" s="25"/>
    </row>
    <row r="78" spans="1:10" ht="15.75" hidden="1">
      <c r="A78" s="25"/>
      <c r="B78" s="39"/>
      <c r="C78" s="25"/>
      <c r="D78" s="39"/>
      <c r="E78" s="25"/>
      <c r="F78" s="25"/>
      <c r="G78" s="25"/>
      <c r="H78" s="25"/>
      <c r="I78" s="25"/>
      <c r="J78" s="25"/>
    </row>
    <row r="79" spans="1:10" ht="15.75" hidden="1">
      <c r="A79" s="25"/>
      <c r="B79" s="39"/>
      <c r="C79" s="25"/>
      <c r="D79" s="39"/>
      <c r="E79" s="25"/>
      <c r="F79" s="25"/>
      <c r="G79" s="25"/>
      <c r="H79" s="25"/>
      <c r="I79" s="25"/>
      <c r="J79" s="25"/>
    </row>
    <row r="80" spans="1:10" ht="15.75" hidden="1">
      <c r="A80" s="25"/>
      <c r="B80" s="25"/>
      <c r="C80" s="25"/>
      <c r="D80" s="25"/>
      <c r="E80" s="25"/>
      <c r="F80" s="25"/>
      <c r="G80" s="25"/>
      <c r="H80" s="25"/>
      <c r="I80" s="25"/>
      <c r="J80" s="25"/>
    </row>
    <row r="81" spans="1:10" ht="15.75" hidden="1">
      <c r="A81" s="25"/>
      <c r="B81" s="25"/>
      <c r="C81" s="25"/>
      <c r="D81" s="25"/>
      <c r="E81" s="25"/>
      <c r="F81" s="25"/>
      <c r="G81" s="25"/>
      <c r="H81" s="25"/>
      <c r="I81" s="25"/>
      <c r="J81" s="25"/>
    </row>
    <row r="82" spans="1:10" ht="15.75" hidden="1">
      <c r="A82" s="25"/>
      <c r="B82" s="25"/>
      <c r="C82" s="25"/>
      <c r="D82" s="25"/>
      <c r="E82" s="25"/>
      <c r="F82" s="25"/>
      <c r="G82" s="25"/>
      <c r="H82" s="25"/>
      <c r="I82" s="25"/>
      <c r="J82" s="25"/>
    </row>
    <row r="83" spans="1:10" ht="15.75" hidden="1">
      <c r="A83" s="25"/>
      <c r="B83" s="25"/>
      <c r="C83" s="25"/>
      <c r="D83" s="25"/>
      <c r="E83" s="25"/>
      <c r="F83" s="25"/>
      <c r="G83" s="25"/>
      <c r="H83" s="25"/>
      <c r="I83" s="25"/>
      <c r="J83" s="25"/>
    </row>
    <row r="84" spans="1:10" ht="15.75" hidden="1">
      <c r="A84" s="25"/>
      <c r="B84" s="25"/>
      <c r="C84" s="25"/>
      <c r="D84" s="25"/>
      <c r="E84" s="25"/>
      <c r="F84" s="25"/>
      <c r="G84" s="25"/>
      <c r="H84" s="25"/>
      <c r="I84" s="25"/>
      <c r="J84" s="25"/>
    </row>
    <row r="85" spans="1:10" ht="15.75" hidden="1">
      <c r="A85" s="25"/>
      <c r="B85" s="25"/>
      <c r="C85" s="25"/>
      <c r="D85" s="25"/>
      <c r="E85" s="25"/>
      <c r="F85" s="25"/>
      <c r="G85" s="25"/>
      <c r="H85" s="25"/>
      <c r="I85" s="25"/>
      <c r="J85" s="25"/>
    </row>
    <row r="86" spans="1:19" ht="15.75" hidden="1">
      <c r="A86" s="25"/>
      <c r="B86" s="25"/>
      <c r="C86" s="154"/>
      <c r="D86" s="154"/>
      <c r="E86" s="154"/>
      <c r="F86" s="154"/>
      <c r="G86" s="154"/>
      <c r="H86" s="154"/>
      <c r="I86" s="154"/>
      <c r="J86" s="154"/>
      <c r="K86" s="153"/>
      <c r="L86" s="153"/>
      <c r="M86" s="153"/>
      <c r="N86" s="153"/>
      <c r="O86" s="153"/>
      <c r="P86" s="153"/>
      <c r="Q86" s="153"/>
      <c r="R86" s="153"/>
      <c r="S86" s="21"/>
    </row>
    <row r="87" spans="1:10" ht="15.75" hidden="1">
      <c r="A87" s="25"/>
      <c r="B87" s="25"/>
      <c r="C87" s="25"/>
      <c r="D87" s="25"/>
      <c r="E87" s="25"/>
      <c r="F87" s="25"/>
      <c r="G87" s="25"/>
      <c r="H87" s="25"/>
      <c r="I87" s="25"/>
      <c r="J87" s="25"/>
    </row>
    <row r="88" spans="1:19" ht="15.75" hidden="1">
      <c r="A88" s="25"/>
      <c r="B88" s="25"/>
      <c r="C88" s="62"/>
      <c r="D88" s="62"/>
      <c r="E88" s="62"/>
      <c r="F88" s="62"/>
      <c r="G88" s="62"/>
      <c r="H88" s="62"/>
      <c r="I88" s="62"/>
      <c r="J88" s="62"/>
      <c r="K88" s="47"/>
      <c r="L88" s="47"/>
      <c r="M88" s="47"/>
      <c r="N88" s="47"/>
      <c r="O88" s="47"/>
      <c r="P88" s="47"/>
      <c r="Q88" s="47"/>
      <c r="R88" s="47"/>
      <c r="S88" s="47"/>
    </row>
    <row r="89" spans="1:19" ht="15.75" hidden="1">
      <c r="A89" s="25"/>
      <c r="B89" s="25"/>
      <c r="C89" s="62"/>
      <c r="D89" s="62"/>
      <c r="E89" s="62"/>
      <c r="F89" s="62"/>
      <c r="G89" s="62"/>
      <c r="H89" s="62"/>
      <c r="I89" s="62"/>
      <c r="J89" s="62"/>
      <c r="K89" s="47"/>
      <c r="L89" s="47"/>
      <c r="M89" s="47"/>
      <c r="N89" s="47"/>
      <c r="O89" s="47"/>
      <c r="P89" s="47"/>
      <c r="Q89" s="47"/>
      <c r="R89" s="47"/>
      <c r="S89" s="47"/>
    </row>
    <row r="90" spans="1:19" ht="15.75" hidden="1">
      <c r="A90" s="25"/>
      <c r="B90" s="25"/>
      <c r="C90" s="152"/>
      <c r="D90" s="152"/>
      <c r="E90" s="152"/>
      <c r="F90" s="152"/>
      <c r="G90" s="152"/>
      <c r="H90" s="152"/>
      <c r="I90" s="152"/>
      <c r="J90" s="152"/>
      <c r="K90" s="108"/>
      <c r="L90" s="108"/>
      <c r="M90" s="108"/>
      <c r="N90" s="108"/>
      <c r="O90" s="108"/>
      <c r="P90" s="108"/>
      <c r="Q90" s="108"/>
      <c r="R90" s="108"/>
      <c r="S90" s="108"/>
    </row>
    <row r="91" spans="1:19" ht="15.75" hidden="1">
      <c r="A91" s="25"/>
      <c r="B91" s="25"/>
      <c r="C91" s="152"/>
      <c r="D91" s="152"/>
      <c r="E91" s="152"/>
      <c r="F91" s="152"/>
      <c r="G91" s="152"/>
      <c r="H91" s="152"/>
      <c r="I91" s="152"/>
      <c r="J91" s="152"/>
      <c r="K91" s="108"/>
      <c r="L91" s="108"/>
      <c r="M91" s="108"/>
      <c r="N91" s="108"/>
      <c r="O91" s="108"/>
      <c r="P91" s="108"/>
      <c r="Q91" s="108"/>
      <c r="R91" s="108"/>
      <c r="S91" s="108"/>
    </row>
    <row r="92" spans="1:19" ht="15.75" hidden="1">
      <c r="A92" s="25"/>
      <c r="B92" s="25"/>
      <c r="C92" s="152"/>
      <c r="D92" s="152"/>
      <c r="E92" s="152"/>
      <c r="F92" s="152"/>
      <c r="G92" s="152"/>
      <c r="H92" s="152"/>
      <c r="I92" s="152"/>
      <c r="J92" s="152"/>
      <c r="K92" s="108"/>
      <c r="L92" s="108"/>
      <c r="M92" s="108"/>
      <c r="N92" s="108"/>
      <c r="O92" s="108"/>
      <c r="P92" s="108"/>
      <c r="Q92" s="108"/>
      <c r="R92" s="108"/>
      <c r="S92" s="108"/>
    </row>
    <row r="93" spans="1:19" ht="15.75" hidden="1">
      <c r="A93" s="25"/>
      <c r="B93" s="25"/>
      <c r="C93" s="152"/>
      <c r="D93" s="152"/>
      <c r="E93" s="152"/>
      <c r="F93" s="152"/>
      <c r="G93" s="152"/>
      <c r="H93" s="152"/>
      <c r="I93" s="152"/>
      <c r="J93" s="152"/>
      <c r="K93" s="108"/>
      <c r="L93" s="108"/>
      <c r="M93" s="108"/>
      <c r="N93" s="108"/>
      <c r="O93" s="108"/>
      <c r="P93" s="108"/>
      <c r="Q93" s="108"/>
      <c r="R93" s="108"/>
      <c r="S93" s="108"/>
    </row>
    <row r="94" spans="1:19" ht="15.75" hidden="1">
      <c r="A94" s="25"/>
      <c r="B94" s="25"/>
      <c r="C94" s="152"/>
      <c r="D94" s="152"/>
      <c r="E94" s="152"/>
      <c r="F94" s="152"/>
      <c r="G94" s="152"/>
      <c r="H94" s="152"/>
      <c r="I94" s="152"/>
      <c r="J94" s="152"/>
      <c r="K94" s="108"/>
      <c r="L94" s="108"/>
      <c r="M94" s="108"/>
      <c r="N94" s="108"/>
      <c r="O94" s="108"/>
      <c r="P94" s="108"/>
      <c r="Q94" s="108"/>
      <c r="R94" s="108"/>
      <c r="S94" s="108"/>
    </row>
    <row r="95" spans="1:10" ht="15.75" hidden="1">
      <c r="A95" s="25"/>
      <c r="B95" s="25"/>
      <c r="C95" s="25"/>
      <c r="D95" s="25"/>
      <c r="E95" s="25"/>
      <c r="F95" s="25"/>
      <c r="G95" s="25"/>
      <c r="H95" s="25"/>
      <c r="I95" s="25"/>
      <c r="J95" s="25"/>
    </row>
    <row r="96" spans="1:10" ht="15.75" hidden="1">
      <c r="A96" s="25"/>
      <c r="B96" s="25"/>
      <c r="C96" s="25"/>
      <c r="D96" s="25"/>
      <c r="E96" s="25"/>
      <c r="F96" s="25"/>
      <c r="G96" s="25"/>
      <c r="H96" s="25"/>
      <c r="I96" s="25"/>
      <c r="J96" s="25"/>
    </row>
    <row r="97" spans="1:10" ht="15.75" hidden="1">
      <c r="A97" s="25"/>
      <c r="B97" s="25"/>
      <c r="C97" s="25"/>
      <c r="D97" s="25"/>
      <c r="E97" s="25"/>
      <c r="F97" s="25"/>
      <c r="G97" s="25"/>
      <c r="H97" s="25"/>
      <c r="I97" s="25"/>
      <c r="J97" s="25"/>
    </row>
    <row r="98" spans="1:22" ht="15.75" customHeight="1" hidden="1">
      <c r="A98" s="25"/>
      <c r="B98" s="25"/>
      <c r="C98" s="25"/>
      <c r="D98" s="25"/>
      <c r="E98" s="25"/>
      <c r="F98" s="25"/>
      <c r="G98" s="25"/>
      <c r="H98" s="25"/>
      <c r="I98" s="25"/>
      <c r="J98" s="25"/>
      <c r="T98" s="21"/>
      <c r="U98" s="153"/>
      <c r="V98" s="153"/>
    </row>
    <row r="99" spans="1:10" ht="15.75" hidden="1">
      <c r="A99" s="25"/>
      <c r="B99" s="25"/>
      <c r="C99" s="25"/>
      <c r="D99" s="25"/>
      <c r="E99" s="25"/>
      <c r="F99" s="25"/>
      <c r="G99" s="25"/>
      <c r="H99" s="25"/>
      <c r="I99" s="25"/>
      <c r="J99" s="25"/>
    </row>
    <row r="100" spans="1:22" ht="15.75" hidden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T100" s="47"/>
      <c r="U100" s="47"/>
      <c r="V100" s="47"/>
    </row>
    <row r="101" spans="1:22" ht="15.75" hidden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T101" s="47"/>
      <c r="U101" s="47"/>
      <c r="V101" s="47"/>
    </row>
    <row r="102" spans="1:22" ht="15.7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T102" s="108"/>
      <c r="U102" s="108"/>
      <c r="V102" s="108"/>
    </row>
    <row r="103" spans="1:22" ht="15.7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T103" s="108"/>
      <c r="U103" s="108"/>
      <c r="V103" s="108"/>
    </row>
    <row r="104" spans="1:22" ht="15.7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T104" s="108"/>
      <c r="U104" s="108"/>
      <c r="V104" s="108"/>
    </row>
    <row r="105" spans="1:26" ht="15.7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T105" s="108"/>
      <c r="U105" s="108"/>
      <c r="V105" s="108"/>
      <c r="W105" s="153"/>
      <c r="X105" s="153"/>
      <c r="Y105" s="153"/>
      <c r="Z105" s="153"/>
    </row>
    <row r="106" spans="1:22" ht="15.7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T106" s="108"/>
      <c r="U106" s="108"/>
      <c r="V106" s="108"/>
    </row>
    <row r="107" spans="1:26" ht="15.7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W107" s="47"/>
      <c r="X107" s="47"/>
      <c r="Y107" s="47"/>
      <c r="Z107" s="47"/>
    </row>
    <row r="108" spans="1:26" ht="15.7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W108" s="47"/>
      <c r="X108" s="47"/>
      <c r="Y108" s="47"/>
      <c r="Z108" s="47"/>
    </row>
    <row r="109" spans="1:26" ht="15.7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W109" s="108"/>
      <c r="X109" s="108"/>
      <c r="Y109" s="108"/>
      <c r="Z109" s="108"/>
    </row>
    <row r="110" spans="1:26" ht="15.7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W110" s="108"/>
      <c r="X110" s="108"/>
      <c r="Y110" s="108"/>
      <c r="Z110" s="108"/>
    </row>
    <row r="111" spans="1:26" ht="15.7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W111" s="108"/>
      <c r="X111" s="108"/>
      <c r="Y111" s="108"/>
      <c r="Z111" s="108"/>
    </row>
    <row r="112" spans="23:26" ht="15.75">
      <c r="W112" s="108"/>
      <c r="X112" s="108"/>
      <c r="Y112" s="108"/>
      <c r="Z112" s="108"/>
    </row>
    <row r="113" spans="23:26" ht="15.75">
      <c r="W113" s="108"/>
      <c r="X113" s="108"/>
      <c r="Y113" s="108"/>
      <c r="Z113" s="108"/>
    </row>
  </sheetData>
  <mergeCells count="11">
    <mergeCell ref="U98:V98"/>
    <mergeCell ref="W105:X105"/>
    <mergeCell ref="Y105:Z105"/>
    <mergeCell ref="K86:L86"/>
    <mergeCell ref="M86:N86"/>
    <mergeCell ref="O86:P86"/>
    <mergeCell ref="Q86:R86"/>
    <mergeCell ref="C86:D86"/>
    <mergeCell ref="E86:F86"/>
    <mergeCell ref="G86:H86"/>
    <mergeCell ref="I86:J86"/>
  </mergeCells>
  <printOptions horizontalCentered="1"/>
  <pageMargins left="0.5" right="0.5" top="1" bottom="1" header="0.5" footer="0.5"/>
  <pageSetup fitToHeight="1" fitToWidth="1" horizontalDpi="600" verticalDpi="600" orientation="landscape" paperSize="5" scale="76" r:id="rId1"/>
  <headerFooter alignWithMargins="0">
    <oddFooter>&amp;L&amp;Z&amp;F&amp;A&amp;R&amp;D&amp;T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P31"/>
  <sheetViews>
    <sheetView workbookViewId="0" topLeftCell="A1">
      <selection activeCell="B29" sqref="B29:O31"/>
    </sheetView>
  </sheetViews>
  <sheetFormatPr defaultColWidth="9.00390625" defaultRowHeight="15.75"/>
  <cols>
    <col min="2" max="2" width="14.125" style="0" customWidth="1"/>
    <col min="3" max="3" width="11.625" style="0" bestFit="1" customWidth="1"/>
    <col min="15" max="15" width="10.50390625" style="0" customWidth="1"/>
  </cols>
  <sheetData>
    <row r="2" ht="16.5" thickBot="1">
      <c r="B2" t="s">
        <v>103</v>
      </c>
    </row>
    <row r="3" spans="2:14" ht="15.75">
      <c r="B3" s="129"/>
      <c r="C3" s="130" t="s">
        <v>22</v>
      </c>
      <c r="D3" s="130" t="s">
        <v>23</v>
      </c>
      <c r="E3" s="130" t="s">
        <v>24</v>
      </c>
      <c r="F3" s="130" t="s">
        <v>25</v>
      </c>
      <c r="G3" s="130" t="s">
        <v>26</v>
      </c>
      <c r="H3" s="130" t="s">
        <v>27</v>
      </c>
      <c r="I3" s="130" t="s">
        <v>28</v>
      </c>
      <c r="J3" s="130" t="s">
        <v>29</v>
      </c>
      <c r="K3" s="130" t="s">
        <v>30</v>
      </c>
      <c r="L3" s="130" t="s">
        <v>31</v>
      </c>
      <c r="M3" s="130" t="s">
        <v>32</v>
      </c>
      <c r="N3" s="131" t="s">
        <v>33</v>
      </c>
    </row>
    <row r="4" spans="2:14" ht="15.75">
      <c r="B4" s="128" t="s">
        <v>17</v>
      </c>
      <c r="C4" s="142">
        <v>53.33715999999999</v>
      </c>
      <c r="D4" s="142">
        <v>63.028016666666666</v>
      </c>
      <c r="E4" s="142">
        <v>66.12769666666667</v>
      </c>
      <c r="F4" s="142">
        <v>59.13241333333334</v>
      </c>
      <c r="G4" s="142">
        <v>59.2656</v>
      </c>
      <c r="H4" s="142">
        <v>56.84925666666667</v>
      </c>
      <c r="I4" s="142">
        <v>47.15922666666666</v>
      </c>
      <c r="J4" s="142">
        <v>41.76357</v>
      </c>
      <c r="K4" s="142">
        <v>41.17410666666667</v>
      </c>
      <c r="L4" s="142">
        <v>49.50588666666666</v>
      </c>
      <c r="M4" s="142">
        <v>54.62821666666667</v>
      </c>
      <c r="N4" s="143">
        <v>56.825649999999996</v>
      </c>
    </row>
    <row r="5" spans="2:14" ht="16.5" thickBot="1">
      <c r="B5" s="132" t="s">
        <v>18</v>
      </c>
      <c r="C5" s="144">
        <v>46.077116666666676</v>
      </c>
      <c r="D5" s="144">
        <v>52.00738666666666</v>
      </c>
      <c r="E5" s="144">
        <v>54.794826666666665</v>
      </c>
      <c r="F5" s="144">
        <v>50.0062366666667</v>
      </c>
      <c r="G5" s="144">
        <v>52.38924333333333</v>
      </c>
      <c r="H5" s="144">
        <v>50.21149333333333</v>
      </c>
      <c r="I5" s="144">
        <v>40.56243333333333</v>
      </c>
      <c r="J5" s="144">
        <v>35.55124333333333</v>
      </c>
      <c r="K5" s="144">
        <v>31.26843</v>
      </c>
      <c r="L5" s="144">
        <v>41.066426666666665</v>
      </c>
      <c r="M5" s="144">
        <v>46.87419</v>
      </c>
      <c r="N5" s="145">
        <v>50.776513333333334</v>
      </c>
    </row>
    <row r="8" ht="16.5" thickBot="1">
      <c r="B8" s="123" t="s">
        <v>105</v>
      </c>
    </row>
    <row r="9" spans="2:15" ht="15.75">
      <c r="B9" s="33" t="s">
        <v>98</v>
      </c>
      <c r="C9" s="114">
        <f>C30/16</f>
        <v>26</v>
      </c>
      <c r="D9" s="114">
        <f aca="true" t="shared" si="0" ref="D9:N9">D30/16</f>
        <v>25</v>
      </c>
      <c r="E9" s="114">
        <f t="shared" si="0"/>
        <v>25</v>
      </c>
      <c r="F9" s="114">
        <f t="shared" si="0"/>
        <v>26</v>
      </c>
      <c r="G9" s="114">
        <f t="shared" si="0"/>
        <v>24</v>
      </c>
      <c r="H9" s="114">
        <f t="shared" si="0"/>
        <v>27</v>
      </c>
      <c r="I9" s="114">
        <f t="shared" si="0"/>
        <v>25</v>
      </c>
      <c r="J9" s="114">
        <f t="shared" si="0"/>
        <v>26</v>
      </c>
      <c r="K9" s="114">
        <f t="shared" si="0"/>
        <v>26</v>
      </c>
      <c r="L9" s="114">
        <f t="shared" si="0"/>
        <v>25</v>
      </c>
      <c r="M9" s="114">
        <f t="shared" si="0"/>
        <v>27</v>
      </c>
      <c r="N9" s="114">
        <f t="shared" si="0"/>
        <v>24</v>
      </c>
      <c r="O9" s="35"/>
    </row>
    <row r="10" spans="2:15" ht="15.75">
      <c r="B10" s="115"/>
      <c r="C10" s="116" t="s">
        <v>22</v>
      </c>
      <c r="D10" s="116" t="s">
        <v>23</v>
      </c>
      <c r="E10" s="116" t="s">
        <v>24</v>
      </c>
      <c r="F10" s="116" t="s">
        <v>25</v>
      </c>
      <c r="G10" s="116" t="s">
        <v>26</v>
      </c>
      <c r="H10" s="116" t="s">
        <v>27</v>
      </c>
      <c r="I10" s="116" t="s">
        <v>28</v>
      </c>
      <c r="J10" s="116" t="s">
        <v>29</v>
      </c>
      <c r="K10" s="116" t="s">
        <v>30</v>
      </c>
      <c r="L10" s="116" t="s">
        <v>31</v>
      </c>
      <c r="M10" s="116" t="s">
        <v>32</v>
      </c>
      <c r="N10" s="116" t="s">
        <v>33</v>
      </c>
      <c r="O10" s="117" t="s">
        <v>99</v>
      </c>
    </row>
    <row r="11" spans="2:15" ht="15.75">
      <c r="B11" s="118" t="s">
        <v>100</v>
      </c>
      <c r="C11" s="119">
        <f>(C4*1.1-C5)*C9*8</f>
        <v>2619.50194133333</v>
      </c>
      <c r="D11" s="119">
        <f aca="true" t="shared" si="1" ref="D11:N11">(D4*1.1-D5)*D9*8</f>
        <v>3464.686333333336</v>
      </c>
      <c r="E11" s="119">
        <f t="shared" si="1"/>
        <v>3589.127933333336</v>
      </c>
      <c r="F11" s="119">
        <f t="shared" si="1"/>
        <v>3128.198943999995</v>
      </c>
      <c r="G11" s="119">
        <f t="shared" si="1"/>
        <v>2458.1600000000003</v>
      </c>
      <c r="H11" s="119">
        <f t="shared" si="1"/>
        <v>2661.7008240000023</v>
      </c>
      <c r="I11" s="119">
        <f t="shared" si="1"/>
        <v>2262.5432000000005</v>
      </c>
      <c r="J11" s="119">
        <f t="shared" si="1"/>
        <v>2160.846202666668</v>
      </c>
      <c r="K11" s="119">
        <f t="shared" si="1"/>
        <v>2916.802165333335</v>
      </c>
      <c r="L11" s="119">
        <f t="shared" si="1"/>
        <v>2678.009733333333</v>
      </c>
      <c r="M11" s="119">
        <f t="shared" si="1"/>
        <v>2854.839240000001</v>
      </c>
      <c r="N11" s="119">
        <f t="shared" si="1"/>
        <v>2252.48672</v>
      </c>
      <c r="O11" s="120">
        <f>SUM(C11:N12)</f>
        <v>52876.053717333336</v>
      </c>
    </row>
    <row r="12" spans="2:15" ht="16.5" thickBot="1">
      <c r="B12" s="43" t="s">
        <v>101</v>
      </c>
      <c r="C12" s="121">
        <f>(C4-C5)*8*C9</f>
        <v>1510.0890133333294</v>
      </c>
      <c r="D12" s="121">
        <f aca="true" t="shared" si="2" ref="D12:N12">(D4-D5)*8*D9</f>
        <v>2204.1260000000007</v>
      </c>
      <c r="E12" s="121">
        <f t="shared" si="2"/>
        <v>2266.574</v>
      </c>
      <c r="F12" s="121">
        <f t="shared" si="2"/>
        <v>1898.2447466666606</v>
      </c>
      <c r="G12" s="121">
        <f t="shared" si="2"/>
        <v>1320.26048</v>
      </c>
      <c r="H12" s="121">
        <f t="shared" si="2"/>
        <v>1433.7568800000013</v>
      </c>
      <c r="I12" s="121">
        <f t="shared" si="2"/>
        <v>1319.358666666666</v>
      </c>
      <c r="J12" s="121">
        <f t="shared" si="2"/>
        <v>1292.1639466666672</v>
      </c>
      <c r="K12" s="121">
        <f t="shared" si="2"/>
        <v>2060.380746666667</v>
      </c>
      <c r="L12" s="121">
        <f t="shared" si="2"/>
        <v>1687.8919999999994</v>
      </c>
      <c r="M12" s="121">
        <f t="shared" si="2"/>
        <v>1674.8697600000003</v>
      </c>
      <c r="N12" s="121">
        <f t="shared" si="2"/>
        <v>1161.4342399999991</v>
      </c>
      <c r="O12" s="122">
        <f>O11/1000</f>
        <v>52.876053717333335</v>
      </c>
    </row>
    <row r="13" spans="3:14" ht="15.75">
      <c r="C13" s="141">
        <f>$O$12*C26</f>
        <v>4.492736590361656</v>
      </c>
      <c r="D13" s="141">
        <f aca="true" t="shared" si="3" ref="D13:N13">$O$12*D26</f>
        <v>4.3199390291939</v>
      </c>
      <c r="E13" s="141">
        <f t="shared" si="3"/>
        <v>4.3199390291939</v>
      </c>
      <c r="F13" s="141">
        <f t="shared" si="3"/>
        <v>4.492736590361656</v>
      </c>
      <c r="G13" s="141">
        <f t="shared" si="3"/>
        <v>4.147141468026144</v>
      </c>
      <c r="H13" s="141">
        <f t="shared" si="3"/>
        <v>4.665534151529412</v>
      </c>
      <c r="I13" s="141">
        <f t="shared" si="3"/>
        <v>4.3199390291939</v>
      </c>
      <c r="J13" s="141">
        <f t="shared" si="3"/>
        <v>4.492736590361656</v>
      </c>
      <c r="K13" s="141">
        <f t="shared" si="3"/>
        <v>4.492736590361656</v>
      </c>
      <c r="L13" s="141">
        <f t="shared" si="3"/>
        <v>4.3199390291939</v>
      </c>
      <c r="M13" s="141">
        <f t="shared" si="3"/>
        <v>4.665534151529412</v>
      </c>
      <c r="N13" s="141">
        <f t="shared" si="3"/>
        <v>4.147141468026144</v>
      </c>
    </row>
    <row r="15" ht="16.5" thickBot="1">
      <c r="B15" s="151" t="s">
        <v>104</v>
      </c>
    </row>
    <row r="16" spans="2:14" ht="15.75">
      <c r="B16" s="129"/>
      <c r="C16" s="130">
        <v>38991</v>
      </c>
      <c r="D16" s="130">
        <v>39022</v>
      </c>
      <c r="E16" s="130">
        <v>39052</v>
      </c>
      <c r="F16" s="130">
        <v>39083</v>
      </c>
      <c r="G16" s="130">
        <v>39114</v>
      </c>
      <c r="H16" s="130">
        <v>39142</v>
      </c>
      <c r="I16" s="130">
        <v>39173</v>
      </c>
      <c r="J16" s="130">
        <v>39203</v>
      </c>
      <c r="K16" s="130">
        <v>39234</v>
      </c>
      <c r="L16" s="130">
        <v>39264</v>
      </c>
      <c r="M16" s="130">
        <v>39295</v>
      </c>
      <c r="N16" s="131">
        <v>39326</v>
      </c>
    </row>
    <row r="17" spans="2:14" ht="15.75">
      <c r="B17" s="128" t="s">
        <v>17</v>
      </c>
      <c r="C17" s="146">
        <v>49.75</v>
      </c>
      <c r="D17" s="146">
        <v>59.75</v>
      </c>
      <c r="E17" s="146">
        <v>73</v>
      </c>
      <c r="F17" s="146">
        <v>75.66540711706831</v>
      </c>
      <c r="G17" s="146">
        <v>73.2273721569234</v>
      </c>
      <c r="H17" s="146">
        <v>64.6262791762345</v>
      </c>
      <c r="I17" s="146">
        <v>53.547299176648465</v>
      </c>
      <c r="J17" s="146">
        <v>41.10207967274705</v>
      </c>
      <c r="K17" s="146">
        <v>38.937914341035764</v>
      </c>
      <c r="L17" s="146">
        <v>62.6398502078443</v>
      </c>
      <c r="M17" s="146">
        <v>71.41654189784269</v>
      </c>
      <c r="N17" s="147">
        <v>68.41860688723166</v>
      </c>
    </row>
    <row r="18" spans="2:14" ht="16.5" thickBot="1">
      <c r="B18" s="132" t="s">
        <v>18</v>
      </c>
      <c r="C18" s="148">
        <v>41.5</v>
      </c>
      <c r="D18" s="148">
        <v>51</v>
      </c>
      <c r="E18" s="148">
        <v>62.75</v>
      </c>
      <c r="F18" s="148">
        <v>67.01984768625624</v>
      </c>
      <c r="G18" s="148">
        <v>64.77586142189347</v>
      </c>
      <c r="H18" s="148">
        <v>57.759188993028935</v>
      </c>
      <c r="I18" s="148">
        <v>41.67280299539909</v>
      </c>
      <c r="J18" s="148">
        <v>29.473487712422077</v>
      </c>
      <c r="K18" s="148">
        <v>27.941520592864183</v>
      </c>
      <c r="L18" s="148">
        <v>54.64176614904334</v>
      </c>
      <c r="M18" s="148">
        <v>60.569951828051664</v>
      </c>
      <c r="N18" s="149">
        <v>58.96636651404516</v>
      </c>
    </row>
    <row r="19" ht="16.5" thickBot="1"/>
    <row r="20" spans="2:15" ht="15.75">
      <c r="B20" s="33" t="s">
        <v>98</v>
      </c>
      <c r="C20" s="114">
        <f>C30/16</f>
        <v>26</v>
      </c>
      <c r="D20" s="114">
        <f aca="true" t="shared" si="4" ref="D20:N20">D30/16</f>
        <v>25</v>
      </c>
      <c r="E20" s="114">
        <f t="shared" si="4"/>
        <v>25</v>
      </c>
      <c r="F20" s="114">
        <f t="shared" si="4"/>
        <v>26</v>
      </c>
      <c r="G20" s="114">
        <f t="shared" si="4"/>
        <v>24</v>
      </c>
      <c r="H20" s="114">
        <f t="shared" si="4"/>
        <v>27</v>
      </c>
      <c r="I20" s="114">
        <f t="shared" si="4"/>
        <v>25</v>
      </c>
      <c r="J20" s="114">
        <f t="shared" si="4"/>
        <v>26</v>
      </c>
      <c r="K20" s="114">
        <f t="shared" si="4"/>
        <v>26</v>
      </c>
      <c r="L20" s="114">
        <f t="shared" si="4"/>
        <v>25</v>
      </c>
      <c r="M20" s="114">
        <f t="shared" si="4"/>
        <v>27</v>
      </c>
      <c r="N20" s="114">
        <f t="shared" si="4"/>
        <v>24</v>
      </c>
      <c r="O20" s="35"/>
    </row>
    <row r="21" spans="2:15" ht="15.75">
      <c r="B21" s="115"/>
      <c r="C21" s="116" t="s">
        <v>22</v>
      </c>
      <c r="D21" s="116" t="s">
        <v>23</v>
      </c>
      <c r="E21" s="116" t="s">
        <v>24</v>
      </c>
      <c r="F21" s="116" t="s">
        <v>25</v>
      </c>
      <c r="G21" s="116" t="s">
        <v>26</v>
      </c>
      <c r="H21" s="116" t="s">
        <v>27</v>
      </c>
      <c r="I21" s="116" t="s">
        <v>28</v>
      </c>
      <c r="J21" s="116" t="s">
        <v>29</v>
      </c>
      <c r="K21" s="116" t="s">
        <v>30</v>
      </c>
      <c r="L21" s="116" t="s">
        <v>31</v>
      </c>
      <c r="M21" s="116" t="s">
        <v>32</v>
      </c>
      <c r="N21" s="116" t="s">
        <v>33</v>
      </c>
      <c r="O21" s="117" t="s">
        <v>99</v>
      </c>
    </row>
    <row r="22" spans="2:15" ht="15.75">
      <c r="B22" s="118" t="s">
        <v>100</v>
      </c>
      <c r="C22" s="119">
        <f>(C17*1.1-C18)*C20*8</f>
        <v>2750.8</v>
      </c>
      <c r="D22" s="119">
        <f aca="true" t="shared" si="5" ref="D22:N22">(D17*1.1-D18)*D20*8</f>
        <v>2945.000000000002</v>
      </c>
      <c r="E22" s="119">
        <f t="shared" si="5"/>
        <v>3510.0000000000023</v>
      </c>
      <c r="F22" s="119">
        <f t="shared" si="5"/>
        <v>3372.1168296439328</v>
      </c>
      <c r="G22" s="119">
        <f t="shared" si="5"/>
        <v>3028.655606538676</v>
      </c>
      <c r="H22" s="119">
        <f t="shared" si="5"/>
        <v>2879.2191097790683</v>
      </c>
      <c r="I22" s="119">
        <f t="shared" si="5"/>
        <v>3445.845219782845</v>
      </c>
      <c r="J22" s="119">
        <f t="shared" si="5"/>
        <v>3273.670384940735</v>
      </c>
      <c r="K22" s="119">
        <f t="shared" si="5"/>
        <v>3097.1585179132326</v>
      </c>
      <c r="L22" s="119">
        <f t="shared" si="5"/>
        <v>2852.413815917079</v>
      </c>
      <c r="M22" s="119">
        <f t="shared" si="5"/>
        <v>3885.4607600682657</v>
      </c>
      <c r="N22" s="119">
        <f t="shared" si="5"/>
        <v>3128.467403886657</v>
      </c>
      <c r="O22" s="120">
        <f>SUM(C22:N23)</f>
        <v>61427.27223288159</v>
      </c>
    </row>
    <row r="23" spans="2:15" ht="16.5" thickBot="1">
      <c r="B23" s="43" t="s">
        <v>101</v>
      </c>
      <c r="C23" s="121">
        <f>(C17-C18)*8*C20</f>
        <v>1716</v>
      </c>
      <c r="D23" s="121">
        <f aca="true" t="shared" si="6" ref="D23:N23">(D17-D18)*8*D20</f>
        <v>1750</v>
      </c>
      <c r="E23" s="121">
        <f t="shared" si="6"/>
        <v>2050</v>
      </c>
      <c r="F23" s="121">
        <f t="shared" si="6"/>
        <v>1798.2763616089107</v>
      </c>
      <c r="G23" s="121">
        <f t="shared" si="6"/>
        <v>1622.690061125746</v>
      </c>
      <c r="H23" s="121">
        <f t="shared" si="6"/>
        <v>1483.291479572403</v>
      </c>
      <c r="I23" s="121">
        <f t="shared" si="6"/>
        <v>2374.8992362498752</v>
      </c>
      <c r="J23" s="121">
        <f t="shared" si="6"/>
        <v>2418.7471277475947</v>
      </c>
      <c r="K23" s="121">
        <f t="shared" si="6"/>
        <v>2287.2498996196887</v>
      </c>
      <c r="L23" s="121">
        <f t="shared" si="6"/>
        <v>1599.616811760191</v>
      </c>
      <c r="M23" s="121">
        <f t="shared" si="6"/>
        <v>2342.863455074862</v>
      </c>
      <c r="N23" s="121">
        <f t="shared" si="6"/>
        <v>1814.8301516518077</v>
      </c>
      <c r="O23" s="122">
        <f>O22/1000</f>
        <v>61.427272232881585</v>
      </c>
    </row>
    <row r="24" spans="3:14" ht="15.75">
      <c r="C24" s="150">
        <f>$O$23*C26</f>
        <v>5.219310712597782</v>
      </c>
      <c r="D24" s="150">
        <f aca="true" t="shared" si="7" ref="D24:N24">$O$23*D26</f>
        <v>5.018567992882483</v>
      </c>
      <c r="E24" s="150">
        <f t="shared" si="7"/>
        <v>5.018567992882483</v>
      </c>
      <c r="F24" s="150">
        <f t="shared" si="7"/>
        <v>5.219310712597782</v>
      </c>
      <c r="G24" s="150">
        <f t="shared" si="7"/>
        <v>4.817825273167183</v>
      </c>
      <c r="H24" s="150">
        <f t="shared" si="7"/>
        <v>5.420053432313082</v>
      </c>
      <c r="I24" s="150">
        <f t="shared" si="7"/>
        <v>5.018567992882483</v>
      </c>
      <c r="J24" s="150">
        <f t="shared" si="7"/>
        <v>5.219310712597782</v>
      </c>
      <c r="K24" s="150">
        <f t="shared" si="7"/>
        <v>5.219310712597782</v>
      </c>
      <c r="L24" s="150">
        <f t="shared" si="7"/>
        <v>5.018567992882483</v>
      </c>
      <c r="M24" s="150">
        <f t="shared" si="7"/>
        <v>5.420053432313082</v>
      </c>
      <c r="N24" s="150">
        <f t="shared" si="7"/>
        <v>4.817825273167183</v>
      </c>
    </row>
    <row r="25" ht="16.5" thickBot="1"/>
    <row r="26" spans="2:14" ht="15.75">
      <c r="B26" s="155" t="s">
        <v>82</v>
      </c>
      <c r="C26" s="124">
        <v>0.08496732026143791</v>
      </c>
      <c r="D26" s="124">
        <v>0.08169934640522876</v>
      </c>
      <c r="E26" s="124">
        <v>0.08169934640522876</v>
      </c>
      <c r="F26" s="124">
        <v>0.08496732026143791</v>
      </c>
      <c r="G26" s="124">
        <v>0.0784313725490196</v>
      </c>
      <c r="H26" s="124">
        <v>0.08823529411764706</v>
      </c>
      <c r="I26" s="124">
        <v>0.08169934640522876</v>
      </c>
      <c r="J26" s="124">
        <v>0.08496732026143791</v>
      </c>
      <c r="K26" s="124">
        <v>0.08496732026143791</v>
      </c>
      <c r="L26" s="124">
        <v>0.08169934640522876</v>
      </c>
      <c r="M26" s="124">
        <v>0.08823529411764706</v>
      </c>
      <c r="N26" s="125">
        <v>0.0784313725490196</v>
      </c>
    </row>
    <row r="27" spans="2:14" ht="16.5" thickBot="1">
      <c r="B27" s="156"/>
      <c r="C27" s="126">
        <v>0</v>
      </c>
      <c r="D27" s="126">
        <v>0</v>
      </c>
      <c r="E27" s="126">
        <v>0</v>
      </c>
      <c r="F27" s="126">
        <v>0</v>
      </c>
      <c r="G27" s="126">
        <v>0</v>
      </c>
      <c r="H27" s="126">
        <v>0</v>
      </c>
      <c r="I27" s="126">
        <v>0</v>
      </c>
      <c r="J27" s="126">
        <v>0</v>
      </c>
      <c r="K27" s="126">
        <v>0</v>
      </c>
      <c r="L27" s="126">
        <v>0</v>
      </c>
      <c r="M27" s="126">
        <v>0</v>
      </c>
      <c r="N27" s="127">
        <v>0</v>
      </c>
    </row>
    <row r="28" ht="16.5" thickBot="1"/>
    <row r="29" spans="2:16" ht="15.75">
      <c r="B29" s="104"/>
      <c r="C29" s="105" t="s">
        <v>22</v>
      </c>
      <c r="D29" s="105" t="s">
        <v>23</v>
      </c>
      <c r="E29" s="105" t="s">
        <v>24</v>
      </c>
      <c r="F29" s="105" t="s">
        <v>25</v>
      </c>
      <c r="G29" s="105" t="s">
        <v>26</v>
      </c>
      <c r="H29" s="105" t="s">
        <v>27</v>
      </c>
      <c r="I29" s="105" t="s">
        <v>28</v>
      </c>
      <c r="J29" s="105" t="s">
        <v>29</v>
      </c>
      <c r="K29" s="105" t="s">
        <v>30</v>
      </c>
      <c r="L29" s="105" t="s">
        <v>31</v>
      </c>
      <c r="M29" s="105" t="s">
        <v>32</v>
      </c>
      <c r="N29" s="105" t="s">
        <v>33</v>
      </c>
      <c r="O29" s="133" t="s">
        <v>81</v>
      </c>
      <c r="P29" s="134" t="s">
        <v>102</v>
      </c>
    </row>
    <row r="30" spans="2:16" ht="16.5" thickBot="1">
      <c r="B30" s="135" t="s">
        <v>17</v>
      </c>
      <c r="C30" s="103">
        <v>416</v>
      </c>
      <c r="D30" s="103">
        <v>400</v>
      </c>
      <c r="E30" s="103">
        <v>400</v>
      </c>
      <c r="F30" s="103">
        <v>416</v>
      </c>
      <c r="G30" s="103">
        <v>384</v>
      </c>
      <c r="H30" s="103">
        <v>432</v>
      </c>
      <c r="I30" s="103">
        <v>400</v>
      </c>
      <c r="J30" s="103">
        <v>416</v>
      </c>
      <c r="K30" s="103">
        <v>416</v>
      </c>
      <c r="L30" s="103">
        <v>400</v>
      </c>
      <c r="M30" s="103">
        <v>432</v>
      </c>
      <c r="N30" s="103">
        <v>384</v>
      </c>
      <c r="O30" s="136">
        <f>SUM(C30:N31)</f>
        <v>8760</v>
      </c>
      <c r="P30" s="137">
        <f>SUM(C30:N30)</f>
        <v>4896</v>
      </c>
    </row>
    <row r="31" spans="2:16" ht="16.5" thickBot="1">
      <c r="B31" s="138" t="s">
        <v>18</v>
      </c>
      <c r="C31" s="139">
        <v>329</v>
      </c>
      <c r="D31" s="139">
        <v>320</v>
      </c>
      <c r="E31" s="139">
        <v>344</v>
      </c>
      <c r="F31" s="139">
        <v>328</v>
      </c>
      <c r="G31" s="139">
        <v>288</v>
      </c>
      <c r="H31" s="139">
        <v>312</v>
      </c>
      <c r="I31" s="139">
        <v>319</v>
      </c>
      <c r="J31" s="139">
        <v>328</v>
      </c>
      <c r="K31" s="139">
        <v>304</v>
      </c>
      <c r="L31" s="139">
        <v>344</v>
      </c>
      <c r="M31" s="139">
        <v>312</v>
      </c>
      <c r="N31" s="139">
        <v>336</v>
      </c>
      <c r="O31" s="140"/>
      <c r="P31" s="102"/>
    </row>
  </sheetData>
  <mergeCells count="1">
    <mergeCell ref="B26:B2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Doubleday</dc:creator>
  <cp:keywords/>
  <dc:description/>
  <cp:lastModifiedBy>Daniel Fisher</cp:lastModifiedBy>
  <cp:lastPrinted>2006-09-21T20:15:58Z</cp:lastPrinted>
  <dcterms:created xsi:type="dcterms:W3CDTF">2006-09-21T17:19:23Z</dcterms:created>
  <dcterms:modified xsi:type="dcterms:W3CDTF">2006-12-14T19:59:01Z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