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16" windowWidth="25060" windowHeight="13540" tabRatio="500" activeTab="0"/>
  </bookViews>
  <sheets>
    <sheet name="Rat RC-3T3-J5" sheetId="1" r:id="rId1"/>
    <sheet name="Rat RC-NHK-J6" sheetId="2" r:id="rId2"/>
    <sheet name="Rat RC-without mech-3T3-J7" sheetId="3" r:id="rId3"/>
    <sheet name="Rat RC-without mech-NHK-J8" sheetId="4" r:id="rId4"/>
  </sheets>
  <definedNames>
    <definedName name="_xlnm.Print_Area" localSheetId="3">'Rat RC-without mech-NHK-J8'!$A$1:$AD$67</definedName>
    <definedName name="_xlnm.Print_Titles" localSheetId="0">'Rat RC-3T3-J5'!$3:$3</definedName>
    <definedName name="_xlnm.Print_Titles" localSheetId="1">'Rat RC-NHK-J6'!$3:$3</definedName>
    <definedName name="_xlnm.Print_Titles" localSheetId="2">'Rat RC-without mech-3T3-J7'!$3:$3</definedName>
    <definedName name="_xlnm.Print_Titles" localSheetId="3">'Rat RC-without mech-NHK-J8'!$3:$3</definedName>
  </definedNames>
  <calcPr fullCalcOnLoad="1"/>
</workbook>
</file>

<file path=xl/comments1.xml><?xml version="1.0" encoding="utf-8"?>
<comments xmlns="http://schemas.openxmlformats.org/spreadsheetml/2006/main">
  <authors>
    <author>Judy Strickland</author>
  </authors>
  <commentList>
    <comment ref="K4" authorId="0">
      <text>
        <r>
          <rPr>
            <b/>
            <sz val="9"/>
            <rFont val="MS Sans Serif"/>
            <family val="0"/>
          </rPr>
          <t>Judy Strickland:</t>
        </r>
        <r>
          <rPr>
            <sz val="9"/>
            <rFont val="MS Sans Serif"/>
            <family val="0"/>
          </rPr>
          <t xml:space="preserve">
Phenol and TCA ref LD50s corrected per Jeff.</t>
        </r>
      </text>
    </comment>
  </commentList>
</comments>
</file>

<file path=xl/comments2.xml><?xml version="1.0" encoding="utf-8"?>
<comments xmlns="http://schemas.openxmlformats.org/spreadsheetml/2006/main">
  <authors>
    <author>Judy Strickland</author>
  </authors>
  <commentList>
    <comment ref="K3" authorId="0">
      <text>
        <r>
          <rPr>
            <b/>
            <sz val="9"/>
            <rFont val="MS Sans Serif"/>
            <family val="0"/>
          </rPr>
          <t>Judy Strickland:</t>
        </r>
        <r>
          <rPr>
            <sz val="9"/>
            <rFont val="MS Sans Serif"/>
            <family val="0"/>
          </rPr>
          <t xml:space="preserve">
Phenol and TCA ref LD50s corrected per Jeff.</t>
        </r>
      </text>
    </comment>
  </commentList>
</comments>
</file>

<file path=xl/comments3.xml><?xml version="1.0" encoding="utf-8"?>
<comments xmlns="http://schemas.openxmlformats.org/spreadsheetml/2006/main">
  <authors>
    <author>Judy Strickland</author>
  </authors>
  <commentList>
    <comment ref="K3" authorId="0">
      <text>
        <r>
          <rPr>
            <b/>
            <sz val="9"/>
            <rFont val="MS Sans Serif"/>
            <family val="0"/>
          </rPr>
          <t>Judy Strickland:</t>
        </r>
        <r>
          <rPr>
            <sz val="9"/>
            <rFont val="MS Sans Serif"/>
            <family val="0"/>
          </rPr>
          <t xml:space="preserve">
Phenol and TCA ref LD50s corrected per Jeff.</t>
        </r>
      </text>
    </comment>
  </commentList>
</comments>
</file>

<file path=xl/comments4.xml><?xml version="1.0" encoding="utf-8"?>
<comments xmlns="http://schemas.openxmlformats.org/spreadsheetml/2006/main">
  <authors>
    <author>Judy Strickland</author>
  </authors>
  <commentList>
    <comment ref="K3" authorId="0">
      <text>
        <r>
          <rPr>
            <b/>
            <sz val="9"/>
            <rFont val="MS Sans Serif"/>
            <family val="0"/>
          </rPr>
          <t>Judy Strickland:</t>
        </r>
        <r>
          <rPr>
            <sz val="9"/>
            <rFont val="MS Sans Serif"/>
            <family val="0"/>
          </rPr>
          <t xml:space="preserve">
Phenol and TCA ref LD50s corrected per Jeff.</t>
        </r>
      </text>
    </comment>
  </commentList>
</comments>
</file>

<file path=xl/sharedStrings.xml><?xml version="1.0" encoding="utf-8"?>
<sst xmlns="http://schemas.openxmlformats.org/spreadsheetml/2006/main" count="1741" uniqueCount="159">
  <si>
    <t xml:space="preserve">fenpropathrin, glutethimide, haloperidol, lindane, nicotine, paraquat, parathion, phenobarbital, physostigmine, potassium cyanide, </t>
  </si>
  <si>
    <t>50-300</t>
  </si>
  <si>
    <t>Sodium selenate</t>
  </si>
  <si>
    <t>300-2000</t>
  </si>
  <si>
    <t>Aminopterin</t>
  </si>
  <si>
    <t>5-50</t>
  </si>
  <si>
    <t>Physostigmine</t>
  </si>
  <si>
    <t>Strychnine</t>
  </si>
  <si>
    <t>Triethylenemelamine</t>
  </si>
  <si>
    <t>&lt;5</t>
  </si>
  <si>
    <t>Haloperidol</t>
  </si>
  <si>
    <t>Triphenyltin Hydroxide</t>
  </si>
  <si>
    <t>Amitriptyline HCl</t>
  </si>
  <si>
    <t>Propranolol</t>
  </si>
  <si>
    <t>Cupric Sulfate Pentahydrate</t>
  </si>
  <si>
    <t>Sodium fluoride</t>
  </si>
  <si>
    <t>Sodium Oxalate</t>
  </si>
  <si>
    <t>Phenol</t>
  </si>
  <si>
    <r>
      <t xml:space="preserve">2 </t>
    </r>
    <r>
      <rPr>
        <sz val="10"/>
        <rFont val="Times New Roman"/>
        <family val="0"/>
      </rPr>
      <t>combined NHK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values from three laboratories  
</t>
    </r>
  </si>
  <si>
    <t>Meprobamate</t>
  </si>
  <si>
    <t>Valproic Acid</t>
  </si>
  <si>
    <r>
      <t xml:space="preserve">1 </t>
    </r>
    <r>
      <rPr>
        <sz val="10"/>
        <rFont val="Times New Roman"/>
        <family val="0"/>
      </rPr>
      <t>reference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values that were collected from the literature</t>
    </r>
  </si>
  <si>
    <r>
      <t xml:space="preserve">2 </t>
    </r>
    <r>
      <rPr>
        <sz val="10"/>
        <rFont val="Times New Roman"/>
        <family val="0"/>
      </rPr>
      <t>combined 3T3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values from three laboratories  
</t>
    </r>
  </si>
  <si>
    <r>
      <t>reference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values</t>
    </r>
  </si>
  <si>
    <r>
      <t>Chemical</t>
    </r>
    <r>
      <rPr>
        <b/>
        <vertAlign val="superscript"/>
        <sz val="10"/>
        <rFont val="Times New Roman"/>
        <family val="0"/>
      </rPr>
      <t>a</t>
    </r>
  </si>
  <si>
    <t>Trichloroacetic Acid</t>
  </si>
  <si>
    <t>Potassium chloride</t>
  </si>
  <si>
    <t>Lactic Acid</t>
  </si>
  <si>
    <t>Diethyl Phthalate</t>
  </si>
  <si>
    <t>Xylene</t>
  </si>
  <si>
    <t>Boric Acid</t>
  </si>
  <si>
    <t>Sodium Chloride</t>
  </si>
  <si>
    <t>Dimethylformamide</t>
  </si>
  <si>
    <t>2-Propanol</t>
  </si>
  <si>
    <t>Acetonitrile</t>
  </si>
  <si>
    <t>1,1,1-Trichloroethane</t>
  </si>
  <si>
    <t>&gt;5000</t>
  </si>
  <si>
    <t>Boric acid</t>
  </si>
  <si>
    <t>Diethyl phthalate</t>
  </si>
  <si>
    <r>
      <t>Oral LD</t>
    </r>
    <r>
      <rPr>
        <u val="single"/>
        <vertAlign val="subscript"/>
        <sz val="10"/>
        <rFont val="Times New Roman"/>
        <family val="0"/>
      </rPr>
      <t>50</t>
    </r>
    <r>
      <rPr>
        <u val="single"/>
        <sz val="10"/>
        <rFont val="Times New Roman"/>
        <family val="0"/>
      </rPr>
      <t xml:space="preserve"> Limits</t>
    </r>
  </si>
  <si>
    <r>
      <t>300 &lt;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≤ 2000 mg/kg</t>
    </r>
  </si>
  <si>
    <r>
      <t>2000 &lt;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≤ 5000 mg/kg</t>
    </r>
  </si>
  <si>
    <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&gt; 5000 mg/kg</t>
    </r>
  </si>
  <si>
    <t>Procainamide HCl</t>
  </si>
  <si>
    <t>Lithium carbonate</t>
  </si>
  <si>
    <t>Acetylsalicylic Acid</t>
  </si>
  <si>
    <t>Chloramphenicol</t>
  </si>
  <si>
    <t>2000-5000</t>
  </si>
  <si>
    <t>Carbamazepine</t>
  </si>
  <si>
    <t>Acetaminophen</t>
  </si>
  <si>
    <r>
      <t>NHK                 Log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(ug/mL)</t>
    </r>
    <r>
      <rPr>
        <b/>
        <vertAlign val="superscript"/>
        <sz val="10"/>
        <rFont val="Times New Roman"/>
        <family val="0"/>
      </rPr>
      <t>2</t>
    </r>
  </si>
  <si>
    <r>
      <t>4</t>
    </r>
    <r>
      <rPr>
        <sz val="10"/>
        <rFont val="Times New Roman"/>
        <family val="0"/>
      </rPr>
      <t>Globally Harmonized System (GHS) hazard classification</t>
    </r>
  </si>
  <si>
    <r>
      <t>NHK                     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(ug/mL)</t>
    </r>
    <r>
      <rPr>
        <b/>
        <vertAlign val="superscript"/>
        <sz val="10"/>
        <rFont val="Times New Roman"/>
        <family val="0"/>
      </rPr>
      <t>2</t>
    </r>
  </si>
  <si>
    <t>Arsenic III trioxide</t>
  </si>
  <si>
    <t>Cadmium II chloride</t>
  </si>
  <si>
    <t>Gibberellic Acid</t>
  </si>
  <si>
    <t>&gt; 5000</t>
  </si>
  <si>
    <t>Acetylsalicylic acid</t>
  </si>
  <si>
    <t>Lithium I carbonate</t>
  </si>
  <si>
    <t>Valproic acid</t>
  </si>
  <si>
    <t>Cadmium I chloride</t>
  </si>
  <si>
    <t>Sodium  arsenite</t>
  </si>
  <si>
    <t>Diquat dibromide monohydrate</t>
  </si>
  <si>
    <t>Sodium arsenite</t>
  </si>
  <si>
    <r>
      <t>Log    Reference   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(mg/kg)</t>
    </r>
    <r>
      <rPr>
        <b/>
        <vertAlign val="superscript"/>
        <sz val="10"/>
        <rFont val="Times New Roman"/>
        <family val="0"/>
      </rPr>
      <t>1</t>
    </r>
  </si>
  <si>
    <r>
      <t>3T3                 Log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(ug/mL)</t>
    </r>
    <r>
      <rPr>
        <b/>
        <vertAlign val="superscript"/>
        <sz val="10"/>
        <rFont val="Times New Roman"/>
        <family val="0"/>
      </rPr>
      <t>2</t>
    </r>
  </si>
  <si>
    <t>Sodium chloride</t>
  </si>
  <si>
    <t>Sodium oxalate</t>
  </si>
  <si>
    <t>Sodium I fluoride</t>
  </si>
  <si>
    <t>Cupric sulfate pentahydrate</t>
  </si>
  <si>
    <t>Propranolol HCl</t>
  </si>
  <si>
    <t>Triphenyltin hydroxide</t>
  </si>
  <si>
    <t>Sodium dichromate dihydrate</t>
  </si>
  <si>
    <t>Thallium I sulfate</t>
  </si>
  <si>
    <r>
      <t>Log     Predicted    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(mg/kg)</t>
    </r>
    <r>
      <rPr>
        <b/>
        <vertAlign val="superscript"/>
        <sz val="10"/>
        <rFont val="Times New Roman"/>
        <family val="0"/>
      </rPr>
      <t>3</t>
    </r>
  </si>
  <si>
    <r>
      <t>3T3                     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(ug/mL)</t>
    </r>
    <r>
      <rPr>
        <b/>
        <vertAlign val="superscript"/>
        <sz val="10"/>
        <rFont val="Times New Roman"/>
        <family val="0"/>
      </rPr>
      <t>2</t>
    </r>
  </si>
  <si>
    <r>
      <t>Predicted        LD</t>
    </r>
    <r>
      <rPr>
        <b/>
        <vertAlign val="subscript"/>
        <sz val="10"/>
        <rFont val="Times New Roman"/>
        <family val="0"/>
      </rPr>
      <t xml:space="preserve">50          </t>
    </r>
    <r>
      <rPr>
        <b/>
        <sz val="10"/>
        <rFont val="Times New Roman"/>
        <family val="0"/>
      </rPr>
      <t xml:space="preserve"> (mg/kg)</t>
    </r>
    <r>
      <rPr>
        <b/>
        <vertAlign val="superscript"/>
        <sz val="10"/>
        <rFont val="Times New Roman"/>
        <family val="0"/>
      </rPr>
      <t xml:space="preserve">3 </t>
    </r>
  </si>
  <si>
    <t>Potassium I chloride</t>
  </si>
  <si>
    <t>Mercury II chloride</t>
  </si>
  <si>
    <t>Chemical</t>
  </si>
  <si>
    <r>
      <t xml:space="preserve">3 </t>
    </r>
    <r>
      <rPr>
        <sz val="10"/>
        <rFont val="Times New Roman"/>
        <family val="0"/>
      </rP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determined using RC regression: Predicted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mg/kg (RC rat [weight units]) = 0.357 log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ug/mL + 2.194; used 3T3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and 
</t>
    </r>
  </si>
  <si>
    <r>
      <t xml:space="preserve">3 </t>
    </r>
    <r>
      <rPr>
        <sz val="10"/>
        <rFont val="Times New Roman"/>
        <family val="0"/>
      </rP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determined using RC regression: Predicted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mg/kg (RC rat [weight units]) = 0.357 log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ug/mL + 2.194; used NHK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and 
</t>
    </r>
  </si>
  <si>
    <t>No.</t>
  </si>
  <si>
    <t>Assay</t>
  </si>
  <si>
    <t>Log IC50 (mM)</t>
  </si>
  <si>
    <r>
      <t>Observed Toxicity Category</t>
    </r>
    <r>
      <rPr>
        <b/>
        <vertAlign val="superscript"/>
        <sz val="10"/>
        <rFont val="Times New Roman"/>
        <family val="0"/>
      </rPr>
      <t>4</t>
    </r>
    <r>
      <rPr>
        <b/>
        <sz val="10"/>
        <rFont val="Times New Roman"/>
        <family val="0"/>
      </rPr>
      <t xml:space="preserve">  (mg/kg)</t>
    </r>
  </si>
  <si>
    <r>
      <t xml:space="preserve"> Predicted Toxicity Category</t>
    </r>
    <r>
      <rPr>
        <b/>
        <vertAlign val="superscript"/>
        <sz val="10"/>
        <rFont val="Times New Roman"/>
        <family val="0"/>
      </rPr>
      <t xml:space="preserve">4 </t>
    </r>
    <r>
      <rPr>
        <b/>
        <sz val="10"/>
        <rFont val="Times New Roman"/>
        <family val="0"/>
      </rPr>
      <t>(mg/kg)</t>
    </r>
  </si>
  <si>
    <r>
      <t xml:space="preserve"> Predicted Toxicity Category</t>
    </r>
    <r>
      <rPr>
        <b/>
        <vertAlign val="superscript"/>
        <sz val="10"/>
        <rFont val="Times New Roman"/>
        <family val="0"/>
      </rPr>
      <t>4</t>
    </r>
    <r>
      <rPr>
        <b/>
        <sz val="10"/>
        <rFont val="Times New Roman"/>
        <family val="0"/>
      </rPr>
      <t xml:space="preserve"> (mg/kg)</t>
    </r>
  </si>
  <si>
    <r>
      <t>Observed        LD</t>
    </r>
    <r>
      <rPr>
        <b/>
        <vertAlign val="subscript"/>
        <sz val="10"/>
        <rFont val="Times New Roman"/>
        <family val="0"/>
      </rPr>
      <t xml:space="preserve">50            </t>
    </r>
    <r>
      <rPr>
        <b/>
        <sz val="10"/>
        <rFont val="Times New Roman"/>
        <family val="0"/>
      </rPr>
      <t>(mg/kg)</t>
    </r>
    <r>
      <rPr>
        <b/>
        <vertAlign val="superscript"/>
        <sz val="10"/>
        <rFont val="Times New Roman"/>
        <family val="0"/>
      </rPr>
      <t>1</t>
    </r>
  </si>
  <si>
    <r>
      <t>Observed       LD</t>
    </r>
    <r>
      <rPr>
        <b/>
        <vertAlign val="subscript"/>
        <sz val="10"/>
        <rFont val="Times New Roman"/>
        <family val="0"/>
      </rPr>
      <t xml:space="preserve">50 </t>
    </r>
    <r>
      <rPr>
        <b/>
        <sz val="10"/>
        <rFont val="Times New Roman"/>
        <family val="0"/>
      </rPr>
      <t>-    Predicted      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 (mg/kg)</t>
    </r>
  </si>
  <si>
    <r>
      <t xml:space="preserve">3 </t>
    </r>
    <r>
      <rPr>
        <sz val="10"/>
        <rFont val="Times New Roman"/>
        <family val="0"/>
      </rP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determined using: log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(mg/kg) = 0.372 log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ug/mL + 2.024</t>
    </r>
  </si>
  <si>
    <r>
      <t>4</t>
    </r>
    <r>
      <rPr>
        <sz val="10"/>
        <rFont val="Times New Roman"/>
        <family val="0"/>
      </rPr>
      <t>Globally Harmonized System (GHS) hazard classification:</t>
    </r>
  </si>
  <si>
    <t>Unclassified</t>
  </si>
  <si>
    <t>Category</t>
  </si>
  <si>
    <t>Log Original LD50 (mmol/kg)</t>
  </si>
  <si>
    <t>Log Reference LD50 (mmol/kg)</t>
  </si>
  <si>
    <t>Molecular Weight</t>
  </si>
  <si>
    <t>IC50 (mM)</t>
  </si>
  <si>
    <t>Original LD50 (mmol/kg)</t>
  </si>
  <si>
    <r>
      <t>a</t>
    </r>
    <r>
      <rPr>
        <sz val="10"/>
        <rFont val="Times New Roman"/>
        <family val="0"/>
      </rPr>
      <t>Three chemicals were excluded because no rat LD</t>
    </r>
    <r>
      <rPr>
        <vertAlign val="subscript"/>
        <sz val="10"/>
        <rFont val="Times New Roman"/>
        <family val="0"/>
      </rPr>
      <t xml:space="preserve">50 </t>
    </r>
    <r>
      <rPr>
        <sz val="10"/>
        <rFont val="Times New Roman"/>
        <family val="0"/>
      </rPr>
      <t xml:space="preserve">was identified: epinephrine bitartrate, colchicine, and propylparaben.  Carbon   </t>
    </r>
  </si>
  <si>
    <t>Reference LD50 (mmol/kg)</t>
  </si>
  <si>
    <t>Original LD50 (mg/kg)</t>
  </si>
  <si>
    <t>Tox Category</t>
  </si>
  <si>
    <t>Log Reference LD50 (mg/kg)</t>
  </si>
  <si>
    <t>Reference LD50 (mg/kg)</t>
  </si>
  <si>
    <t xml:space="preserve">their mechanisms of action: amitriptyline HCl, atropine sulfate, caffeine, carbamazepine, chloral hydrate, dichlorvos , disulfoton, endosulfan,  </t>
  </si>
  <si>
    <t>RC Rat-Only Weight Regression: log LD50 (mg/kg) =0.372 log IC50 (ug/mL) + 2.024</t>
  </si>
  <si>
    <r>
      <t xml:space="preserve">3 </t>
    </r>
    <r>
      <rPr>
        <sz val="10"/>
        <rFont val="Times New Roman"/>
        <family val="0"/>
      </rP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determined regression: log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(mg/kg) = 0.372 log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(ug/mL) + 2.024</t>
    </r>
    <r>
      <rPr>
        <sz val="10"/>
        <rFont val="Times New Roman"/>
        <family val="0"/>
      </rPr>
      <t xml:space="preserve">
</t>
    </r>
  </si>
  <si>
    <t xml:space="preserve"> Log LD50 (mg/kg) =0.357 log IC50 (ug/mL) + 2.194</t>
  </si>
  <si>
    <t>RC Rat-Only Weight Regression Excluding Chemicals with Specific Mechanisms of Toxicity:</t>
  </si>
  <si>
    <r>
      <t>procainamide HCl, strychnine, and verapamil HCl. (see</t>
    </r>
    <r>
      <rPr>
        <b/>
        <sz val="10"/>
        <rFont val="Times New Roman"/>
        <family val="0"/>
      </rPr>
      <t xml:space="preserve"> Section 6, Table 6-3</t>
    </r>
    <r>
      <rPr>
        <sz val="10"/>
        <rFont val="Times New Roman"/>
        <family val="0"/>
      </rPr>
      <t>)</t>
    </r>
  </si>
  <si>
    <r>
      <t>tetrachloride and methanol were excluded because an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 could not be determined.  Twenty-one chemicals were excluded based on  </t>
    </r>
  </si>
  <si>
    <r>
      <t>procainamide HCl, strychnine, and verapamil HCl (see</t>
    </r>
    <r>
      <rPr>
        <b/>
        <sz val="10"/>
        <rFont val="Times New Roman"/>
        <family val="0"/>
      </rPr>
      <t xml:space="preserve"> Section 6, Table 6-3</t>
    </r>
    <r>
      <rPr>
        <sz val="10"/>
        <rFont val="Times New Roman"/>
        <family val="0"/>
      </rPr>
      <t>).</t>
    </r>
  </si>
  <si>
    <r>
      <t>Observed      LD</t>
    </r>
    <r>
      <rPr>
        <b/>
        <vertAlign val="subscript"/>
        <sz val="10"/>
        <rFont val="Times New Roman"/>
        <family val="0"/>
      </rPr>
      <t xml:space="preserve">50 </t>
    </r>
    <r>
      <rPr>
        <b/>
        <sz val="10"/>
        <rFont val="Times New Roman"/>
        <family val="0"/>
      </rPr>
      <t>-    Predicted      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 (mg/kg)</t>
    </r>
  </si>
  <si>
    <r>
      <t>tetrachloride and methanol were excluded because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values could not be determined.  Twenty-one chemicals were excluded based on  </t>
    </r>
  </si>
  <si>
    <t>Predicted LD50 mg/kg (RC rat weight) =0.372 log IC50 ug/mL + 2.024</t>
  </si>
  <si>
    <t>Predicted LD50 mg/kg (RC Rat - mech weight) =0.357 log IC50 ug/mL + 2.194</t>
  </si>
  <si>
    <t>3T3</t>
  </si>
  <si>
    <t>Cycloheximide</t>
  </si>
  <si>
    <t>&lt; 5</t>
  </si>
  <si>
    <t>Phenylthiourea</t>
  </si>
  <si>
    <t>Digoxin</t>
  </si>
  <si>
    <t>Busulfan</t>
  </si>
  <si>
    <t>Thallium Sulfate</t>
  </si>
  <si>
    <t>Endosulfan</t>
  </si>
  <si>
    <t>Arsenictrioxide</t>
  </si>
  <si>
    <t>Mercury Chloride</t>
  </si>
  <si>
    <t>Sodium Dichromate Dihydrate</t>
  </si>
  <si>
    <t>Hexachlorophene</t>
  </si>
  <si>
    <t>Fenpropathrin</t>
  </si>
  <si>
    <t>Dichlorvos (DDVP)</t>
  </si>
  <si>
    <t>Sodium Arsenite</t>
  </si>
  <si>
    <t>Diquat Dibromide Monohydrate</t>
  </si>
  <si>
    <t>Cadmium chloride</t>
  </si>
  <si>
    <r>
      <t>tetrachloride excluded because an IC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value could not be determined.  Twenty-one chemicals were excluded based on  </t>
    </r>
  </si>
  <si>
    <r>
      <t>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≤ 5 mg/kg</t>
    </r>
  </si>
  <si>
    <r>
      <t>5 &lt;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≤ 50 mg/kg</t>
    </r>
  </si>
  <si>
    <r>
      <t>50 &lt; LD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 xml:space="preserve"> ≤ 300 mg/kg</t>
    </r>
  </si>
  <si>
    <t>5-Aminosalicylic Acid</t>
  </si>
  <si>
    <t>Citric Acid</t>
  </si>
  <si>
    <t>Dibutyl Phthalate</t>
  </si>
  <si>
    <t>RC Rat-Only Weight Regression: Log LD50 (mg/kg) = 0.372 log IC50 (ug/mL) + 2.024</t>
  </si>
  <si>
    <r>
      <t>Log    Observed   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(mg/kg)</t>
    </r>
    <r>
      <rPr>
        <b/>
        <vertAlign val="superscript"/>
        <sz val="10"/>
        <rFont val="Times New Roman"/>
        <family val="0"/>
      </rPr>
      <t>1</t>
    </r>
  </si>
  <si>
    <t>Ethyleneglycol</t>
  </si>
  <si>
    <t>Sodium Hypochlorite</t>
  </si>
  <si>
    <t>Glycerol</t>
  </si>
  <si>
    <t>Ethanol</t>
  </si>
  <si>
    <t>methanol</t>
  </si>
  <si>
    <t>Carbon tetrachloride</t>
  </si>
  <si>
    <t>IC50 (mg/mL)</t>
  </si>
  <si>
    <t>Methanol</t>
  </si>
  <si>
    <t>Sodium hypochlorite</t>
  </si>
  <si>
    <t>Ethylene glycol</t>
  </si>
  <si>
    <t>Lactic acid</t>
  </si>
  <si>
    <t>Trichloroacetic acid</t>
  </si>
  <si>
    <t>Dibutyl phthalate</t>
  </si>
  <si>
    <t>Citric acid</t>
  </si>
  <si>
    <t>5-Aminosalicylic acid</t>
  </si>
  <si>
    <t>Gibberellic acid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</si>
</sst>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  <numFmt numFmtId="168" formatCode="0.0000"/>
    <numFmt numFmtId="169" formatCode="0.000"/>
    <numFmt numFmtId="170" formatCode="0.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0"/>
    </font>
    <font>
      <b/>
      <vertAlign val="subscript"/>
      <sz val="10"/>
      <name val="Times New Roman"/>
      <family val="0"/>
    </font>
    <font>
      <b/>
      <vertAlign val="superscript"/>
      <sz val="10"/>
      <name val="Times New Roman"/>
      <family val="0"/>
    </font>
    <font>
      <b/>
      <sz val="9"/>
      <name val="MS Sans Serif"/>
      <family val="0"/>
    </font>
    <font>
      <sz val="9"/>
      <name val="MS Sans Serif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 New Roman"/>
      <family val="0"/>
    </font>
    <font>
      <b/>
      <sz val="10"/>
      <color indexed="14"/>
      <name val="Times New Roman"/>
      <family val="0"/>
    </font>
    <font>
      <b/>
      <sz val="10"/>
      <color indexed="10"/>
      <name val="Times New Roman"/>
      <family val="0"/>
    </font>
    <font>
      <sz val="12"/>
      <name val="Arial"/>
      <family val="0"/>
    </font>
    <font>
      <sz val="11"/>
      <name val="Arial"/>
      <family val="0"/>
    </font>
    <font>
      <vertAlign val="superscript"/>
      <sz val="10"/>
      <name val="Times New Roman"/>
      <family val="0"/>
    </font>
    <font>
      <vertAlign val="subscript"/>
      <sz val="10"/>
      <name val="Times New Roman"/>
      <family val="0"/>
    </font>
    <font>
      <u val="single"/>
      <sz val="10"/>
      <name val="Times New Roman"/>
      <family val="0"/>
    </font>
    <font>
      <u val="single"/>
      <vertAlign val="subscript"/>
      <sz val="10"/>
      <name val="Times New Roman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quotePrefix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 quotePrefix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 quotePrefix="1">
      <alignment vertical="center" wrapText="1"/>
    </xf>
    <xf numFmtId="2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 quotePrefix="1">
      <alignment vertical="center"/>
    </xf>
    <xf numFmtId="2" fontId="12" fillId="0" borderId="0" xfId="0" applyNumberFormat="1" applyFont="1" applyAlignment="1" quotePrefix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169" fontId="12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 quotePrefix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 wrapText="1"/>
    </xf>
    <xf numFmtId="170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 quotePrefix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2" fillId="0" borderId="3" xfId="0" applyNumberFormat="1" applyFont="1" applyFill="1" applyBorder="1" applyAlignment="1" quotePrefix="1">
      <alignment vertical="center"/>
    </xf>
    <xf numFmtId="0" fontId="12" fillId="0" borderId="3" xfId="0" applyNumberFormat="1" applyFont="1" applyFill="1" applyBorder="1" applyAlignment="1" quotePrefix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" xfId="0" applyNumberFormat="1" applyFont="1" applyBorder="1" applyAlignment="1" quotePrefix="1">
      <alignment vertical="center"/>
    </xf>
    <xf numFmtId="0" fontId="12" fillId="0" borderId="0" xfId="0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view="pageBreakPreview" zoomScale="125" zoomScaleNormal="125" zoomScaleSheetLayoutView="125" workbookViewId="0" topLeftCell="A1">
      <selection activeCell="M17" sqref="M17"/>
    </sheetView>
  </sheetViews>
  <sheetFormatPr defaultColWidth="11.00390625" defaultRowHeight="12.75"/>
  <cols>
    <col min="1" max="1" width="19.625" style="3" customWidth="1"/>
    <col min="2" max="10" width="7.625" style="4" customWidth="1"/>
    <col min="11" max="30" width="0" style="2" hidden="1" customWidth="1"/>
    <col min="31" max="16384" width="10.75390625" style="2" customWidth="1"/>
  </cols>
  <sheetData>
    <row r="1" spans="1:10" s="50" customFormat="1" ht="1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37" t="s">
        <v>141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7" customFormat="1" ht="64.5" customHeight="1">
      <c r="A3" s="5" t="s">
        <v>24</v>
      </c>
      <c r="B3" s="6" t="s">
        <v>142</v>
      </c>
      <c r="C3" s="7" t="s">
        <v>65</v>
      </c>
      <c r="D3" s="6" t="s">
        <v>74</v>
      </c>
      <c r="E3" s="8" t="s">
        <v>88</v>
      </c>
      <c r="F3" s="6" t="s">
        <v>75</v>
      </c>
      <c r="G3" s="6" t="s">
        <v>76</v>
      </c>
      <c r="H3" s="6" t="s">
        <v>89</v>
      </c>
      <c r="I3" s="5" t="s">
        <v>85</v>
      </c>
      <c r="J3" s="9" t="s">
        <v>87</v>
      </c>
    </row>
    <row r="4" spans="1:30" s="1" customFormat="1" ht="12" customHeight="1">
      <c r="A4" s="65" t="s">
        <v>49</v>
      </c>
      <c r="B4" s="11">
        <v>3.334855675181185</v>
      </c>
      <c r="C4" s="11">
        <f aca="true" t="shared" si="0" ref="C4:C12">LOG(F4)</f>
        <v>1.678111112863968</v>
      </c>
      <c r="D4" s="11">
        <f aca="true" t="shared" si="1" ref="D4:D12">LOG(G4)</f>
        <v>2.6482573339853963</v>
      </c>
      <c r="E4" s="13">
        <v>2161.9999281343335</v>
      </c>
      <c r="F4" s="12">
        <v>47.65528957546902</v>
      </c>
      <c r="G4" s="13">
        <v>444.89480441469834</v>
      </c>
      <c r="H4" s="13">
        <f aca="true" t="shared" si="2" ref="H4:H12">E4-G4</f>
        <v>1717.1051237196352</v>
      </c>
      <c r="I4" s="14" t="s">
        <v>47</v>
      </c>
      <c r="J4" s="15" t="s">
        <v>3</v>
      </c>
      <c r="K4" s="16" t="s">
        <v>82</v>
      </c>
      <c r="L4" s="17" t="s">
        <v>83</v>
      </c>
      <c r="M4" s="17" t="s">
        <v>79</v>
      </c>
      <c r="N4" s="18" t="s">
        <v>84</v>
      </c>
      <c r="O4" s="17" t="s">
        <v>94</v>
      </c>
      <c r="P4" s="17" t="s">
        <v>95</v>
      </c>
      <c r="Q4" s="17" t="s">
        <v>96</v>
      </c>
      <c r="R4" s="17" t="s">
        <v>97</v>
      </c>
      <c r="S4" s="17" t="s">
        <v>98</v>
      </c>
      <c r="T4" s="17" t="s">
        <v>100</v>
      </c>
      <c r="U4" s="17" t="s">
        <v>149</v>
      </c>
      <c r="V4" s="17" t="s">
        <v>101</v>
      </c>
      <c r="W4" s="17" t="s">
        <v>102</v>
      </c>
      <c r="X4" s="17" t="s">
        <v>103</v>
      </c>
      <c r="Y4" s="17" t="s">
        <v>104</v>
      </c>
      <c r="Z4" s="19" t="s">
        <v>102</v>
      </c>
      <c r="AA4" s="20" t="s">
        <v>115</v>
      </c>
      <c r="AB4" s="21" t="s">
        <v>102</v>
      </c>
      <c r="AC4" s="22" t="s">
        <v>116</v>
      </c>
      <c r="AD4" s="23" t="s">
        <v>102</v>
      </c>
    </row>
    <row r="5" spans="1:30" ht="12">
      <c r="A5" s="65" t="s">
        <v>34</v>
      </c>
      <c r="B5" s="11">
        <v>3.5556988837900945</v>
      </c>
      <c r="C5" s="11">
        <f t="shared" si="0"/>
        <v>3.9004444393642896</v>
      </c>
      <c r="D5" s="11">
        <f t="shared" si="1"/>
        <v>3.4749653314435163</v>
      </c>
      <c r="E5" s="13">
        <v>3594.999909533595</v>
      </c>
      <c r="F5" s="13">
        <v>7951.415341114535</v>
      </c>
      <c r="G5" s="13">
        <v>2985.1443133917487</v>
      </c>
      <c r="H5" s="13">
        <f t="shared" si="2"/>
        <v>609.8555961418465</v>
      </c>
      <c r="I5" s="14" t="s">
        <v>47</v>
      </c>
      <c r="J5" s="14" t="s">
        <v>47</v>
      </c>
      <c r="K5" s="2">
        <v>8</v>
      </c>
      <c r="L5" s="27" t="s">
        <v>117</v>
      </c>
      <c r="M5" s="27" t="s">
        <v>12</v>
      </c>
      <c r="N5" s="27">
        <v>-1.648369085575397</v>
      </c>
      <c r="O5" s="27">
        <v>0.06062160736493332</v>
      </c>
      <c r="P5" s="27">
        <v>0.046034102744211415</v>
      </c>
      <c r="Q5" s="27">
        <v>313.8999938964844</v>
      </c>
      <c r="R5" s="2">
        <f>10^N5</f>
        <v>0.022471440566120413</v>
      </c>
      <c r="S5" s="27">
        <v>1.1497981548309326</v>
      </c>
      <c r="T5" s="27">
        <v>1.1118190288543701</v>
      </c>
      <c r="U5" s="2">
        <f>R5*Q5</f>
        <v>7.053785056550409</v>
      </c>
      <c r="V5" s="25">
        <f>S5*Q5</f>
        <v>360.92163378361874</v>
      </c>
      <c r="W5" s="26" t="s">
        <v>3</v>
      </c>
      <c r="X5" s="29">
        <f>LOG(Y5)</f>
        <v>2.542825409999771</v>
      </c>
      <c r="Y5" s="25">
        <f>T5*Q5</f>
        <v>348.99998637138197</v>
      </c>
      <c r="Z5" s="26" t="s">
        <v>3</v>
      </c>
      <c r="AA5" s="25">
        <f>10^(0.372*LOG(U5)+2.024)</f>
        <v>218.58133114924053</v>
      </c>
      <c r="AB5" s="26" t="s">
        <v>1</v>
      </c>
      <c r="AC5" s="25">
        <f>10^(0.357*LOG(U5)+2.194)</f>
        <v>313.9689735331953</v>
      </c>
      <c r="AD5" s="26" t="s">
        <v>1</v>
      </c>
    </row>
    <row r="6" spans="1:30" ht="12">
      <c r="A6" s="65" t="s">
        <v>57</v>
      </c>
      <c r="B6" s="11">
        <v>3.177824973805306</v>
      </c>
      <c r="C6" s="11">
        <f t="shared" si="0"/>
        <v>2.8302222153940475</v>
      </c>
      <c r="D6" s="11">
        <f t="shared" si="1"/>
        <v>3.0768426641265862</v>
      </c>
      <c r="E6" s="13">
        <v>1506.0000067294895</v>
      </c>
      <c r="F6" s="13">
        <v>676.4289951855351</v>
      </c>
      <c r="G6" s="13">
        <v>1193.5556257089067</v>
      </c>
      <c r="H6" s="13">
        <f t="shared" si="2"/>
        <v>312.4443810205828</v>
      </c>
      <c r="I6" s="14" t="s">
        <v>3</v>
      </c>
      <c r="J6" s="14" t="s">
        <v>3</v>
      </c>
      <c r="K6" s="2">
        <v>19</v>
      </c>
      <c r="L6" s="27" t="s">
        <v>117</v>
      </c>
      <c r="M6" s="27" t="s">
        <v>43</v>
      </c>
      <c r="N6" s="27">
        <v>0.20987764008517418</v>
      </c>
      <c r="O6" s="27">
        <v>0.8558011355236789</v>
      </c>
      <c r="P6" s="27">
        <v>0.8558011355236789</v>
      </c>
      <c r="Q6" s="27">
        <v>271.7900085449219</v>
      </c>
      <c r="R6" s="2">
        <f>10^N6</f>
        <v>1.6213532262703527</v>
      </c>
      <c r="S6" s="27">
        <v>7.174656867980957</v>
      </c>
      <c r="T6" s="27">
        <v>7.174656867980957</v>
      </c>
      <c r="U6" s="2">
        <f>R6*Q6</f>
        <v>440.6676072223558</v>
      </c>
      <c r="V6" s="25">
        <f>S6*Q6</f>
        <v>1950.0000514554267</v>
      </c>
      <c r="W6" s="26" t="s">
        <v>3</v>
      </c>
      <c r="X6" s="29">
        <f>LOG(Y6)</f>
        <v>3.2900346228224193</v>
      </c>
      <c r="Y6" s="25">
        <f>T6*Q6</f>
        <v>1950.0000514554267</v>
      </c>
      <c r="Z6" s="26" t="s">
        <v>3</v>
      </c>
      <c r="AA6" s="25">
        <f>10^(0.372*LOG(U6)+2.024)</f>
        <v>1017.6755472260043</v>
      </c>
      <c r="AB6" s="26" t="s">
        <v>3</v>
      </c>
      <c r="AC6" s="25">
        <f>10^(0.357*LOG(U6)+2.194)</f>
        <v>1373.8764286242065</v>
      </c>
      <c r="AD6" s="26" t="s">
        <v>3</v>
      </c>
    </row>
    <row r="7" spans="1:30" ht="12">
      <c r="A7" s="65" t="s">
        <v>4</v>
      </c>
      <c r="B7" s="10">
        <v>0.8450980207147712</v>
      </c>
      <c r="C7" s="11">
        <f t="shared" si="0"/>
        <v>-2.2041936853775654</v>
      </c>
      <c r="D7" s="11">
        <f t="shared" si="1"/>
        <v>1.2040399490395457</v>
      </c>
      <c r="E7" s="11">
        <v>6.9999996889290514</v>
      </c>
      <c r="F7" s="10">
        <v>0.006248939422570124</v>
      </c>
      <c r="G7" s="12">
        <v>15.997051724276476</v>
      </c>
      <c r="H7" s="11">
        <f t="shared" si="2"/>
        <v>-8.997052035347425</v>
      </c>
      <c r="I7" s="39" t="s">
        <v>5</v>
      </c>
      <c r="J7" s="39" t="s">
        <v>5</v>
      </c>
      <c r="K7" s="2">
        <v>70</v>
      </c>
      <c r="L7" s="27" t="s">
        <v>117</v>
      </c>
      <c r="M7" s="27" t="s">
        <v>31</v>
      </c>
      <c r="N7" s="27">
        <v>1.908189794340656</v>
      </c>
      <c r="O7" s="27">
        <v>1.7101214277265016</v>
      </c>
      <c r="P7" s="27">
        <v>1.8407448241991036</v>
      </c>
      <c r="Q7" s="27">
        <v>58.439998626708984</v>
      </c>
      <c r="R7" s="2">
        <f>10^N7</f>
        <v>80.94495656158159</v>
      </c>
      <c r="S7" s="27">
        <v>51.300479888916016</v>
      </c>
      <c r="T7" s="27">
        <v>69.30184936523438</v>
      </c>
      <c r="U7" s="2">
        <f>R7*Q7</f>
        <v>4730.423150297846</v>
      </c>
      <c r="V7" s="25">
        <f>S7*Q7</f>
        <v>2997.999974257764</v>
      </c>
      <c r="W7" s="26" t="s">
        <v>47</v>
      </c>
      <c r="X7" s="29">
        <f>LOG(Y7)</f>
        <v>3.6074550212558063</v>
      </c>
      <c r="Y7" s="25">
        <f>T7*Q7</f>
        <v>4049.99998173269</v>
      </c>
      <c r="Z7" s="26" t="s">
        <v>47</v>
      </c>
      <c r="AA7" s="25">
        <f>10^(0.372*LOG(U7)+2.024)</f>
        <v>2460.7233866617667</v>
      </c>
      <c r="AB7" s="25" t="s">
        <v>47</v>
      </c>
      <c r="AC7" s="25">
        <f>10^(0.357*LOG(U7)+2.194)</f>
        <v>3205.82120277812</v>
      </c>
      <c r="AD7" s="25" t="s">
        <v>47</v>
      </c>
    </row>
    <row r="8" spans="1:10" ht="12">
      <c r="A8" s="65" t="s">
        <v>157</v>
      </c>
      <c r="B8" s="11">
        <v>3.535040795502483</v>
      </c>
      <c r="C8" s="11">
        <f t="shared" si="0"/>
        <v>3.2218889031494826</v>
      </c>
      <c r="D8" s="11">
        <f t="shared" si="1"/>
        <v>3.2225426719716075</v>
      </c>
      <c r="E8" s="13">
        <v>3427.999859905045</v>
      </c>
      <c r="F8" s="13">
        <v>1666.820768668468</v>
      </c>
      <c r="G8" s="13">
        <v>1669.3318207631041</v>
      </c>
      <c r="H8" s="13">
        <f t="shared" si="2"/>
        <v>1758.6680391419409</v>
      </c>
      <c r="I8" s="14" t="s">
        <v>47</v>
      </c>
      <c r="J8" s="14" t="s">
        <v>3</v>
      </c>
    </row>
    <row r="9" spans="1:30" ht="12">
      <c r="A9" s="65" t="s">
        <v>53</v>
      </c>
      <c r="B9" s="11">
        <v>1.3996737199393223</v>
      </c>
      <c r="C9" s="10">
        <f t="shared" si="0"/>
        <v>0.2929585780288714</v>
      </c>
      <c r="D9" s="11">
        <f t="shared" si="1"/>
        <v>2.1329805910267408</v>
      </c>
      <c r="E9" s="12">
        <v>25.099999910896713</v>
      </c>
      <c r="F9" s="11">
        <v>1.963173025148857</v>
      </c>
      <c r="G9" s="13">
        <v>135.82527438120383</v>
      </c>
      <c r="H9" s="13">
        <f t="shared" si="2"/>
        <v>-110.72527447030711</v>
      </c>
      <c r="I9" s="39" t="s">
        <v>5</v>
      </c>
      <c r="J9" s="39" t="s">
        <v>1</v>
      </c>
      <c r="K9" s="2">
        <v>67</v>
      </c>
      <c r="L9" s="27" t="s">
        <v>117</v>
      </c>
      <c r="M9" s="27" t="s">
        <v>48</v>
      </c>
      <c r="N9" s="27">
        <v>-0.35979705653399857</v>
      </c>
      <c r="O9" s="27">
        <v>0.91812710300977</v>
      </c>
      <c r="P9" s="27">
        <v>1.07477868628044</v>
      </c>
      <c r="Q9" s="27">
        <v>236.3000030517578</v>
      </c>
      <c r="R9" s="2">
        <f>10^N9</f>
        <v>0.43671986139833263</v>
      </c>
      <c r="S9" s="27">
        <v>8.281845092773438</v>
      </c>
      <c r="T9" s="27">
        <v>11.87896728515625</v>
      </c>
      <c r="U9" s="2">
        <f>R9*Q9</f>
        <v>103.19690458118924</v>
      </c>
      <c r="V9" s="25">
        <f>S9*Q9</f>
        <v>1957.0000206965487</v>
      </c>
      <c r="W9" s="26" t="s">
        <v>3</v>
      </c>
      <c r="X9" s="29">
        <f>LOG(Y9)</f>
        <v>3.448242413521618</v>
      </c>
      <c r="Y9" s="25">
        <f>T9*Q9</f>
        <v>2807.000005734153</v>
      </c>
      <c r="Z9" s="26" t="s">
        <v>47</v>
      </c>
      <c r="AA9" s="25">
        <f>10^(0.372*LOG(U9)+2.024)</f>
        <v>593.0400196490674</v>
      </c>
      <c r="AB9" s="26" t="s">
        <v>3</v>
      </c>
      <c r="AC9" s="25">
        <f>10^(0.357*LOG(U9)+2.194)</f>
        <v>818.2367878529722</v>
      </c>
      <c r="AD9" s="26" t="s">
        <v>3</v>
      </c>
    </row>
    <row r="10" spans="1:30" ht="12">
      <c r="A10" s="65" t="s">
        <v>37</v>
      </c>
      <c r="B10" s="11">
        <v>3.534787348526219</v>
      </c>
      <c r="C10" s="11">
        <f t="shared" si="0"/>
        <v>3.2672222268501123</v>
      </c>
      <c r="D10" s="11">
        <f t="shared" si="1"/>
        <v>3.2394066683882423</v>
      </c>
      <c r="E10" s="13">
        <v>3425.999920298753</v>
      </c>
      <c r="F10" s="13">
        <v>1850.2151249040835</v>
      </c>
      <c r="G10" s="13">
        <v>1735.4282723551564</v>
      </c>
      <c r="H10" s="13">
        <f t="shared" si="2"/>
        <v>1690.5716479435964</v>
      </c>
      <c r="I10" s="14" t="s">
        <v>47</v>
      </c>
      <c r="J10" s="14" t="s">
        <v>3</v>
      </c>
      <c r="K10" s="2">
        <v>3</v>
      </c>
      <c r="L10" s="27" t="s">
        <v>117</v>
      </c>
      <c r="M10" s="27" t="s">
        <v>140</v>
      </c>
      <c r="N10" s="27">
        <v>-0.7480132055288694</v>
      </c>
      <c r="O10" s="27">
        <v>1.6346021621484739</v>
      </c>
      <c r="P10" s="27">
        <v>1.5044862729197928</v>
      </c>
      <c r="Q10" s="27">
        <v>278.29998779296875</v>
      </c>
      <c r="R10" s="2">
        <f>10^N10</f>
        <v>0.17864332542111963</v>
      </c>
      <c r="S10" s="27">
        <v>43.112396240234375</v>
      </c>
      <c r="T10" s="27">
        <v>31.951133728027344</v>
      </c>
      <c r="U10" s="2">
        <f>R10*Q10</f>
        <v>49.716435283992936</v>
      </c>
      <c r="V10" s="25">
        <f>S10*Q10</f>
        <v>11998.179347382858</v>
      </c>
      <c r="W10" s="26" t="s">
        <v>56</v>
      </c>
      <c r="X10" s="29">
        <f>LOG(Y10)</f>
        <v>3.9489994602044414</v>
      </c>
      <c r="Y10" s="25">
        <f>T10*Q10</f>
        <v>8892.000126481522</v>
      </c>
      <c r="Z10" s="26" t="s">
        <v>56</v>
      </c>
      <c r="AA10" s="25">
        <f>10^(0.372*LOG(U10)+2.024)</f>
        <v>451.9579116196759</v>
      </c>
      <c r="AB10" s="26" t="s">
        <v>3</v>
      </c>
      <c r="AC10" s="25">
        <f>10^(0.357*LOG(U10)+2.194)</f>
        <v>630.4497741583026</v>
      </c>
      <c r="AD10" s="26" t="s">
        <v>3</v>
      </c>
    </row>
    <row r="11" spans="1:30" ht="12">
      <c r="A11" s="65" t="s">
        <v>122</v>
      </c>
      <c r="B11" s="11">
        <v>1.0835025994656466</v>
      </c>
      <c r="C11" s="11">
        <f t="shared" si="0"/>
        <v>1.8903333273420004</v>
      </c>
      <c r="D11" s="11">
        <f t="shared" si="1"/>
        <v>2.727203997771224</v>
      </c>
      <c r="E11" s="12">
        <v>12.119999431677797</v>
      </c>
      <c r="F11" s="12">
        <v>77.68431262934682</v>
      </c>
      <c r="G11" s="13">
        <v>533.5854735889242</v>
      </c>
      <c r="H11" s="13">
        <f t="shared" si="2"/>
        <v>-521.4654741572464</v>
      </c>
      <c r="I11" s="39" t="s">
        <v>5</v>
      </c>
      <c r="J11" s="39" t="s">
        <v>3</v>
      </c>
      <c r="K11" s="2">
        <v>57</v>
      </c>
      <c r="L11" s="27" t="s">
        <v>117</v>
      </c>
      <c r="M11" s="27" t="s">
        <v>16</v>
      </c>
      <c r="N11" s="27">
        <v>-0.5503047929522016</v>
      </c>
      <c r="O11" s="27">
        <v>0.06322691784215818</v>
      </c>
      <c r="P11" s="27">
        <v>0.6742989273558834</v>
      </c>
      <c r="Q11" s="27">
        <v>134</v>
      </c>
      <c r="R11" s="2">
        <f>10^N11</f>
        <v>0.2816405651045494</v>
      </c>
      <c r="S11" s="27">
        <v>1.1567164659500122</v>
      </c>
      <c r="T11" s="27">
        <v>4.723880767822266</v>
      </c>
      <c r="U11" s="2">
        <f>R11*Q11</f>
        <v>37.739835724009616</v>
      </c>
      <c r="V11" s="25">
        <f>S11*Q11</f>
        <v>155.00000643730164</v>
      </c>
      <c r="W11" s="26" t="s">
        <v>1</v>
      </c>
      <c r="X11" s="29">
        <f>LOG(Y11)</f>
        <v>2.801403725720691</v>
      </c>
      <c r="Y11" s="25">
        <f>T11*Q11</f>
        <v>633.0000228881836</v>
      </c>
      <c r="Z11" s="26" t="s">
        <v>3</v>
      </c>
      <c r="AA11" s="25">
        <f>10^(0.372*LOG(U11)+2.024)</f>
        <v>407.91493083933744</v>
      </c>
      <c r="AB11" s="26" t="s">
        <v>3</v>
      </c>
      <c r="AC11" s="25">
        <f>10^(0.357*LOG(U11)+2.194)</f>
        <v>571.3702211367895</v>
      </c>
      <c r="AD11" s="26" t="s">
        <v>3</v>
      </c>
    </row>
    <row r="12" spans="1:10" ht="12">
      <c r="A12" s="65" t="s">
        <v>54</v>
      </c>
      <c r="B12" s="11">
        <v>2.1309766938581056</v>
      </c>
      <c r="C12" s="10">
        <f t="shared" si="0"/>
        <v>-0.28588007822355566</v>
      </c>
      <c r="D12" s="11">
        <f t="shared" si="1"/>
        <v>1.9176526109008376</v>
      </c>
      <c r="E12" s="13">
        <v>135.20000070122114</v>
      </c>
      <c r="F12" s="10">
        <v>0.5177497785091408</v>
      </c>
      <c r="G12" s="12">
        <v>82.72801634032909</v>
      </c>
      <c r="H12" s="12">
        <f t="shared" si="2"/>
        <v>52.47198436089205</v>
      </c>
      <c r="I12" s="14" t="s">
        <v>1</v>
      </c>
      <c r="J12" s="14" t="s">
        <v>1</v>
      </c>
    </row>
    <row r="13" spans="1:30" ht="12">
      <c r="A13" s="65" t="s">
        <v>46</v>
      </c>
      <c r="B13" s="11">
        <v>3.5428254224828084</v>
      </c>
      <c r="C13" s="11">
        <f aca="true" t="shared" si="3" ref="C13:C30">LOG(F13)</f>
        <v>2.1079038608290657</v>
      </c>
      <c r="D13" s="11">
        <f aca="true" t="shared" si="4" ref="D13:D30">LOG(G13)</f>
        <v>2.8081402362284127</v>
      </c>
      <c r="E13" s="13">
        <v>3489.999964027782</v>
      </c>
      <c r="F13" s="13">
        <v>128.2046746319576</v>
      </c>
      <c r="G13" s="13">
        <v>642.8952784495965</v>
      </c>
      <c r="H13" s="13">
        <f aca="true" t="shared" si="5" ref="H13:H30">E13-G13</f>
        <v>2847.1046855781856</v>
      </c>
      <c r="I13" s="14" t="s">
        <v>47</v>
      </c>
      <c r="J13" s="14" t="s">
        <v>3</v>
      </c>
      <c r="K13" s="2">
        <v>42</v>
      </c>
      <c r="L13" s="27" t="s">
        <v>117</v>
      </c>
      <c r="M13" s="27" t="s">
        <v>27</v>
      </c>
      <c r="N13" s="27">
        <v>1.528816065962386</v>
      </c>
      <c r="O13" s="27">
        <v>1.6170804636819918</v>
      </c>
      <c r="P13" s="27">
        <v>1.6058760395837637</v>
      </c>
      <c r="Q13" s="27">
        <v>90.08000183105469</v>
      </c>
      <c r="R13" s="2">
        <f>10^N13</f>
        <v>33.79216880264662</v>
      </c>
      <c r="S13" s="27">
        <v>41.40763854980469</v>
      </c>
      <c r="T13" s="27">
        <v>40.35301971435547</v>
      </c>
      <c r="U13" s="2">
        <f>R13*Q13</f>
        <v>3043.998627617717</v>
      </c>
      <c r="V13" s="25">
        <f>S13*Q13</f>
        <v>3730.000156386057</v>
      </c>
      <c r="W13" s="26" t="s">
        <v>47</v>
      </c>
      <c r="X13" s="29">
        <f>LOG(Y13)</f>
        <v>3.5605044259189316</v>
      </c>
      <c r="Y13" s="25">
        <f>T13*Q13</f>
        <v>3635.0000897577265</v>
      </c>
      <c r="Z13" s="26" t="s">
        <v>47</v>
      </c>
      <c r="AA13" s="25">
        <f>10^(0.372*LOG(U13)+2.024)</f>
        <v>2088.5329735572996</v>
      </c>
      <c r="AB13" s="25" t="s">
        <v>47</v>
      </c>
      <c r="AC13" s="25">
        <f>10^(0.357*LOG(U13)+2.194)</f>
        <v>2738.9850984819896</v>
      </c>
      <c r="AD13" s="25" t="s">
        <v>47</v>
      </c>
    </row>
    <row r="14" spans="1:30" ht="12">
      <c r="A14" s="65" t="s">
        <v>156</v>
      </c>
      <c r="B14" s="11">
        <v>3.772981445338424</v>
      </c>
      <c r="C14" s="11">
        <f t="shared" si="3"/>
        <v>2.9009000233424445</v>
      </c>
      <c r="D14" s="11">
        <f t="shared" si="4"/>
        <v>3.10313480868339</v>
      </c>
      <c r="E14" s="13">
        <v>5928.9999316505855</v>
      </c>
      <c r="F14" s="13">
        <v>795.9760918383793</v>
      </c>
      <c r="G14" s="13">
        <v>1268.0454168050137</v>
      </c>
      <c r="H14" s="13">
        <f t="shared" si="5"/>
        <v>4660.954514845572</v>
      </c>
      <c r="I14" s="15" t="s">
        <v>56</v>
      </c>
      <c r="J14" s="14" t="s">
        <v>3</v>
      </c>
      <c r="K14" s="2">
        <v>29</v>
      </c>
      <c r="L14" s="27" t="s">
        <v>117</v>
      </c>
      <c r="M14" s="27" t="s">
        <v>13</v>
      </c>
      <c r="N14" s="27">
        <v>-1.3295884040099788</v>
      </c>
      <c r="O14" s="27">
        <v>0.20104096583019507</v>
      </c>
      <c r="P14" s="27">
        <v>0.1973290205285004</v>
      </c>
      <c r="Q14" s="27">
        <v>295.8399963378906</v>
      </c>
      <c r="R14" s="2">
        <f>10^N14</f>
        <v>0.046817864028006674</v>
      </c>
      <c r="S14" s="27">
        <v>1.5886965990066528</v>
      </c>
      <c r="T14" s="27">
        <v>1.5751757621765137</v>
      </c>
      <c r="U14" s="2">
        <f>R14*Q14</f>
        <v>13.850596722593355</v>
      </c>
      <c r="V14" s="25">
        <f>S14*Q14</f>
        <v>469.99999603214746</v>
      </c>
      <c r="W14" s="26" t="s">
        <v>3</v>
      </c>
      <c r="X14" s="29">
        <f>LOG(Y14)</f>
        <v>2.668385908967605</v>
      </c>
      <c r="Y14" s="25">
        <f>T14*Q14</f>
        <v>465.9999917138339</v>
      </c>
      <c r="Z14" s="26" t="s">
        <v>3</v>
      </c>
      <c r="AA14" s="25">
        <f>10^(0.372*LOG(U14)+2.024)</f>
        <v>280.94821438609154</v>
      </c>
      <c r="AB14" s="26" t="s">
        <v>1</v>
      </c>
      <c r="AC14" s="25">
        <f>10^(0.357*LOG(U14)+2.194)</f>
        <v>399.48846970405003</v>
      </c>
      <c r="AD14" s="26" t="s">
        <v>1</v>
      </c>
    </row>
    <row r="15" spans="1:10" ht="12">
      <c r="A15" s="65" t="s">
        <v>69</v>
      </c>
      <c r="B15" s="11">
        <v>2.676693598736581</v>
      </c>
      <c r="C15" s="11">
        <f t="shared" si="3"/>
        <v>1.6245199957750625</v>
      </c>
      <c r="D15" s="11">
        <f t="shared" si="4"/>
        <v>2.6283214384283236</v>
      </c>
      <c r="E15" s="13">
        <v>474.99998809117824</v>
      </c>
      <c r="F15" s="12">
        <v>42.123068059946576</v>
      </c>
      <c r="G15" s="13">
        <v>424.93395792063023</v>
      </c>
      <c r="H15" s="12">
        <f t="shared" si="5"/>
        <v>50.066030170548004</v>
      </c>
      <c r="I15" s="14" t="s">
        <v>3</v>
      </c>
      <c r="J15" s="14" t="s">
        <v>3</v>
      </c>
    </row>
    <row r="16" spans="1:30" ht="12">
      <c r="A16" s="65" t="s">
        <v>118</v>
      </c>
      <c r="B16" s="10">
        <v>0.3010299964570348</v>
      </c>
      <c r="C16" s="10">
        <f t="shared" si="3"/>
        <v>-0.7273000009223127</v>
      </c>
      <c r="D16" s="11">
        <f t="shared" si="4"/>
        <v>1.7534443996568998</v>
      </c>
      <c r="E16" s="11">
        <v>2.000000003652147</v>
      </c>
      <c r="F16" s="10">
        <v>0.18736997510104747</v>
      </c>
      <c r="G16" s="12">
        <v>56.6819000146737</v>
      </c>
      <c r="H16" s="12">
        <f t="shared" si="5"/>
        <v>-54.681900011021554</v>
      </c>
      <c r="I16" s="14" t="s">
        <v>119</v>
      </c>
      <c r="J16" s="14" t="s">
        <v>1</v>
      </c>
      <c r="K16" s="2">
        <v>23</v>
      </c>
      <c r="L16" s="27" t="s">
        <v>117</v>
      </c>
      <c r="M16" s="27" t="s">
        <v>138</v>
      </c>
      <c r="N16" s="27">
        <v>1.03691369513755</v>
      </c>
      <c r="O16" s="27">
        <v>1.70427045073932</v>
      </c>
      <c r="P16" s="27">
        <v>1.3500655874905503</v>
      </c>
      <c r="Q16" s="27">
        <v>153.10000610351562</v>
      </c>
      <c r="R16" s="2">
        <f>10^N16</f>
        <v>10.887137179743018</v>
      </c>
      <c r="S16" s="27">
        <v>50.613975524902344</v>
      </c>
      <c r="T16" s="27">
        <v>22.390592575073242</v>
      </c>
      <c r="U16" s="2">
        <f>R16*Q16</f>
        <v>1666.820768668468</v>
      </c>
      <c r="V16" s="25">
        <f>S16*Q16</f>
        <v>7748.999961785739</v>
      </c>
      <c r="W16" s="26" t="s">
        <v>56</v>
      </c>
      <c r="X16" s="29">
        <f>LOG(Y16)</f>
        <v>3.535040795502483</v>
      </c>
      <c r="Y16" s="25">
        <f>T16*Q16</f>
        <v>3427.999859905045</v>
      </c>
      <c r="Z16" s="26" t="s">
        <v>47</v>
      </c>
      <c r="AA16" s="25">
        <f>10^(0.372*LOG(U16)+2.024)</f>
        <v>1669.3318207631041</v>
      </c>
      <c r="AB16" s="26" t="s">
        <v>3</v>
      </c>
      <c r="AC16" s="25">
        <f>10^(0.357*LOG(U16)+2.194)</f>
        <v>2209.09472397908</v>
      </c>
      <c r="AD16" s="25" t="s">
        <v>47</v>
      </c>
    </row>
    <row r="17" spans="1:30" ht="12">
      <c r="A17" s="65" t="s">
        <v>155</v>
      </c>
      <c r="B17" s="11">
        <v>3.9489994602044414</v>
      </c>
      <c r="C17" s="11">
        <f t="shared" si="3"/>
        <v>1.696499981755779</v>
      </c>
      <c r="D17" s="11">
        <f t="shared" si="4"/>
        <v>2.65509799321315</v>
      </c>
      <c r="E17" s="13">
        <v>8892.000126481522</v>
      </c>
      <c r="F17" s="12">
        <v>49.716435283992936</v>
      </c>
      <c r="G17" s="13">
        <v>451.9579116196759</v>
      </c>
      <c r="H17" s="13">
        <f t="shared" si="5"/>
        <v>8440.042214861845</v>
      </c>
      <c r="I17" s="15" t="s">
        <v>56</v>
      </c>
      <c r="J17" s="14" t="s">
        <v>3</v>
      </c>
      <c r="K17" s="2">
        <v>60</v>
      </c>
      <c r="L17" s="27" t="s">
        <v>117</v>
      </c>
      <c r="M17" s="27" t="s">
        <v>2</v>
      </c>
      <c r="N17" s="27">
        <v>-0.813588861999292</v>
      </c>
      <c r="O17" s="27">
        <v>-2.0722039506706875</v>
      </c>
      <c r="P17" s="27">
        <v>-1.7992026403968335</v>
      </c>
      <c r="Q17" s="27">
        <v>188.94000244140625</v>
      </c>
      <c r="R17" s="2">
        <f>10^N17</f>
        <v>0.15360704622415544</v>
      </c>
      <c r="S17" s="27">
        <v>0.008468296378850937</v>
      </c>
      <c r="T17" s="27">
        <v>0.01587805710732937</v>
      </c>
      <c r="U17" s="2">
        <f>R17*Q17</f>
        <v>29.022515688609133</v>
      </c>
      <c r="V17" s="25">
        <f>S17*Q17</f>
        <v>1.5999999384946477</v>
      </c>
      <c r="W17" s="26" t="s">
        <v>119</v>
      </c>
      <c r="X17" s="29">
        <f>LOG(Y17)</f>
        <v>0.4771212762351315</v>
      </c>
      <c r="Y17" s="25">
        <f>T17*Q17</f>
        <v>3.0000001486235988</v>
      </c>
      <c r="Z17" s="26" t="s">
        <v>119</v>
      </c>
      <c r="AA17" s="25">
        <f>10^(0.372*LOG(U17)+2.024)</f>
        <v>369.9452371008326</v>
      </c>
      <c r="AB17" s="26" t="s">
        <v>3</v>
      </c>
      <c r="AC17" s="25">
        <f>10^(0.357*LOG(U17)+2.194)</f>
        <v>520.2312236874373</v>
      </c>
      <c r="AD17" s="26" t="s">
        <v>3</v>
      </c>
    </row>
    <row r="18" spans="1:30" ht="12">
      <c r="A18" s="65" t="s">
        <v>38</v>
      </c>
      <c r="B18" s="11">
        <v>3.9689963203633156</v>
      </c>
      <c r="C18" s="11">
        <f t="shared" si="3"/>
        <v>2.0305555385820306</v>
      </c>
      <c r="D18" s="11">
        <f t="shared" si="4"/>
        <v>2.779366660352516</v>
      </c>
      <c r="E18" s="13">
        <v>9310.99986525363</v>
      </c>
      <c r="F18" s="13">
        <v>107.2890842823442</v>
      </c>
      <c r="G18" s="13">
        <v>601.6815027423211</v>
      </c>
      <c r="H18" s="13">
        <f t="shared" si="5"/>
        <v>8709.318362511309</v>
      </c>
      <c r="I18" s="15" t="s">
        <v>56</v>
      </c>
      <c r="J18" s="14" t="s">
        <v>3</v>
      </c>
      <c r="K18" s="2">
        <v>49</v>
      </c>
      <c r="L18" s="27" t="s">
        <v>117</v>
      </c>
      <c r="M18" s="27" t="s">
        <v>144</v>
      </c>
      <c r="N18" s="27">
        <v>1.170593634438723</v>
      </c>
      <c r="O18" s="27">
        <v>2.078071329671402</v>
      </c>
      <c r="P18" s="27">
        <v>2.1421930141839223</v>
      </c>
      <c r="Q18" s="27">
        <v>74.44000244140625</v>
      </c>
      <c r="R18" s="2">
        <f>10^N18</f>
        <v>14.811315546791489</v>
      </c>
      <c r="S18" s="27">
        <v>119.69371032714844</v>
      </c>
      <c r="T18" s="27">
        <v>138.7372283935547</v>
      </c>
      <c r="U18" s="2">
        <f>R18*Q18</f>
        <v>1102.5543654635967</v>
      </c>
      <c r="V18" s="25">
        <f>S18*Q18</f>
        <v>8910.000088973902</v>
      </c>
      <c r="W18" s="26" t="s">
        <v>56</v>
      </c>
      <c r="X18" s="29">
        <f>LOG(Y18)</f>
        <v>4.013999392886194</v>
      </c>
      <c r="Y18" s="25">
        <f>T18*Q18</f>
        <v>10327.599620330147</v>
      </c>
      <c r="Z18" s="26" t="s">
        <v>56</v>
      </c>
      <c r="AA18" s="25">
        <f>10^(0.372*LOG(U18)+2.024)</f>
        <v>1431.438866054543</v>
      </c>
      <c r="AB18" s="26" t="s">
        <v>3</v>
      </c>
      <c r="AC18" s="25">
        <f>10^(0.357*LOG(U18)+2.194)</f>
        <v>1906.0610411024775</v>
      </c>
      <c r="AD18" s="26" t="s">
        <v>3</v>
      </c>
    </row>
    <row r="19" spans="1:30" ht="12">
      <c r="A19" s="65" t="s">
        <v>121</v>
      </c>
      <c r="B19" s="11">
        <v>1.4513257937261974</v>
      </c>
      <c r="C19" s="11">
        <f t="shared" si="3"/>
        <v>2.6680000104961588</v>
      </c>
      <c r="D19" s="11">
        <f t="shared" si="4"/>
        <v>3.0164960039045714</v>
      </c>
      <c r="E19" s="12">
        <v>28.269999038995138</v>
      </c>
      <c r="F19" s="13">
        <v>465.586104775383</v>
      </c>
      <c r="G19" s="13">
        <v>1038.7140448074192</v>
      </c>
      <c r="H19" s="13">
        <f t="shared" si="5"/>
        <v>-1010.4440457684241</v>
      </c>
      <c r="I19" s="39" t="s">
        <v>5</v>
      </c>
      <c r="J19" s="39" t="s">
        <v>3</v>
      </c>
      <c r="K19" s="2">
        <v>12</v>
      </c>
      <c r="L19" s="27" t="s">
        <v>117</v>
      </c>
      <c r="M19" s="27" t="s">
        <v>124</v>
      </c>
      <c r="N19" s="27">
        <v>-1.8068883655797112</v>
      </c>
      <c r="O19" s="27">
        <v>-1.354225863418441</v>
      </c>
      <c r="P19" s="27">
        <v>-1.165453571551187</v>
      </c>
      <c r="Q19" s="27">
        <v>406.9100036621094</v>
      </c>
      <c r="R19" s="2">
        <f>10^N19</f>
        <v>0.015599534338189619</v>
      </c>
      <c r="S19" s="27">
        <v>0.044235825538635254</v>
      </c>
      <c r="T19" s="27">
        <v>0.06831977516412735</v>
      </c>
      <c r="U19" s="2">
        <f>R19*Q19</f>
        <v>6.347606574679939</v>
      </c>
      <c r="V19" s="25">
        <f>S19*Q19</f>
        <v>17.999999931922503</v>
      </c>
      <c r="W19" s="28" t="s">
        <v>5</v>
      </c>
      <c r="X19" s="29">
        <f>LOG(Y19)</f>
        <v>1.4440447953280224</v>
      </c>
      <c r="Y19" s="25">
        <f>T19*Q19</f>
        <v>27.79999996222955</v>
      </c>
      <c r="Z19" s="28" t="s">
        <v>5</v>
      </c>
      <c r="AA19" s="25">
        <f>10^(0.372*LOG(U19)+2.024)</f>
        <v>210.1700949731639</v>
      </c>
      <c r="AB19" s="26" t="s">
        <v>1</v>
      </c>
      <c r="AC19" s="25">
        <f>10^(0.357*LOG(U19)+2.194)</f>
        <v>302.36517552359606</v>
      </c>
      <c r="AD19" s="26" t="s">
        <v>1</v>
      </c>
    </row>
    <row r="20" spans="1:10" ht="12">
      <c r="A20" s="65" t="s">
        <v>32</v>
      </c>
      <c r="B20" s="11">
        <v>3.7246854012821373</v>
      </c>
      <c r="C20" s="11">
        <f t="shared" si="3"/>
        <v>3.717999981986744</v>
      </c>
      <c r="D20" s="11">
        <f t="shared" si="4"/>
        <v>3.4070959932990688</v>
      </c>
      <c r="E20" s="13">
        <v>5305.000159344752</v>
      </c>
      <c r="F20" s="13">
        <v>5223.961673316653</v>
      </c>
      <c r="G20" s="13">
        <v>2553.265595584514</v>
      </c>
      <c r="H20" s="13">
        <f t="shared" si="5"/>
        <v>2751.7345637602384</v>
      </c>
      <c r="I20" s="14" t="s">
        <v>56</v>
      </c>
      <c r="J20" s="14" t="s">
        <v>47</v>
      </c>
    </row>
    <row r="21" spans="1:30" ht="12">
      <c r="A21" s="24" t="s">
        <v>62</v>
      </c>
      <c r="B21" s="11">
        <v>2.2041199772922173</v>
      </c>
      <c r="C21" s="10">
        <f t="shared" si="3"/>
        <v>0.9052444525664337</v>
      </c>
      <c r="D21" s="11">
        <f t="shared" si="4"/>
        <v>2.3607509363547132</v>
      </c>
      <c r="E21" s="13">
        <v>159.99999802393722</v>
      </c>
      <c r="F21" s="11">
        <v>8.03978532525142</v>
      </c>
      <c r="G21" s="13">
        <v>229.4832206799528</v>
      </c>
      <c r="H21" s="12">
        <f t="shared" si="5"/>
        <v>-69.48322265601558</v>
      </c>
      <c r="I21" s="14" t="s">
        <v>1</v>
      </c>
      <c r="J21" s="14" t="s">
        <v>1</v>
      </c>
      <c r="K21" s="2">
        <v>55</v>
      </c>
      <c r="L21" s="27" t="s">
        <v>117</v>
      </c>
      <c r="M21" s="27" t="s">
        <v>129</v>
      </c>
      <c r="N21" s="27">
        <v>-1.1588601878193276</v>
      </c>
      <c r="O21" s="27">
        <v>-1.2880876685511744</v>
      </c>
      <c r="P21" s="27">
        <v>-0.6642643192139523</v>
      </c>
      <c r="Q21" s="27">
        <v>349.42999267578125</v>
      </c>
      <c r="R21" s="2">
        <f>10^N21</f>
        <v>0.06936490761367704</v>
      </c>
      <c r="S21" s="27">
        <v>0.0515124648809433</v>
      </c>
      <c r="T21" s="27">
        <v>0.21663852035999298</v>
      </c>
      <c r="U21" s="2">
        <f>R21*Q21</f>
        <v>24.238179159403412</v>
      </c>
      <c r="V21" s="25">
        <f>S21*Q21</f>
        <v>18.000000226059456</v>
      </c>
      <c r="W21" s="28" t="s">
        <v>5</v>
      </c>
      <c r="X21" s="29">
        <f>LOG(Y21)</f>
        <v>1.8790958598947711</v>
      </c>
      <c r="Y21" s="25">
        <f>T21*Q21</f>
        <v>75.69999658268443</v>
      </c>
      <c r="Z21" s="26" t="s">
        <v>1</v>
      </c>
      <c r="AA21" s="25">
        <f>10^(0.372*LOG(U21)+2.024)</f>
        <v>345.9664591700172</v>
      </c>
      <c r="AB21" s="26" t="s">
        <v>3</v>
      </c>
      <c r="AC21" s="25">
        <f>10^(0.357*LOG(U21)+2.194)</f>
        <v>487.82774487894363</v>
      </c>
      <c r="AD21" s="26" t="s">
        <v>3</v>
      </c>
    </row>
    <row r="22" spans="1:30" ht="12">
      <c r="A22" s="65" t="s">
        <v>146</v>
      </c>
      <c r="B22" s="11">
        <v>4.053999850676779</v>
      </c>
      <c r="C22" s="11">
        <f t="shared" si="3"/>
        <v>3.8144444424226127</v>
      </c>
      <c r="D22" s="11">
        <f t="shared" si="4"/>
        <v>3.442973332581212</v>
      </c>
      <c r="E22" s="13">
        <v>11323.999738830607</v>
      </c>
      <c r="F22" s="13">
        <v>6522.955900626091</v>
      </c>
      <c r="G22" s="13">
        <v>2773.1498169296724</v>
      </c>
      <c r="H22" s="13">
        <f t="shared" si="5"/>
        <v>8550.849921900935</v>
      </c>
      <c r="I22" s="14" t="s">
        <v>56</v>
      </c>
      <c r="J22" s="14" t="s">
        <v>47</v>
      </c>
      <c r="K22" s="2">
        <v>51</v>
      </c>
      <c r="L22" s="27" t="s">
        <v>117</v>
      </c>
      <c r="M22" s="27" t="s">
        <v>8</v>
      </c>
      <c r="N22" s="27">
        <v>-2.8752173214689485</v>
      </c>
      <c r="O22" s="27">
        <v>-2.310119514700633</v>
      </c>
      <c r="P22" s="27">
        <v>-1.7080595233726708</v>
      </c>
      <c r="Q22" s="27">
        <v>204.22999572753906</v>
      </c>
      <c r="R22" s="2">
        <f aca="true" t="shared" si="6" ref="R22:R27">10^N22</f>
        <v>0.0013328543034019918</v>
      </c>
      <c r="S22" s="27">
        <v>0.004896440543234348</v>
      </c>
      <c r="T22" s="27">
        <v>0.019585762172937393</v>
      </c>
      <c r="U22" s="2">
        <f aca="true" t="shared" si="7" ref="U22:U27">R22*Q22</f>
        <v>0.2722088286892208</v>
      </c>
      <c r="V22" s="25">
        <f aca="true" t="shared" si="8" ref="V22:V27">S22*Q22</f>
        <v>1.0000000312249</v>
      </c>
      <c r="W22" s="26" t="s">
        <v>9</v>
      </c>
      <c r="X22" s="29">
        <f aca="true" t="shared" si="9" ref="X22:X27">LOG(Y22)</f>
        <v>0.602060004888764</v>
      </c>
      <c r="Y22" s="25">
        <f aca="true" t="shared" si="10" ref="Y22:Y27">T22*Q22</f>
        <v>4.0000001248996</v>
      </c>
      <c r="Z22" s="26" t="s">
        <v>119</v>
      </c>
      <c r="AA22" s="25">
        <f aca="true" t="shared" si="11" ref="AA22:AA27">10^(0.372*LOG(U22)+2.024)</f>
        <v>65.13038133104732</v>
      </c>
      <c r="AB22" s="26" t="s">
        <v>1</v>
      </c>
      <c r="AC22" s="25">
        <f aca="true" t="shared" si="12" ref="AC22:AC27">10^(0.357*LOG(U22)+2.194)</f>
        <v>98.23360627671136</v>
      </c>
      <c r="AD22" s="26" t="s">
        <v>1</v>
      </c>
    </row>
    <row r="23" spans="1:30" ht="12">
      <c r="A23" s="65" t="s">
        <v>152</v>
      </c>
      <c r="B23" s="11">
        <v>3.8549736803172627</v>
      </c>
      <c r="C23" s="11">
        <f t="shared" si="3"/>
        <v>4.3859146588645945</v>
      </c>
      <c r="D23" s="11">
        <f t="shared" si="4"/>
        <v>3.6555602530976294</v>
      </c>
      <c r="E23" s="13">
        <v>7161.000108675216</v>
      </c>
      <c r="F23" s="13">
        <v>24317.261152306928</v>
      </c>
      <c r="G23" s="13">
        <v>4524.392284397576</v>
      </c>
      <c r="H23" s="13">
        <f t="shared" si="5"/>
        <v>2636.6078242776402</v>
      </c>
      <c r="I23" s="14" t="s">
        <v>56</v>
      </c>
      <c r="J23" s="14" t="s">
        <v>47</v>
      </c>
      <c r="K23" s="2">
        <v>68</v>
      </c>
      <c r="L23" s="27" t="s">
        <v>117</v>
      </c>
      <c r="M23" s="27" t="s">
        <v>130</v>
      </c>
      <c r="N23" s="27">
        <v>-1.0952974127271362</v>
      </c>
      <c r="O23" s="27">
        <v>-1.1139040494781556</v>
      </c>
      <c r="P23" s="27">
        <v>-0.5757148756994043</v>
      </c>
      <c r="Q23" s="27">
        <v>220.97999572753906</v>
      </c>
      <c r="R23" s="2">
        <f t="shared" si="6"/>
        <v>0.08029760413178713</v>
      </c>
      <c r="S23" s="27">
        <v>0.07693003863096237</v>
      </c>
      <c r="T23" s="27">
        <v>0.2656348943710327</v>
      </c>
      <c r="U23" s="2">
        <f t="shared" si="7"/>
        <v>17.744164217973942</v>
      </c>
      <c r="V23" s="25">
        <f t="shared" si="8"/>
        <v>16.99999960798948</v>
      </c>
      <c r="W23" s="28" t="s">
        <v>5</v>
      </c>
      <c r="X23" s="29">
        <f t="shared" si="9"/>
        <v>1.7686380851424366</v>
      </c>
      <c r="Y23" s="25">
        <f t="shared" si="10"/>
        <v>58.6999978231961</v>
      </c>
      <c r="Z23" s="26" t="s">
        <v>1</v>
      </c>
      <c r="AA23" s="25">
        <f t="shared" si="11"/>
        <v>308.0694717572338</v>
      </c>
      <c r="AB23" s="26" t="s">
        <v>3</v>
      </c>
      <c r="AC23" s="25">
        <f t="shared" si="12"/>
        <v>436.4282258515057</v>
      </c>
      <c r="AD23" s="26" t="s">
        <v>3</v>
      </c>
    </row>
    <row r="24" spans="1:30" ht="12">
      <c r="A24" s="65" t="s">
        <v>158</v>
      </c>
      <c r="B24" s="11">
        <v>3.781000977589895</v>
      </c>
      <c r="C24" s="11">
        <f t="shared" si="3"/>
        <v>3.8926666714624414</v>
      </c>
      <c r="D24" s="11">
        <f t="shared" si="4"/>
        <v>3.4720720017840287</v>
      </c>
      <c r="E24" s="13">
        <v>6039.499888565624</v>
      </c>
      <c r="F24" s="13">
        <v>7810.281218720977</v>
      </c>
      <c r="G24" s="13">
        <v>2965.322970364407</v>
      </c>
      <c r="H24" s="13">
        <f t="shared" si="5"/>
        <v>3074.176918201217</v>
      </c>
      <c r="I24" s="14" t="s">
        <v>56</v>
      </c>
      <c r="J24" s="14" t="s">
        <v>47</v>
      </c>
      <c r="K24" s="2">
        <v>69</v>
      </c>
      <c r="L24" s="27" t="s">
        <v>117</v>
      </c>
      <c r="M24" s="27" t="s">
        <v>146</v>
      </c>
      <c r="N24" s="27">
        <v>2.151026233046776</v>
      </c>
      <c r="O24" s="27">
        <v>2.48296787459229</v>
      </c>
      <c r="P24" s="27">
        <v>2.390581641300942</v>
      </c>
      <c r="Q24" s="27">
        <v>46.06999969482422</v>
      </c>
      <c r="R24" s="2">
        <f t="shared" si="6"/>
        <v>141.58793018960924</v>
      </c>
      <c r="S24" s="27">
        <v>304.0660095214844</v>
      </c>
      <c r="T24" s="27">
        <v>245.79986572265625</v>
      </c>
      <c r="U24" s="2">
        <f t="shared" si="7"/>
        <v>6522.955900626091</v>
      </c>
      <c r="V24" s="25">
        <f t="shared" si="8"/>
        <v>14008.320965861203</v>
      </c>
      <c r="W24" s="26" t="s">
        <v>56</v>
      </c>
      <c r="X24" s="29">
        <f t="shared" si="9"/>
        <v>4.053999850676779</v>
      </c>
      <c r="Y24" s="25">
        <f t="shared" si="10"/>
        <v>11323.999738830607</v>
      </c>
      <c r="Z24" s="26" t="s">
        <v>56</v>
      </c>
      <c r="AA24" s="25">
        <f t="shared" si="11"/>
        <v>2773.1498169296724</v>
      </c>
      <c r="AB24" s="25" t="s">
        <v>47</v>
      </c>
      <c r="AC24" s="25">
        <f t="shared" si="12"/>
        <v>3595.4782500820575</v>
      </c>
      <c r="AD24" s="25" t="s">
        <v>47</v>
      </c>
    </row>
    <row r="25" spans="1:30" ht="12">
      <c r="A25" s="65" t="s">
        <v>145</v>
      </c>
      <c r="B25" s="11">
        <v>4.296006682163876</v>
      </c>
      <c r="C25" s="11">
        <f t="shared" si="3"/>
        <v>4.3918999857447485</v>
      </c>
      <c r="D25" s="11">
        <f t="shared" si="4"/>
        <v>3.6577867946970475</v>
      </c>
      <c r="E25" s="13">
        <v>19770.000584968366</v>
      </c>
      <c r="F25" s="13">
        <v>24654.714951346374</v>
      </c>
      <c r="G25" s="13">
        <v>4547.64750704687</v>
      </c>
      <c r="H25" s="13">
        <f t="shared" si="5"/>
        <v>15222.353077921496</v>
      </c>
      <c r="I25" s="14" t="s">
        <v>56</v>
      </c>
      <c r="J25" s="14" t="s">
        <v>47</v>
      </c>
      <c r="K25" s="2">
        <v>30</v>
      </c>
      <c r="L25" s="27" t="s">
        <v>117</v>
      </c>
      <c r="M25" s="27" t="s">
        <v>26</v>
      </c>
      <c r="N25" s="27">
        <v>1.6779202608312727</v>
      </c>
      <c r="O25" s="27">
        <v>1.5428596229796525</v>
      </c>
      <c r="P25" s="27">
        <v>1.5750204505233576</v>
      </c>
      <c r="Q25" s="27">
        <v>74.55000305175781</v>
      </c>
      <c r="R25" s="2">
        <f t="shared" si="6"/>
        <v>47.63435191422965</v>
      </c>
      <c r="S25" s="27">
        <v>34.902748107910156</v>
      </c>
      <c r="T25" s="27">
        <v>37.58551025390625</v>
      </c>
      <c r="U25" s="2">
        <f t="shared" si="7"/>
        <v>3551.1410805743258</v>
      </c>
      <c r="V25" s="25">
        <f t="shared" si="8"/>
        <v>2601.9999779594364</v>
      </c>
      <c r="W25" s="26" t="s">
        <v>47</v>
      </c>
      <c r="X25" s="29">
        <f t="shared" si="9"/>
        <v>3.447468116090527</v>
      </c>
      <c r="Y25" s="25">
        <f t="shared" si="10"/>
        <v>2801.9999041305855</v>
      </c>
      <c r="Z25" s="26" t="s">
        <v>47</v>
      </c>
      <c r="AA25" s="25">
        <f t="shared" si="11"/>
        <v>2211.754240612265</v>
      </c>
      <c r="AB25" s="25" t="s">
        <v>47</v>
      </c>
      <c r="AC25" s="25">
        <f t="shared" si="12"/>
        <v>2893.885539818917</v>
      </c>
      <c r="AD25" s="25" t="s">
        <v>47</v>
      </c>
    </row>
    <row r="26" spans="1:30" ht="12">
      <c r="A26" s="65" t="s">
        <v>128</v>
      </c>
      <c r="B26" s="11">
        <v>1.9138138471730015</v>
      </c>
      <c r="C26" s="10">
        <f t="shared" si="3"/>
        <v>0.622688894586828</v>
      </c>
      <c r="D26" s="11">
        <f t="shared" si="4"/>
        <v>2.2556402687863</v>
      </c>
      <c r="E26" s="12">
        <v>81.99999901615456</v>
      </c>
      <c r="F26" s="11">
        <v>4.194583987080944</v>
      </c>
      <c r="G26" s="13">
        <v>180.15248984699312</v>
      </c>
      <c r="H26" s="12">
        <f t="shared" si="5"/>
        <v>-98.15249083083856</v>
      </c>
      <c r="I26" s="14" t="s">
        <v>1</v>
      </c>
      <c r="J26" s="14" t="s">
        <v>1</v>
      </c>
      <c r="K26" s="2">
        <v>27</v>
      </c>
      <c r="L26" s="27" t="s">
        <v>117</v>
      </c>
      <c r="M26" s="27" t="s">
        <v>46</v>
      </c>
      <c r="N26" s="27">
        <v>-0.4015002912268619</v>
      </c>
      <c r="O26" s="27">
        <v>1.0211797137598901</v>
      </c>
      <c r="P26" s="27">
        <v>1.033421270426881</v>
      </c>
      <c r="Q26" s="27">
        <v>323.1499938964844</v>
      </c>
      <c r="R26" s="2">
        <f t="shared" si="6"/>
        <v>0.3967342628916335</v>
      </c>
      <c r="S26" s="27">
        <v>10.499768257141113</v>
      </c>
      <c r="T26" s="27">
        <v>10.799938201904297</v>
      </c>
      <c r="U26" s="2">
        <f t="shared" si="7"/>
        <v>128.2046746319576</v>
      </c>
      <c r="V26" s="25">
        <f t="shared" si="8"/>
        <v>3393.000048209651</v>
      </c>
      <c r="W26" s="26" t="s">
        <v>47</v>
      </c>
      <c r="X26" s="29">
        <f t="shared" si="9"/>
        <v>3.5428254224828084</v>
      </c>
      <c r="Y26" s="25">
        <f t="shared" si="10"/>
        <v>3489.999964027782</v>
      </c>
      <c r="Z26" s="26" t="s">
        <v>47</v>
      </c>
      <c r="AA26" s="25">
        <f t="shared" si="11"/>
        <v>642.8952784495965</v>
      </c>
      <c r="AB26" s="26" t="s">
        <v>3</v>
      </c>
      <c r="AC26" s="25">
        <f t="shared" si="12"/>
        <v>884.1413010440594</v>
      </c>
      <c r="AD26" s="26" t="s">
        <v>3</v>
      </c>
    </row>
    <row r="27" spans="1:30" ht="12">
      <c r="A27" s="65" t="s">
        <v>153</v>
      </c>
      <c r="B27" s="11">
        <v>3.5605044259189316</v>
      </c>
      <c r="C27" s="11">
        <f t="shared" si="3"/>
        <v>3.483444452297554</v>
      </c>
      <c r="D27" s="11">
        <f t="shared" si="4"/>
        <v>3.3198413362546906</v>
      </c>
      <c r="E27" s="13">
        <v>3635.0000897577265</v>
      </c>
      <c r="F27" s="13">
        <v>3043.998627617717</v>
      </c>
      <c r="G27" s="13">
        <v>2088.5329735572996</v>
      </c>
      <c r="H27" s="13">
        <f t="shared" si="5"/>
        <v>1546.467116200427</v>
      </c>
      <c r="I27" s="14" t="s">
        <v>47</v>
      </c>
      <c r="J27" s="14" t="s">
        <v>47</v>
      </c>
      <c r="K27" s="2">
        <v>10</v>
      </c>
      <c r="L27" s="27" t="s">
        <v>117</v>
      </c>
      <c r="M27" s="27" t="s">
        <v>35</v>
      </c>
      <c r="N27" s="27">
        <v>2.111561619394485</v>
      </c>
      <c r="O27" s="27">
        <v>1.8875847487848683</v>
      </c>
      <c r="P27" s="27">
        <v>1.956810228585241</v>
      </c>
      <c r="Q27" s="27">
        <v>133.41000366210938</v>
      </c>
      <c r="R27" s="2">
        <f t="shared" si="6"/>
        <v>129.28901280863528</v>
      </c>
      <c r="S27" s="27">
        <v>77.1942138671875</v>
      </c>
      <c r="T27" s="27">
        <v>90.53369140625</v>
      </c>
      <c r="U27" s="2">
        <f t="shared" si="7"/>
        <v>17248.447672270537</v>
      </c>
      <c r="V27" s="25">
        <f t="shared" si="8"/>
        <v>10298.480354715139</v>
      </c>
      <c r="W27" s="26" t="s">
        <v>56</v>
      </c>
      <c r="X27" s="29">
        <f t="shared" si="9"/>
        <v>4.081998624675237</v>
      </c>
      <c r="Y27" s="25">
        <f t="shared" si="10"/>
        <v>12078.100102052093</v>
      </c>
      <c r="Z27" s="26" t="s">
        <v>56</v>
      </c>
      <c r="AA27" s="25">
        <f t="shared" si="11"/>
        <v>3981.722651251692</v>
      </c>
      <c r="AB27" s="25" t="s">
        <v>47</v>
      </c>
      <c r="AC27" s="25">
        <f t="shared" si="12"/>
        <v>5087.679623543604</v>
      </c>
      <c r="AD27" s="25" t="s">
        <v>36</v>
      </c>
    </row>
    <row r="28" spans="1:10" ht="12">
      <c r="A28" s="65" t="s">
        <v>58</v>
      </c>
      <c r="B28" s="11">
        <v>2.7708520062716926</v>
      </c>
      <c r="C28" s="11">
        <f t="shared" si="3"/>
        <v>2.749431357351756</v>
      </c>
      <c r="D28" s="11">
        <f t="shared" si="4"/>
        <v>3.046788464934854</v>
      </c>
      <c r="E28" s="13">
        <v>589.9999927041063</v>
      </c>
      <c r="F28" s="13">
        <v>561.6055064795792</v>
      </c>
      <c r="G28" s="13">
        <v>1113.75191796846</v>
      </c>
      <c r="H28" s="13">
        <f t="shared" si="5"/>
        <v>-523.7519252643538</v>
      </c>
      <c r="I28" s="14" t="s">
        <v>3</v>
      </c>
      <c r="J28" s="14" t="s">
        <v>3</v>
      </c>
    </row>
    <row r="29" spans="1:30" ht="12">
      <c r="A29" s="65" t="s">
        <v>19</v>
      </c>
      <c r="B29" s="11">
        <v>3.1420138321417688</v>
      </c>
      <c r="C29" s="11">
        <f t="shared" si="3"/>
        <v>2.71510000872544</v>
      </c>
      <c r="D29" s="11">
        <f t="shared" si="4"/>
        <v>3.034017203245864</v>
      </c>
      <c r="E29" s="13">
        <v>1386.7999973094193</v>
      </c>
      <c r="F29" s="13">
        <v>518.9195212323773</v>
      </c>
      <c r="G29" s="13">
        <v>1081.476789840456</v>
      </c>
      <c r="H29" s="13">
        <f t="shared" si="5"/>
        <v>305.32320746896335</v>
      </c>
      <c r="I29" s="14" t="s">
        <v>3</v>
      </c>
      <c r="J29" s="14" t="s">
        <v>3</v>
      </c>
      <c r="K29" s="2">
        <v>50</v>
      </c>
      <c r="L29" s="27" t="s">
        <v>117</v>
      </c>
      <c r="M29" s="27" t="s">
        <v>30</v>
      </c>
      <c r="N29" s="27">
        <v>1.4760229674898921</v>
      </c>
      <c r="O29" s="27">
        <v>1.633682387130198</v>
      </c>
      <c r="P29" s="27">
        <v>1.7435880891659992</v>
      </c>
      <c r="Q29" s="27">
        <v>61.83000183105469</v>
      </c>
      <c r="R29" s="2">
        <f>10^N29</f>
        <v>29.924228855105678</v>
      </c>
      <c r="S29" s="27">
        <v>43.02118682861328</v>
      </c>
      <c r="T29" s="27">
        <v>55.40999221801758</v>
      </c>
      <c r="U29" s="2">
        <f>R29*Q29</f>
        <v>1850.2151249040835</v>
      </c>
      <c r="V29" s="25">
        <f>S29*Q29</f>
        <v>2660.000060387305</v>
      </c>
      <c r="W29" s="26" t="s">
        <v>47</v>
      </c>
      <c r="X29" s="29">
        <f>LOG(Y29)</f>
        <v>3.534787348526219</v>
      </c>
      <c r="Y29" s="25">
        <f>T29*Q29</f>
        <v>3425.999920298753</v>
      </c>
      <c r="Z29" s="26" t="s">
        <v>47</v>
      </c>
      <c r="AA29" s="25">
        <f>10^(0.372*LOG(U29)+2.024)</f>
        <v>1735.4282723551564</v>
      </c>
      <c r="AB29" s="26" t="s">
        <v>3</v>
      </c>
      <c r="AC29" s="25">
        <f>10^(0.357*LOG(U29)+2.194)</f>
        <v>2292.969800934156</v>
      </c>
      <c r="AD29" s="25" t="s">
        <v>47</v>
      </c>
    </row>
    <row r="30" spans="1:30" ht="12">
      <c r="A30" s="65" t="s">
        <v>78</v>
      </c>
      <c r="B30" s="11">
        <v>1.6042260496555452</v>
      </c>
      <c r="C30" s="10">
        <f t="shared" si="3"/>
        <v>0.6151555486098705</v>
      </c>
      <c r="D30" s="11">
        <f t="shared" si="4"/>
        <v>2.252837864082872</v>
      </c>
      <c r="E30" s="12">
        <v>40.19999968260527</v>
      </c>
      <c r="F30" s="11">
        <v>4.122451439915814</v>
      </c>
      <c r="G30" s="13">
        <v>178.99374887944793</v>
      </c>
      <c r="H30" s="13">
        <f t="shared" si="5"/>
        <v>-138.79374919684267</v>
      </c>
      <c r="I30" s="39" t="s">
        <v>5</v>
      </c>
      <c r="J30" s="39" t="s">
        <v>1</v>
      </c>
      <c r="K30" s="2">
        <v>17</v>
      </c>
      <c r="L30" s="27" t="s">
        <v>117</v>
      </c>
      <c r="M30" s="27" t="s">
        <v>29</v>
      </c>
      <c r="N30" s="27">
        <v>0.8316648449353433</v>
      </c>
      <c r="O30" s="27">
        <v>1.6074666404262081</v>
      </c>
      <c r="P30" s="27">
        <v>1.6428498211793288</v>
      </c>
      <c r="Q30" s="27">
        <v>106.16999816894531</v>
      </c>
      <c r="R30" s="2">
        <f>10^N30</f>
        <v>6.786796777144083</v>
      </c>
      <c r="S30" s="27">
        <v>40.50108337402344</v>
      </c>
      <c r="T30" s="27">
        <v>43.93896484375</v>
      </c>
      <c r="U30" s="2">
        <f>R30*Q30</f>
        <v>720.5542014023913</v>
      </c>
      <c r="V30" s="25">
        <f>S30*Q30</f>
        <v>4299.99994766037</v>
      </c>
      <c r="W30" s="26" t="s">
        <v>47</v>
      </c>
      <c r="X30" s="29">
        <f>LOG(Y30)</f>
        <v>3.6688516310464716</v>
      </c>
      <c r="Y30" s="25">
        <f>T30*Q30</f>
        <v>4664.99981700629</v>
      </c>
      <c r="Z30" s="26" t="s">
        <v>47</v>
      </c>
      <c r="AA30" s="25">
        <f>10^(0.372*LOG(U30)+2.024)</f>
        <v>1221.9459479849543</v>
      </c>
      <c r="AB30" s="26" t="s">
        <v>3</v>
      </c>
      <c r="AC30" s="25">
        <f>10^(0.357*LOG(U30)+2.194)</f>
        <v>1637.521443257295</v>
      </c>
      <c r="AD30" s="26" t="s">
        <v>3</v>
      </c>
    </row>
    <row r="31" spans="1:10" ht="12">
      <c r="A31" s="65" t="s">
        <v>17</v>
      </c>
      <c r="B31" s="11">
        <v>2.7385587608839184</v>
      </c>
      <c r="C31" s="11">
        <f aca="true" t="shared" si="13" ref="C31:C49">LOG(F31)</f>
        <v>1.8216666733942928</v>
      </c>
      <c r="D31" s="11">
        <f aca="true" t="shared" si="14" ref="D31:D49">LOG(G31)</f>
        <v>2.7016600025026767</v>
      </c>
      <c r="E31" s="13">
        <v>547.7202035522462</v>
      </c>
      <c r="F31" s="12">
        <v>66.32338344982995</v>
      </c>
      <c r="G31" s="13">
        <v>503.1065859258015</v>
      </c>
      <c r="H31" s="12">
        <f aca="true" t="shared" si="15" ref="H31:H49">E31-G31</f>
        <v>44.61361762644469</v>
      </c>
      <c r="I31" s="14" t="s">
        <v>3</v>
      </c>
      <c r="J31" s="14" t="s">
        <v>3</v>
      </c>
    </row>
    <row r="32" spans="1:30" ht="12">
      <c r="A32" s="65" t="s">
        <v>120</v>
      </c>
      <c r="B32" s="10">
        <v>0.4771212682843542</v>
      </c>
      <c r="C32" s="11">
        <f t="shared" si="13"/>
        <v>1.8975110997359188</v>
      </c>
      <c r="D32" s="11">
        <f t="shared" si="14"/>
        <v>2.7298741291017623</v>
      </c>
      <c r="E32" s="11">
        <v>3.0000000937015727</v>
      </c>
      <c r="F32" s="12">
        <v>78.97890346383713</v>
      </c>
      <c r="G32" s="13">
        <v>536.8761718283023</v>
      </c>
      <c r="H32" s="13">
        <f t="shared" si="15"/>
        <v>-533.8761717346007</v>
      </c>
      <c r="I32" s="14" t="s">
        <v>119</v>
      </c>
      <c r="J32" s="14" t="s">
        <v>3</v>
      </c>
      <c r="K32" s="2">
        <v>43</v>
      </c>
      <c r="L32" s="27" t="s">
        <v>117</v>
      </c>
      <c r="M32" s="27" t="s">
        <v>139</v>
      </c>
      <c r="N32" s="27">
        <v>0.6173726446820879</v>
      </c>
      <c r="O32" s="27">
        <v>1.1935938869725462</v>
      </c>
      <c r="P32" s="27">
        <v>1.4894540666780676</v>
      </c>
      <c r="Q32" s="27">
        <v>192.10000610351562</v>
      </c>
      <c r="R32" s="2">
        <f>10^N32</f>
        <v>4.14355058067753</v>
      </c>
      <c r="S32" s="27">
        <v>15.616866111755371</v>
      </c>
      <c r="T32" s="27">
        <v>30.864131927490234</v>
      </c>
      <c r="U32" s="2">
        <f>R32*Q32</f>
        <v>795.9760918383793</v>
      </c>
      <c r="V32" s="25">
        <f>S32*Q32</f>
        <v>3000.000075385993</v>
      </c>
      <c r="W32" s="26" t="s">
        <v>47</v>
      </c>
      <c r="X32" s="29">
        <f>LOG(Y32)</f>
        <v>3.772981445338424</v>
      </c>
      <c r="Y32" s="25">
        <f>T32*Q32</f>
        <v>5928.9999316505855</v>
      </c>
      <c r="Z32" s="26" t="s">
        <v>56</v>
      </c>
      <c r="AA32" s="25">
        <f>10^(0.372*LOG(U32)+2.024)</f>
        <v>1268.0454168050137</v>
      </c>
      <c r="AB32" s="26" t="s">
        <v>3</v>
      </c>
      <c r="AC32" s="25">
        <f>10^(0.357*LOG(U32)+2.194)</f>
        <v>1696.7634807326524</v>
      </c>
      <c r="AD32" s="26" t="s">
        <v>3</v>
      </c>
    </row>
    <row r="33" spans="1:10" ht="12">
      <c r="A33" s="65" t="s">
        <v>77</v>
      </c>
      <c r="B33" s="11">
        <v>3.447468116090527</v>
      </c>
      <c r="C33" s="11">
        <f t="shared" si="13"/>
        <v>3.5503679263984425</v>
      </c>
      <c r="D33" s="11">
        <f t="shared" si="14"/>
        <v>3.344736868620221</v>
      </c>
      <c r="E33" s="13">
        <v>2801.9999041305855</v>
      </c>
      <c r="F33" s="13">
        <v>3551.1410805743258</v>
      </c>
      <c r="G33" s="13">
        <v>2211.754240612265</v>
      </c>
      <c r="H33" s="12">
        <f t="shared" si="15"/>
        <v>590.2456635183203</v>
      </c>
      <c r="I33" s="14" t="s">
        <v>47</v>
      </c>
      <c r="J33" s="14" t="s">
        <v>47</v>
      </c>
    </row>
    <row r="34" spans="1:30" ht="12">
      <c r="A34" s="65" t="s">
        <v>33</v>
      </c>
      <c r="B34" s="11">
        <v>3.707995763716373</v>
      </c>
      <c r="C34" s="11">
        <f t="shared" si="13"/>
        <v>3.55851710565201</v>
      </c>
      <c r="D34" s="11">
        <f t="shared" si="14"/>
        <v>3.347768363302548</v>
      </c>
      <c r="E34" s="13">
        <v>5105.000203279196</v>
      </c>
      <c r="F34" s="13">
        <v>3618.404423406252</v>
      </c>
      <c r="G34" s="13">
        <v>2227.2469008656735</v>
      </c>
      <c r="H34" s="13">
        <f t="shared" si="15"/>
        <v>2877.7533024135228</v>
      </c>
      <c r="I34" s="14" t="s">
        <v>56</v>
      </c>
      <c r="J34" s="14" t="s">
        <v>47</v>
      </c>
      <c r="K34" s="2">
        <v>1</v>
      </c>
      <c r="L34" s="27" t="s">
        <v>117</v>
      </c>
      <c r="M34" s="27" t="s">
        <v>28</v>
      </c>
      <c r="N34" s="27">
        <v>-0.31618851005809473</v>
      </c>
      <c r="O34" s="27">
        <v>1.587855386579187</v>
      </c>
      <c r="P34" s="27">
        <v>1.6222522717231902</v>
      </c>
      <c r="Q34" s="27">
        <v>222.1999969482422</v>
      </c>
      <c r="R34" s="2">
        <f>10^N34</f>
        <v>0.48284917081855505</v>
      </c>
      <c r="S34" s="27">
        <v>38.71287155151367</v>
      </c>
      <c r="T34" s="27">
        <v>41.903690338134766</v>
      </c>
      <c r="U34" s="2">
        <f>R34*Q34</f>
        <v>107.2890842823442</v>
      </c>
      <c r="V34" s="25">
        <f>S34*Q34</f>
        <v>8601.99994060403</v>
      </c>
      <c r="W34" s="26" t="s">
        <v>56</v>
      </c>
      <c r="X34" s="29">
        <f>LOG(Y34)</f>
        <v>3.9689963203633156</v>
      </c>
      <c r="Y34" s="25">
        <f>T34*Q34</f>
        <v>9310.99986525363</v>
      </c>
      <c r="Z34" s="26" t="s">
        <v>56</v>
      </c>
      <c r="AA34" s="25">
        <f>10^(0.372*LOG(U34)+2.024)</f>
        <v>601.6815027423211</v>
      </c>
      <c r="AB34" s="26" t="s">
        <v>3</v>
      </c>
      <c r="AC34" s="25">
        <f>10^(0.357*LOG(U34)+2.194)</f>
        <v>829.6756175715609</v>
      </c>
      <c r="AD34" s="26" t="s">
        <v>3</v>
      </c>
    </row>
    <row r="35" spans="1:30" ht="12">
      <c r="A35" s="65" t="s">
        <v>70</v>
      </c>
      <c r="B35" s="11">
        <v>2.668385908967605</v>
      </c>
      <c r="C35" s="11">
        <f t="shared" si="13"/>
        <v>1.1414684844291254</v>
      </c>
      <c r="D35" s="11">
        <f t="shared" si="14"/>
        <v>2.448626276207635</v>
      </c>
      <c r="E35" s="13">
        <v>465.9999917138339</v>
      </c>
      <c r="F35" s="13">
        <v>13.850596722593355</v>
      </c>
      <c r="G35" s="13">
        <v>280.94821438609154</v>
      </c>
      <c r="H35" s="13">
        <f t="shared" si="15"/>
        <v>185.05177732774234</v>
      </c>
      <c r="I35" s="14" t="s">
        <v>3</v>
      </c>
      <c r="J35" s="14" t="s">
        <v>1</v>
      </c>
      <c r="K35" s="2">
        <v>31</v>
      </c>
      <c r="L35" s="27" t="s">
        <v>117</v>
      </c>
      <c r="M35" s="27" t="s">
        <v>128</v>
      </c>
      <c r="N35" s="27">
        <v>-1.986809472292381</v>
      </c>
      <c r="O35" s="27">
        <v>-0.8241685239178477</v>
      </c>
      <c r="P35" s="27">
        <v>-0.6956845197062077</v>
      </c>
      <c r="Q35" s="27">
        <v>406.9100036621094</v>
      </c>
      <c r="R35" s="2">
        <f>10^N35</f>
        <v>0.010308382564524144</v>
      </c>
      <c r="S35" s="27">
        <v>0.14991030097007751</v>
      </c>
      <c r="T35" s="27">
        <v>0.20151875913143158</v>
      </c>
      <c r="U35" s="2">
        <f>R35*Q35</f>
        <v>4.194583987080944</v>
      </c>
      <c r="V35" s="25">
        <f>S35*Q35</f>
        <v>61.00000111672216</v>
      </c>
      <c r="W35" s="26" t="s">
        <v>1</v>
      </c>
      <c r="X35" s="29">
        <f>LOG(Y35)</f>
        <v>1.9138138471730015</v>
      </c>
      <c r="Y35" s="25">
        <f>T35*Q35</f>
        <v>81.99999901615456</v>
      </c>
      <c r="Z35" s="26" t="s">
        <v>1</v>
      </c>
      <c r="AA35" s="25">
        <f>10^(0.372*LOG(U35)+2.024)</f>
        <v>180.15248984699312</v>
      </c>
      <c r="AB35" s="26" t="s">
        <v>1</v>
      </c>
      <c r="AC35" s="25">
        <f>10^(0.357*LOG(U35)+2.194)</f>
        <v>260.7954050906065</v>
      </c>
      <c r="AD35" s="26" t="s">
        <v>1</v>
      </c>
    </row>
    <row r="36" spans="1:30" ht="12">
      <c r="A36" s="65" t="s">
        <v>61</v>
      </c>
      <c r="B36" s="11">
        <v>1.6394864850117548</v>
      </c>
      <c r="C36" s="10">
        <f t="shared" si="13"/>
        <v>-0.11993557836687163</v>
      </c>
      <c r="D36" s="11">
        <f t="shared" si="14"/>
        <v>1.9793839648475238</v>
      </c>
      <c r="E36" s="12">
        <v>43.599999572645174</v>
      </c>
      <c r="F36" s="10">
        <v>0.7586901079600922</v>
      </c>
      <c r="G36" s="12">
        <v>95.36389147805323</v>
      </c>
      <c r="H36" s="12">
        <f t="shared" si="15"/>
        <v>-51.76389190540806</v>
      </c>
      <c r="I36" s="39" t="s">
        <v>5</v>
      </c>
      <c r="J36" s="39" t="s">
        <v>1</v>
      </c>
      <c r="K36" s="2">
        <v>64</v>
      </c>
      <c r="L36" s="27" t="s">
        <v>117</v>
      </c>
      <c r="M36" s="27" t="s">
        <v>122</v>
      </c>
      <c r="N36" s="27">
        <v>-0.501148712578351</v>
      </c>
      <c r="O36" s="27">
        <v>-2.090452020891392</v>
      </c>
      <c r="P36" s="27">
        <v>-1.307979440454705</v>
      </c>
      <c r="Q36" s="27">
        <v>246.30999755859375</v>
      </c>
      <c r="R36" s="2">
        <f>10^N36</f>
        <v>0.315392446101855</v>
      </c>
      <c r="S36" s="27">
        <v>0.008119849488139153</v>
      </c>
      <c r="T36" s="27">
        <v>0.04920628294348717</v>
      </c>
      <c r="U36" s="2">
        <f>R36*Q36</f>
        <v>77.68431262934682</v>
      </c>
      <c r="V36" s="25">
        <f>S36*Q36</f>
        <v>2.0000001075997034</v>
      </c>
      <c r="W36" s="26" t="s">
        <v>119</v>
      </c>
      <c r="X36" s="29">
        <f>LOG(Y36)</f>
        <v>1.0835025994656466</v>
      </c>
      <c r="Y36" s="25">
        <f>T36*Q36</f>
        <v>12.119999431677797</v>
      </c>
      <c r="Z36" s="28" t="s">
        <v>5</v>
      </c>
      <c r="AA36" s="25">
        <f>10^(0.372*LOG(U36)+2.024)</f>
        <v>533.5854735889242</v>
      </c>
      <c r="AB36" s="26" t="s">
        <v>3</v>
      </c>
      <c r="AC36" s="25">
        <f>10^(0.357*LOG(U36)+2.194)</f>
        <v>739.3481625004351</v>
      </c>
      <c r="AD36" s="26" t="s">
        <v>3</v>
      </c>
    </row>
    <row r="37" spans="1:10" ht="12">
      <c r="A37" s="65" t="s">
        <v>66</v>
      </c>
      <c r="B37" s="11">
        <v>3.6074550212558063</v>
      </c>
      <c r="C37" s="11">
        <f t="shared" si="13"/>
        <v>3.674899991397359</v>
      </c>
      <c r="D37" s="11">
        <f t="shared" si="14"/>
        <v>3.391062796799818</v>
      </c>
      <c r="E37" s="13">
        <v>4049.99998173269</v>
      </c>
      <c r="F37" s="13">
        <v>4730.423150297846</v>
      </c>
      <c r="G37" s="13">
        <v>2460.7233866617667</v>
      </c>
      <c r="H37" s="13">
        <f t="shared" si="15"/>
        <v>1589.2765950709231</v>
      </c>
      <c r="I37" s="14" t="s">
        <v>47</v>
      </c>
      <c r="J37" s="14" t="s">
        <v>47</v>
      </c>
    </row>
    <row r="38" spans="1:30" ht="12">
      <c r="A38" s="24" t="s">
        <v>72</v>
      </c>
      <c r="B38" s="11">
        <v>1.703291367610496</v>
      </c>
      <c r="C38" s="10">
        <f t="shared" si="13"/>
        <v>-0.23156888899134592</v>
      </c>
      <c r="D38" s="11">
        <f t="shared" si="14"/>
        <v>1.9378563732952196</v>
      </c>
      <c r="E38" s="12">
        <v>50.49999877810478</v>
      </c>
      <c r="F38" s="10">
        <v>0.5867202950418807</v>
      </c>
      <c r="G38" s="12">
        <v>86.66752078523253</v>
      </c>
      <c r="H38" s="12">
        <f t="shared" si="15"/>
        <v>-36.167522007127744</v>
      </c>
      <c r="I38" s="14" t="s">
        <v>1</v>
      </c>
      <c r="J38" s="14" t="s">
        <v>1</v>
      </c>
      <c r="K38" s="2">
        <v>20</v>
      </c>
      <c r="L38" s="27" t="s">
        <v>117</v>
      </c>
      <c r="M38" s="27" t="s">
        <v>20</v>
      </c>
      <c r="N38" s="27">
        <v>0.8030347418532849</v>
      </c>
      <c r="O38" s="27">
        <v>1.0085991485036114</v>
      </c>
      <c r="P38" s="27">
        <v>0.8392940773333625</v>
      </c>
      <c r="Q38" s="27">
        <v>144.1999969482422</v>
      </c>
      <c r="R38" s="2">
        <f>10^N38</f>
        <v>6.353817578645639</v>
      </c>
      <c r="S38" s="27">
        <v>10.199975967407227</v>
      </c>
      <c r="T38" s="27">
        <v>6.907073497772217</v>
      </c>
      <c r="U38" s="2">
        <f>R38*Q38</f>
        <v>916.2204754503888</v>
      </c>
      <c r="V38" s="25">
        <f>S38*Q38</f>
        <v>1470.8365033722657</v>
      </c>
      <c r="W38" s="26" t="s">
        <v>3</v>
      </c>
      <c r="X38" s="29">
        <f>LOG(Y38)</f>
        <v>2.9982593285256383</v>
      </c>
      <c r="Y38" s="25">
        <f>T38*Q38</f>
        <v>995.9999773000382</v>
      </c>
      <c r="Z38" s="26" t="s">
        <v>3</v>
      </c>
      <c r="AA38" s="25">
        <f>10^(0.372*LOG(U38)+2.024)</f>
        <v>1336.177017128011</v>
      </c>
      <c r="AB38" s="26" t="s">
        <v>3</v>
      </c>
      <c r="AC38" s="25">
        <f>10^(0.357*LOG(U38)+2.194)</f>
        <v>1784.1608177168314</v>
      </c>
      <c r="AD38" s="26" t="s">
        <v>3</v>
      </c>
    </row>
    <row r="39" spans="1:30" ht="12">
      <c r="A39" s="65" t="s">
        <v>151</v>
      </c>
      <c r="B39" s="11">
        <v>4.013999392886194</v>
      </c>
      <c r="C39" s="11">
        <f t="shared" si="13"/>
        <v>3.0424000131409943</v>
      </c>
      <c r="D39" s="11">
        <f t="shared" si="14"/>
        <v>3.1557728048884504</v>
      </c>
      <c r="E39" s="13">
        <v>10327.599620330147</v>
      </c>
      <c r="F39" s="13">
        <v>1102.5543654635967</v>
      </c>
      <c r="G39" s="13">
        <v>1431.438866054543</v>
      </c>
      <c r="H39" s="13">
        <f t="shared" si="15"/>
        <v>8896.160754275605</v>
      </c>
      <c r="I39" s="15" t="s">
        <v>56</v>
      </c>
      <c r="J39" s="14" t="s">
        <v>3</v>
      </c>
      <c r="K39" s="2">
        <v>66</v>
      </c>
      <c r="L39" s="27" t="s">
        <v>117</v>
      </c>
      <c r="M39" s="27" t="s">
        <v>34</v>
      </c>
      <c r="N39" s="27">
        <v>2.28713128598046</v>
      </c>
      <c r="O39" s="27">
        <v>1.9662418039182623</v>
      </c>
      <c r="P39" s="27">
        <v>1.9423857304062646</v>
      </c>
      <c r="Q39" s="27">
        <v>41.04999923706055</v>
      </c>
      <c r="R39" s="2">
        <f>10^N39</f>
        <v>193.70074272585808</v>
      </c>
      <c r="S39" s="27">
        <v>92.52131652832031</v>
      </c>
      <c r="T39" s="27">
        <v>87.57612609863281</v>
      </c>
      <c r="U39" s="2">
        <f>R39*Q39</f>
        <v>7951.415341114535</v>
      </c>
      <c r="V39" s="25">
        <f>S39*Q39</f>
        <v>3797.999972899386</v>
      </c>
      <c r="W39" s="26" t="s">
        <v>47</v>
      </c>
      <c r="X39" s="29">
        <f>LOG(Y39)</f>
        <v>3.5556988837900945</v>
      </c>
      <c r="Y39" s="25">
        <f>T39*Q39</f>
        <v>3594.999909533595</v>
      </c>
      <c r="Z39" s="26" t="s">
        <v>47</v>
      </c>
      <c r="AA39" s="25">
        <f>10^(0.372*LOG(U39)+2.024)</f>
        <v>2985.1443133917487</v>
      </c>
      <c r="AB39" s="25" t="s">
        <v>47</v>
      </c>
      <c r="AC39" s="25">
        <f>10^(0.357*LOG(U39)+2.194)</f>
        <v>3858.8568213778713</v>
      </c>
      <c r="AD39" s="25" t="s">
        <v>47</v>
      </c>
    </row>
    <row r="40" spans="1:30" ht="12">
      <c r="A40" s="65" t="s">
        <v>68</v>
      </c>
      <c r="B40" s="11">
        <v>2.103119264871157</v>
      </c>
      <c r="C40" s="11">
        <f t="shared" si="13"/>
        <v>1.8922284696008727</v>
      </c>
      <c r="D40" s="11">
        <f t="shared" si="14"/>
        <v>2.7279089906915246</v>
      </c>
      <c r="E40" s="13">
        <v>126.80000330666462</v>
      </c>
      <c r="F40" s="12">
        <v>78.02404642212414</v>
      </c>
      <c r="G40" s="13">
        <v>534.4523496027737</v>
      </c>
      <c r="H40" s="13">
        <f t="shared" si="15"/>
        <v>-407.65234629610904</v>
      </c>
      <c r="I40" s="14" t="s">
        <v>1</v>
      </c>
      <c r="J40" s="10" t="s">
        <v>3</v>
      </c>
      <c r="K40" s="2">
        <v>35</v>
      </c>
      <c r="L40" s="27" t="s">
        <v>117</v>
      </c>
      <c r="M40" s="27" t="s">
        <v>127</v>
      </c>
      <c r="N40" s="27">
        <v>-2.705785153067601</v>
      </c>
      <c r="O40" s="27">
        <v>-0.719298161455692</v>
      </c>
      <c r="P40" s="27">
        <v>-0.7709248964657593</v>
      </c>
      <c r="Q40" s="27">
        <v>298</v>
      </c>
      <c r="R40" s="2">
        <f>10^N40</f>
        <v>0.0019688600504761096</v>
      </c>
      <c r="S40" s="27">
        <v>0.1908542513847351</v>
      </c>
      <c r="T40" s="27">
        <v>0.16946308314800262</v>
      </c>
      <c r="U40" s="2">
        <f>R40*Q40</f>
        <v>0.5867202950418807</v>
      </c>
      <c r="V40" s="25">
        <v>50</v>
      </c>
      <c r="W40" s="28" t="s">
        <v>5</v>
      </c>
      <c r="X40" s="29">
        <f>LOG(Y40)</f>
        <v>1.703291367610496</v>
      </c>
      <c r="Y40" s="25">
        <f>T40*Q40</f>
        <v>50.49999877810478</v>
      </c>
      <c r="Z40" s="26" t="s">
        <v>1</v>
      </c>
      <c r="AA40" s="25">
        <f>10^(0.372*LOG(U40)+2.024)</f>
        <v>86.66752078523253</v>
      </c>
      <c r="AB40" s="26" t="s">
        <v>1</v>
      </c>
      <c r="AC40" s="25">
        <f>10^(0.357*LOG(U40)+2.194)</f>
        <v>129.22005055978178</v>
      </c>
      <c r="AD40" s="26" t="s">
        <v>1</v>
      </c>
    </row>
    <row r="41" spans="1:30" ht="12">
      <c r="A41" s="65" t="s">
        <v>67</v>
      </c>
      <c r="B41" s="11">
        <v>2.801403725720691</v>
      </c>
      <c r="C41" s="11">
        <f t="shared" si="13"/>
        <v>1.5768000054126061</v>
      </c>
      <c r="D41" s="11">
        <f t="shared" si="14"/>
        <v>2.61056960201349</v>
      </c>
      <c r="E41" s="13">
        <v>633.0000228881836</v>
      </c>
      <c r="F41" s="12">
        <v>37.739835724009616</v>
      </c>
      <c r="G41" s="13">
        <v>407.91493083933744</v>
      </c>
      <c r="H41" s="13">
        <f t="shared" si="15"/>
        <v>225.08509204884615</v>
      </c>
      <c r="I41" s="14" t="s">
        <v>3</v>
      </c>
      <c r="J41" s="14" t="s">
        <v>3</v>
      </c>
      <c r="K41" s="2">
        <v>72</v>
      </c>
      <c r="L41" s="27"/>
      <c r="M41" s="30" t="s">
        <v>148</v>
      </c>
      <c r="N41" s="27"/>
      <c r="O41" s="27"/>
      <c r="P41" s="27"/>
      <c r="Q41" s="27"/>
      <c r="S41" s="27"/>
      <c r="T41" s="27"/>
      <c r="V41" s="25">
        <v>2799</v>
      </c>
      <c r="W41" s="26" t="s">
        <v>47</v>
      </c>
      <c r="X41" s="29">
        <f>LOG(Y41)</f>
        <v>3.577836341292744</v>
      </c>
      <c r="Y41" s="2">
        <v>3783</v>
      </c>
      <c r="Z41" s="26" t="s">
        <v>47</v>
      </c>
      <c r="AA41" s="25"/>
      <c r="AB41" s="25"/>
      <c r="AC41" s="25"/>
      <c r="AD41" s="25"/>
    </row>
    <row r="42" spans="1:30" ht="12">
      <c r="A42" s="65" t="s">
        <v>2</v>
      </c>
      <c r="B42" s="10">
        <v>0.4771212762351315</v>
      </c>
      <c r="C42" s="11">
        <f t="shared" si="13"/>
        <v>1.462735054632673</v>
      </c>
      <c r="D42" s="11">
        <f t="shared" si="14"/>
        <v>2.568137440323355</v>
      </c>
      <c r="E42" s="11">
        <v>3.0000001486235988</v>
      </c>
      <c r="F42" s="12">
        <v>29.022515688609133</v>
      </c>
      <c r="G42" s="13">
        <v>369.9452371008326</v>
      </c>
      <c r="H42" s="13">
        <f t="shared" si="15"/>
        <v>-366.94523695220903</v>
      </c>
      <c r="I42" s="14" t="s">
        <v>119</v>
      </c>
      <c r="J42" s="14" t="s">
        <v>3</v>
      </c>
      <c r="K42" s="2">
        <v>14</v>
      </c>
      <c r="L42" s="27" t="s">
        <v>117</v>
      </c>
      <c r="M42" s="27" t="s">
        <v>55</v>
      </c>
      <c r="N42" s="27">
        <v>1.3531138574580506</v>
      </c>
      <c r="O42" s="27">
        <v>1.260104721005982</v>
      </c>
      <c r="P42" s="27">
        <v>1.2414481635855041</v>
      </c>
      <c r="Q42" s="27">
        <v>346.3800048828125</v>
      </c>
      <c r="R42" s="2">
        <f>10^N42</f>
        <v>22.548302755995852</v>
      </c>
      <c r="S42" s="27">
        <v>18.201396942138672</v>
      </c>
      <c r="T42" s="27">
        <v>17.436052322387695</v>
      </c>
      <c r="U42" s="2">
        <f>R42*Q42</f>
        <v>7810.281218720977</v>
      </c>
      <c r="V42" s="25">
        <f>S42*Q42</f>
        <v>6304.599961692002</v>
      </c>
      <c r="W42" s="26" t="s">
        <v>56</v>
      </c>
      <c r="X42" s="29">
        <f>LOG(Y42)</f>
        <v>3.781000977589895</v>
      </c>
      <c r="Y42" s="25">
        <f>T42*Q42</f>
        <v>6039.499888565624</v>
      </c>
      <c r="Z42" s="26" t="s">
        <v>56</v>
      </c>
      <c r="AA42" s="25">
        <f>10^(0.372*LOG(U42)+2.024)</f>
        <v>2965.322970364407</v>
      </c>
      <c r="AB42" s="25" t="s">
        <v>47</v>
      </c>
      <c r="AC42" s="25">
        <f>10^(0.357*LOG(U42)+2.194)</f>
        <v>3834.2639093132393</v>
      </c>
      <c r="AD42" s="25" t="s">
        <v>47</v>
      </c>
    </row>
    <row r="43" spans="1:10" ht="12">
      <c r="A43" s="65" t="s">
        <v>73</v>
      </c>
      <c r="B43" s="11">
        <v>1.3979399991536317</v>
      </c>
      <c r="C43" s="10">
        <f t="shared" si="13"/>
        <v>0.7589899870832922</v>
      </c>
      <c r="D43" s="11">
        <f t="shared" si="14"/>
        <v>2.3063442751949847</v>
      </c>
      <c r="E43" s="12">
        <v>24.99999945207651</v>
      </c>
      <c r="F43" s="11">
        <v>5.741032257645721</v>
      </c>
      <c r="G43" s="13">
        <v>202.46235081831819</v>
      </c>
      <c r="H43" s="13">
        <f t="shared" si="15"/>
        <v>-177.46235136624168</v>
      </c>
      <c r="I43" s="39" t="s">
        <v>5</v>
      </c>
      <c r="J43" s="39" t="s">
        <v>1</v>
      </c>
    </row>
    <row r="44" spans="1:10" ht="12">
      <c r="A44" s="65" t="s">
        <v>154</v>
      </c>
      <c r="B44" s="11">
        <v>3.7184020142940066</v>
      </c>
      <c r="C44" s="11">
        <f t="shared" si="13"/>
        <v>2.9551110947737995</v>
      </c>
      <c r="D44" s="11">
        <f t="shared" si="14"/>
        <v>3.1233013272558536</v>
      </c>
      <c r="E44" s="13">
        <v>5228.7998046875</v>
      </c>
      <c r="F44" s="13">
        <v>901.8017936643819</v>
      </c>
      <c r="G44" s="13">
        <v>1328.315765592467</v>
      </c>
      <c r="H44" s="13">
        <f t="shared" si="15"/>
        <v>3900.484039095033</v>
      </c>
      <c r="I44" s="15" t="s">
        <v>56</v>
      </c>
      <c r="J44" s="14" t="s">
        <v>3</v>
      </c>
    </row>
    <row r="45" spans="1:30" ht="12">
      <c r="A45" s="65" t="s">
        <v>35</v>
      </c>
      <c r="B45" s="11">
        <v>4.081998624675237</v>
      </c>
      <c r="C45" s="11">
        <f t="shared" si="13"/>
        <v>4.236750015484482</v>
      </c>
      <c r="D45" s="11">
        <f t="shared" si="14"/>
        <v>3.6000710057602276</v>
      </c>
      <c r="E45" s="13">
        <v>12078.100102052093</v>
      </c>
      <c r="F45" s="13">
        <v>17248.447672270537</v>
      </c>
      <c r="G45" s="13">
        <v>3981.722651251692</v>
      </c>
      <c r="H45" s="13">
        <f t="shared" si="15"/>
        <v>8096.377450800401</v>
      </c>
      <c r="I45" s="15" t="s">
        <v>56</v>
      </c>
      <c r="J45" s="14" t="s">
        <v>47</v>
      </c>
      <c r="K45" s="2">
        <v>56</v>
      </c>
      <c r="L45" s="27" t="s">
        <v>117</v>
      </c>
      <c r="M45" s="27" t="s">
        <v>126</v>
      </c>
      <c r="N45" s="27">
        <v>-1.8186142853149951</v>
      </c>
      <c r="O45" s="27">
        <v>-2.4337698262905274</v>
      </c>
      <c r="P45" s="27">
        <v>-0.8295437842693206</v>
      </c>
      <c r="Q45" s="27">
        <v>271.5</v>
      </c>
      <c r="R45" s="2">
        <f>10^N45</f>
        <v>0.01518398320410981</v>
      </c>
      <c r="S45" s="27">
        <v>0.003683241317048669</v>
      </c>
      <c r="T45" s="27">
        <v>0.14806629717350006</v>
      </c>
      <c r="U45" s="2">
        <f>R45*Q45</f>
        <v>4.122451439915814</v>
      </c>
      <c r="V45" s="25">
        <f>S45*Q45</f>
        <v>1.0000000175787136</v>
      </c>
      <c r="W45" s="26" t="s">
        <v>9</v>
      </c>
      <c r="X45" s="29">
        <f>LOG(Y45)</f>
        <v>1.6042260496555452</v>
      </c>
      <c r="Y45" s="25">
        <f>T45*Q45</f>
        <v>40.19999968260527</v>
      </c>
      <c r="Z45" s="28" t="s">
        <v>5</v>
      </c>
      <c r="AA45" s="25">
        <f>10^(0.372*LOG(U45)+2.024)</f>
        <v>178.99374887944793</v>
      </c>
      <c r="AB45" s="26" t="s">
        <v>1</v>
      </c>
      <c r="AC45" s="25">
        <f>10^(0.357*LOG(U45)+2.194)</f>
        <v>259.18539816134876</v>
      </c>
      <c r="AD45" s="26" t="s">
        <v>1</v>
      </c>
    </row>
    <row r="46" spans="1:30" ht="12">
      <c r="A46" s="65" t="s">
        <v>8</v>
      </c>
      <c r="B46" s="10">
        <v>0.602060004888764</v>
      </c>
      <c r="C46" s="10">
        <f t="shared" si="13"/>
        <v>-0.5650977932075142</v>
      </c>
      <c r="D46" s="11">
        <f t="shared" si="14"/>
        <v>1.813783620926805</v>
      </c>
      <c r="E46" s="11">
        <v>4.0000001248996</v>
      </c>
      <c r="F46" s="10">
        <v>0.2722088286892208</v>
      </c>
      <c r="G46" s="12">
        <v>65.13038133104732</v>
      </c>
      <c r="H46" s="12">
        <f t="shared" si="15"/>
        <v>-61.13038120614772</v>
      </c>
      <c r="I46" s="14" t="s">
        <v>119</v>
      </c>
      <c r="J46" s="14" t="s">
        <v>1</v>
      </c>
      <c r="K46" s="2">
        <v>9</v>
      </c>
      <c r="L46" s="27" t="s">
        <v>117</v>
      </c>
      <c r="M46" s="27" t="s">
        <v>132</v>
      </c>
      <c r="N46" s="27">
        <v>-1.6535840795709953</v>
      </c>
      <c r="O46" s="27">
        <v>-0.1730474193796359</v>
      </c>
      <c r="P46" s="27">
        <v>-0.3547085548452115</v>
      </c>
      <c r="Q46" s="27">
        <v>362.1000061035156</v>
      </c>
      <c r="R46" s="2">
        <f>10^N46</f>
        <v>0.022203217867256927</v>
      </c>
      <c r="S46" s="27">
        <v>0.6713555455207825</v>
      </c>
      <c r="T46" s="27">
        <v>0.4418668746948242</v>
      </c>
      <c r="U46" s="2">
        <f>R46*Q46</f>
        <v>8.03978532525142</v>
      </c>
      <c r="V46" s="25">
        <f>S46*Q46</f>
        <v>243.0978471307044</v>
      </c>
      <c r="W46" s="26" t="s">
        <v>1</v>
      </c>
      <c r="X46" s="29">
        <f>LOG(Y46)</f>
        <v>2.2041199772922173</v>
      </c>
      <c r="Y46" s="25">
        <f>T46*Q46</f>
        <v>159.99999802393722</v>
      </c>
      <c r="Z46" s="26" t="s">
        <v>1</v>
      </c>
      <c r="AA46" s="25">
        <f>10^(0.372*LOG(U46)+2.024)</f>
        <v>229.4832206799528</v>
      </c>
      <c r="AB46" s="26" t="s">
        <v>1</v>
      </c>
      <c r="AC46" s="25">
        <f>10^(0.357*LOG(U46)+2.194)</f>
        <v>328.98210079309433</v>
      </c>
      <c r="AD46" s="26" t="s">
        <v>1</v>
      </c>
    </row>
    <row r="47" spans="1:30" ht="12">
      <c r="A47" s="65" t="s">
        <v>11</v>
      </c>
      <c r="B47" s="11">
        <v>2.5171958851796084</v>
      </c>
      <c r="C47" s="11">
        <f t="shared" si="13"/>
        <v>-1.7643333416264197</v>
      </c>
      <c r="D47" s="11">
        <f t="shared" si="14"/>
        <v>1.3676679969149719</v>
      </c>
      <c r="E47" s="13">
        <v>328.9999903258031</v>
      </c>
      <c r="F47" s="10">
        <v>0.017205474662067514</v>
      </c>
      <c r="G47" s="12">
        <v>23.316748961076332</v>
      </c>
      <c r="H47" s="13">
        <f t="shared" si="15"/>
        <v>305.68324136472677</v>
      </c>
      <c r="I47" s="14" t="s">
        <v>3</v>
      </c>
      <c r="J47" s="14" t="s">
        <v>5</v>
      </c>
      <c r="K47" s="2">
        <v>15</v>
      </c>
      <c r="L47" s="27" t="s">
        <v>117</v>
      </c>
      <c r="M47" s="27" t="s">
        <v>4</v>
      </c>
      <c r="N47" s="27">
        <v>-4.848110020945252</v>
      </c>
      <c r="O47" s="27">
        <v>-2.166795091663885</v>
      </c>
      <c r="P47" s="27">
        <v>-1.798818314852916</v>
      </c>
      <c r="Q47" s="27">
        <v>440.4700012207031</v>
      </c>
      <c r="R47" s="2">
        <f>10^N47</f>
        <v>1.4186980737058216E-05</v>
      </c>
      <c r="S47" s="27">
        <v>0.00681090634316206</v>
      </c>
      <c r="T47" s="27">
        <v>0.015892114490270615</v>
      </c>
      <c r="U47" s="2">
        <f>R47*Q47</f>
        <v>0.006248939422570124</v>
      </c>
      <c r="V47" s="25">
        <f>S47*Q47</f>
        <v>2.999999925286687</v>
      </c>
      <c r="W47" s="26" t="s">
        <v>119</v>
      </c>
      <c r="X47" s="29">
        <f>LOG(Y47)</f>
        <v>0.8450980207147712</v>
      </c>
      <c r="Y47" s="25">
        <f>T47*Q47</f>
        <v>6.9999996889290514</v>
      </c>
      <c r="Z47" s="28" t="s">
        <v>5</v>
      </c>
      <c r="AA47" s="25">
        <f>10^(0.372*LOG(U47)+2.024)</f>
        <v>15.997051724276476</v>
      </c>
      <c r="AB47" s="28" t="s">
        <v>5</v>
      </c>
      <c r="AC47" s="25">
        <f>10^(0.357*LOG(U47)+2.194)</f>
        <v>25.53305932610045</v>
      </c>
      <c r="AD47" s="28" t="s">
        <v>5</v>
      </c>
    </row>
    <row r="48" spans="1:30" ht="12">
      <c r="A48" s="65" t="s">
        <v>59</v>
      </c>
      <c r="B48" s="11">
        <v>2.9982593285256383</v>
      </c>
      <c r="C48" s="11">
        <f t="shared" si="13"/>
        <v>2.961999993045561</v>
      </c>
      <c r="D48" s="11">
        <f t="shared" si="14"/>
        <v>3.1258639974129485</v>
      </c>
      <c r="E48" s="13">
        <v>995.9999773000382</v>
      </c>
      <c r="F48" s="13">
        <v>916.2204754503888</v>
      </c>
      <c r="G48" s="13">
        <v>1336.177017128011</v>
      </c>
      <c r="H48" s="13">
        <f t="shared" si="15"/>
        <v>-340.17703982797275</v>
      </c>
      <c r="I48" s="14" t="s">
        <v>3</v>
      </c>
      <c r="J48" s="14" t="s">
        <v>3</v>
      </c>
      <c r="K48" s="2">
        <v>48</v>
      </c>
      <c r="L48" s="27" t="s">
        <v>117</v>
      </c>
      <c r="M48" s="27" t="s">
        <v>45</v>
      </c>
      <c r="N48" s="27">
        <v>0.5744674361059513</v>
      </c>
      <c r="O48" s="27">
        <v>0.7442206792271475</v>
      </c>
      <c r="P48" s="27">
        <v>0.9220701945172096</v>
      </c>
      <c r="Q48" s="27">
        <v>180.1999969482422</v>
      </c>
      <c r="R48" s="2">
        <f>10^N48</f>
        <v>3.7537680723702893</v>
      </c>
      <c r="S48" s="27">
        <v>5.549076080322266</v>
      </c>
      <c r="T48" s="27">
        <v>8.357380867004395</v>
      </c>
      <c r="U48" s="2">
        <f>R48*Q48</f>
        <v>676.4289951855351</v>
      </c>
      <c r="V48" s="25">
        <f>S48*Q48</f>
        <v>999.943492739636</v>
      </c>
      <c r="W48" s="26" t="s">
        <v>3</v>
      </c>
      <c r="X48" s="29">
        <f>LOG(Y48)</f>
        <v>3.177824973805306</v>
      </c>
      <c r="Y48" s="25">
        <f>T48*Q48</f>
        <v>1506.0000067294895</v>
      </c>
      <c r="Z48" s="26" t="s">
        <v>3</v>
      </c>
      <c r="AA48" s="25">
        <f>10^(0.372*LOG(U48)+2.024)</f>
        <v>1193.5556257089067</v>
      </c>
      <c r="AB48" s="26" t="s">
        <v>3</v>
      </c>
      <c r="AC48" s="25">
        <f>10^(0.357*LOG(U48)+2.194)</f>
        <v>1600.9926233659967</v>
      </c>
      <c r="AD48" s="26" t="s">
        <v>3</v>
      </c>
    </row>
    <row r="49" spans="1:30" ht="12">
      <c r="A49" s="65" t="s">
        <v>29</v>
      </c>
      <c r="B49" s="11">
        <v>3.6688516310464716</v>
      </c>
      <c r="C49" s="11">
        <f t="shared" si="13"/>
        <v>2.8576666548024865</v>
      </c>
      <c r="D49" s="11">
        <f t="shared" si="14"/>
        <v>3.0870519955865254</v>
      </c>
      <c r="E49" s="13">
        <v>4664.99981700629</v>
      </c>
      <c r="F49" s="13">
        <v>720.5542014023913</v>
      </c>
      <c r="G49" s="13">
        <v>1221.9459479849543</v>
      </c>
      <c r="H49" s="13">
        <f t="shared" si="15"/>
        <v>3443.0538690213357</v>
      </c>
      <c r="I49" s="14" t="s">
        <v>47</v>
      </c>
      <c r="J49" s="14" t="s">
        <v>3</v>
      </c>
      <c r="K49" s="2">
        <v>71</v>
      </c>
      <c r="L49" s="27"/>
      <c r="M49" s="30" t="s">
        <v>147</v>
      </c>
      <c r="N49" s="27"/>
      <c r="O49" s="27"/>
      <c r="P49" s="27"/>
      <c r="Q49" s="27"/>
      <c r="S49" s="27"/>
      <c r="T49" s="27"/>
      <c r="V49" s="25">
        <v>13012</v>
      </c>
      <c r="W49" s="26" t="s">
        <v>56</v>
      </c>
      <c r="X49" s="29">
        <f>LOG(Y49)</f>
        <v>3.9400181550076634</v>
      </c>
      <c r="Y49" s="2">
        <v>8710</v>
      </c>
      <c r="Z49" s="26" t="s">
        <v>56</v>
      </c>
      <c r="AA49" s="25"/>
      <c r="AB49" s="25"/>
      <c r="AC49" s="25"/>
      <c r="AD49" s="25"/>
    </row>
    <row r="50" spans="1:10" ht="12">
      <c r="A50" s="63" t="s">
        <v>99</v>
      </c>
      <c r="B50" s="54"/>
      <c r="C50" s="54"/>
      <c r="D50" s="54"/>
      <c r="E50" s="54"/>
      <c r="F50" s="55"/>
      <c r="G50" s="26"/>
      <c r="H50" s="26"/>
      <c r="I50" s="26"/>
      <c r="J50" s="26"/>
    </row>
    <row r="51" spans="1:17" ht="12.75">
      <c r="A51" s="2" t="s">
        <v>111</v>
      </c>
      <c r="B51" s="54"/>
      <c r="C51" s="54"/>
      <c r="D51" s="54"/>
      <c r="E51" s="54"/>
      <c r="F51" s="55"/>
      <c r="G51" s="58"/>
      <c r="H51" s="58"/>
      <c r="I51" s="59"/>
      <c r="J51" s="59"/>
      <c r="K51" s="26"/>
      <c r="L51" s="26"/>
      <c r="M51" s="26"/>
      <c r="N51" s="26"/>
      <c r="O51" s="26"/>
      <c r="P51" s="56"/>
      <c r="Q51" s="57"/>
    </row>
    <row r="52" spans="1:17" s="62" customFormat="1" ht="12.75">
      <c r="A52" s="2" t="s">
        <v>105</v>
      </c>
      <c r="B52" s="54"/>
      <c r="C52" s="54"/>
      <c r="D52" s="54"/>
      <c r="E52" s="54"/>
      <c r="F52" s="55"/>
      <c r="G52" s="58"/>
      <c r="H52" s="58"/>
      <c r="I52" s="59"/>
      <c r="J52" s="59"/>
      <c r="K52" s="59"/>
      <c r="L52" s="58"/>
      <c r="M52" s="58"/>
      <c r="N52" s="58"/>
      <c r="O52" s="59"/>
      <c r="P52" s="60"/>
      <c r="Q52" s="61"/>
    </row>
    <row r="53" spans="1:17" s="62" customFormat="1" ht="12.75">
      <c r="A53" s="2" t="s">
        <v>0</v>
      </c>
      <c r="B53" s="2"/>
      <c r="C53" s="2"/>
      <c r="D53" s="2"/>
      <c r="E53" s="54"/>
      <c r="F53" s="55"/>
      <c r="G53" s="58"/>
      <c r="H53" s="58"/>
      <c r="I53" s="59"/>
      <c r="J53" s="59"/>
      <c r="K53" s="59"/>
      <c r="L53" s="58"/>
      <c r="M53" s="58"/>
      <c r="N53" s="58"/>
      <c r="O53" s="59"/>
      <c r="P53" s="60"/>
      <c r="Q53" s="61"/>
    </row>
    <row r="54" spans="1:17" s="62" customFormat="1" ht="12.75">
      <c r="A54" s="2" t="s">
        <v>112</v>
      </c>
      <c r="B54" s="2"/>
      <c r="C54" s="2"/>
      <c r="D54" s="2"/>
      <c r="E54" s="54"/>
      <c r="F54" s="55"/>
      <c r="G54" s="58"/>
      <c r="H54" s="58"/>
      <c r="I54" s="59"/>
      <c r="J54" s="59"/>
      <c r="K54" s="59"/>
      <c r="L54" s="58"/>
      <c r="M54" s="58"/>
      <c r="N54" s="58"/>
      <c r="O54" s="59"/>
      <c r="P54" s="60"/>
      <c r="Q54" s="61"/>
    </row>
    <row r="55" spans="1:17" s="62" customFormat="1" ht="12.75">
      <c r="A55" s="54" t="s">
        <v>21</v>
      </c>
      <c r="B55" s="2"/>
      <c r="C55" s="2"/>
      <c r="D55" s="59"/>
      <c r="E55" s="2"/>
      <c r="F55" s="56"/>
      <c r="G55" s="56"/>
      <c r="H55" s="56"/>
      <c r="I55" s="56"/>
      <c r="J55" s="56"/>
      <c r="K55" s="59"/>
      <c r="L55" s="58"/>
      <c r="M55" s="58"/>
      <c r="N55" s="58"/>
      <c r="O55" s="59"/>
      <c r="P55" s="60"/>
      <c r="Q55" s="61"/>
    </row>
    <row r="56" spans="1:12" s="62" customFormat="1" ht="12.75">
      <c r="A56" s="54" t="s">
        <v>22</v>
      </c>
      <c r="B56" s="2"/>
      <c r="C56" s="2"/>
      <c r="D56" s="59"/>
      <c r="E56" s="59"/>
      <c r="F56" s="59"/>
      <c r="G56" s="58"/>
      <c r="H56" s="58"/>
      <c r="I56" s="58"/>
      <c r="J56" s="59"/>
      <c r="K56" s="60"/>
      <c r="L56" s="67"/>
    </row>
    <row r="57" spans="1:12" s="62" customFormat="1" ht="12.75">
      <c r="A57" s="54" t="s">
        <v>90</v>
      </c>
      <c r="B57" s="2"/>
      <c r="C57" s="2"/>
      <c r="D57" s="59"/>
      <c r="E57" s="59"/>
      <c r="F57" s="59"/>
      <c r="G57" s="58"/>
      <c r="H57" s="58"/>
      <c r="I57" s="58"/>
      <c r="J57" s="59"/>
      <c r="K57" s="60"/>
      <c r="L57" s="67"/>
    </row>
    <row r="58" spans="1:12" s="62" customFormat="1" ht="12.75">
      <c r="A58" s="63" t="s">
        <v>91</v>
      </c>
      <c r="B58" s="2"/>
      <c r="C58" s="2"/>
      <c r="D58" s="59"/>
      <c r="E58" s="59"/>
      <c r="F58" s="59"/>
      <c r="G58" s="58"/>
      <c r="H58" s="58"/>
      <c r="I58" s="58"/>
      <c r="J58" s="59"/>
      <c r="K58" s="60"/>
      <c r="L58" s="67"/>
    </row>
    <row r="59" spans="1:12" s="62" customFormat="1" ht="12.75">
      <c r="A59" s="71" t="s">
        <v>93</v>
      </c>
      <c r="B59" s="72" t="s">
        <v>39</v>
      </c>
      <c r="C59" s="72"/>
      <c r="D59" s="59"/>
      <c r="E59" s="59"/>
      <c r="F59" s="59"/>
      <c r="G59" s="58"/>
      <c r="H59" s="58"/>
      <c r="I59" s="58"/>
      <c r="J59" s="59"/>
      <c r="K59" s="60"/>
      <c r="L59" s="67"/>
    </row>
    <row r="60" spans="1:12" s="62" customFormat="1" ht="12.75">
      <c r="A60" s="70">
        <v>1</v>
      </c>
      <c r="B60" s="66" t="s">
        <v>135</v>
      </c>
      <c r="D60" s="59"/>
      <c r="E60" s="59"/>
      <c r="F60" s="59"/>
      <c r="G60" s="58"/>
      <c r="H60" s="58"/>
      <c r="I60" s="58"/>
      <c r="J60" s="59"/>
      <c r="K60" s="60"/>
      <c r="L60" s="67"/>
    </row>
    <row r="61" spans="1:12" s="62" customFormat="1" ht="12.75">
      <c r="A61" s="70">
        <v>2</v>
      </c>
      <c r="B61" s="66" t="s">
        <v>136</v>
      </c>
      <c r="D61" s="2"/>
      <c r="E61" s="59"/>
      <c r="F61" s="59"/>
      <c r="G61" s="58"/>
      <c r="H61" s="58"/>
      <c r="I61" s="58"/>
      <c r="J61" s="59"/>
      <c r="K61" s="60"/>
      <c r="L61" s="67"/>
    </row>
    <row r="62" spans="1:12" ht="12.75">
      <c r="A62" s="70">
        <v>3</v>
      </c>
      <c r="B62" s="66" t="s">
        <v>137</v>
      </c>
      <c r="C62"/>
      <c r="E62" s="2"/>
      <c r="F62" s="56"/>
      <c r="G62" s="56"/>
      <c r="H62" s="56"/>
      <c r="I62" s="56"/>
      <c r="J62" s="56"/>
      <c r="K62" s="56"/>
      <c r="L62" s="56"/>
    </row>
    <row r="63" spans="1:12" ht="12.75">
      <c r="A63" s="70">
        <v>4</v>
      </c>
      <c r="B63" s="66" t="s">
        <v>40</v>
      </c>
      <c r="C63"/>
      <c r="K63" s="56"/>
      <c r="L63" s="56"/>
    </row>
    <row r="64" spans="1:3" ht="12.75">
      <c r="A64" s="70">
        <v>5</v>
      </c>
      <c r="B64" s="66" t="s">
        <v>41</v>
      </c>
      <c r="C64"/>
    </row>
    <row r="65" spans="1:3" ht="12.75">
      <c r="A65" s="70" t="s">
        <v>92</v>
      </c>
      <c r="B65" s="66" t="s">
        <v>42</v>
      </c>
      <c r="C65" s="62"/>
    </row>
    <row r="66" spans="1:3" ht="12">
      <c r="A66" s="2"/>
      <c r="B66" s="2"/>
      <c r="C66" s="2"/>
    </row>
  </sheetData>
  <mergeCells count="1">
    <mergeCell ref="B59:C59"/>
  </mergeCells>
  <printOptions horizontalCentered="1"/>
  <pageMargins left="0.5" right="0.5" top="1.25" bottom="1" header="0.5" footer="0.5"/>
  <pageSetup firstPageNumber="29" useFirstPageNumber="1" orientation="landscape" paperSize="9" scale="92"/>
  <headerFooter alignWithMargins="0">
    <oddHeader>&amp;L&amp;"Times New Roman,Italic"Draft In Vitro Acute Toxicity Test Methods BRD: Appendix J5
&amp;C
 3T3 NRU Predictions: RC Rat-Only Weight Regression&amp;R&amp;"Times New Roman,Italic"17 Mar 2006</oddHeader>
    <oddFooter>&amp;C&amp;"Times New Roman,Regular"J-&amp;P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7"/>
  <sheetViews>
    <sheetView view="pageBreakPreview" zoomScale="125" zoomScaleNormal="125" zoomScaleSheetLayoutView="125" workbookViewId="0" topLeftCell="A35">
      <selection activeCell="B69" sqref="B69"/>
    </sheetView>
  </sheetViews>
  <sheetFormatPr defaultColWidth="11.00390625" defaultRowHeight="12.75"/>
  <cols>
    <col min="1" max="1" width="19.875" style="3" customWidth="1"/>
    <col min="2" max="10" width="7.625" style="4" customWidth="1"/>
    <col min="11" max="30" width="0" style="2" hidden="1" customWidth="1"/>
    <col min="31" max="16384" width="10.75390625" style="2" customWidth="1"/>
  </cols>
  <sheetData>
    <row r="1" ht="12.75"/>
    <row r="2" spans="1:10" s="37" customFormat="1" ht="15">
      <c r="A2" s="48" t="s">
        <v>106</v>
      </c>
      <c r="B2" s="49"/>
      <c r="C2" s="49"/>
      <c r="D2" s="49"/>
      <c r="E2" s="49"/>
      <c r="F2" s="49"/>
      <c r="G2" s="49"/>
      <c r="H2" s="49"/>
      <c r="I2" s="49"/>
      <c r="J2" s="49"/>
    </row>
    <row r="3" spans="1:30" s="1" customFormat="1" ht="69.75" customHeight="1">
      <c r="A3" s="33" t="s">
        <v>24</v>
      </c>
      <c r="B3" s="34" t="s">
        <v>64</v>
      </c>
      <c r="C3" s="34" t="s">
        <v>50</v>
      </c>
      <c r="D3" s="34" t="s">
        <v>74</v>
      </c>
      <c r="E3" s="34" t="s">
        <v>88</v>
      </c>
      <c r="F3" s="34" t="s">
        <v>52</v>
      </c>
      <c r="G3" s="34" t="s">
        <v>76</v>
      </c>
      <c r="H3" s="34" t="s">
        <v>113</v>
      </c>
      <c r="I3" s="33" t="s">
        <v>85</v>
      </c>
      <c r="J3" s="36" t="s">
        <v>86</v>
      </c>
      <c r="K3" s="32" t="s">
        <v>82</v>
      </c>
      <c r="L3" s="17" t="s">
        <v>83</v>
      </c>
      <c r="M3" s="17" t="s">
        <v>79</v>
      </c>
      <c r="N3" s="18" t="s">
        <v>84</v>
      </c>
      <c r="O3" s="17" t="s">
        <v>94</v>
      </c>
      <c r="P3" s="17" t="s">
        <v>95</v>
      </c>
      <c r="Q3" s="17" t="s">
        <v>96</v>
      </c>
      <c r="R3" s="17" t="s">
        <v>97</v>
      </c>
      <c r="S3" s="17" t="s">
        <v>98</v>
      </c>
      <c r="T3" s="17" t="s">
        <v>100</v>
      </c>
      <c r="U3" s="17" t="s">
        <v>149</v>
      </c>
      <c r="V3" s="17" t="s">
        <v>101</v>
      </c>
      <c r="W3" s="17" t="s">
        <v>102</v>
      </c>
      <c r="X3" s="17" t="s">
        <v>103</v>
      </c>
      <c r="Y3" s="17" t="s">
        <v>104</v>
      </c>
      <c r="Z3" s="19" t="s">
        <v>102</v>
      </c>
      <c r="AA3" s="51" t="s">
        <v>115</v>
      </c>
      <c r="AB3" s="19" t="s">
        <v>102</v>
      </c>
      <c r="AC3" s="51" t="s">
        <v>116</v>
      </c>
      <c r="AD3" s="19" t="s">
        <v>102</v>
      </c>
    </row>
    <row r="4" spans="1:30" ht="12">
      <c r="A4" s="52" t="s">
        <v>49</v>
      </c>
      <c r="B4" s="44">
        <v>3.334855675181185</v>
      </c>
      <c r="C4" s="41">
        <f aca="true" t="shared" si="0" ref="C4:C12">LOG(F4)</f>
        <v>2.7143333215417247</v>
      </c>
      <c r="D4" s="41">
        <f aca="true" t="shared" si="1" ref="D4:D12">LOG(G4)</f>
        <v>3.033731995613522</v>
      </c>
      <c r="E4" s="46">
        <v>2161.9999281343335</v>
      </c>
      <c r="F4" s="46">
        <v>518.0042483112851</v>
      </c>
      <c r="G4" s="46">
        <v>1080.7668011361752</v>
      </c>
      <c r="H4" s="46">
        <f aca="true" t="shared" si="2" ref="H4:H12">E4-G4</f>
        <v>1081.2331269981582</v>
      </c>
      <c r="I4" s="44" t="s">
        <v>47</v>
      </c>
      <c r="J4" s="44" t="s">
        <v>3</v>
      </c>
      <c r="K4" s="2">
        <v>57</v>
      </c>
      <c r="L4" s="27" t="s">
        <v>117</v>
      </c>
      <c r="M4" s="27" t="s">
        <v>16</v>
      </c>
      <c r="N4" s="27">
        <v>-0.5503047929522016</v>
      </c>
      <c r="O4" s="27">
        <v>0.06322691784215818</v>
      </c>
      <c r="P4" s="27">
        <v>0.6742989273558834</v>
      </c>
      <c r="Q4" s="27">
        <v>134</v>
      </c>
      <c r="R4" s="2">
        <f>10^N4</f>
        <v>0.2816405651045494</v>
      </c>
      <c r="S4" s="27">
        <v>1.1567164659500122</v>
      </c>
      <c r="T4" s="27">
        <v>4.723880767822266</v>
      </c>
      <c r="U4" s="2">
        <f>R4*Q4</f>
        <v>37.739835724009616</v>
      </c>
      <c r="V4" s="25">
        <f>S4*Q4</f>
        <v>155.00000643730164</v>
      </c>
      <c r="W4" s="26" t="s">
        <v>1</v>
      </c>
      <c r="X4" s="29">
        <f>LOG(Y4)</f>
        <v>2.801403725720691</v>
      </c>
      <c r="Y4" s="25">
        <f>T4*Q4</f>
        <v>633.0000228881836</v>
      </c>
      <c r="Z4" s="26" t="s">
        <v>3</v>
      </c>
      <c r="AA4" s="25">
        <f>10^(0.372*LOG(U4)+2.024)</f>
        <v>407.91493083933744</v>
      </c>
      <c r="AB4" s="26" t="s">
        <v>3</v>
      </c>
      <c r="AC4" s="25">
        <f>10^(0.357*LOG(U4)+2.194)</f>
        <v>571.3702211367895</v>
      </c>
      <c r="AD4" s="26" t="s">
        <v>3</v>
      </c>
    </row>
    <row r="5" spans="1:30" ht="12">
      <c r="A5" s="52" t="s">
        <v>34</v>
      </c>
      <c r="B5" s="44">
        <v>3.5556988837900945</v>
      </c>
      <c r="C5" s="41">
        <f t="shared" si="0"/>
        <v>3.97899998904597</v>
      </c>
      <c r="D5" s="41">
        <f t="shared" si="1"/>
        <v>3.504187995925101</v>
      </c>
      <c r="E5" s="46">
        <v>3594.999909533595</v>
      </c>
      <c r="F5" s="46">
        <v>9527.961399916692</v>
      </c>
      <c r="G5" s="46">
        <v>3192.919696264888</v>
      </c>
      <c r="H5" s="46">
        <f t="shared" si="2"/>
        <v>402.0802132687072</v>
      </c>
      <c r="I5" s="44" t="s">
        <v>47</v>
      </c>
      <c r="J5" s="44" t="s">
        <v>47</v>
      </c>
      <c r="K5" s="2">
        <v>19</v>
      </c>
      <c r="L5" s="27" t="s">
        <v>117</v>
      </c>
      <c r="M5" s="27" t="s">
        <v>43</v>
      </c>
      <c r="N5" s="27">
        <v>0.20987764008517418</v>
      </c>
      <c r="O5" s="27">
        <v>0.8558011355236789</v>
      </c>
      <c r="P5" s="27">
        <v>0.8558011355236789</v>
      </c>
      <c r="Q5" s="27">
        <v>271.7900085449219</v>
      </c>
      <c r="R5" s="2">
        <f>10^N5</f>
        <v>1.6213532262703527</v>
      </c>
      <c r="S5" s="27">
        <v>7.174656867980957</v>
      </c>
      <c r="T5" s="27">
        <v>7.174656867980957</v>
      </c>
      <c r="U5" s="2">
        <f>R5*Q5</f>
        <v>440.6676072223558</v>
      </c>
      <c r="V5" s="25">
        <f>S5*Q5</f>
        <v>1950.0000514554267</v>
      </c>
      <c r="W5" s="26" t="s">
        <v>3</v>
      </c>
      <c r="X5" s="29">
        <f>LOG(Y5)</f>
        <v>3.2900346228224193</v>
      </c>
      <c r="Y5" s="25">
        <f>T5*Q5</f>
        <v>1950.0000514554267</v>
      </c>
      <c r="Z5" s="26" t="s">
        <v>3</v>
      </c>
      <c r="AA5" s="25">
        <f>10^(0.372*LOG(U5)+2.024)</f>
        <v>1017.6755472260043</v>
      </c>
      <c r="AB5" s="26" t="s">
        <v>3</v>
      </c>
      <c r="AC5" s="25">
        <f>10^(0.357*LOG(U5)+2.194)</f>
        <v>1373.8764286242065</v>
      </c>
      <c r="AD5" s="26" t="s">
        <v>3</v>
      </c>
    </row>
    <row r="6" spans="1:30" ht="12">
      <c r="A6" s="52" t="s">
        <v>57</v>
      </c>
      <c r="B6" s="44">
        <v>3.177824973805306</v>
      </c>
      <c r="C6" s="41">
        <f t="shared" si="0"/>
        <v>2.7821111043443065</v>
      </c>
      <c r="D6" s="41">
        <f t="shared" si="1"/>
        <v>3.0589453308160826</v>
      </c>
      <c r="E6" s="46">
        <v>1506.0000067294895</v>
      </c>
      <c r="F6" s="46">
        <v>605.4957572298955</v>
      </c>
      <c r="G6" s="46">
        <v>1145.3687528388054</v>
      </c>
      <c r="H6" s="46">
        <f t="shared" si="2"/>
        <v>360.6312538906841</v>
      </c>
      <c r="I6" s="44" t="s">
        <v>3</v>
      </c>
      <c r="J6" s="44" t="s">
        <v>3</v>
      </c>
      <c r="K6" s="2">
        <v>50</v>
      </c>
      <c r="L6" s="27" t="s">
        <v>117</v>
      </c>
      <c r="M6" s="27" t="s">
        <v>30</v>
      </c>
      <c r="N6" s="27">
        <v>1.4760229674898921</v>
      </c>
      <c r="O6" s="27">
        <v>1.633682387130198</v>
      </c>
      <c r="P6" s="27">
        <v>1.7435880891659992</v>
      </c>
      <c r="Q6" s="27">
        <v>61.83000183105469</v>
      </c>
      <c r="R6" s="2">
        <f>10^N6</f>
        <v>29.924228855105678</v>
      </c>
      <c r="S6" s="27">
        <v>43.02118682861328</v>
      </c>
      <c r="T6" s="27">
        <v>55.40999221801758</v>
      </c>
      <c r="U6" s="2">
        <f>R6*Q6</f>
        <v>1850.2151249040835</v>
      </c>
      <c r="V6" s="25">
        <f>S6*Q6</f>
        <v>2660.000060387305</v>
      </c>
      <c r="W6" s="26" t="s">
        <v>47</v>
      </c>
      <c r="X6" s="29">
        <f>LOG(Y6)</f>
        <v>3.534787348526219</v>
      </c>
      <c r="Y6" s="25">
        <f>T6*Q6</f>
        <v>3425.999920298753</v>
      </c>
      <c r="Z6" s="26" t="s">
        <v>47</v>
      </c>
      <c r="AA6" s="25">
        <f>10^(0.372*LOG(U6)+2.024)</f>
        <v>1735.4282723551564</v>
      </c>
      <c r="AB6" s="26" t="s">
        <v>3</v>
      </c>
      <c r="AC6" s="25">
        <f>10^(0.357*LOG(U6)+2.194)</f>
        <v>2292.969800934156</v>
      </c>
      <c r="AD6" s="25" t="s">
        <v>47</v>
      </c>
    </row>
    <row r="7" spans="1:10" ht="12">
      <c r="A7" s="52" t="s">
        <v>4</v>
      </c>
      <c r="B7" s="42">
        <v>0.8450980207147712</v>
      </c>
      <c r="C7" s="41">
        <f t="shared" si="0"/>
        <v>2.8254474980197677</v>
      </c>
      <c r="D7" s="41">
        <f t="shared" si="1"/>
        <v>3.0750664692633536</v>
      </c>
      <c r="E7" s="41">
        <v>6.9999996889290514</v>
      </c>
      <c r="F7" s="46">
        <v>669.0329355799568</v>
      </c>
      <c r="G7" s="46">
        <v>1188.6841429726417</v>
      </c>
      <c r="H7" s="46">
        <f t="shared" si="2"/>
        <v>-1181.6841432837127</v>
      </c>
      <c r="I7" s="47" t="s">
        <v>5</v>
      </c>
      <c r="J7" s="47" t="s">
        <v>3</v>
      </c>
    </row>
    <row r="8" spans="1:30" ht="12">
      <c r="A8" s="52" t="s">
        <v>157</v>
      </c>
      <c r="B8" s="44">
        <v>3.535040795502483</v>
      </c>
      <c r="C8" s="41">
        <f t="shared" si="0"/>
        <v>1.669333329080273</v>
      </c>
      <c r="D8" s="41">
        <f t="shared" si="1"/>
        <v>2.6449919984178614</v>
      </c>
      <c r="E8" s="46">
        <v>3427.999859905045</v>
      </c>
      <c r="F8" s="43">
        <v>46.701768754128636</v>
      </c>
      <c r="G8" s="46">
        <v>441.56231179137734</v>
      </c>
      <c r="H8" s="46">
        <f t="shared" si="2"/>
        <v>2986.4375481136676</v>
      </c>
      <c r="I8" s="44" t="s">
        <v>47</v>
      </c>
      <c r="J8" s="45" t="s">
        <v>3</v>
      </c>
      <c r="K8" s="2">
        <v>8</v>
      </c>
      <c r="L8" s="27" t="s">
        <v>117</v>
      </c>
      <c r="M8" s="27" t="s">
        <v>12</v>
      </c>
      <c r="N8" s="27">
        <v>-1.648369085575397</v>
      </c>
      <c r="O8" s="27">
        <v>0.06062160736493332</v>
      </c>
      <c r="P8" s="27">
        <v>0.046034102744211415</v>
      </c>
      <c r="Q8" s="27">
        <v>313.8999938964844</v>
      </c>
      <c r="R8" s="2">
        <f>10^N8</f>
        <v>0.022471440566120413</v>
      </c>
      <c r="S8" s="27">
        <v>1.1497981548309326</v>
      </c>
      <c r="T8" s="27">
        <v>1.1118190288543701</v>
      </c>
      <c r="U8" s="2">
        <f>R8*Q8</f>
        <v>7.053785056550409</v>
      </c>
      <c r="V8" s="25">
        <f>S8*Q8</f>
        <v>360.92163378361874</v>
      </c>
      <c r="W8" s="26" t="s">
        <v>3</v>
      </c>
      <c r="X8" s="29">
        <f>LOG(Y8)</f>
        <v>2.542825409999771</v>
      </c>
      <c r="Y8" s="25">
        <f>T8*Q8</f>
        <v>348.99998637138197</v>
      </c>
      <c r="Z8" s="26" t="s">
        <v>3</v>
      </c>
      <c r="AA8" s="25">
        <f>10^(0.372*LOG(U8)+2.024)</f>
        <v>218.58133114924053</v>
      </c>
      <c r="AB8" s="26" t="s">
        <v>1</v>
      </c>
      <c r="AC8" s="25">
        <f>10^(0.357*LOG(U8)+2.194)</f>
        <v>313.9689735331953</v>
      </c>
      <c r="AD8" s="26" t="s">
        <v>1</v>
      </c>
    </row>
    <row r="9" spans="1:10" ht="12">
      <c r="A9" s="52" t="s">
        <v>53</v>
      </c>
      <c r="B9" s="41">
        <v>1.3996737199393223</v>
      </c>
      <c r="C9" s="42">
        <f t="shared" si="0"/>
        <v>0.7209683965154319</v>
      </c>
      <c r="D9" s="41">
        <f t="shared" si="1"/>
        <v>2.292200243503741</v>
      </c>
      <c r="E9" s="43">
        <v>25.099999910896713</v>
      </c>
      <c r="F9" s="41">
        <v>5.2597898965819585</v>
      </c>
      <c r="G9" s="46">
        <v>195.9748061365794</v>
      </c>
      <c r="H9" s="46">
        <f t="shared" si="2"/>
        <v>-170.87480622568268</v>
      </c>
      <c r="I9" s="47" t="s">
        <v>5</v>
      </c>
      <c r="J9" s="47" t="s">
        <v>1</v>
      </c>
    </row>
    <row r="10" spans="1:30" ht="12">
      <c r="A10" s="52" t="s">
        <v>37</v>
      </c>
      <c r="B10" s="44">
        <v>3.534787348526219</v>
      </c>
      <c r="C10" s="41">
        <f t="shared" si="0"/>
        <v>2.624555568950409</v>
      </c>
      <c r="D10" s="41">
        <f t="shared" si="1"/>
        <v>3.0003346716495525</v>
      </c>
      <c r="E10" s="46">
        <v>3425.999920298753</v>
      </c>
      <c r="F10" s="46">
        <v>421.26518512852664</v>
      </c>
      <c r="G10" s="46">
        <v>1000.7709069474402</v>
      </c>
      <c r="H10" s="46">
        <f t="shared" si="2"/>
        <v>2425.2290133513125</v>
      </c>
      <c r="I10" s="44" t="s">
        <v>47</v>
      </c>
      <c r="J10" s="44" t="s">
        <v>3</v>
      </c>
      <c r="K10" s="2">
        <v>37</v>
      </c>
      <c r="L10" s="27" t="s">
        <v>117</v>
      </c>
      <c r="M10" s="27" t="s">
        <v>14</v>
      </c>
      <c r="N10" s="27">
        <v>-0.7728985412684695</v>
      </c>
      <c r="O10" s="27">
        <v>0.07970272493163778</v>
      </c>
      <c r="P10" s="27">
        <v>0.279275061693049</v>
      </c>
      <c r="Q10" s="27">
        <v>249.6999969482422</v>
      </c>
      <c r="R10" s="2">
        <f>10^N10</f>
        <v>0.16869470794858618</v>
      </c>
      <c r="S10" s="27">
        <v>1.201441764831543</v>
      </c>
      <c r="T10" s="27">
        <v>1.90228271484375</v>
      </c>
      <c r="U10" s="2">
        <f>R10*Q10</f>
        <v>42.123068059946576</v>
      </c>
      <c r="V10" s="25">
        <f>S10*Q10</f>
        <v>300.000005011927</v>
      </c>
      <c r="W10" s="26" t="s">
        <v>1</v>
      </c>
      <c r="X10" s="29">
        <f>LOG(Y10)</f>
        <v>2.676693598736581</v>
      </c>
      <c r="Y10" s="25">
        <f>T10*Q10</f>
        <v>474.99998809117824</v>
      </c>
      <c r="Z10" s="26" t="s">
        <v>3</v>
      </c>
      <c r="AA10" s="25">
        <f>10^(0.372*LOG(U10)+2.024)</f>
        <v>424.93395792063023</v>
      </c>
      <c r="AB10" s="26" t="s">
        <v>3</v>
      </c>
      <c r="AC10" s="25">
        <f>10^(0.357*LOG(U10)+2.194)</f>
        <v>594.2287205305291</v>
      </c>
      <c r="AD10" s="26" t="s">
        <v>3</v>
      </c>
    </row>
    <row r="11" spans="1:10" ht="12">
      <c r="A11" s="52" t="s">
        <v>122</v>
      </c>
      <c r="B11" s="41">
        <v>1.0835025994656466</v>
      </c>
      <c r="C11" s="41">
        <f t="shared" si="0"/>
        <v>2.415222217283934</v>
      </c>
      <c r="D11" s="41">
        <f t="shared" si="1"/>
        <v>2.922462664829624</v>
      </c>
      <c r="E11" s="43">
        <v>12.119999431677797</v>
      </c>
      <c r="F11" s="46">
        <v>260.1490338176236</v>
      </c>
      <c r="G11" s="46">
        <v>836.4936814721517</v>
      </c>
      <c r="H11" s="46">
        <f t="shared" si="2"/>
        <v>-824.3736820404739</v>
      </c>
      <c r="I11" s="47" t="s">
        <v>5</v>
      </c>
      <c r="J11" s="47" t="s">
        <v>3</v>
      </c>
    </row>
    <row r="12" spans="1:30" ht="12">
      <c r="A12" s="52" t="s">
        <v>54</v>
      </c>
      <c r="B12" s="44">
        <v>2.1309766938581056</v>
      </c>
      <c r="C12" s="42">
        <f t="shared" si="0"/>
        <v>0.26557793839947974</v>
      </c>
      <c r="D12" s="41">
        <f t="shared" si="1"/>
        <v>2.122794993084607</v>
      </c>
      <c r="E12" s="46">
        <v>135.20000070122114</v>
      </c>
      <c r="F12" s="41">
        <v>1.8432232437598806</v>
      </c>
      <c r="G12" s="46">
        <v>132.6768014528226</v>
      </c>
      <c r="H12" s="41">
        <f t="shared" si="2"/>
        <v>2.523199248398555</v>
      </c>
      <c r="I12" s="44" t="s">
        <v>1</v>
      </c>
      <c r="J12" s="44" t="s">
        <v>1</v>
      </c>
      <c r="K12" s="2">
        <v>10</v>
      </c>
      <c r="L12" s="27" t="s">
        <v>117</v>
      </c>
      <c r="M12" s="27" t="s">
        <v>35</v>
      </c>
      <c r="N12" s="27">
        <v>2.111561619394485</v>
      </c>
      <c r="O12" s="27">
        <v>1.8875847487848683</v>
      </c>
      <c r="P12" s="27">
        <v>1.956810228585241</v>
      </c>
      <c r="Q12" s="27">
        <v>133.41000366210938</v>
      </c>
      <c r="R12" s="2">
        <f aca="true" t="shared" si="3" ref="R12:R18">10^N12</f>
        <v>129.28901280863528</v>
      </c>
      <c r="S12" s="27">
        <v>77.1942138671875</v>
      </c>
      <c r="T12" s="27">
        <v>90.53369140625</v>
      </c>
      <c r="U12" s="2">
        <f aca="true" t="shared" si="4" ref="U12:U18">R12*Q12</f>
        <v>17248.447672270537</v>
      </c>
      <c r="V12" s="25">
        <f aca="true" t="shared" si="5" ref="V12:V18">S12*Q12</f>
        <v>10298.480354715139</v>
      </c>
      <c r="W12" s="26" t="s">
        <v>56</v>
      </c>
      <c r="X12" s="29">
        <f aca="true" t="shared" si="6" ref="X12:X18">LOG(Y12)</f>
        <v>4.081998624675237</v>
      </c>
      <c r="Y12" s="25">
        <f aca="true" t="shared" si="7" ref="Y12:Y18">T12*Q12</f>
        <v>12078.100102052093</v>
      </c>
      <c r="Z12" s="26" t="s">
        <v>56</v>
      </c>
      <c r="AA12" s="25">
        <f aca="true" t="shared" si="8" ref="AA12:AA18">10^(0.372*LOG(U12)+2.024)</f>
        <v>3981.722651251692</v>
      </c>
      <c r="AB12" s="25" t="s">
        <v>47</v>
      </c>
      <c r="AC12" s="25">
        <f aca="true" t="shared" si="9" ref="AC12:AC18">10^(0.357*LOG(U12)+2.194)</f>
        <v>5087.679623543604</v>
      </c>
      <c r="AD12" s="25" t="s">
        <v>36</v>
      </c>
    </row>
    <row r="13" spans="1:30" ht="12">
      <c r="A13" s="52" t="s">
        <v>46</v>
      </c>
      <c r="B13" s="44">
        <v>3.5428254224828084</v>
      </c>
      <c r="C13" s="41">
        <f aca="true" t="shared" si="10" ref="C13:C29">LOG(F13)</f>
        <v>2.541984706382281</v>
      </c>
      <c r="D13" s="41">
        <f aca="true" t="shared" si="11" ref="D13:D29">LOG(G13)</f>
        <v>2.9696183107742087</v>
      </c>
      <c r="E13" s="46">
        <v>3489.999964027782</v>
      </c>
      <c r="F13" s="46">
        <v>348.32504860354294</v>
      </c>
      <c r="G13" s="46">
        <v>932.4344501210775</v>
      </c>
      <c r="H13" s="46">
        <f aca="true" t="shared" si="12" ref="H13:H29">E13-G13</f>
        <v>2557.5655139067044</v>
      </c>
      <c r="I13" s="44" t="s">
        <v>47</v>
      </c>
      <c r="J13" s="44" t="s">
        <v>3</v>
      </c>
      <c r="K13" s="2">
        <v>29</v>
      </c>
      <c r="L13" s="27" t="s">
        <v>117</v>
      </c>
      <c r="M13" s="27" t="s">
        <v>13</v>
      </c>
      <c r="N13" s="27">
        <v>-1.3295884040099788</v>
      </c>
      <c r="O13" s="27">
        <v>0.20104096583019507</v>
      </c>
      <c r="P13" s="27">
        <v>0.1973290205285004</v>
      </c>
      <c r="Q13" s="27">
        <v>295.8399963378906</v>
      </c>
      <c r="R13" s="2">
        <f t="shared" si="3"/>
        <v>0.046817864028006674</v>
      </c>
      <c r="S13" s="27">
        <v>1.5886965990066528</v>
      </c>
      <c r="T13" s="27">
        <v>1.5751757621765137</v>
      </c>
      <c r="U13" s="2">
        <f t="shared" si="4"/>
        <v>13.850596722593355</v>
      </c>
      <c r="V13" s="25">
        <f t="shared" si="5"/>
        <v>469.99999603214746</v>
      </c>
      <c r="W13" s="26" t="s">
        <v>3</v>
      </c>
      <c r="X13" s="29">
        <f t="shared" si="6"/>
        <v>2.668385908967605</v>
      </c>
      <c r="Y13" s="25">
        <f t="shared" si="7"/>
        <v>465.9999917138339</v>
      </c>
      <c r="Z13" s="26" t="s">
        <v>3</v>
      </c>
      <c r="AA13" s="25">
        <f t="shared" si="8"/>
        <v>280.94821438609154</v>
      </c>
      <c r="AB13" s="26" t="s">
        <v>1</v>
      </c>
      <c r="AC13" s="25">
        <f t="shared" si="9"/>
        <v>399.48846970405003</v>
      </c>
      <c r="AD13" s="26" t="s">
        <v>1</v>
      </c>
    </row>
    <row r="14" spans="1:30" ht="12">
      <c r="A14" s="52" t="s">
        <v>156</v>
      </c>
      <c r="B14" s="44">
        <v>3.772981445338424</v>
      </c>
      <c r="C14" s="41">
        <f t="shared" si="10"/>
        <v>2.6018000088409106</v>
      </c>
      <c r="D14" s="41">
        <f t="shared" si="11"/>
        <v>2.9918696032888192</v>
      </c>
      <c r="E14" s="46">
        <v>5928.9999316505855</v>
      </c>
      <c r="F14" s="46">
        <v>399.76061893805667</v>
      </c>
      <c r="G14" s="46">
        <v>981.4532179158023</v>
      </c>
      <c r="H14" s="46">
        <f t="shared" si="12"/>
        <v>4947.546713734783</v>
      </c>
      <c r="I14" s="45" t="s">
        <v>56</v>
      </c>
      <c r="J14" s="44" t="s">
        <v>3</v>
      </c>
      <c r="K14" s="2">
        <v>54</v>
      </c>
      <c r="L14" s="27" t="s">
        <v>117</v>
      </c>
      <c r="M14" s="27" t="s">
        <v>125</v>
      </c>
      <c r="N14" s="27">
        <v>-2.0033555172853785</v>
      </c>
      <c r="O14" s="27">
        <v>-0.999999993528508</v>
      </c>
      <c r="P14" s="27">
        <v>-0.8966403753749279</v>
      </c>
      <c r="Q14" s="27">
        <v>197.83999633789062</v>
      </c>
      <c r="R14" s="2">
        <f t="shared" si="3"/>
        <v>0.009923034075455384</v>
      </c>
      <c r="S14" s="27">
        <v>0.10000000149011612</v>
      </c>
      <c r="T14" s="27">
        <v>0.12687020003795624</v>
      </c>
      <c r="U14" s="2">
        <f t="shared" si="4"/>
        <v>1.963173025148857</v>
      </c>
      <c r="V14" s="25">
        <f t="shared" si="5"/>
        <v>19.78399992859363</v>
      </c>
      <c r="W14" s="28" t="s">
        <v>5</v>
      </c>
      <c r="X14" s="29">
        <f t="shared" si="6"/>
        <v>1.3996737199393223</v>
      </c>
      <c r="Y14" s="25">
        <f t="shared" si="7"/>
        <v>25.099999910896713</v>
      </c>
      <c r="Z14" s="28" t="s">
        <v>5</v>
      </c>
      <c r="AA14" s="25">
        <f t="shared" si="8"/>
        <v>135.82527438120383</v>
      </c>
      <c r="AB14" s="26" t="s">
        <v>1</v>
      </c>
      <c r="AC14" s="25">
        <f t="shared" si="9"/>
        <v>198.87775660068527</v>
      </c>
      <c r="AD14" s="26" t="s">
        <v>1</v>
      </c>
    </row>
    <row r="15" spans="1:30" ht="12">
      <c r="A15" s="52" t="s">
        <v>69</v>
      </c>
      <c r="B15" s="44">
        <v>2.676693598736581</v>
      </c>
      <c r="C15" s="41">
        <f t="shared" si="10"/>
        <v>2.2934444356426575</v>
      </c>
      <c r="D15" s="41">
        <f t="shared" si="11"/>
        <v>2.877161330059069</v>
      </c>
      <c r="E15" s="46">
        <v>474.99998809117824</v>
      </c>
      <c r="F15" s="46">
        <v>196.53705117264502</v>
      </c>
      <c r="G15" s="46">
        <v>753.635469373465</v>
      </c>
      <c r="H15" s="46">
        <f t="shared" si="12"/>
        <v>-278.6354812822867</v>
      </c>
      <c r="I15" s="44" t="s">
        <v>3</v>
      </c>
      <c r="J15" s="44" t="s">
        <v>3</v>
      </c>
      <c r="K15" s="2">
        <v>45</v>
      </c>
      <c r="L15" s="27" t="s">
        <v>117</v>
      </c>
      <c r="M15" s="27" t="s">
        <v>25</v>
      </c>
      <c r="N15" s="27">
        <v>0.7418590587996989</v>
      </c>
      <c r="O15" s="27">
        <v>1.4856310889307616</v>
      </c>
      <c r="P15" s="27">
        <v>1.281875828251828</v>
      </c>
      <c r="Q15" s="27">
        <v>163.39999389648438</v>
      </c>
      <c r="R15" s="2">
        <f t="shared" si="3"/>
        <v>5.518983031515184</v>
      </c>
      <c r="S15" s="27">
        <v>30.59363555908203</v>
      </c>
      <c r="T15" s="27">
        <v>32</v>
      </c>
      <c r="U15" s="2">
        <f t="shared" si="4"/>
        <v>901.8017936643819</v>
      </c>
      <c r="V15" s="25">
        <f t="shared" si="5"/>
        <v>4998.999863625271</v>
      </c>
      <c r="W15" s="26" t="s">
        <v>47</v>
      </c>
      <c r="X15" s="29">
        <f t="shared" si="6"/>
        <v>3.7184020142940066</v>
      </c>
      <c r="Y15" s="25">
        <f t="shared" si="7"/>
        <v>5228.7998046875</v>
      </c>
      <c r="Z15" s="26" t="s">
        <v>56</v>
      </c>
      <c r="AA15" s="25">
        <f t="shared" si="8"/>
        <v>1328.315765592467</v>
      </c>
      <c r="AB15" s="26" t="s">
        <v>3</v>
      </c>
      <c r="AC15" s="25">
        <f t="shared" si="9"/>
        <v>1774.085967786208</v>
      </c>
      <c r="AD15" s="26" t="s">
        <v>3</v>
      </c>
    </row>
    <row r="16" spans="1:30" ht="12">
      <c r="A16" s="52" t="s">
        <v>118</v>
      </c>
      <c r="B16" s="40">
        <v>0.3010299964570348</v>
      </c>
      <c r="C16" s="41">
        <f t="shared" si="10"/>
        <v>-1.1342000099230676</v>
      </c>
      <c r="D16" s="41">
        <f t="shared" si="11"/>
        <v>1.6020775963086191</v>
      </c>
      <c r="E16" s="41">
        <v>2.000000003652147</v>
      </c>
      <c r="F16" s="42">
        <v>0.07341756731198654</v>
      </c>
      <c r="G16" s="43">
        <v>40.00162151150626</v>
      </c>
      <c r="H16" s="43">
        <f t="shared" si="12"/>
        <v>-38.00162150785411</v>
      </c>
      <c r="I16" s="44" t="s">
        <v>119</v>
      </c>
      <c r="J16" s="45" t="s">
        <v>5</v>
      </c>
      <c r="K16" s="2">
        <v>60</v>
      </c>
      <c r="L16" s="27" t="s">
        <v>117</v>
      </c>
      <c r="M16" s="27" t="s">
        <v>2</v>
      </c>
      <c r="N16" s="27">
        <v>-0.813588861999292</v>
      </c>
      <c r="O16" s="27">
        <v>-2.0722039506706875</v>
      </c>
      <c r="P16" s="27">
        <v>-1.7992026403968335</v>
      </c>
      <c r="Q16" s="27">
        <v>188.94000244140625</v>
      </c>
      <c r="R16" s="2">
        <f t="shared" si="3"/>
        <v>0.15360704622415544</v>
      </c>
      <c r="S16" s="27">
        <v>0.008468296378850937</v>
      </c>
      <c r="T16" s="27">
        <v>0.01587805710732937</v>
      </c>
      <c r="U16" s="2">
        <f t="shared" si="4"/>
        <v>29.022515688609133</v>
      </c>
      <c r="V16" s="25">
        <f t="shared" si="5"/>
        <v>1.5999999384946477</v>
      </c>
      <c r="W16" s="26" t="s">
        <v>119</v>
      </c>
      <c r="X16" s="29">
        <f t="shared" si="6"/>
        <v>0.4771212762351315</v>
      </c>
      <c r="Y16" s="25">
        <f t="shared" si="7"/>
        <v>3.0000001486235988</v>
      </c>
      <c r="Z16" s="26" t="s">
        <v>119</v>
      </c>
      <c r="AA16" s="25">
        <f t="shared" si="8"/>
        <v>369.9452371008326</v>
      </c>
      <c r="AB16" s="26" t="s">
        <v>3</v>
      </c>
      <c r="AC16" s="25">
        <f t="shared" si="9"/>
        <v>520.2312236874373</v>
      </c>
      <c r="AD16" s="26" t="s">
        <v>3</v>
      </c>
    </row>
    <row r="17" spans="1:30" ht="12">
      <c r="A17" s="52" t="s">
        <v>155</v>
      </c>
      <c r="B17" s="44">
        <v>3.9489994602044414</v>
      </c>
      <c r="C17" s="41">
        <f t="shared" si="10"/>
        <v>1.4576666474671738</v>
      </c>
      <c r="D17" s="41">
        <f t="shared" si="11"/>
        <v>2.5662519928577887</v>
      </c>
      <c r="E17" s="46">
        <v>8892.000126481522</v>
      </c>
      <c r="F17" s="46">
        <v>28.68577895056607</v>
      </c>
      <c r="G17" s="46">
        <v>368.34263693824096</v>
      </c>
      <c r="H17" s="46">
        <f t="shared" si="12"/>
        <v>8523.65748954328</v>
      </c>
      <c r="I17" s="45" t="s">
        <v>56</v>
      </c>
      <c r="J17" s="44" t="s">
        <v>3</v>
      </c>
      <c r="K17" s="2">
        <v>53</v>
      </c>
      <c r="L17" s="27" t="s">
        <v>117</v>
      </c>
      <c r="M17" s="27" t="s">
        <v>123</v>
      </c>
      <c r="N17" s="27">
        <v>-1.9441293486507127</v>
      </c>
      <c r="O17" s="27">
        <v>-1.2407213428475112</v>
      </c>
      <c r="P17" s="27">
        <v>-1.3051793365803734</v>
      </c>
      <c r="Q17" s="27">
        <v>504.79998779296875</v>
      </c>
      <c r="R17" s="2">
        <f t="shared" si="3"/>
        <v>0.011372885096027902</v>
      </c>
      <c r="S17" s="27">
        <v>0.05744849517941475</v>
      </c>
      <c r="T17" s="27">
        <v>0.049524564296007156</v>
      </c>
      <c r="U17" s="2">
        <f t="shared" si="4"/>
        <v>5.741032257645721</v>
      </c>
      <c r="V17" s="25">
        <f t="shared" si="5"/>
        <v>28.99999966529299</v>
      </c>
      <c r="W17" s="28" t="s">
        <v>5</v>
      </c>
      <c r="X17" s="29">
        <f t="shared" si="6"/>
        <v>1.3979399991536317</v>
      </c>
      <c r="Y17" s="25">
        <f t="shared" si="7"/>
        <v>24.99999945207651</v>
      </c>
      <c r="Z17" s="28" t="s">
        <v>5</v>
      </c>
      <c r="AA17" s="25">
        <f t="shared" si="8"/>
        <v>202.46235081831819</v>
      </c>
      <c r="AB17" s="26" t="s">
        <v>1</v>
      </c>
      <c r="AC17" s="25">
        <f t="shared" si="9"/>
        <v>291.7154461752678</v>
      </c>
      <c r="AD17" s="26" t="s">
        <v>1</v>
      </c>
    </row>
    <row r="18" spans="1:30" ht="12">
      <c r="A18" s="52" t="s">
        <v>38</v>
      </c>
      <c r="B18" s="44">
        <v>3.9689963203633156</v>
      </c>
      <c r="C18" s="41">
        <f t="shared" si="10"/>
        <v>2.0807777758673347</v>
      </c>
      <c r="D18" s="41">
        <f t="shared" si="11"/>
        <v>2.7980493326226488</v>
      </c>
      <c r="E18" s="46">
        <v>9310.99986525363</v>
      </c>
      <c r="F18" s="46">
        <v>120.44194932897253</v>
      </c>
      <c r="G18" s="46">
        <v>628.1297056232296</v>
      </c>
      <c r="H18" s="46">
        <f t="shared" si="12"/>
        <v>8682.870159630402</v>
      </c>
      <c r="I18" s="45" t="s">
        <v>56</v>
      </c>
      <c r="J18" s="44" t="s">
        <v>3</v>
      </c>
      <c r="K18" s="2">
        <v>12</v>
      </c>
      <c r="L18" s="27" t="s">
        <v>117</v>
      </c>
      <c r="M18" s="27" t="s">
        <v>124</v>
      </c>
      <c r="N18" s="27">
        <v>-1.8068883655797112</v>
      </c>
      <c r="O18" s="27">
        <v>-1.354225863418441</v>
      </c>
      <c r="P18" s="27">
        <v>-1.165453571551187</v>
      </c>
      <c r="Q18" s="27">
        <v>406.9100036621094</v>
      </c>
      <c r="R18" s="2">
        <f t="shared" si="3"/>
        <v>0.015599534338189619</v>
      </c>
      <c r="S18" s="27">
        <v>0.044235825538635254</v>
      </c>
      <c r="T18" s="27">
        <v>0.06831977516412735</v>
      </c>
      <c r="U18" s="2">
        <f t="shared" si="4"/>
        <v>6.347606574679939</v>
      </c>
      <c r="V18" s="25">
        <f t="shared" si="5"/>
        <v>17.999999931922503</v>
      </c>
      <c r="W18" s="28" t="s">
        <v>5</v>
      </c>
      <c r="X18" s="29">
        <f t="shared" si="6"/>
        <v>1.4440447953280224</v>
      </c>
      <c r="Y18" s="25">
        <f t="shared" si="7"/>
        <v>27.79999996222955</v>
      </c>
      <c r="Z18" s="28" t="s">
        <v>5</v>
      </c>
      <c r="AA18" s="25">
        <f t="shared" si="8"/>
        <v>210.1700949731639</v>
      </c>
      <c r="AB18" s="26" t="s">
        <v>1</v>
      </c>
      <c r="AC18" s="25">
        <f t="shared" si="9"/>
        <v>302.36517552359606</v>
      </c>
      <c r="AD18" s="26" t="s">
        <v>1</v>
      </c>
    </row>
    <row r="19" spans="1:10" ht="12">
      <c r="A19" s="52" t="s">
        <v>121</v>
      </c>
      <c r="B19" s="41">
        <v>1.4513257937261974</v>
      </c>
      <c r="C19" s="41">
        <f t="shared" si="10"/>
        <v>-2.9962222123406703</v>
      </c>
      <c r="D19" s="42">
        <f t="shared" si="11"/>
        <v>0.909405337009271</v>
      </c>
      <c r="E19" s="43">
        <v>28.269999038995138</v>
      </c>
      <c r="F19" s="42">
        <v>0.0010087366209838564</v>
      </c>
      <c r="G19" s="41">
        <v>8.117182997455489</v>
      </c>
      <c r="H19" s="43">
        <f t="shared" si="12"/>
        <v>20.15281604153965</v>
      </c>
      <c r="I19" s="47" t="s">
        <v>5</v>
      </c>
      <c r="J19" s="47" t="s">
        <v>5</v>
      </c>
    </row>
    <row r="20" spans="1:30" ht="12">
      <c r="A20" s="52" t="s">
        <v>32</v>
      </c>
      <c r="B20" s="44">
        <v>3.7246854012821373</v>
      </c>
      <c r="C20" s="41">
        <f t="shared" si="10"/>
        <v>3.889888882665893</v>
      </c>
      <c r="D20" s="41">
        <f t="shared" si="11"/>
        <v>3.471038664351713</v>
      </c>
      <c r="E20" s="46">
        <v>5305.000159344752</v>
      </c>
      <c r="F20" s="46">
        <v>7760.485336847963</v>
      </c>
      <c r="G20" s="46">
        <v>2958.275824089672</v>
      </c>
      <c r="H20" s="46">
        <f t="shared" si="12"/>
        <v>2346.7243352550804</v>
      </c>
      <c r="I20" s="44" t="s">
        <v>56</v>
      </c>
      <c r="J20" s="44" t="s">
        <v>47</v>
      </c>
      <c r="K20" s="2">
        <v>46</v>
      </c>
      <c r="L20" s="27" t="s">
        <v>117</v>
      </c>
      <c r="M20" s="27" t="s">
        <v>131</v>
      </c>
      <c r="N20" s="27">
        <v>-2.2335447090340237</v>
      </c>
      <c r="O20" s="27">
        <v>-0.5008252665416615</v>
      </c>
      <c r="P20" s="27">
        <v>-0.4741226456553977</v>
      </c>
      <c r="Q20" s="27">
        <v>129.89999389648438</v>
      </c>
      <c r="R20" s="2">
        <f>10^N20</f>
        <v>0.0058405707745042895</v>
      </c>
      <c r="S20" s="27">
        <v>0.31562742590904236</v>
      </c>
      <c r="T20" s="27">
        <v>0.33564281463623047</v>
      </c>
      <c r="U20" s="2">
        <f>R20*Q20</f>
        <v>0.7586901079600922</v>
      </c>
      <c r="V20" s="25">
        <f>S20*Q20</f>
        <v>41.00000069914768</v>
      </c>
      <c r="W20" s="28" t="s">
        <v>5</v>
      </c>
      <c r="X20" s="29">
        <f>LOG(Y20)</f>
        <v>1.6394864850117548</v>
      </c>
      <c r="Y20" s="25">
        <f>T20*Q20</f>
        <v>43.599999572645174</v>
      </c>
      <c r="Z20" s="28" t="s">
        <v>5</v>
      </c>
      <c r="AA20" s="25">
        <f>10^(0.372*LOG(U20)+2.024)</f>
        <v>95.36389147805323</v>
      </c>
      <c r="AB20" s="26" t="s">
        <v>1</v>
      </c>
      <c r="AC20" s="25">
        <f>10^(0.357*LOG(U20)+2.194)</f>
        <v>141.63904782230227</v>
      </c>
      <c r="AD20" s="26" t="s">
        <v>1</v>
      </c>
    </row>
    <row r="21" spans="1:30" ht="12">
      <c r="A21" s="69" t="s">
        <v>62</v>
      </c>
      <c r="B21" s="44">
        <v>2.2041199772922173</v>
      </c>
      <c r="C21" s="42">
        <f t="shared" si="10"/>
        <v>0.6511200111372145</v>
      </c>
      <c r="D21" s="41">
        <f t="shared" si="11"/>
        <v>2.266216644143044</v>
      </c>
      <c r="E21" s="46">
        <v>159.99999802393722</v>
      </c>
      <c r="F21" s="41">
        <v>4.478370405109159</v>
      </c>
      <c r="G21" s="46">
        <v>184.59360191733907</v>
      </c>
      <c r="H21" s="43">
        <f t="shared" si="12"/>
        <v>-24.59360389340185</v>
      </c>
      <c r="I21" s="44" t="s">
        <v>1</v>
      </c>
      <c r="J21" s="44" t="s">
        <v>1</v>
      </c>
      <c r="K21" s="2">
        <v>49</v>
      </c>
      <c r="L21" s="27" t="s">
        <v>117</v>
      </c>
      <c r="M21" s="27" t="s">
        <v>144</v>
      </c>
      <c r="N21" s="27">
        <v>1.170593634438723</v>
      </c>
      <c r="O21" s="27">
        <v>2.078071329671402</v>
      </c>
      <c r="P21" s="27">
        <v>2.1421930141839223</v>
      </c>
      <c r="Q21" s="27">
        <v>74.44000244140625</v>
      </c>
      <c r="R21" s="2">
        <f>10^N21</f>
        <v>14.811315546791489</v>
      </c>
      <c r="S21" s="27">
        <v>119.69371032714844</v>
      </c>
      <c r="T21" s="27">
        <v>138.7372283935547</v>
      </c>
      <c r="U21" s="2">
        <f>R21*Q21</f>
        <v>1102.5543654635967</v>
      </c>
      <c r="V21" s="25">
        <f>S21*Q21</f>
        <v>8910.000088973902</v>
      </c>
      <c r="W21" s="26" t="s">
        <v>56</v>
      </c>
      <c r="X21" s="29">
        <f>LOG(Y21)</f>
        <v>4.013999392886194</v>
      </c>
      <c r="Y21" s="25">
        <f>T21*Q21</f>
        <v>10327.599620330147</v>
      </c>
      <c r="Z21" s="26" t="s">
        <v>56</v>
      </c>
      <c r="AA21" s="25">
        <f>10^(0.372*LOG(U21)+2.024)</f>
        <v>1431.438866054543</v>
      </c>
      <c r="AB21" s="26" t="s">
        <v>3</v>
      </c>
      <c r="AC21" s="25">
        <f>10^(0.357*LOG(U21)+2.194)</f>
        <v>1906.0610411024775</v>
      </c>
      <c r="AD21" s="26" t="s">
        <v>3</v>
      </c>
    </row>
    <row r="22" spans="1:30" ht="12">
      <c r="A22" s="52" t="s">
        <v>146</v>
      </c>
      <c r="B22" s="44">
        <v>4.053999850676779</v>
      </c>
      <c r="C22" s="41">
        <f t="shared" si="10"/>
        <v>4.000777773786724</v>
      </c>
      <c r="D22" s="41">
        <f t="shared" si="11"/>
        <v>3.512289331848662</v>
      </c>
      <c r="E22" s="46">
        <v>11323.999738830607</v>
      </c>
      <c r="F22" s="46">
        <v>10017.9249492886</v>
      </c>
      <c r="G22" s="46">
        <v>3253.039463434374</v>
      </c>
      <c r="H22" s="46">
        <f t="shared" si="12"/>
        <v>8070.960275396234</v>
      </c>
      <c r="I22" s="44" t="s">
        <v>56</v>
      </c>
      <c r="J22" s="44" t="s">
        <v>47</v>
      </c>
      <c r="K22" s="2">
        <v>62</v>
      </c>
      <c r="L22" s="27" t="s">
        <v>117</v>
      </c>
      <c r="M22" s="27" t="s">
        <v>133</v>
      </c>
      <c r="N22" s="27">
        <v>-2.5490425504163317</v>
      </c>
      <c r="O22" s="27">
        <v>-0.31867980034251164</v>
      </c>
      <c r="P22" s="27">
        <v>-0.1321857783346704</v>
      </c>
      <c r="Q22" s="27">
        <v>183.3000030517578</v>
      </c>
      <c r="R22" s="2">
        <f aca="true" t="shared" si="13" ref="R22:R29">10^N22</f>
        <v>0.002824603218162225</v>
      </c>
      <c r="S22" s="27">
        <v>0.4800872802734375</v>
      </c>
      <c r="T22" s="27">
        <v>0.73758864402771</v>
      </c>
      <c r="U22" s="2">
        <f aca="true" t="shared" si="14" ref="U22:U29">R22*Q22</f>
        <v>0.5177497785091408</v>
      </c>
      <c r="V22" s="25">
        <f aca="true" t="shared" si="15" ref="V22:V29">S22*Q22</f>
        <v>87.9999999392312</v>
      </c>
      <c r="W22" s="26" t="s">
        <v>1</v>
      </c>
      <c r="X22" s="29">
        <f aca="true" t="shared" si="16" ref="X22:X29">LOG(Y22)</f>
        <v>2.1309766938581056</v>
      </c>
      <c r="Y22" s="25">
        <f aca="true" t="shared" si="17" ref="Y22:Y29">T22*Q22</f>
        <v>135.20000070122114</v>
      </c>
      <c r="Z22" s="26" t="s">
        <v>1</v>
      </c>
      <c r="AA22" s="25">
        <f aca="true" t="shared" si="18" ref="AA22:AA29">10^(0.372*LOG(U22)+2.024)</f>
        <v>82.72801634032909</v>
      </c>
      <c r="AB22" s="26" t="s">
        <v>1</v>
      </c>
      <c r="AC22" s="25">
        <f aca="true" t="shared" si="19" ref="AC22:AC29">10^(0.357*LOG(U22)+2.194)</f>
        <v>123.57790035348043</v>
      </c>
      <c r="AD22" s="26" t="s">
        <v>1</v>
      </c>
    </row>
    <row r="23" spans="1:30" ht="12">
      <c r="A23" s="52" t="s">
        <v>152</v>
      </c>
      <c r="B23" s="44">
        <v>3.8549736803172627</v>
      </c>
      <c r="C23" s="41">
        <f t="shared" si="10"/>
        <v>4.6217200352621655</v>
      </c>
      <c r="D23" s="41">
        <f t="shared" si="11"/>
        <v>3.7432798531175253</v>
      </c>
      <c r="E23" s="46">
        <v>7161.000108675216</v>
      </c>
      <c r="F23" s="46">
        <v>41852.367993097214</v>
      </c>
      <c r="G23" s="46">
        <v>5537.067949763273</v>
      </c>
      <c r="H23" s="46">
        <f t="shared" si="12"/>
        <v>1623.9321589119436</v>
      </c>
      <c r="I23" s="44" t="s">
        <v>56</v>
      </c>
      <c r="J23" s="44" t="s">
        <v>36</v>
      </c>
      <c r="K23" s="2">
        <v>59</v>
      </c>
      <c r="L23" s="27" t="s">
        <v>117</v>
      </c>
      <c r="M23" s="27" t="s">
        <v>11</v>
      </c>
      <c r="N23" s="27">
        <v>-4.329023059507752</v>
      </c>
      <c r="O23" s="27">
        <v>-0.9212370503917583</v>
      </c>
      <c r="P23" s="27">
        <v>-0.04749383270172397</v>
      </c>
      <c r="Q23" s="27">
        <v>367.0199890136719</v>
      </c>
      <c r="R23" s="2">
        <f t="shared" si="13"/>
        <v>4.6878849046629424E-05</v>
      </c>
      <c r="S23" s="27">
        <v>0.11988447606563568</v>
      </c>
      <c r="T23" s="27">
        <v>0.8964089155197144</v>
      </c>
      <c r="U23" s="2">
        <f t="shared" si="14"/>
        <v>0.017205474662067514</v>
      </c>
      <c r="V23" s="25">
        <f t="shared" si="15"/>
        <v>43.99999908851942</v>
      </c>
      <c r="W23" s="28" t="s">
        <v>5</v>
      </c>
      <c r="X23" s="29">
        <f t="shared" si="16"/>
        <v>2.5171958851796084</v>
      </c>
      <c r="Y23" s="25">
        <f t="shared" si="17"/>
        <v>328.9999903258031</v>
      </c>
      <c r="Z23" s="26" t="s">
        <v>3</v>
      </c>
      <c r="AA23" s="25">
        <f t="shared" si="18"/>
        <v>23.316748961076332</v>
      </c>
      <c r="AB23" s="28" t="s">
        <v>5</v>
      </c>
      <c r="AC23" s="25">
        <f t="shared" si="19"/>
        <v>36.654980857569036</v>
      </c>
      <c r="AD23" s="28" t="s">
        <v>5</v>
      </c>
    </row>
    <row r="24" spans="1:30" ht="12">
      <c r="A24" s="52" t="s">
        <v>158</v>
      </c>
      <c r="B24" s="44">
        <v>3.781000977589895</v>
      </c>
      <c r="C24" s="41">
        <f t="shared" si="10"/>
        <v>3.455777785396826</v>
      </c>
      <c r="D24" s="41">
        <f t="shared" si="11"/>
        <v>3.3095493361676196</v>
      </c>
      <c r="E24" s="46">
        <v>6039.499888565624</v>
      </c>
      <c r="F24" s="46">
        <v>2856.1287796440943</v>
      </c>
      <c r="G24" s="46">
        <v>2039.6203487968617</v>
      </c>
      <c r="H24" s="46">
        <f t="shared" si="12"/>
        <v>3999.8795397687627</v>
      </c>
      <c r="I24" s="44" t="s">
        <v>56</v>
      </c>
      <c r="J24" s="44" t="s">
        <v>47</v>
      </c>
      <c r="K24" s="2">
        <v>55</v>
      </c>
      <c r="L24" s="27" t="s">
        <v>117</v>
      </c>
      <c r="M24" s="27" t="s">
        <v>129</v>
      </c>
      <c r="N24" s="27">
        <v>-1.1588601878193276</v>
      </c>
      <c r="O24" s="27">
        <v>-1.2880876685511744</v>
      </c>
      <c r="P24" s="27">
        <v>-0.6642643192139523</v>
      </c>
      <c r="Q24" s="27">
        <v>349.42999267578125</v>
      </c>
      <c r="R24" s="2">
        <f t="shared" si="13"/>
        <v>0.06936490761367704</v>
      </c>
      <c r="S24" s="27">
        <v>0.0515124648809433</v>
      </c>
      <c r="T24" s="27">
        <v>0.21663852035999298</v>
      </c>
      <c r="U24" s="2">
        <f t="shared" si="14"/>
        <v>24.238179159403412</v>
      </c>
      <c r="V24" s="25">
        <f t="shared" si="15"/>
        <v>18.000000226059456</v>
      </c>
      <c r="W24" s="28" t="s">
        <v>5</v>
      </c>
      <c r="X24" s="29">
        <f t="shared" si="16"/>
        <v>1.8790958598947711</v>
      </c>
      <c r="Y24" s="25">
        <f t="shared" si="17"/>
        <v>75.69999658268443</v>
      </c>
      <c r="Z24" s="26" t="s">
        <v>1</v>
      </c>
      <c r="AA24" s="25">
        <f t="shared" si="18"/>
        <v>345.9664591700172</v>
      </c>
      <c r="AB24" s="26" t="s">
        <v>3</v>
      </c>
      <c r="AC24" s="25">
        <f t="shared" si="19"/>
        <v>487.82774487894363</v>
      </c>
      <c r="AD24" s="26" t="s">
        <v>3</v>
      </c>
    </row>
    <row r="25" spans="1:30" ht="12">
      <c r="A25" s="52" t="s">
        <v>145</v>
      </c>
      <c r="B25" s="44">
        <v>4.296006682163876</v>
      </c>
      <c r="C25" s="41">
        <f t="shared" si="10"/>
        <v>4.393227448662806</v>
      </c>
      <c r="D25" s="41">
        <f t="shared" si="11"/>
        <v>3.6582806109025636</v>
      </c>
      <c r="E25" s="46">
        <v>19770.000584968366</v>
      </c>
      <c r="F25" s="46">
        <v>24730.189751737344</v>
      </c>
      <c r="G25" s="46">
        <v>4552.821367999948</v>
      </c>
      <c r="H25" s="46">
        <f t="shared" si="12"/>
        <v>15217.179216968418</v>
      </c>
      <c r="I25" s="44" t="s">
        <v>56</v>
      </c>
      <c r="J25" s="44" t="s">
        <v>47</v>
      </c>
      <c r="K25" s="2">
        <v>40</v>
      </c>
      <c r="L25" s="27" t="s">
        <v>117</v>
      </c>
      <c r="M25" s="27" t="s">
        <v>10</v>
      </c>
      <c r="N25" s="27">
        <v>-1.7879167746208533</v>
      </c>
      <c r="O25" s="27">
        <v>-0.46786236156671235</v>
      </c>
      <c r="P25" s="27">
        <v>-0.056558369221840155</v>
      </c>
      <c r="Q25" s="27">
        <v>375.8999938964844</v>
      </c>
      <c r="R25" s="2">
        <f t="shared" si="13"/>
        <v>0.016296082902878734</v>
      </c>
      <c r="S25" s="27">
        <v>0.3405160903930664</v>
      </c>
      <c r="T25" s="27">
        <v>0.8778930902481079</v>
      </c>
      <c r="U25" s="2">
        <f t="shared" si="14"/>
        <v>6.125697463728719</v>
      </c>
      <c r="V25" s="25">
        <f t="shared" si="15"/>
        <v>127.99999630040838</v>
      </c>
      <c r="W25" s="26" t="s">
        <v>1</v>
      </c>
      <c r="X25" s="29">
        <f t="shared" si="16"/>
        <v>2.518513949440301</v>
      </c>
      <c r="Y25" s="25">
        <f t="shared" si="17"/>
        <v>330.00000726602957</v>
      </c>
      <c r="Z25" s="26" t="s">
        <v>3</v>
      </c>
      <c r="AA25" s="25">
        <f t="shared" si="18"/>
        <v>207.4062610133607</v>
      </c>
      <c r="AB25" s="26" t="s">
        <v>1</v>
      </c>
      <c r="AC25" s="25">
        <f t="shared" si="19"/>
        <v>298.5482495882565</v>
      </c>
      <c r="AD25" s="26" t="s">
        <v>1</v>
      </c>
    </row>
    <row r="26" spans="1:30" ht="12">
      <c r="A26" s="52" t="s">
        <v>128</v>
      </c>
      <c r="B26" s="44">
        <v>1.9138138471730015</v>
      </c>
      <c r="C26" s="41">
        <f t="shared" si="10"/>
        <v>-1.5397777769490504</v>
      </c>
      <c r="D26" s="41">
        <f t="shared" si="11"/>
        <v>1.4512026669749536</v>
      </c>
      <c r="E26" s="43">
        <v>81.99999901615456</v>
      </c>
      <c r="F26" s="41">
        <v>0.028855076035703305</v>
      </c>
      <c r="G26" s="43">
        <v>28.26198535263377</v>
      </c>
      <c r="H26" s="43">
        <f t="shared" si="12"/>
        <v>53.73801366352079</v>
      </c>
      <c r="I26" s="44" t="s">
        <v>1</v>
      </c>
      <c r="J26" s="44" t="s">
        <v>5</v>
      </c>
      <c r="K26" s="2">
        <v>44</v>
      </c>
      <c r="L26" s="27" t="s">
        <v>117</v>
      </c>
      <c r="M26" s="27" t="s">
        <v>33</v>
      </c>
      <c r="N26" s="27">
        <v>1.779570373273606</v>
      </c>
      <c r="O26" s="27">
        <v>1.987689158171529</v>
      </c>
      <c r="P26" s="27">
        <v>1.929049031337969</v>
      </c>
      <c r="Q26" s="27">
        <v>60.11000061035156</v>
      </c>
      <c r="R26" s="2">
        <f t="shared" si="13"/>
        <v>60.196379748216565</v>
      </c>
      <c r="S26" s="27">
        <v>97.20512390136719</v>
      </c>
      <c r="T26" s="27">
        <v>84.9276351928711</v>
      </c>
      <c r="U26" s="2">
        <f t="shared" si="14"/>
        <v>3618.404423406252</v>
      </c>
      <c r="V26" s="25">
        <f t="shared" si="15"/>
        <v>5843.000057040481</v>
      </c>
      <c r="W26" s="26" t="s">
        <v>56</v>
      </c>
      <c r="X26" s="29">
        <f t="shared" si="16"/>
        <v>3.707995763716373</v>
      </c>
      <c r="Y26" s="25">
        <f t="shared" si="17"/>
        <v>5105.000203279196</v>
      </c>
      <c r="Z26" s="26" t="s">
        <v>56</v>
      </c>
      <c r="AA26" s="25">
        <f t="shared" si="18"/>
        <v>2227.2469008656735</v>
      </c>
      <c r="AB26" s="25" t="s">
        <v>47</v>
      </c>
      <c r="AC26" s="25">
        <f t="shared" si="19"/>
        <v>2913.3362098303223</v>
      </c>
      <c r="AD26" s="25" t="s">
        <v>47</v>
      </c>
    </row>
    <row r="27" spans="1:30" ht="12">
      <c r="A27" s="52" t="s">
        <v>153</v>
      </c>
      <c r="B27" s="44">
        <v>3.5605044259189316</v>
      </c>
      <c r="C27" s="41">
        <f t="shared" si="10"/>
        <v>3.1152825138854388</v>
      </c>
      <c r="D27" s="41">
        <f t="shared" si="11"/>
        <v>3.1828850951653838</v>
      </c>
      <c r="E27" s="46">
        <v>3635.0000897577265</v>
      </c>
      <c r="F27" s="46">
        <v>1304.0147802079052</v>
      </c>
      <c r="G27" s="46">
        <v>1523.6495760633782</v>
      </c>
      <c r="H27" s="46">
        <f t="shared" si="12"/>
        <v>2111.3505136943486</v>
      </c>
      <c r="I27" s="44" t="s">
        <v>47</v>
      </c>
      <c r="J27" s="44" t="s">
        <v>3</v>
      </c>
      <c r="K27" s="2">
        <v>58</v>
      </c>
      <c r="L27" s="27" t="s">
        <v>117</v>
      </c>
      <c r="M27" s="27" t="s">
        <v>17</v>
      </c>
      <c r="N27" s="27">
        <v>-0.15196910283973683</v>
      </c>
      <c r="O27" s="27">
        <v>0.6434694408570124</v>
      </c>
      <c r="P27" s="27">
        <v>0.9083191840782954</v>
      </c>
      <c r="Q27" s="27">
        <v>94.11000061035156</v>
      </c>
      <c r="R27" s="2">
        <f t="shared" si="13"/>
        <v>0.7047432049695976</v>
      </c>
      <c r="S27" s="27">
        <v>4.400169849395752</v>
      </c>
      <c r="T27" s="27">
        <v>5.82</v>
      </c>
      <c r="U27" s="2">
        <f t="shared" si="14"/>
        <v>66.32338344982995</v>
      </c>
      <c r="V27" s="25">
        <f t="shared" si="15"/>
        <v>414.09998721228476</v>
      </c>
      <c r="W27" s="26" t="s">
        <v>3</v>
      </c>
      <c r="X27" s="29">
        <f t="shared" si="16"/>
        <v>2.7385587608839184</v>
      </c>
      <c r="Y27" s="25">
        <f t="shared" si="17"/>
        <v>547.7202035522462</v>
      </c>
      <c r="Z27" s="26" t="s">
        <v>3</v>
      </c>
      <c r="AA27" s="25">
        <f t="shared" si="18"/>
        <v>503.1065859258015</v>
      </c>
      <c r="AB27" s="26" t="s">
        <v>3</v>
      </c>
      <c r="AC27" s="25">
        <f t="shared" si="19"/>
        <v>698.7712084619463</v>
      </c>
      <c r="AD27" s="26" t="s">
        <v>3</v>
      </c>
    </row>
    <row r="28" spans="1:30" ht="12">
      <c r="A28" s="52" t="s">
        <v>58</v>
      </c>
      <c r="B28" s="44">
        <v>2.7708520062716926</v>
      </c>
      <c r="C28" s="41">
        <f t="shared" si="10"/>
        <v>2.669958908869174</v>
      </c>
      <c r="D28" s="41">
        <f t="shared" si="11"/>
        <v>3.017224714099333</v>
      </c>
      <c r="E28" s="46">
        <v>589.9999927041063</v>
      </c>
      <c r="F28" s="46">
        <v>467.69088823433884</v>
      </c>
      <c r="G28" s="46">
        <v>1040.4583840210362</v>
      </c>
      <c r="H28" s="46">
        <f t="shared" si="12"/>
        <v>-450.4583913169299</v>
      </c>
      <c r="I28" s="44" t="s">
        <v>3</v>
      </c>
      <c r="J28" s="44" t="s">
        <v>3</v>
      </c>
      <c r="K28" s="2">
        <v>1</v>
      </c>
      <c r="L28" s="27" t="s">
        <v>117</v>
      </c>
      <c r="M28" s="27" t="s">
        <v>28</v>
      </c>
      <c r="N28" s="27">
        <v>-0.31618851005809473</v>
      </c>
      <c r="O28" s="27">
        <v>1.587855386579187</v>
      </c>
      <c r="P28" s="27">
        <v>1.6222522717231902</v>
      </c>
      <c r="Q28" s="27">
        <v>222.1999969482422</v>
      </c>
      <c r="R28" s="2">
        <f t="shared" si="13"/>
        <v>0.48284917081855505</v>
      </c>
      <c r="S28" s="27">
        <v>38.71287155151367</v>
      </c>
      <c r="T28" s="27">
        <v>41.903690338134766</v>
      </c>
      <c r="U28" s="2">
        <f t="shared" si="14"/>
        <v>107.2890842823442</v>
      </c>
      <c r="V28" s="25">
        <f t="shared" si="15"/>
        <v>8601.99994060403</v>
      </c>
      <c r="W28" s="26" t="s">
        <v>56</v>
      </c>
      <c r="X28" s="29">
        <f t="shared" si="16"/>
        <v>3.9689963203633156</v>
      </c>
      <c r="Y28" s="25">
        <f t="shared" si="17"/>
        <v>9310.99986525363</v>
      </c>
      <c r="Z28" s="26" t="s">
        <v>56</v>
      </c>
      <c r="AA28" s="25">
        <f t="shared" si="18"/>
        <v>601.6815027423211</v>
      </c>
      <c r="AB28" s="26" t="s">
        <v>3</v>
      </c>
      <c r="AC28" s="25">
        <f t="shared" si="19"/>
        <v>829.6756175715609</v>
      </c>
      <c r="AD28" s="26" t="s">
        <v>3</v>
      </c>
    </row>
    <row r="29" spans="1:30" ht="12">
      <c r="A29" s="52" t="s">
        <v>19</v>
      </c>
      <c r="B29" s="44">
        <v>3.1420138321417688</v>
      </c>
      <c r="C29" s="41">
        <f t="shared" si="10"/>
        <v>2.5523333379156155</v>
      </c>
      <c r="D29" s="41">
        <f t="shared" si="11"/>
        <v>2.9734680017046093</v>
      </c>
      <c r="E29" s="46">
        <v>1386.7999973094193</v>
      </c>
      <c r="F29" s="46">
        <v>356.7248285649951</v>
      </c>
      <c r="G29" s="46">
        <v>940.7365151474612</v>
      </c>
      <c r="H29" s="46">
        <f t="shared" si="12"/>
        <v>446.06348216195806</v>
      </c>
      <c r="I29" s="44" t="s">
        <v>3</v>
      </c>
      <c r="J29" s="41" t="s">
        <v>3</v>
      </c>
      <c r="K29" s="2">
        <v>42</v>
      </c>
      <c r="L29" s="27" t="s">
        <v>117</v>
      </c>
      <c r="M29" s="27" t="s">
        <v>27</v>
      </c>
      <c r="N29" s="27">
        <v>1.528816065962386</v>
      </c>
      <c r="O29" s="27">
        <v>1.6170804636819918</v>
      </c>
      <c r="P29" s="27">
        <v>1.6058760395837637</v>
      </c>
      <c r="Q29" s="27">
        <v>90.08000183105469</v>
      </c>
      <c r="R29" s="2">
        <f t="shared" si="13"/>
        <v>33.79216880264662</v>
      </c>
      <c r="S29" s="27">
        <v>41.40763854980469</v>
      </c>
      <c r="T29" s="27">
        <v>40.35301971435547</v>
      </c>
      <c r="U29" s="2">
        <f t="shared" si="14"/>
        <v>3043.998627617717</v>
      </c>
      <c r="V29" s="25">
        <f t="shared" si="15"/>
        <v>3730.000156386057</v>
      </c>
      <c r="W29" s="26" t="s">
        <v>47</v>
      </c>
      <c r="X29" s="29">
        <f t="shared" si="16"/>
        <v>3.5605044259189316</v>
      </c>
      <c r="Y29" s="25">
        <f t="shared" si="17"/>
        <v>3635.0000897577265</v>
      </c>
      <c r="Z29" s="26" t="s">
        <v>47</v>
      </c>
      <c r="AA29" s="25">
        <f t="shared" si="18"/>
        <v>2088.5329735572996</v>
      </c>
      <c r="AB29" s="25" t="s">
        <v>47</v>
      </c>
      <c r="AC29" s="25">
        <f t="shared" si="19"/>
        <v>2738.9850984819896</v>
      </c>
      <c r="AD29" s="25" t="s">
        <v>47</v>
      </c>
    </row>
    <row r="30" spans="1:10" ht="12">
      <c r="A30" s="52" t="s">
        <v>78</v>
      </c>
      <c r="B30" s="41">
        <v>1.6042260496555452</v>
      </c>
      <c r="C30" s="42">
        <f aca="true" t="shared" si="20" ref="C30:C50">LOG(F30)</f>
        <v>0.7631444477936977</v>
      </c>
      <c r="D30" s="41">
        <f aca="true" t="shared" si="21" ref="D30:D50">LOG(G30)</f>
        <v>2.307889734579256</v>
      </c>
      <c r="E30" s="43">
        <v>40.19999968260527</v>
      </c>
      <c r="F30" s="41">
        <v>5.796214483977647</v>
      </c>
      <c r="G30" s="46">
        <v>203.1841070108442</v>
      </c>
      <c r="H30" s="46">
        <f aca="true" t="shared" si="22" ref="H30:H50">E30-G30</f>
        <v>-162.98410732823893</v>
      </c>
      <c r="I30" s="47" t="s">
        <v>5</v>
      </c>
      <c r="J30" s="47" t="s">
        <v>1</v>
      </c>
    </row>
    <row r="31" spans="1:30" ht="12">
      <c r="A31" s="52" t="s">
        <v>150</v>
      </c>
      <c r="B31" s="44">
        <v>3.939998172104988</v>
      </c>
      <c r="C31" s="41">
        <f t="shared" si="20"/>
        <v>3.1843333476074323</v>
      </c>
      <c r="D31" s="41">
        <f t="shared" si="21"/>
        <v>3.2085720053099656</v>
      </c>
      <c r="E31" s="46">
        <v>8709.599241792457</v>
      </c>
      <c r="F31" s="46">
        <v>1528.739008821284</v>
      </c>
      <c r="G31" s="46">
        <v>1616.486214642559</v>
      </c>
      <c r="H31" s="46">
        <f t="shared" si="22"/>
        <v>7093.113027149899</v>
      </c>
      <c r="I31" s="45" t="s">
        <v>56</v>
      </c>
      <c r="J31" s="44" t="s">
        <v>3</v>
      </c>
      <c r="K31" s="2">
        <v>31</v>
      </c>
      <c r="L31" s="27" t="s">
        <v>117</v>
      </c>
      <c r="M31" s="27" t="s">
        <v>128</v>
      </c>
      <c r="N31" s="27">
        <v>-1.986809472292381</v>
      </c>
      <c r="O31" s="27">
        <v>-0.8241685239178477</v>
      </c>
      <c r="P31" s="27">
        <v>-0.6956845197062077</v>
      </c>
      <c r="Q31" s="27">
        <v>406.9100036621094</v>
      </c>
      <c r="R31" s="2">
        <f aca="true" t="shared" si="23" ref="R31:R36">10^N31</f>
        <v>0.010308382564524144</v>
      </c>
      <c r="S31" s="27">
        <v>0.14991030097007751</v>
      </c>
      <c r="T31" s="27">
        <v>0.20151875913143158</v>
      </c>
      <c r="U31" s="2">
        <f aca="true" t="shared" si="24" ref="U31:U36">R31*Q31</f>
        <v>4.194583987080944</v>
      </c>
      <c r="V31" s="25">
        <f aca="true" t="shared" si="25" ref="V31:V36">S31*Q31</f>
        <v>61.00000111672216</v>
      </c>
      <c r="W31" s="26" t="s">
        <v>1</v>
      </c>
      <c r="X31" s="29">
        <f aca="true" t="shared" si="26" ref="X31:X36">LOG(Y31)</f>
        <v>1.9138138471730015</v>
      </c>
      <c r="Y31" s="25">
        <f aca="true" t="shared" si="27" ref="Y31:Y36">T31*Q31</f>
        <v>81.99999901615456</v>
      </c>
      <c r="Z31" s="26" t="s">
        <v>1</v>
      </c>
      <c r="AA31" s="25">
        <f aca="true" t="shared" si="28" ref="AA31:AA36">10^(0.372*LOG(U31)+2.024)</f>
        <v>180.15248984699312</v>
      </c>
      <c r="AB31" s="26" t="s">
        <v>1</v>
      </c>
      <c r="AC31" s="25">
        <f aca="true" t="shared" si="29" ref="AC31:AC36">10^(0.357*LOG(U31)+2.194)</f>
        <v>260.7954050906065</v>
      </c>
      <c r="AD31" s="26" t="s">
        <v>1</v>
      </c>
    </row>
    <row r="32" spans="1:30" ht="12">
      <c r="A32" s="52" t="s">
        <v>17</v>
      </c>
      <c r="B32" s="44">
        <v>2.7385587608839184</v>
      </c>
      <c r="C32" s="41">
        <f t="shared" si="20"/>
        <v>1.8752222221140906</v>
      </c>
      <c r="D32" s="41">
        <f t="shared" si="21"/>
        <v>2.721582666626442</v>
      </c>
      <c r="E32" s="46">
        <v>547.7202035522462</v>
      </c>
      <c r="F32" s="43">
        <v>75.02780173824523</v>
      </c>
      <c r="G32" s="46">
        <v>526.723465553199</v>
      </c>
      <c r="H32" s="43">
        <f t="shared" si="22"/>
        <v>20.996737999047127</v>
      </c>
      <c r="I32" s="44" t="s">
        <v>3</v>
      </c>
      <c r="J32" s="44" t="s">
        <v>3</v>
      </c>
      <c r="K32" s="2">
        <v>14</v>
      </c>
      <c r="L32" s="27" t="s">
        <v>117</v>
      </c>
      <c r="M32" s="27" t="s">
        <v>55</v>
      </c>
      <c r="N32" s="27">
        <v>1.3531138574580506</v>
      </c>
      <c r="O32" s="27">
        <v>1.260104721005982</v>
      </c>
      <c r="P32" s="27">
        <v>1.2414481635855041</v>
      </c>
      <c r="Q32" s="27">
        <v>346.3800048828125</v>
      </c>
      <c r="R32" s="2">
        <f t="shared" si="23"/>
        <v>22.548302755995852</v>
      </c>
      <c r="S32" s="27">
        <v>18.201396942138672</v>
      </c>
      <c r="T32" s="27">
        <v>17.436052322387695</v>
      </c>
      <c r="U32" s="2">
        <f t="shared" si="24"/>
        <v>7810.281218720977</v>
      </c>
      <c r="V32" s="25">
        <f t="shared" si="25"/>
        <v>6304.599961692002</v>
      </c>
      <c r="W32" s="26" t="s">
        <v>56</v>
      </c>
      <c r="X32" s="29">
        <f t="shared" si="26"/>
        <v>3.781000977589895</v>
      </c>
      <c r="Y32" s="25">
        <f t="shared" si="27"/>
        <v>6039.499888565624</v>
      </c>
      <c r="Z32" s="26" t="s">
        <v>56</v>
      </c>
      <c r="AA32" s="25">
        <f t="shared" si="28"/>
        <v>2965.322970364407</v>
      </c>
      <c r="AB32" s="25" t="s">
        <v>47</v>
      </c>
      <c r="AC32" s="25">
        <f t="shared" si="29"/>
        <v>3834.2639093132393</v>
      </c>
      <c r="AD32" s="25" t="s">
        <v>47</v>
      </c>
    </row>
    <row r="33" spans="1:30" ht="12">
      <c r="A33" s="52" t="s">
        <v>120</v>
      </c>
      <c r="B33" s="40">
        <v>0.4771212682843542</v>
      </c>
      <c r="C33" s="41">
        <f t="shared" si="20"/>
        <v>2.5267777673010996</v>
      </c>
      <c r="D33" s="41">
        <f t="shared" si="21"/>
        <v>2.963961329436009</v>
      </c>
      <c r="E33" s="41">
        <v>3.0000000937015727</v>
      </c>
      <c r="F33" s="46">
        <v>336.3394171911198</v>
      </c>
      <c r="G33" s="46">
        <v>920.3676164880314</v>
      </c>
      <c r="H33" s="46">
        <f t="shared" si="22"/>
        <v>-917.3676163943298</v>
      </c>
      <c r="I33" s="45" t="s">
        <v>119</v>
      </c>
      <c r="J33" s="44" t="s">
        <v>3</v>
      </c>
      <c r="K33" s="2">
        <v>26</v>
      </c>
      <c r="L33" s="27" t="s">
        <v>117</v>
      </c>
      <c r="M33" s="27" t="s">
        <v>121</v>
      </c>
      <c r="N33" s="27">
        <v>-0.22459542591052448</v>
      </c>
      <c r="O33" s="27">
        <v>-1.637322947022577</v>
      </c>
      <c r="P33" s="27">
        <v>-1.4412696426804859</v>
      </c>
      <c r="Q33" s="27">
        <v>780.9000244140625</v>
      </c>
      <c r="R33" s="2">
        <f t="shared" si="23"/>
        <v>0.5962173008314721</v>
      </c>
      <c r="S33" s="27">
        <v>0.023050324991345406</v>
      </c>
      <c r="T33" s="27">
        <v>0.03620181605219841</v>
      </c>
      <c r="U33" s="2">
        <f t="shared" si="24"/>
        <v>465.586104775383</v>
      </c>
      <c r="V33" s="25">
        <f t="shared" si="25"/>
        <v>17.999999348493702</v>
      </c>
      <c r="W33" s="28" t="s">
        <v>5</v>
      </c>
      <c r="X33" s="29">
        <f t="shared" si="26"/>
        <v>1.4513257937261974</v>
      </c>
      <c r="Y33" s="25">
        <f t="shared" si="27"/>
        <v>28.269999038995138</v>
      </c>
      <c r="Z33" s="28" t="s">
        <v>5</v>
      </c>
      <c r="AA33" s="25">
        <f t="shared" si="28"/>
        <v>1038.7140448074192</v>
      </c>
      <c r="AB33" s="26" t="s">
        <v>3</v>
      </c>
      <c r="AC33" s="25">
        <f t="shared" si="29"/>
        <v>1401.1221660178846</v>
      </c>
      <c r="AD33" s="26" t="s">
        <v>3</v>
      </c>
    </row>
    <row r="34" spans="1:30" ht="12">
      <c r="A34" s="52" t="s">
        <v>77</v>
      </c>
      <c r="B34" s="44">
        <v>3.447468116090527</v>
      </c>
      <c r="C34" s="41">
        <f t="shared" si="20"/>
        <v>3.3496637715093223</v>
      </c>
      <c r="D34" s="41">
        <f t="shared" si="21"/>
        <v>3.270074923001468</v>
      </c>
      <c r="E34" s="46">
        <v>2801.9999041305855</v>
      </c>
      <c r="F34" s="46">
        <v>2236.98860325101</v>
      </c>
      <c r="G34" s="46">
        <v>1862.408405290369</v>
      </c>
      <c r="H34" s="46">
        <f t="shared" si="22"/>
        <v>939.5914988402164</v>
      </c>
      <c r="I34" s="44" t="s">
        <v>47</v>
      </c>
      <c r="J34" s="44" t="s">
        <v>3</v>
      </c>
      <c r="K34" s="2">
        <v>20</v>
      </c>
      <c r="L34" s="27" t="s">
        <v>117</v>
      </c>
      <c r="M34" s="27" t="s">
        <v>20</v>
      </c>
      <c r="N34" s="27">
        <v>0.8030347418532849</v>
      </c>
      <c r="O34" s="27">
        <v>1.0085991485036114</v>
      </c>
      <c r="P34" s="27">
        <v>0.8392940773333625</v>
      </c>
      <c r="Q34" s="27">
        <v>144.1999969482422</v>
      </c>
      <c r="R34" s="2">
        <f t="shared" si="23"/>
        <v>6.353817578645639</v>
      </c>
      <c r="S34" s="27">
        <v>10.199975967407227</v>
      </c>
      <c r="T34" s="27">
        <v>6.907073497772217</v>
      </c>
      <c r="U34" s="2">
        <f t="shared" si="24"/>
        <v>916.2204754503888</v>
      </c>
      <c r="V34" s="25">
        <f t="shared" si="25"/>
        <v>1470.8365033722657</v>
      </c>
      <c r="W34" s="26" t="s">
        <v>3</v>
      </c>
      <c r="X34" s="29">
        <f t="shared" si="26"/>
        <v>2.9982593285256383</v>
      </c>
      <c r="Y34" s="25">
        <f t="shared" si="27"/>
        <v>995.9999773000382</v>
      </c>
      <c r="Z34" s="26" t="s">
        <v>3</v>
      </c>
      <c r="AA34" s="25">
        <f t="shared" si="28"/>
        <v>1336.177017128011</v>
      </c>
      <c r="AB34" s="26" t="s">
        <v>3</v>
      </c>
      <c r="AC34" s="25">
        <f t="shared" si="29"/>
        <v>1784.1608177168314</v>
      </c>
      <c r="AD34" s="26" t="s">
        <v>3</v>
      </c>
    </row>
    <row r="35" spans="1:30" ht="12">
      <c r="A35" s="52" t="s">
        <v>33</v>
      </c>
      <c r="B35" s="44">
        <v>3.707995763716373</v>
      </c>
      <c r="C35" s="41">
        <f t="shared" si="20"/>
        <v>3.7295147000951148</v>
      </c>
      <c r="D35" s="41">
        <f t="shared" si="21"/>
        <v>3.411379468435383</v>
      </c>
      <c r="E35" s="46">
        <v>5105.000203279196</v>
      </c>
      <c r="F35" s="46">
        <v>5364.320284022505</v>
      </c>
      <c r="G35" s="46">
        <v>2578.57322289561</v>
      </c>
      <c r="H35" s="46">
        <f t="shared" si="22"/>
        <v>2526.4269803835864</v>
      </c>
      <c r="I35" s="44" t="s">
        <v>56</v>
      </c>
      <c r="J35" s="44" t="s">
        <v>47</v>
      </c>
      <c r="K35" s="2">
        <v>68</v>
      </c>
      <c r="L35" s="27" t="s">
        <v>117</v>
      </c>
      <c r="M35" s="27" t="s">
        <v>130</v>
      </c>
      <c r="N35" s="27">
        <v>-1.0952974127271362</v>
      </c>
      <c r="O35" s="27">
        <v>-1.1139040494781556</v>
      </c>
      <c r="P35" s="27">
        <v>-0.5757148756994043</v>
      </c>
      <c r="Q35" s="27">
        <v>220.97999572753906</v>
      </c>
      <c r="R35" s="2">
        <f t="shared" si="23"/>
        <v>0.08029760413178713</v>
      </c>
      <c r="S35" s="27">
        <v>0.07693003863096237</v>
      </c>
      <c r="T35" s="27">
        <v>0.2656348943710327</v>
      </c>
      <c r="U35" s="2">
        <f t="shared" si="24"/>
        <v>17.744164217973942</v>
      </c>
      <c r="V35" s="25">
        <f t="shared" si="25"/>
        <v>16.99999960798948</v>
      </c>
      <c r="W35" s="28" t="s">
        <v>5</v>
      </c>
      <c r="X35" s="29">
        <f t="shared" si="26"/>
        <v>1.7686380851424366</v>
      </c>
      <c r="Y35" s="25">
        <f t="shared" si="27"/>
        <v>58.6999978231961</v>
      </c>
      <c r="Z35" s="26" t="s">
        <v>1</v>
      </c>
      <c r="AA35" s="25">
        <f t="shared" si="28"/>
        <v>308.0694717572338</v>
      </c>
      <c r="AB35" s="26" t="s">
        <v>3</v>
      </c>
      <c r="AC35" s="25">
        <f t="shared" si="29"/>
        <v>436.4282258515057</v>
      </c>
      <c r="AD35" s="26" t="s">
        <v>3</v>
      </c>
    </row>
    <row r="36" spans="1:30" ht="12">
      <c r="A36" s="52" t="s">
        <v>70</v>
      </c>
      <c r="B36" s="44">
        <v>2.668385908967605</v>
      </c>
      <c r="C36" s="41">
        <f t="shared" si="20"/>
        <v>1.548263596393863</v>
      </c>
      <c r="D36" s="41">
        <f t="shared" si="21"/>
        <v>2.599954057858517</v>
      </c>
      <c r="E36" s="46">
        <v>465.9999917138339</v>
      </c>
      <c r="F36" s="43">
        <v>35.33976004894009</v>
      </c>
      <c r="G36" s="46">
        <v>398.065058739172</v>
      </c>
      <c r="H36" s="43">
        <f t="shared" si="22"/>
        <v>67.93493297466188</v>
      </c>
      <c r="I36" s="44" t="s">
        <v>3</v>
      </c>
      <c r="J36" s="44" t="s">
        <v>3</v>
      </c>
      <c r="K36" s="2">
        <v>5</v>
      </c>
      <c r="L36" s="27" t="s">
        <v>117</v>
      </c>
      <c r="M36" s="27" t="s">
        <v>49</v>
      </c>
      <c r="N36" s="27">
        <v>-0.5014406695356006</v>
      </c>
      <c r="O36" s="27">
        <v>1.2013826826405016</v>
      </c>
      <c r="P36" s="27">
        <v>1.155303892781616</v>
      </c>
      <c r="Q36" s="27">
        <v>151.1999969482422</v>
      </c>
      <c r="R36" s="2">
        <f t="shared" si="23"/>
        <v>0.31518049297171663</v>
      </c>
      <c r="S36" s="27">
        <v>15.899471282958984</v>
      </c>
      <c r="T36" s="27">
        <v>14.298941612243652</v>
      </c>
      <c r="U36" s="2">
        <f t="shared" si="24"/>
        <v>47.65528957546902</v>
      </c>
      <c r="V36" s="25">
        <f t="shared" si="25"/>
        <v>2404.0000094620627</v>
      </c>
      <c r="W36" s="26" t="s">
        <v>47</v>
      </c>
      <c r="X36" s="29">
        <f t="shared" si="26"/>
        <v>3.334855675181185</v>
      </c>
      <c r="Y36" s="25">
        <f t="shared" si="27"/>
        <v>2161.9999281343335</v>
      </c>
      <c r="Z36" s="26" t="s">
        <v>47</v>
      </c>
      <c r="AA36" s="25">
        <f t="shared" si="28"/>
        <v>444.89480441469834</v>
      </c>
      <c r="AB36" s="26" t="s">
        <v>3</v>
      </c>
      <c r="AC36" s="25">
        <f t="shared" si="29"/>
        <v>620.991516595211</v>
      </c>
      <c r="AD36" s="26" t="s">
        <v>3</v>
      </c>
    </row>
    <row r="37" spans="1:10" ht="12">
      <c r="A37" s="52" t="s">
        <v>61</v>
      </c>
      <c r="B37" s="41">
        <v>1.6394864850117548</v>
      </c>
      <c r="C37" s="42">
        <f t="shared" si="20"/>
        <v>-0.32179890727985566</v>
      </c>
      <c r="D37" s="41">
        <f t="shared" si="21"/>
        <v>1.904290806491894</v>
      </c>
      <c r="E37" s="43">
        <v>43.599999572645174</v>
      </c>
      <c r="F37" s="42">
        <v>0.47665164120323855</v>
      </c>
      <c r="G37" s="43">
        <v>80.22150521502704</v>
      </c>
      <c r="H37" s="43">
        <f t="shared" si="22"/>
        <v>-36.62150564238186</v>
      </c>
      <c r="I37" s="47" t="s">
        <v>5</v>
      </c>
      <c r="J37" s="47" t="s">
        <v>1</v>
      </c>
    </row>
    <row r="38" spans="1:30" ht="12">
      <c r="A38" s="52" t="s">
        <v>66</v>
      </c>
      <c r="B38" s="44">
        <v>3.6074550212558063</v>
      </c>
      <c r="C38" s="41">
        <f t="shared" si="20"/>
        <v>3.300444431548556</v>
      </c>
      <c r="D38" s="41">
        <f t="shared" si="21"/>
        <v>3.2517653285360635</v>
      </c>
      <c r="E38" s="46">
        <v>4049.99998173269</v>
      </c>
      <c r="F38" s="46">
        <v>1997.3051947199858</v>
      </c>
      <c r="G38" s="46">
        <v>1785.5225052400424</v>
      </c>
      <c r="H38" s="46">
        <f t="shared" si="22"/>
        <v>2264.4774764926474</v>
      </c>
      <c r="I38" s="44" t="s">
        <v>47</v>
      </c>
      <c r="J38" s="44" t="s">
        <v>3</v>
      </c>
      <c r="K38" s="2">
        <v>11</v>
      </c>
      <c r="L38" s="27" t="s">
        <v>117</v>
      </c>
      <c r="M38" s="27" t="s">
        <v>19</v>
      </c>
      <c r="N38" s="27">
        <v>0.37604626694501575</v>
      </c>
      <c r="O38" s="27">
        <v>0.5607667693782783</v>
      </c>
      <c r="P38" s="27">
        <v>0.8029600903613442</v>
      </c>
      <c r="Q38" s="27">
        <v>218.3000030517578</v>
      </c>
      <c r="R38" s="2">
        <f>10^N38</f>
        <v>2.377093513413026</v>
      </c>
      <c r="S38" s="27">
        <v>3.6371965408325195</v>
      </c>
      <c r="T38" s="27">
        <v>6.352725505828857</v>
      </c>
      <c r="U38" s="2">
        <f>R38*Q38</f>
        <v>518.9195212323773</v>
      </c>
      <c r="V38" s="25">
        <f>S38*Q38</f>
        <v>794.000015963582</v>
      </c>
      <c r="W38" s="26" t="s">
        <v>3</v>
      </c>
      <c r="X38" s="29">
        <f aca="true" t="shared" si="30" ref="X38:X43">LOG(Y38)</f>
        <v>3.1420138321417688</v>
      </c>
      <c r="Y38" s="25">
        <f>T38*Q38</f>
        <v>1386.7999973094193</v>
      </c>
      <c r="Z38" s="26" t="s">
        <v>3</v>
      </c>
      <c r="AA38" s="25">
        <f>10^(0.372*LOG(U38)+2.024)</f>
        <v>1081.476789840456</v>
      </c>
      <c r="AB38" s="26" t="s">
        <v>3</v>
      </c>
      <c r="AC38" s="25">
        <f>10^(0.357*LOG(U38)+2.194)</f>
        <v>1456.4336454102183</v>
      </c>
      <c r="AD38" s="26" t="s">
        <v>3</v>
      </c>
    </row>
    <row r="39" spans="1:30" ht="12">
      <c r="A39" s="53" t="s">
        <v>72</v>
      </c>
      <c r="B39" s="44">
        <v>1.703291367610496</v>
      </c>
      <c r="C39" s="42">
        <f t="shared" si="20"/>
        <v>-0.14202400018801936</v>
      </c>
      <c r="D39" s="41">
        <f t="shared" si="21"/>
        <v>1.9711670719300571</v>
      </c>
      <c r="E39" s="43">
        <v>50.49999877810478</v>
      </c>
      <c r="F39" s="41">
        <v>0.7210676300998314</v>
      </c>
      <c r="G39" s="43">
        <v>93.57655914432819</v>
      </c>
      <c r="H39" s="43">
        <f t="shared" si="22"/>
        <v>-43.076560366223404</v>
      </c>
      <c r="I39" s="44" t="s">
        <v>1</v>
      </c>
      <c r="J39" s="44" t="s">
        <v>1</v>
      </c>
      <c r="K39" s="2">
        <v>66</v>
      </c>
      <c r="L39" s="27" t="s">
        <v>117</v>
      </c>
      <c r="M39" s="27" t="s">
        <v>34</v>
      </c>
      <c r="N39" s="27">
        <v>2.28713128598046</v>
      </c>
      <c r="O39" s="27">
        <v>1.9662418039182623</v>
      </c>
      <c r="P39" s="27">
        <v>1.9423857304062646</v>
      </c>
      <c r="Q39" s="27">
        <v>41.04999923706055</v>
      </c>
      <c r="R39" s="2">
        <f>10^N39</f>
        <v>193.70074272585808</v>
      </c>
      <c r="S39" s="27">
        <v>92.52131652832031</v>
      </c>
      <c r="T39" s="27">
        <v>87.57612609863281</v>
      </c>
      <c r="U39" s="2">
        <f>R39*Q39</f>
        <v>7951.415341114535</v>
      </c>
      <c r="V39" s="25">
        <f>S39*Q39</f>
        <v>3797.999972899386</v>
      </c>
      <c r="W39" s="26" t="s">
        <v>47</v>
      </c>
      <c r="X39" s="29">
        <f t="shared" si="30"/>
        <v>3.5556988837900945</v>
      </c>
      <c r="Y39" s="25">
        <f>T39*Q39</f>
        <v>3594.999909533595</v>
      </c>
      <c r="Z39" s="26" t="s">
        <v>47</v>
      </c>
      <c r="AA39" s="25">
        <f>10^(0.372*LOG(U39)+2.024)</f>
        <v>2985.1443133917487</v>
      </c>
      <c r="AB39" s="25" t="s">
        <v>47</v>
      </c>
      <c r="AC39" s="25">
        <f>10^(0.357*LOG(U39)+2.194)</f>
        <v>3858.8568213778713</v>
      </c>
      <c r="AD39" s="25" t="s">
        <v>47</v>
      </c>
    </row>
    <row r="40" spans="1:30" ht="12">
      <c r="A40" s="52" t="s">
        <v>151</v>
      </c>
      <c r="B40" s="44">
        <v>4.013999392886194</v>
      </c>
      <c r="C40" s="41">
        <f t="shared" si="20"/>
        <v>3.1767777871814067</v>
      </c>
      <c r="D40" s="41">
        <f t="shared" si="21"/>
        <v>3.205761336831484</v>
      </c>
      <c r="E40" s="46">
        <v>10327.599620330147</v>
      </c>
      <c r="F40" s="46">
        <v>1502.3730593016842</v>
      </c>
      <c r="G40" s="46">
        <v>1606.0584134955625</v>
      </c>
      <c r="H40" s="46">
        <f t="shared" si="22"/>
        <v>8721.541206834585</v>
      </c>
      <c r="I40" s="45" t="s">
        <v>56</v>
      </c>
      <c r="J40" s="44" t="s">
        <v>3</v>
      </c>
      <c r="K40" s="2">
        <v>35</v>
      </c>
      <c r="L40" s="27" t="s">
        <v>117</v>
      </c>
      <c r="M40" s="27" t="s">
        <v>127</v>
      </c>
      <c r="N40" s="27">
        <v>-2.705785153067601</v>
      </c>
      <c r="O40" s="27">
        <v>-0.719298161455692</v>
      </c>
      <c r="P40" s="27">
        <v>-0.7709248964657593</v>
      </c>
      <c r="Q40" s="27">
        <v>298</v>
      </c>
      <c r="R40" s="2">
        <f>10^N40</f>
        <v>0.0019688600504761096</v>
      </c>
      <c r="S40" s="27">
        <v>0.1908542513847351</v>
      </c>
      <c r="T40" s="27">
        <v>0.16946308314800262</v>
      </c>
      <c r="U40" s="2">
        <f>R40*Q40</f>
        <v>0.5867202950418807</v>
      </c>
      <c r="V40" s="25">
        <v>50</v>
      </c>
      <c r="W40" s="28" t="s">
        <v>5</v>
      </c>
      <c r="X40" s="29">
        <f t="shared" si="30"/>
        <v>1.703291367610496</v>
      </c>
      <c r="Y40" s="25">
        <f>T40*Q40</f>
        <v>50.49999877810478</v>
      </c>
      <c r="Z40" s="26" t="s">
        <v>1</v>
      </c>
      <c r="AA40" s="25">
        <f>10^(0.372*LOG(U40)+2.024)</f>
        <v>86.66752078523253</v>
      </c>
      <c r="AB40" s="26" t="s">
        <v>1</v>
      </c>
      <c r="AC40" s="25">
        <f>10^(0.357*LOG(U40)+2.194)</f>
        <v>129.22005055978178</v>
      </c>
      <c r="AD40" s="26" t="s">
        <v>1</v>
      </c>
    </row>
    <row r="41" spans="1:30" ht="12">
      <c r="A41" s="52" t="s">
        <v>68</v>
      </c>
      <c r="B41" s="44">
        <v>2.103119264871157</v>
      </c>
      <c r="C41" s="41">
        <f t="shared" si="20"/>
        <v>1.697298440050685</v>
      </c>
      <c r="D41" s="41">
        <f t="shared" si="21"/>
        <v>2.6553950196988554</v>
      </c>
      <c r="E41" s="46">
        <v>126.80000330666462</v>
      </c>
      <c r="F41" s="43">
        <v>49.80792392947032</v>
      </c>
      <c r="G41" s="46">
        <v>452.2671243606228</v>
      </c>
      <c r="H41" s="46">
        <f t="shared" si="22"/>
        <v>-325.4671210539582</v>
      </c>
      <c r="I41" s="44" t="s">
        <v>1</v>
      </c>
      <c r="J41" s="44" t="s">
        <v>3</v>
      </c>
      <c r="K41" s="2">
        <v>71</v>
      </c>
      <c r="L41" s="27"/>
      <c r="M41" s="30" t="s">
        <v>147</v>
      </c>
      <c r="N41" s="27"/>
      <c r="O41" s="27"/>
      <c r="P41" s="27"/>
      <c r="Q41" s="27"/>
      <c r="S41" s="27"/>
      <c r="T41" s="27"/>
      <c r="V41" s="25">
        <v>13012</v>
      </c>
      <c r="W41" s="26" t="s">
        <v>56</v>
      </c>
      <c r="X41" s="29">
        <f t="shared" si="30"/>
        <v>3.9400181550076634</v>
      </c>
      <c r="Y41" s="2">
        <v>8710</v>
      </c>
      <c r="Z41" s="26" t="s">
        <v>56</v>
      </c>
      <c r="AA41" s="25"/>
      <c r="AB41" s="25"/>
      <c r="AC41" s="25"/>
      <c r="AD41" s="25"/>
    </row>
    <row r="42" spans="1:30" ht="12">
      <c r="A42" s="52" t="s">
        <v>67</v>
      </c>
      <c r="B42" s="44">
        <v>2.801403725720691</v>
      </c>
      <c r="C42" s="41">
        <f t="shared" si="20"/>
        <v>2.5275999988628173</v>
      </c>
      <c r="D42" s="41">
        <f t="shared" si="21"/>
        <v>2.9642671995769683</v>
      </c>
      <c r="E42" s="46">
        <v>633.0000228881836</v>
      </c>
      <c r="F42" s="46">
        <v>336.9767977020433</v>
      </c>
      <c r="G42" s="46">
        <v>921.0160523795107</v>
      </c>
      <c r="H42" s="46">
        <f t="shared" si="22"/>
        <v>-288.0160294913271</v>
      </c>
      <c r="I42" s="44" t="s">
        <v>3</v>
      </c>
      <c r="J42" s="44" t="s">
        <v>3</v>
      </c>
      <c r="K42" s="2">
        <v>30</v>
      </c>
      <c r="L42" s="27" t="s">
        <v>117</v>
      </c>
      <c r="M42" s="27" t="s">
        <v>26</v>
      </c>
      <c r="N42" s="27">
        <v>1.6779202608312727</v>
      </c>
      <c r="O42" s="27">
        <v>1.5428596229796525</v>
      </c>
      <c r="P42" s="27">
        <v>1.5750204505233576</v>
      </c>
      <c r="Q42" s="27">
        <v>74.55000305175781</v>
      </c>
      <c r="R42" s="2">
        <f>10^N42</f>
        <v>47.63435191422965</v>
      </c>
      <c r="S42" s="27">
        <v>34.902748107910156</v>
      </c>
      <c r="T42" s="27">
        <v>37.58551025390625</v>
      </c>
      <c r="U42" s="2">
        <f>R42*Q42</f>
        <v>3551.1410805743258</v>
      </c>
      <c r="V42" s="25">
        <f>S42*Q42</f>
        <v>2601.9999779594364</v>
      </c>
      <c r="W42" s="26" t="s">
        <v>47</v>
      </c>
      <c r="X42" s="29">
        <f t="shared" si="30"/>
        <v>3.447468116090527</v>
      </c>
      <c r="Y42" s="25">
        <f>T42*Q42</f>
        <v>2801.9999041305855</v>
      </c>
      <c r="Z42" s="26" t="s">
        <v>47</v>
      </c>
      <c r="AA42" s="25">
        <f>10^(0.372*LOG(U42)+2.024)</f>
        <v>2211.754240612265</v>
      </c>
      <c r="AB42" s="25" t="s">
        <v>47</v>
      </c>
      <c r="AC42" s="25">
        <f>10^(0.357*LOG(U42)+2.194)</f>
        <v>2893.885539818917</v>
      </c>
      <c r="AD42" s="25" t="s">
        <v>47</v>
      </c>
    </row>
    <row r="43" spans="1:30" ht="12">
      <c r="A43" s="52" t="s">
        <v>2</v>
      </c>
      <c r="B43" s="40">
        <v>0.4771212762351315</v>
      </c>
      <c r="C43" s="41">
        <f t="shared" si="20"/>
        <v>1.0094053804273684</v>
      </c>
      <c r="D43" s="41">
        <f t="shared" si="21"/>
        <v>2.3994988015189813</v>
      </c>
      <c r="E43" s="41">
        <v>3.0000001486235988</v>
      </c>
      <c r="F43" s="43">
        <v>10.218928969306026</v>
      </c>
      <c r="G43" s="46">
        <v>250.8989255637736</v>
      </c>
      <c r="H43" s="46">
        <f t="shared" si="22"/>
        <v>-247.89892541515</v>
      </c>
      <c r="I43" s="44" t="s">
        <v>119</v>
      </c>
      <c r="J43" s="44" t="s">
        <v>1</v>
      </c>
      <c r="K43" s="2">
        <v>61</v>
      </c>
      <c r="L43" s="27" t="s">
        <v>117</v>
      </c>
      <c r="M43" s="27" t="s">
        <v>6</v>
      </c>
      <c r="N43" s="27">
        <v>-1.0283639291102225</v>
      </c>
      <c r="O43" s="27">
        <v>-1.7867513985246157</v>
      </c>
      <c r="P43" s="27">
        <v>-1.740993917865323</v>
      </c>
      <c r="Q43" s="27">
        <v>275.3999938964844</v>
      </c>
      <c r="R43" s="2">
        <f>10^N43</f>
        <v>0.093677667991959</v>
      </c>
      <c r="S43" s="27">
        <v>0.016339870169758797</v>
      </c>
      <c r="T43" s="27">
        <v>0.018155410885810852</v>
      </c>
      <c r="U43" s="2">
        <f>R43*Q43</f>
        <v>25.798829193222396</v>
      </c>
      <c r="V43" s="25">
        <f>S43*Q43</f>
        <v>4.50000014502092</v>
      </c>
      <c r="W43" s="26" t="s">
        <v>119</v>
      </c>
      <c r="X43" s="29">
        <f t="shared" si="30"/>
        <v>0.6989700084305884</v>
      </c>
      <c r="Y43" s="25">
        <f>T43*Q43</f>
        <v>5.000000047140475</v>
      </c>
      <c r="Z43" s="26" t="s">
        <v>119</v>
      </c>
      <c r="AA43" s="25">
        <f>10^(0.372*LOG(U43)+2.024)</f>
        <v>354.0912532417424</v>
      </c>
      <c r="AB43" s="26" t="s">
        <v>3</v>
      </c>
      <c r="AC43" s="25">
        <f>10^(0.357*LOG(U43)+2.194)</f>
        <v>498.8169459080967</v>
      </c>
      <c r="AD43" s="26" t="s">
        <v>3</v>
      </c>
    </row>
    <row r="44" spans="1:10" ht="12">
      <c r="A44" s="52" t="s">
        <v>73</v>
      </c>
      <c r="B44" s="41">
        <v>1.3979399991536317</v>
      </c>
      <c r="C44" s="42">
        <f t="shared" si="20"/>
        <v>-0.8192777920332963</v>
      </c>
      <c r="D44" s="41">
        <f t="shared" si="21"/>
        <v>1.719228661363614</v>
      </c>
      <c r="E44" s="43">
        <v>24.99999945207651</v>
      </c>
      <c r="F44" s="42">
        <v>0.15160803119496902</v>
      </c>
      <c r="G44" s="43">
        <v>52.387619121597744</v>
      </c>
      <c r="H44" s="43">
        <f t="shared" si="22"/>
        <v>-27.387619669521236</v>
      </c>
      <c r="I44" s="47" t="s">
        <v>5</v>
      </c>
      <c r="J44" s="47" t="s">
        <v>1</v>
      </c>
    </row>
    <row r="45" spans="1:30" ht="12">
      <c r="A45" s="52" t="s">
        <v>154</v>
      </c>
      <c r="B45" s="44">
        <v>3.7184020142940066</v>
      </c>
      <c r="C45" s="41">
        <f t="shared" si="20"/>
        <v>2.616222202900343</v>
      </c>
      <c r="D45" s="41">
        <f t="shared" si="21"/>
        <v>2.997234659478928</v>
      </c>
      <c r="E45" s="46">
        <v>5228.7998046875</v>
      </c>
      <c r="F45" s="46">
        <v>413.2588881349352</v>
      </c>
      <c r="G45" s="46">
        <v>993.652797274725</v>
      </c>
      <c r="H45" s="46">
        <f t="shared" si="22"/>
        <v>4235.147007412775</v>
      </c>
      <c r="I45" s="45" t="s">
        <v>56</v>
      </c>
      <c r="J45" s="45" t="s">
        <v>3</v>
      </c>
      <c r="K45" s="2">
        <v>56</v>
      </c>
      <c r="L45" s="27" t="s">
        <v>117</v>
      </c>
      <c r="M45" s="27" t="s">
        <v>126</v>
      </c>
      <c r="N45" s="27">
        <v>-1.8186142853149951</v>
      </c>
      <c r="O45" s="27">
        <v>-2.4337698262905274</v>
      </c>
      <c r="P45" s="27">
        <v>-0.8295437842693206</v>
      </c>
      <c r="Q45" s="27">
        <v>271.5</v>
      </c>
      <c r="R45" s="2">
        <f aca="true" t="shared" si="31" ref="R45:R50">10^N45</f>
        <v>0.01518398320410981</v>
      </c>
      <c r="S45" s="27">
        <v>0.003683241317048669</v>
      </c>
      <c r="T45" s="27">
        <v>0.14806629717350006</v>
      </c>
      <c r="U45" s="2">
        <f aca="true" t="shared" si="32" ref="U45:U50">R45*Q45</f>
        <v>4.122451439915814</v>
      </c>
      <c r="V45" s="25">
        <f aca="true" t="shared" si="33" ref="V45:V50">S45*Q45</f>
        <v>1.0000000175787136</v>
      </c>
      <c r="W45" s="26" t="s">
        <v>9</v>
      </c>
      <c r="X45" s="29">
        <f aca="true" t="shared" si="34" ref="X45:X50">LOG(Y45)</f>
        <v>1.6042260496555452</v>
      </c>
      <c r="Y45" s="25">
        <f aca="true" t="shared" si="35" ref="Y45:Y50">T45*Q45</f>
        <v>40.19999968260527</v>
      </c>
      <c r="Z45" s="28" t="s">
        <v>5</v>
      </c>
      <c r="AA45" s="25">
        <f aca="true" t="shared" si="36" ref="AA45:AA50">10^(0.372*LOG(U45)+2.024)</f>
        <v>178.99374887944793</v>
      </c>
      <c r="AB45" s="26" t="s">
        <v>1</v>
      </c>
      <c r="AC45" s="25">
        <f aca="true" t="shared" si="37" ref="AC45:AC50">10^(0.357*LOG(U45)+2.194)</f>
        <v>259.18539816134876</v>
      </c>
      <c r="AD45" s="26" t="s">
        <v>1</v>
      </c>
    </row>
    <row r="46" spans="1:30" ht="12">
      <c r="A46" s="52" t="s">
        <v>35</v>
      </c>
      <c r="B46" s="44">
        <v>4.081998624675237</v>
      </c>
      <c r="C46" s="41">
        <f t="shared" si="20"/>
        <v>3.9096666761698824</v>
      </c>
      <c r="D46" s="41">
        <f t="shared" si="21"/>
        <v>3.4783960035351966</v>
      </c>
      <c r="E46" s="46">
        <v>12078.100102052093</v>
      </c>
      <c r="F46" s="46">
        <v>8122.069028181317</v>
      </c>
      <c r="G46" s="46">
        <v>3008.8185887670693</v>
      </c>
      <c r="H46" s="46">
        <f t="shared" si="22"/>
        <v>9069.281513285023</v>
      </c>
      <c r="I46" s="44" t="s">
        <v>56</v>
      </c>
      <c r="J46" s="45" t="s">
        <v>47</v>
      </c>
      <c r="K46" s="2">
        <v>9</v>
      </c>
      <c r="L46" s="27" t="s">
        <v>117</v>
      </c>
      <c r="M46" s="27" t="s">
        <v>132</v>
      </c>
      <c r="N46" s="27">
        <v>-1.6535840795709953</v>
      </c>
      <c r="O46" s="27">
        <v>-0.1730474193796359</v>
      </c>
      <c r="P46" s="27">
        <v>-0.3547085548452115</v>
      </c>
      <c r="Q46" s="27">
        <v>362.1000061035156</v>
      </c>
      <c r="R46" s="2">
        <f t="shared" si="31"/>
        <v>0.022203217867256927</v>
      </c>
      <c r="S46" s="27">
        <v>0.6713555455207825</v>
      </c>
      <c r="T46" s="27">
        <v>0.4418668746948242</v>
      </c>
      <c r="U46" s="2">
        <f t="shared" si="32"/>
        <v>8.03978532525142</v>
      </c>
      <c r="V46" s="25">
        <f t="shared" si="33"/>
        <v>243.0978471307044</v>
      </c>
      <c r="W46" s="26" t="s">
        <v>1</v>
      </c>
      <c r="X46" s="29">
        <f t="shared" si="34"/>
        <v>2.2041199772922173</v>
      </c>
      <c r="Y46" s="25">
        <f t="shared" si="35"/>
        <v>159.99999802393722</v>
      </c>
      <c r="Z46" s="26" t="s">
        <v>1</v>
      </c>
      <c r="AA46" s="25">
        <f t="shared" si="36"/>
        <v>229.4832206799528</v>
      </c>
      <c r="AB46" s="26" t="s">
        <v>1</v>
      </c>
      <c r="AC46" s="25">
        <f t="shared" si="37"/>
        <v>328.98210079309433</v>
      </c>
      <c r="AD46" s="26" t="s">
        <v>1</v>
      </c>
    </row>
    <row r="47" spans="1:30" ht="12">
      <c r="A47" s="52" t="s">
        <v>8</v>
      </c>
      <c r="B47" s="40">
        <v>0.602060004888764</v>
      </c>
      <c r="C47" s="42">
        <f t="shared" si="20"/>
        <v>0.2678144275661417</v>
      </c>
      <c r="D47" s="41">
        <f t="shared" si="21"/>
        <v>2.123626967054605</v>
      </c>
      <c r="E47" s="41">
        <v>4.0000001248996</v>
      </c>
      <c r="F47" s="41">
        <v>1.85273978536015</v>
      </c>
      <c r="G47" s="46">
        <v>132.9312127977822</v>
      </c>
      <c r="H47" s="46">
        <f t="shared" si="22"/>
        <v>-128.9312126728826</v>
      </c>
      <c r="I47" s="44" t="s">
        <v>119</v>
      </c>
      <c r="J47" s="44" t="s">
        <v>1</v>
      </c>
      <c r="K47" s="2">
        <v>15</v>
      </c>
      <c r="L47" s="27" t="s">
        <v>117</v>
      </c>
      <c r="M47" s="27" t="s">
        <v>4</v>
      </c>
      <c r="N47" s="27">
        <v>-4.848110020945252</v>
      </c>
      <c r="O47" s="27">
        <v>-2.166795091663885</v>
      </c>
      <c r="P47" s="27">
        <v>-1.798818314852916</v>
      </c>
      <c r="Q47" s="27">
        <v>440.4700012207031</v>
      </c>
      <c r="R47" s="2">
        <f t="shared" si="31"/>
        <v>1.4186980737058216E-05</v>
      </c>
      <c r="S47" s="27">
        <v>0.00681090634316206</v>
      </c>
      <c r="T47" s="27">
        <v>0.015892114490270615</v>
      </c>
      <c r="U47" s="2">
        <f t="shared" si="32"/>
        <v>0.006248939422570124</v>
      </c>
      <c r="V47" s="25">
        <f t="shared" si="33"/>
        <v>2.999999925286687</v>
      </c>
      <c r="W47" s="26" t="s">
        <v>119</v>
      </c>
      <c r="X47" s="29">
        <f t="shared" si="34"/>
        <v>0.8450980207147712</v>
      </c>
      <c r="Y47" s="25">
        <f t="shared" si="35"/>
        <v>6.9999996889290514</v>
      </c>
      <c r="Z47" s="28" t="s">
        <v>5</v>
      </c>
      <c r="AA47" s="25">
        <f t="shared" si="36"/>
        <v>15.997051724276476</v>
      </c>
      <c r="AB47" s="28" t="s">
        <v>5</v>
      </c>
      <c r="AC47" s="25">
        <f t="shared" si="37"/>
        <v>25.53305932610045</v>
      </c>
      <c r="AD47" s="28" t="s">
        <v>5</v>
      </c>
    </row>
    <row r="48" spans="1:30" ht="12">
      <c r="A48" s="52" t="s">
        <v>11</v>
      </c>
      <c r="B48" s="44">
        <v>2.5171958851796084</v>
      </c>
      <c r="C48" s="41">
        <f t="shared" si="20"/>
        <v>-1.9975555683402448</v>
      </c>
      <c r="D48" s="41">
        <f t="shared" si="21"/>
        <v>1.2809093285774291</v>
      </c>
      <c r="E48" s="46">
        <v>328.9999903258031</v>
      </c>
      <c r="F48" s="41">
        <v>0.010056443817342475</v>
      </c>
      <c r="G48" s="43">
        <v>19.094545635716646</v>
      </c>
      <c r="H48" s="46">
        <f t="shared" si="22"/>
        <v>309.9054446900864</v>
      </c>
      <c r="I48" s="44" t="s">
        <v>3</v>
      </c>
      <c r="J48" s="44" t="s">
        <v>5</v>
      </c>
      <c r="K48" s="2">
        <v>48</v>
      </c>
      <c r="L48" s="27" t="s">
        <v>117</v>
      </c>
      <c r="M48" s="27" t="s">
        <v>45</v>
      </c>
      <c r="N48" s="27">
        <v>0.5744674361059513</v>
      </c>
      <c r="O48" s="27">
        <v>0.7442206792271475</v>
      </c>
      <c r="P48" s="27">
        <v>0.9220701945172096</v>
      </c>
      <c r="Q48" s="27">
        <v>180.1999969482422</v>
      </c>
      <c r="R48" s="2">
        <f t="shared" si="31"/>
        <v>3.7537680723702893</v>
      </c>
      <c r="S48" s="27">
        <v>5.549076080322266</v>
      </c>
      <c r="T48" s="27">
        <v>8.357380867004395</v>
      </c>
      <c r="U48" s="2">
        <f t="shared" si="32"/>
        <v>676.4289951855351</v>
      </c>
      <c r="V48" s="25">
        <f t="shared" si="33"/>
        <v>999.943492739636</v>
      </c>
      <c r="W48" s="26" t="s">
        <v>3</v>
      </c>
      <c r="X48" s="29">
        <f t="shared" si="34"/>
        <v>3.177824973805306</v>
      </c>
      <c r="Y48" s="25">
        <f t="shared" si="35"/>
        <v>1506.0000067294895</v>
      </c>
      <c r="Z48" s="26" t="s">
        <v>3</v>
      </c>
      <c r="AA48" s="25">
        <f t="shared" si="36"/>
        <v>1193.5556257089067</v>
      </c>
      <c r="AB48" s="26" t="s">
        <v>3</v>
      </c>
      <c r="AC48" s="25">
        <f t="shared" si="37"/>
        <v>1600.9926233659967</v>
      </c>
      <c r="AD48" s="26" t="s">
        <v>3</v>
      </c>
    </row>
    <row r="49" spans="1:30" ht="12">
      <c r="A49" s="52" t="s">
        <v>59</v>
      </c>
      <c r="B49" s="44">
        <v>2.9982593285256383</v>
      </c>
      <c r="C49" s="41">
        <f t="shared" si="20"/>
        <v>2.709333322875711</v>
      </c>
      <c r="D49" s="41">
        <f t="shared" si="21"/>
        <v>3.031871996109764</v>
      </c>
      <c r="E49" s="46">
        <v>995.9999773000382</v>
      </c>
      <c r="F49" s="46">
        <v>512.0747042864598</v>
      </c>
      <c r="G49" s="46">
        <v>1076.1479831872985</v>
      </c>
      <c r="H49" s="43">
        <f t="shared" si="22"/>
        <v>-80.1480058872603</v>
      </c>
      <c r="I49" s="44" t="s">
        <v>3</v>
      </c>
      <c r="J49" s="44" t="s">
        <v>3</v>
      </c>
      <c r="K49" s="2">
        <v>17</v>
      </c>
      <c r="L49" s="27" t="s">
        <v>117</v>
      </c>
      <c r="M49" s="27" t="s">
        <v>29</v>
      </c>
      <c r="N49" s="27">
        <v>0.8316648449353433</v>
      </c>
      <c r="O49" s="27">
        <v>1.6074666404262081</v>
      </c>
      <c r="P49" s="27">
        <v>1.6428498211793288</v>
      </c>
      <c r="Q49" s="27">
        <v>106.16999816894531</v>
      </c>
      <c r="R49" s="2">
        <f t="shared" si="31"/>
        <v>6.786796777144083</v>
      </c>
      <c r="S49" s="27">
        <v>40.50108337402344</v>
      </c>
      <c r="T49" s="27">
        <v>43.93896484375</v>
      </c>
      <c r="U49" s="2">
        <f t="shared" si="32"/>
        <v>720.5542014023913</v>
      </c>
      <c r="V49" s="25">
        <f t="shared" si="33"/>
        <v>4299.99994766037</v>
      </c>
      <c r="W49" s="26" t="s">
        <v>47</v>
      </c>
      <c r="X49" s="29">
        <f t="shared" si="34"/>
        <v>3.6688516310464716</v>
      </c>
      <c r="Y49" s="25">
        <f t="shared" si="35"/>
        <v>4664.99981700629</v>
      </c>
      <c r="Z49" s="26" t="s">
        <v>47</v>
      </c>
      <c r="AA49" s="25">
        <f t="shared" si="36"/>
        <v>1221.9459479849543</v>
      </c>
      <c r="AB49" s="26" t="s">
        <v>3</v>
      </c>
      <c r="AC49" s="25">
        <f t="shared" si="37"/>
        <v>1637.521443257295</v>
      </c>
      <c r="AD49" s="26" t="s">
        <v>3</v>
      </c>
    </row>
    <row r="50" spans="1:30" ht="12" customHeight="1">
      <c r="A50" s="52" t="s">
        <v>29</v>
      </c>
      <c r="B50" s="44">
        <v>3.6688516310464716</v>
      </c>
      <c r="C50" s="41">
        <f t="shared" si="20"/>
        <v>2.668000002213189</v>
      </c>
      <c r="D50" s="41">
        <f t="shared" si="21"/>
        <v>3.016496000823307</v>
      </c>
      <c r="E50" s="46">
        <v>4664.99981700629</v>
      </c>
      <c r="F50" s="46">
        <v>465.5860958956115</v>
      </c>
      <c r="G50" s="46">
        <v>1038.714037437874</v>
      </c>
      <c r="H50" s="46">
        <f t="shared" si="22"/>
        <v>3626.285779568416</v>
      </c>
      <c r="I50" s="44" t="s">
        <v>47</v>
      </c>
      <c r="J50" s="44" t="s">
        <v>3</v>
      </c>
      <c r="K50" s="2">
        <v>13</v>
      </c>
      <c r="L50" s="27" t="s">
        <v>117</v>
      </c>
      <c r="M50" s="27" t="s">
        <v>15</v>
      </c>
      <c r="N50" s="27">
        <v>0.26908257760287463</v>
      </c>
      <c r="O50" s="27">
        <v>0.6324569986896369</v>
      </c>
      <c r="P50" s="27">
        <v>0.47997337287315883</v>
      </c>
      <c r="Q50" s="27">
        <v>41.9900016784668</v>
      </c>
      <c r="R50" s="2">
        <f t="shared" si="31"/>
        <v>1.8581577352528718</v>
      </c>
      <c r="S50" s="27">
        <v>4.289997100830078</v>
      </c>
      <c r="T50" s="27">
        <v>3.0197665691375732</v>
      </c>
      <c r="U50" s="2">
        <f t="shared" si="32"/>
        <v>78.02404642212414</v>
      </c>
      <c r="V50" s="25">
        <f t="shared" si="33"/>
        <v>180.13698546447267</v>
      </c>
      <c r="W50" s="26" t="s">
        <v>1</v>
      </c>
      <c r="X50" s="29">
        <f t="shared" si="34"/>
        <v>2.103119264871157</v>
      </c>
      <c r="Y50" s="25">
        <f t="shared" si="35"/>
        <v>126.80000330666462</v>
      </c>
      <c r="Z50" s="26" t="s">
        <v>1</v>
      </c>
      <c r="AA50" s="25">
        <f t="shared" si="36"/>
        <v>534.4523496027737</v>
      </c>
      <c r="AB50" s="26" t="s">
        <v>3</v>
      </c>
      <c r="AC50" s="25">
        <f t="shared" si="37"/>
        <v>740.5008538801084</v>
      </c>
      <c r="AD50" s="26" t="s">
        <v>3</v>
      </c>
    </row>
    <row r="51" spans="1:17" ht="12">
      <c r="A51" s="63" t="s">
        <v>99</v>
      </c>
      <c r="B51" s="54"/>
      <c r="C51" s="54"/>
      <c r="D51" s="54"/>
      <c r="E51" s="54"/>
      <c r="F51" s="55"/>
      <c r="G51" s="26"/>
      <c r="H51" s="26"/>
      <c r="I51" s="26"/>
      <c r="J51" s="26"/>
      <c r="K51" s="26"/>
      <c r="L51" s="26"/>
      <c r="M51" s="26"/>
      <c r="N51" s="26"/>
      <c r="O51" s="26"/>
      <c r="P51" s="56"/>
      <c r="Q51" s="57"/>
    </row>
    <row r="52" spans="1:17" s="62" customFormat="1" ht="12.75">
      <c r="A52" s="2" t="s">
        <v>111</v>
      </c>
      <c r="B52" s="54"/>
      <c r="C52" s="54"/>
      <c r="D52" s="54"/>
      <c r="E52" s="54"/>
      <c r="F52" s="55"/>
      <c r="G52" s="58"/>
      <c r="H52" s="58"/>
      <c r="I52" s="59"/>
      <c r="J52" s="59"/>
      <c r="K52" s="59"/>
      <c r="L52" s="58"/>
      <c r="M52" s="58"/>
      <c r="N52" s="58"/>
      <c r="O52" s="59"/>
      <c r="P52" s="60"/>
      <c r="Q52" s="61"/>
    </row>
    <row r="53" spans="1:17" s="62" customFormat="1" ht="12.75">
      <c r="A53" s="2" t="s">
        <v>105</v>
      </c>
      <c r="B53" s="54"/>
      <c r="C53" s="54"/>
      <c r="D53" s="54"/>
      <c r="E53" s="54"/>
      <c r="F53" s="55"/>
      <c r="G53" s="58"/>
      <c r="H53" s="58"/>
      <c r="I53" s="59"/>
      <c r="J53" s="59"/>
      <c r="K53" s="59"/>
      <c r="L53" s="58"/>
      <c r="M53" s="58"/>
      <c r="N53" s="58"/>
      <c r="O53" s="59"/>
      <c r="P53" s="60"/>
      <c r="Q53" s="61"/>
    </row>
    <row r="54" spans="1:17" s="62" customFormat="1" ht="12.75">
      <c r="A54" s="2" t="s">
        <v>0</v>
      </c>
      <c r="B54" s="54"/>
      <c r="C54" s="54"/>
      <c r="D54" s="54"/>
      <c r="E54" s="54"/>
      <c r="F54" s="55"/>
      <c r="G54" s="58"/>
      <c r="H54" s="58"/>
      <c r="I54" s="59"/>
      <c r="J54" s="59"/>
      <c r="K54" s="59"/>
      <c r="L54" s="58"/>
      <c r="M54" s="58"/>
      <c r="N54" s="58"/>
      <c r="O54" s="59"/>
      <c r="P54" s="60"/>
      <c r="Q54" s="61"/>
    </row>
    <row r="55" spans="1:12" ht="12">
      <c r="A55" s="2" t="s">
        <v>112</v>
      </c>
      <c r="D55" s="2"/>
      <c r="E55" s="2"/>
      <c r="F55" s="56"/>
      <c r="G55" s="56"/>
      <c r="H55" s="56"/>
      <c r="I55" s="56"/>
      <c r="J55" s="56"/>
      <c r="K55" s="56"/>
      <c r="L55" s="56"/>
    </row>
    <row r="56" spans="1:12" s="62" customFormat="1" ht="12.75">
      <c r="A56" s="54" t="s">
        <v>21</v>
      </c>
      <c r="D56" s="59"/>
      <c r="E56" s="59"/>
      <c r="F56" s="59"/>
      <c r="G56" s="58"/>
      <c r="H56" s="58"/>
      <c r="I56" s="58"/>
      <c r="J56" s="59"/>
      <c r="K56" s="60"/>
      <c r="L56" s="67"/>
    </row>
    <row r="57" spans="1:12" s="62" customFormat="1" ht="12.75">
      <c r="A57" s="54" t="s">
        <v>18</v>
      </c>
      <c r="D57" s="59"/>
      <c r="E57" s="59"/>
      <c r="F57" s="59"/>
      <c r="G57" s="58"/>
      <c r="H57" s="58"/>
      <c r="I57" s="58"/>
      <c r="J57" s="59"/>
      <c r="K57" s="60"/>
      <c r="L57" s="67"/>
    </row>
    <row r="58" spans="1:12" s="62" customFormat="1" ht="12.75">
      <c r="A58" s="54" t="s">
        <v>107</v>
      </c>
      <c r="D58" s="59"/>
      <c r="E58" s="59"/>
      <c r="F58" s="59"/>
      <c r="G58" s="58"/>
      <c r="H58" s="58"/>
      <c r="I58" s="58"/>
      <c r="J58" s="59"/>
      <c r="K58" s="60"/>
      <c r="L58" s="67"/>
    </row>
    <row r="59" spans="1:12" s="62" customFormat="1" ht="12.75">
      <c r="A59" s="63" t="s">
        <v>91</v>
      </c>
      <c r="D59" s="59"/>
      <c r="E59" s="59"/>
      <c r="F59" s="59"/>
      <c r="G59" s="58"/>
      <c r="H59" s="58"/>
      <c r="I59" s="58"/>
      <c r="J59" s="59"/>
      <c r="K59" s="60"/>
      <c r="L59" s="67"/>
    </row>
    <row r="60" spans="1:12" s="62" customFormat="1" ht="12.75">
      <c r="A60" s="71" t="s">
        <v>93</v>
      </c>
      <c r="B60" s="72" t="s">
        <v>39</v>
      </c>
      <c r="C60" s="72"/>
      <c r="D60" s="59"/>
      <c r="E60" s="59"/>
      <c r="F60" s="59"/>
      <c r="G60" s="58"/>
      <c r="H60" s="58"/>
      <c r="I60" s="58"/>
      <c r="J60" s="59"/>
      <c r="K60" s="60"/>
      <c r="L60" s="67"/>
    </row>
    <row r="61" spans="1:12" s="62" customFormat="1" ht="12.75">
      <c r="A61" s="70">
        <v>1</v>
      </c>
      <c r="B61" s="66" t="s">
        <v>135</v>
      </c>
      <c r="D61" s="59"/>
      <c r="E61" s="59"/>
      <c r="F61" s="59"/>
      <c r="G61" s="58"/>
      <c r="H61" s="58"/>
      <c r="I61" s="58"/>
      <c r="J61" s="59"/>
      <c r="K61" s="60"/>
      <c r="L61" s="67"/>
    </row>
    <row r="62" spans="1:12" ht="12.75">
      <c r="A62" s="70">
        <v>2</v>
      </c>
      <c r="B62" s="66" t="s">
        <v>136</v>
      </c>
      <c r="C62" s="62"/>
      <c r="D62" s="2"/>
      <c r="E62" s="2"/>
      <c r="F62" s="56"/>
      <c r="G62" s="56"/>
      <c r="H62" s="56"/>
      <c r="I62" s="56"/>
      <c r="J62" s="56"/>
      <c r="K62" s="56"/>
      <c r="L62" s="56"/>
    </row>
    <row r="63" spans="1:3" ht="12.75">
      <c r="A63" s="70">
        <v>3</v>
      </c>
      <c r="B63" s="66" t="s">
        <v>137</v>
      </c>
      <c r="C63"/>
    </row>
    <row r="64" spans="1:3" ht="12.75">
      <c r="A64" s="70">
        <v>4</v>
      </c>
      <c r="B64" s="66" t="s">
        <v>40</v>
      </c>
      <c r="C64"/>
    </row>
    <row r="65" spans="1:3" ht="12.75">
      <c r="A65" s="70">
        <v>5</v>
      </c>
      <c r="B65" s="66" t="s">
        <v>41</v>
      </c>
      <c r="C65"/>
    </row>
    <row r="66" spans="1:3" ht="12.75">
      <c r="A66" s="70" t="s">
        <v>92</v>
      </c>
      <c r="B66" s="66" t="s">
        <v>42</v>
      </c>
      <c r="C66" s="62"/>
    </row>
    <row r="67" ht="12">
      <c r="A67" s="2"/>
    </row>
  </sheetData>
  <mergeCells count="1">
    <mergeCell ref="B60:C60"/>
  </mergeCells>
  <printOptions horizontalCentered="1"/>
  <pageMargins left="0.5" right="0.5" top="1.25" bottom="1" header="0.5" footer="0.5"/>
  <pageSetup firstPageNumber="33" useFirstPageNumber="1" orientation="landscape" paperSize="9" scale="93"/>
  <headerFooter alignWithMargins="0">
    <oddHeader>&amp;L&amp;"Times New Roman,Italic"Draft In Vitro Acute Toxicity Test Methods BRD: Appendix J6&amp;C
NHK NRU Predictions: RC Rat-Only Weight Regression
&amp;R&amp;"Times New Roman,Italic"17 Mar 2006</oddHeader>
    <oddFooter>&amp;C&amp;"Times New Roman,Regular"J-&amp;P</oddFooter>
  </headerFooter>
  <rowBreaks count="1" manualBreakCount="1">
    <brk id="34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view="pageBreakPreview" zoomScaleNormal="125" zoomScaleSheetLayoutView="100" workbookViewId="0" topLeftCell="A35">
      <selection activeCell="A59" sqref="A59:C59"/>
    </sheetView>
  </sheetViews>
  <sheetFormatPr defaultColWidth="11.00390625" defaultRowHeight="12.75"/>
  <cols>
    <col min="1" max="1" width="19.125" style="3" customWidth="1"/>
    <col min="2" max="10" width="7.625" style="4" customWidth="1"/>
    <col min="11" max="30" width="0" style="2" hidden="1" customWidth="1"/>
    <col min="31" max="16384" width="10.75390625" style="2" customWidth="1"/>
  </cols>
  <sheetData>
    <row r="1" ht="15">
      <c r="A1" s="68" t="s">
        <v>109</v>
      </c>
    </row>
    <row r="2" spans="1:10" s="37" customFormat="1" ht="15">
      <c r="A2" s="37" t="s">
        <v>108</v>
      </c>
      <c r="B2" s="38"/>
      <c r="C2" s="38"/>
      <c r="D2" s="38"/>
      <c r="E2" s="38"/>
      <c r="F2" s="38"/>
      <c r="G2" s="38"/>
      <c r="H2" s="38"/>
      <c r="I2" s="38"/>
      <c r="J2" s="38"/>
    </row>
    <row r="3" spans="1:30" s="1" customFormat="1" ht="69.75" customHeight="1">
      <c r="A3" s="5" t="s">
        <v>24</v>
      </c>
      <c r="B3" s="6" t="s">
        <v>142</v>
      </c>
      <c r="C3" s="7" t="s">
        <v>65</v>
      </c>
      <c r="D3" s="6" t="s">
        <v>74</v>
      </c>
      <c r="E3" s="8" t="s">
        <v>88</v>
      </c>
      <c r="F3" s="6" t="s">
        <v>75</v>
      </c>
      <c r="G3" s="6" t="s">
        <v>76</v>
      </c>
      <c r="H3" s="6" t="s">
        <v>89</v>
      </c>
      <c r="I3" s="5" t="s">
        <v>85</v>
      </c>
      <c r="J3" s="9" t="s">
        <v>87</v>
      </c>
      <c r="K3" s="16" t="s">
        <v>82</v>
      </c>
      <c r="L3" s="17" t="s">
        <v>83</v>
      </c>
      <c r="M3" s="17" t="s">
        <v>79</v>
      </c>
      <c r="N3" s="18" t="s">
        <v>84</v>
      </c>
      <c r="O3" s="17" t="s">
        <v>94</v>
      </c>
      <c r="P3" s="17" t="s">
        <v>95</v>
      </c>
      <c r="Q3" s="17" t="s">
        <v>96</v>
      </c>
      <c r="R3" s="17" t="s">
        <v>97</v>
      </c>
      <c r="S3" s="17" t="s">
        <v>98</v>
      </c>
      <c r="T3" s="17" t="s">
        <v>100</v>
      </c>
      <c r="U3" s="17" t="s">
        <v>149</v>
      </c>
      <c r="V3" s="17" t="s">
        <v>101</v>
      </c>
      <c r="W3" s="17" t="s">
        <v>102</v>
      </c>
      <c r="X3" s="17" t="s">
        <v>103</v>
      </c>
      <c r="Y3" s="17" t="s">
        <v>104</v>
      </c>
      <c r="Z3" s="19" t="s">
        <v>102</v>
      </c>
      <c r="AA3" s="20" t="s">
        <v>115</v>
      </c>
      <c r="AB3" s="21" t="s">
        <v>102</v>
      </c>
      <c r="AC3" s="22" t="s">
        <v>116</v>
      </c>
      <c r="AD3" s="23" t="s">
        <v>102</v>
      </c>
    </row>
    <row r="4" spans="1:30" ht="12">
      <c r="A4" s="24" t="s">
        <v>49</v>
      </c>
      <c r="B4" s="11">
        <v>3.334855675181185</v>
      </c>
      <c r="C4" s="11">
        <f aca="true" t="shared" si="0" ref="C4:C12">LOG(F4)</f>
        <v>1.678111112863968</v>
      </c>
      <c r="D4" s="11">
        <f aca="true" t="shared" si="1" ref="D4:D12">LOG(G4)</f>
        <v>2.7930856672924365</v>
      </c>
      <c r="E4" s="13">
        <v>2161.9999281343335</v>
      </c>
      <c r="F4" s="12">
        <v>47.65528957546902</v>
      </c>
      <c r="G4" s="13">
        <v>620.991516595211</v>
      </c>
      <c r="H4" s="13">
        <f aca="true" t="shared" si="2" ref="H4:H12">E4-G4</f>
        <v>1541.0084115391223</v>
      </c>
      <c r="I4" s="14" t="s">
        <v>47</v>
      </c>
      <c r="J4" s="14" t="s">
        <v>3</v>
      </c>
      <c r="K4" s="2">
        <v>14</v>
      </c>
      <c r="L4" s="27" t="s">
        <v>117</v>
      </c>
      <c r="M4" s="27" t="s">
        <v>55</v>
      </c>
      <c r="N4" s="27">
        <v>1.3531138574580506</v>
      </c>
      <c r="O4" s="27">
        <v>1.260104721005982</v>
      </c>
      <c r="P4" s="27">
        <v>1.2414481635855041</v>
      </c>
      <c r="Q4" s="27">
        <v>346.3800048828125</v>
      </c>
      <c r="R4" s="2">
        <f aca="true" t="shared" si="3" ref="R4:R12">10^N4</f>
        <v>22.548302755995852</v>
      </c>
      <c r="S4" s="27">
        <v>18.201396942138672</v>
      </c>
      <c r="T4" s="27">
        <v>17.436052322387695</v>
      </c>
      <c r="U4" s="2">
        <f aca="true" t="shared" si="4" ref="U4:U12">R4*Q4</f>
        <v>7810.281218720977</v>
      </c>
      <c r="V4" s="25">
        <f aca="true" t="shared" si="5" ref="V4:V12">S4*Q4</f>
        <v>6304.599961692002</v>
      </c>
      <c r="W4" s="26" t="s">
        <v>56</v>
      </c>
      <c r="X4" s="29">
        <f aca="true" t="shared" si="6" ref="X4:X12">LOG(Y4)</f>
        <v>3.781000977589895</v>
      </c>
      <c r="Y4" s="25">
        <f aca="true" t="shared" si="7" ref="Y4:Y12">T4*Q4</f>
        <v>6039.499888565624</v>
      </c>
      <c r="Z4" s="26" t="s">
        <v>56</v>
      </c>
      <c r="AA4" s="25">
        <f aca="true" t="shared" si="8" ref="AA4:AA12">10^(0.372*LOG(U4)+2.024)</f>
        <v>2965.322970364407</v>
      </c>
      <c r="AB4" s="25" t="s">
        <v>47</v>
      </c>
      <c r="AC4" s="25">
        <f aca="true" t="shared" si="9" ref="AC4:AC12">10^(0.357*LOG(U4)+2.194)</f>
        <v>3834.2639093132393</v>
      </c>
      <c r="AD4" s="25" t="s">
        <v>47</v>
      </c>
    </row>
    <row r="5" spans="1:30" ht="12">
      <c r="A5" s="24" t="s">
        <v>34</v>
      </c>
      <c r="B5" s="11">
        <v>3.5556988837900945</v>
      </c>
      <c r="C5" s="11">
        <f t="shared" si="0"/>
        <v>3.9004444393642896</v>
      </c>
      <c r="D5" s="11">
        <f t="shared" si="1"/>
        <v>3.5864586648530516</v>
      </c>
      <c r="E5" s="13">
        <v>3594.999909533595</v>
      </c>
      <c r="F5" s="13">
        <v>7951.415341114535</v>
      </c>
      <c r="G5" s="13">
        <v>3858.8568213778713</v>
      </c>
      <c r="H5" s="13">
        <f t="shared" si="2"/>
        <v>-263.85691184427606</v>
      </c>
      <c r="I5" s="14" t="s">
        <v>47</v>
      </c>
      <c r="J5" s="14" t="s">
        <v>47</v>
      </c>
      <c r="K5" s="2">
        <v>10</v>
      </c>
      <c r="L5" s="27" t="s">
        <v>117</v>
      </c>
      <c r="M5" s="27" t="s">
        <v>35</v>
      </c>
      <c r="N5" s="27">
        <v>2.111561619394485</v>
      </c>
      <c r="O5" s="27">
        <v>1.8875847487848683</v>
      </c>
      <c r="P5" s="27">
        <v>1.956810228585241</v>
      </c>
      <c r="Q5" s="27">
        <v>133.41000366210938</v>
      </c>
      <c r="R5" s="2">
        <f t="shared" si="3"/>
        <v>129.28901280863528</v>
      </c>
      <c r="S5" s="27">
        <v>77.1942138671875</v>
      </c>
      <c r="T5" s="27">
        <v>90.53369140625</v>
      </c>
      <c r="U5" s="2">
        <f t="shared" si="4"/>
        <v>17248.447672270537</v>
      </c>
      <c r="V5" s="25">
        <f t="shared" si="5"/>
        <v>10298.480354715139</v>
      </c>
      <c r="W5" s="26" t="s">
        <v>56</v>
      </c>
      <c r="X5" s="29">
        <f t="shared" si="6"/>
        <v>4.081998624675237</v>
      </c>
      <c r="Y5" s="25">
        <f t="shared" si="7"/>
        <v>12078.100102052093</v>
      </c>
      <c r="Z5" s="26" t="s">
        <v>56</v>
      </c>
      <c r="AA5" s="25">
        <f t="shared" si="8"/>
        <v>3981.722651251692</v>
      </c>
      <c r="AB5" s="25" t="s">
        <v>47</v>
      </c>
      <c r="AC5" s="25">
        <f t="shared" si="9"/>
        <v>5087.679623543604</v>
      </c>
      <c r="AD5" s="25" t="s">
        <v>36</v>
      </c>
    </row>
    <row r="6" spans="1:30" ht="12">
      <c r="A6" s="24" t="s">
        <v>57</v>
      </c>
      <c r="B6" s="11">
        <v>3.177824973805306</v>
      </c>
      <c r="C6" s="11">
        <f t="shared" si="0"/>
        <v>2.8302222153940475</v>
      </c>
      <c r="D6" s="11">
        <f t="shared" si="1"/>
        <v>3.2043893308956752</v>
      </c>
      <c r="E6" s="13">
        <v>1506.0000067294895</v>
      </c>
      <c r="F6" s="13">
        <v>676.4289951855351</v>
      </c>
      <c r="G6" s="13">
        <v>1600.9926233659967</v>
      </c>
      <c r="H6" s="12">
        <f t="shared" si="2"/>
        <v>-94.99261663650714</v>
      </c>
      <c r="I6" s="14" t="s">
        <v>3</v>
      </c>
      <c r="J6" s="14" t="s">
        <v>3</v>
      </c>
      <c r="K6" s="2">
        <v>27</v>
      </c>
      <c r="L6" s="27" t="s">
        <v>117</v>
      </c>
      <c r="M6" s="27" t="s">
        <v>46</v>
      </c>
      <c r="N6" s="27">
        <v>-0.4015002912268619</v>
      </c>
      <c r="O6" s="27">
        <v>1.0211797137598901</v>
      </c>
      <c r="P6" s="27">
        <v>1.033421270426881</v>
      </c>
      <c r="Q6" s="27">
        <v>323.1499938964844</v>
      </c>
      <c r="R6" s="2">
        <f t="shared" si="3"/>
        <v>0.3967342628916335</v>
      </c>
      <c r="S6" s="27">
        <v>10.499768257141113</v>
      </c>
      <c r="T6" s="27">
        <v>10.799938201904297</v>
      </c>
      <c r="U6" s="2">
        <f t="shared" si="4"/>
        <v>128.2046746319576</v>
      </c>
      <c r="V6" s="25">
        <f t="shared" si="5"/>
        <v>3393.000048209651</v>
      </c>
      <c r="W6" s="26" t="s">
        <v>47</v>
      </c>
      <c r="X6" s="29">
        <f t="shared" si="6"/>
        <v>3.5428254224828084</v>
      </c>
      <c r="Y6" s="25">
        <f t="shared" si="7"/>
        <v>3489.999964027782</v>
      </c>
      <c r="Z6" s="26" t="s">
        <v>47</v>
      </c>
      <c r="AA6" s="25">
        <f t="shared" si="8"/>
        <v>642.8952784495965</v>
      </c>
      <c r="AB6" s="26" t="s">
        <v>3</v>
      </c>
      <c r="AC6" s="25">
        <f t="shared" si="9"/>
        <v>884.1413010440594</v>
      </c>
      <c r="AD6" s="26" t="s">
        <v>3</v>
      </c>
    </row>
    <row r="7" spans="1:30" ht="12">
      <c r="A7" s="24" t="s">
        <v>4</v>
      </c>
      <c r="B7" s="10">
        <v>0.8450980207147712</v>
      </c>
      <c r="C7" s="11">
        <f t="shared" si="0"/>
        <v>-2.2041936853775654</v>
      </c>
      <c r="D7" s="11">
        <f t="shared" si="1"/>
        <v>1.4071028543202093</v>
      </c>
      <c r="E7" s="11">
        <v>6.9999996889290514</v>
      </c>
      <c r="F7" s="10">
        <v>0.006248939422570124</v>
      </c>
      <c r="G7" s="12">
        <v>25.53305932610045</v>
      </c>
      <c r="H7" s="12">
        <f t="shared" si="2"/>
        <v>-18.533059637171398</v>
      </c>
      <c r="I7" s="15" t="s">
        <v>5</v>
      </c>
      <c r="J7" s="15" t="s">
        <v>5</v>
      </c>
      <c r="K7" s="2">
        <v>61</v>
      </c>
      <c r="L7" s="27" t="s">
        <v>117</v>
      </c>
      <c r="M7" s="27" t="s">
        <v>6</v>
      </c>
      <c r="N7" s="27">
        <v>-1.0283639291102225</v>
      </c>
      <c r="O7" s="27">
        <v>-1.7867513985246157</v>
      </c>
      <c r="P7" s="27">
        <v>-1.740993917865323</v>
      </c>
      <c r="Q7" s="27">
        <v>275.3999938964844</v>
      </c>
      <c r="R7" s="2">
        <f t="shared" si="3"/>
        <v>0.093677667991959</v>
      </c>
      <c r="S7" s="27">
        <v>0.016339870169758797</v>
      </c>
      <c r="T7" s="27">
        <v>0.018155410885810852</v>
      </c>
      <c r="U7" s="2">
        <f t="shared" si="4"/>
        <v>25.798829193222396</v>
      </c>
      <c r="V7" s="25">
        <f t="shared" si="5"/>
        <v>4.50000014502092</v>
      </c>
      <c r="W7" s="26" t="s">
        <v>119</v>
      </c>
      <c r="X7" s="29">
        <f t="shared" si="6"/>
        <v>0.6989700084305884</v>
      </c>
      <c r="Y7" s="25">
        <f t="shared" si="7"/>
        <v>5.000000047140475</v>
      </c>
      <c r="Z7" s="26" t="s">
        <v>119</v>
      </c>
      <c r="AA7" s="25">
        <f t="shared" si="8"/>
        <v>354.0912532417424</v>
      </c>
      <c r="AB7" s="26" t="s">
        <v>3</v>
      </c>
      <c r="AC7" s="25">
        <f t="shared" si="9"/>
        <v>498.8169459080967</v>
      </c>
      <c r="AD7" s="26" t="s">
        <v>3</v>
      </c>
    </row>
    <row r="8" spans="1:30" ht="12">
      <c r="A8" s="24" t="s">
        <v>157</v>
      </c>
      <c r="B8" s="11">
        <v>3.535040795502483</v>
      </c>
      <c r="C8" s="11">
        <f t="shared" si="0"/>
        <v>3.2218889031494826</v>
      </c>
      <c r="D8" s="11">
        <f t="shared" si="1"/>
        <v>3.3442143384243654</v>
      </c>
      <c r="E8" s="13">
        <v>3427.999859905045</v>
      </c>
      <c r="F8" s="13">
        <v>1666.820768668468</v>
      </c>
      <c r="G8" s="13">
        <v>2209.09472397908</v>
      </c>
      <c r="H8" s="13">
        <f t="shared" si="2"/>
        <v>1218.9051359259652</v>
      </c>
      <c r="I8" s="14" t="s">
        <v>47</v>
      </c>
      <c r="J8" s="14" t="s">
        <v>47</v>
      </c>
      <c r="K8" s="2">
        <v>43</v>
      </c>
      <c r="L8" s="27" t="s">
        <v>117</v>
      </c>
      <c r="M8" s="27" t="s">
        <v>139</v>
      </c>
      <c r="N8" s="27">
        <v>0.6173726446820879</v>
      </c>
      <c r="O8" s="27">
        <v>1.1935938869725462</v>
      </c>
      <c r="P8" s="27">
        <v>1.4894540666780676</v>
      </c>
      <c r="Q8" s="27">
        <v>192.10000610351562</v>
      </c>
      <c r="R8" s="2">
        <f t="shared" si="3"/>
        <v>4.14355058067753</v>
      </c>
      <c r="S8" s="27">
        <v>15.616866111755371</v>
      </c>
      <c r="T8" s="27">
        <v>30.864131927490234</v>
      </c>
      <c r="U8" s="2">
        <f t="shared" si="4"/>
        <v>795.9760918383793</v>
      </c>
      <c r="V8" s="25">
        <f t="shared" si="5"/>
        <v>3000.000075385993</v>
      </c>
      <c r="W8" s="26" t="s">
        <v>47</v>
      </c>
      <c r="X8" s="29">
        <f t="shared" si="6"/>
        <v>3.772981445338424</v>
      </c>
      <c r="Y8" s="25">
        <f t="shared" si="7"/>
        <v>5928.9999316505855</v>
      </c>
      <c r="Z8" s="26" t="s">
        <v>56</v>
      </c>
      <c r="AA8" s="25">
        <f t="shared" si="8"/>
        <v>1268.0454168050137</v>
      </c>
      <c r="AB8" s="26" t="s">
        <v>3</v>
      </c>
      <c r="AC8" s="25">
        <f t="shared" si="9"/>
        <v>1696.7634807326524</v>
      </c>
      <c r="AD8" s="26" t="s">
        <v>3</v>
      </c>
    </row>
    <row r="9" spans="1:30" ht="12">
      <c r="A9" s="24" t="s">
        <v>53</v>
      </c>
      <c r="B9" s="11">
        <v>1.3996737199393223</v>
      </c>
      <c r="C9" s="10">
        <f t="shared" si="0"/>
        <v>0.2929585780288714</v>
      </c>
      <c r="D9" s="11">
        <f t="shared" si="1"/>
        <v>2.2985862123563074</v>
      </c>
      <c r="E9" s="12">
        <v>25.099999910896713</v>
      </c>
      <c r="F9" s="11">
        <v>1.963173025148857</v>
      </c>
      <c r="G9" s="13">
        <v>198.87775660068527</v>
      </c>
      <c r="H9" s="13">
        <f t="shared" si="2"/>
        <v>-173.77775668978856</v>
      </c>
      <c r="I9" s="15" t="s">
        <v>5</v>
      </c>
      <c r="J9" s="14" t="s">
        <v>1</v>
      </c>
      <c r="K9" s="2">
        <v>56</v>
      </c>
      <c r="L9" s="27" t="s">
        <v>117</v>
      </c>
      <c r="M9" s="27" t="s">
        <v>126</v>
      </c>
      <c r="N9" s="27">
        <v>-1.8186142853149951</v>
      </c>
      <c r="O9" s="27">
        <v>-2.4337698262905274</v>
      </c>
      <c r="P9" s="27">
        <v>-0.8295437842693206</v>
      </c>
      <c r="Q9" s="27">
        <v>271.5</v>
      </c>
      <c r="R9" s="2">
        <f t="shared" si="3"/>
        <v>0.01518398320410981</v>
      </c>
      <c r="S9" s="27">
        <v>0.003683241317048669</v>
      </c>
      <c r="T9" s="27">
        <v>0.14806629717350006</v>
      </c>
      <c r="U9" s="2">
        <f t="shared" si="4"/>
        <v>4.122451439915814</v>
      </c>
      <c r="V9" s="25">
        <f t="shared" si="5"/>
        <v>1.0000000175787136</v>
      </c>
      <c r="W9" s="26" t="s">
        <v>9</v>
      </c>
      <c r="X9" s="29">
        <f t="shared" si="6"/>
        <v>1.6042260496555452</v>
      </c>
      <c r="Y9" s="25">
        <f t="shared" si="7"/>
        <v>40.19999968260527</v>
      </c>
      <c r="Z9" s="28" t="s">
        <v>5</v>
      </c>
      <c r="AA9" s="25">
        <f t="shared" si="8"/>
        <v>178.99374887944793</v>
      </c>
      <c r="AB9" s="26" t="s">
        <v>1</v>
      </c>
      <c r="AC9" s="25">
        <f t="shared" si="9"/>
        <v>259.18539816134876</v>
      </c>
      <c r="AD9" s="26" t="s">
        <v>1</v>
      </c>
    </row>
    <row r="10" spans="1:30" ht="12">
      <c r="A10" s="24" t="s">
        <v>37</v>
      </c>
      <c r="B10" s="11">
        <v>3.534787348526219</v>
      </c>
      <c r="C10" s="11">
        <f t="shared" si="0"/>
        <v>3.2672222268501123</v>
      </c>
      <c r="D10" s="11">
        <f t="shared" si="1"/>
        <v>3.3603983349854905</v>
      </c>
      <c r="E10" s="13">
        <v>3425.999920298753</v>
      </c>
      <c r="F10" s="13">
        <v>1850.2151249040835</v>
      </c>
      <c r="G10" s="13">
        <v>2292.969800934156</v>
      </c>
      <c r="H10" s="13">
        <f t="shared" si="2"/>
        <v>1133.0301193645969</v>
      </c>
      <c r="I10" s="14" t="s">
        <v>47</v>
      </c>
      <c r="J10" s="14" t="s">
        <v>47</v>
      </c>
      <c r="K10" s="2">
        <v>70</v>
      </c>
      <c r="L10" s="27" t="s">
        <v>117</v>
      </c>
      <c r="M10" s="27" t="s">
        <v>31</v>
      </c>
      <c r="N10" s="27">
        <v>1.908189794340656</v>
      </c>
      <c r="O10" s="27">
        <v>1.7101214277265016</v>
      </c>
      <c r="P10" s="27">
        <v>1.8407448241991036</v>
      </c>
      <c r="Q10" s="27">
        <v>58.439998626708984</v>
      </c>
      <c r="R10" s="2">
        <f t="shared" si="3"/>
        <v>80.94495656158159</v>
      </c>
      <c r="S10" s="27">
        <v>51.300479888916016</v>
      </c>
      <c r="T10" s="27">
        <v>69.30184936523438</v>
      </c>
      <c r="U10" s="2">
        <f t="shared" si="4"/>
        <v>4730.423150297846</v>
      </c>
      <c r="V10" s="25">
        <f t="shared" si="5"/>
        <v>2997.999974257764</v>
      </c>
      <c r="W10" s="26" t="s">
        <v>47</v>
      </c>
      <c r="X10" s="29">
        <f t="shared" si="6"/>
        <v>3.6074550212558063</v>
      </c>
      <c r="Y10" s="25">
        <f t="shared" si="7"/>
        <v>4049.99998173269</v>
      </c>
      <c r="Z10" s="26" t="s">
        <v>47</v>
      </c>
      <c r="AA10" s="25">
        <f t="shared" si="8"/>
        <v>2460.7233866617667</v>
      </c>
      <c r="AB10" s="25" t="s">
        <v>47</v>
      </c>
      <c r="AC10" s="25">
        <f t="shared" si="9"/>
        <v>3205.82120277812</v>
      </c>
      <c r="AD10" s="25" t="s">
        <v>47</v>
      </c>
    </row>
    <row r="11" spans="1:30" ht="12">
      <c r="A11" s="24" t="s">
        <v>122</v>
      </c>
      <c r="B11" s="11">
        <v>1.0835025994656466</v>
      </c>
      <c r="C11" s="11">
        <f t="shared" si="0"/>
        <v>1.8903333273420004</v>
      </c>
      <c r="D11" s="11">
        <f t="shared" si="1"/>
        <v>2.8688489978610945</v>
      </c>
      <c r="E11" s="12">
        <v>12.119999431677797</v>
      </c>
      <c r="F11" s="12">
        <v>77.68431262934682</v>
      </c>
      <c r="G11" s="13">
        <v>739.3481625004351</v>
      </c>
      <c r="H11" s="13">
        <f t="shared" si="2"/>
        <v>-727.2281630687573</v>
      </c>
      <c r="I11" s="15" t="s">
        <v>5</v>
      </c>
      <c r="J11" s="14" t="s">
        <v>3</v>
      </c>
      <c r="K11" s="2">
        <v>53</v>
      </c>
      <c r="L11" s="27" t="s">
        <v>117</v>
      </c>
      <c r="M11" s="27" t="s">
        <v>123</v>
      </c>
      <c r="N11" s="27">
        <v>-1.9441293486507127</v>
      </c>
      <c r="O11" s="27">
        <v>-1.2407213428475112</v>
      </c>
      <c r="P11" s="27">
        <v>-1.3051793365803734</v>
      </c>
      <c r="Q11" s="27">
        <v>504.79998779296875</v>
      </c>
      <c r="R11" s="2">
        <f t="shared" si="3"/>
        <v>0.011372885096027902</v>
      </c>
      <c r="S11" s="27">
        <v>0.05744849517941475</v>
      </c>
      <c r="T11" s="27">
        <v>0.049524564296007156</v>
      </c>
      <c r="U11" s="2">
        <f t="shared" si="4"/>
        <v>5.741032257645721</v>
      </c>
      <c r="V11" s="25">
        <f t="shared" si="5"/>
        <v>28.99999966529299</v>
      </c>
      <c r="W11" s="28" t="s">
        <v>5</v>
      </c>
      <c r="X11" s="29">
        <f t="shared" si="6"/>
        <v>1.3979399991536317</v>
      </c>
      <c r="Y11" s="25">
        <f t="shared" si="7"/>
        <v>24.99999945207651</v>
      </c>
      <c r="Z11" s="28" t="s">
        <v>5</v>
      </c>
      <c r="AA11" s="25">
        <f t="shared" si="8"/>
        <v>202.46235081831819</v>
      </c>
      <c r="AB11" s="26" t="s">
        <v>1</v>
      </c>
      <c r="AC11" s="25">
        <f t="shared" si="9"/>
        <v>291.7154461752678</v>
      </c>
      <c r="AD11" s="26" t="s">
        <v>1</v>
      </c>
    </row>
    <row r="12" spans="1:30" ht="12">
      <c r="A12" s="24" t="s">
        <v>60</v>
      </c>
      <c r="B12" s="11">
        <v>2.1309766938581056</v>
      </c>
      <c r="C12" s="10">
        <f t="shared" si="0"/>
        <v>-0.28588007822355566</v>
      </c>
      <c r="D12" s="11">
        <f t="shared" si="1"/>
        <v>2.091940812074191</v>
      </c>
      <c r="E12" s="13">
        <v>135.20000070122114</v>
      </c>
      <c r="F12" s="10">
        <v>0.5177497785091408</v>
      </c>
      <c r="G12" s="12">
        <v>123.57790035348043</v>
      </c>
      <c r="H12" s="12">
        <f t="shared" si="2"/>
        <v>11.622100347740712</v>
      </c>
      <c r="I12" s="14" t="s">
        <v>1</v>
      </c>
      <c r="J12" s="14" t="s">
        <v>1</v>
      </c>
      <c r="K12" s="2">
        <v>40</v>
      </c>
      <c r="L12" s="27" t="s">
        <v>117</v>
      </c>
      <c r="M12" s="27" t="s">
        <v>10</v>
      </c>
      <c r="N12" s="27">
        <v>-1.7879167746208533</v>
      </c>
      <c r="O12" s="27">
        <v>-0.46786236156671235</v>
      </c>
      <c r="P12" s="27">
        <v>-0.056558369221840155</v>
      </c>
      <c r="Q12" s="27">
        <v>375.8999938964844</v>
      </c>
      <c r="R12" s="2">
        <f t="shared" si="3"/>
        <v>0.016296082902878734</v>
      </c>
      <c r="S12" s="27">
        <v>0.3405160903930664</v>
      </c>
      <c r="T12" s="27">
        <v>0.8778930902481079</v>
      </c>
      <c r="U12" s="2">
        <f t="shared" si="4"/>
        <v>6.125697463728719</v>
      </c>
      <c r="V12" s="25">
        <f t="shared" si="5"/>
        <v>127.99999630040838</v>
      </c>
      <c r="W12" s="26" t="s">
        <v>1</v>
      </c>
      <c r="X12" s="29">
        <f t="shared" si="6"/>
        <v>2.518513949440301</v>
      </c>
      <c r="Y12" s="25">
        <f t="shared" si="7"/>
        <v>330.00000726602957</v>
      </c>
      <c r="Z12" s="26" t="s">
        <v>3</v>
      </c>
      <c r="AA12" s="25">
        <f t="shared" si="8"/>
        <v>207.4062610133607</v>
      </c>
      <c r="AB12" s="26" t="s">
        <v>1</v>
      </c>
      <c r="AC12" s="25">
        <f t="shared" si="9"/>
        <v>298.5482495882565</v>
      </c>
      <c r="AD12" s="26" t="s">
        <v>1</v>
      </c>
    </row>
    <row r="13" spans="1:30" ht="12">
      <c r="A13" s="24" t="s">
        <v>46</v>
      </c>
      <c r="B13" s="11">
        <v>3.5428254224828084</v>
      </c>
      <c r="C13" s="11">
        <f aca="true" t="shared" si="10" ref="C13:C30">LOG(F13)</f>
        <v>2.1079038608290657</v>
      </c>
      <c r="D13" s="11">
        <f aca="true" t="shared" si="11" ref="D13:D30">LOG(G13)</f>
        <v>2.9465216783159764</v>
      </c>
      <c r="E13" s="13">
        <v>3489.999964027782</v>
      </c>
      <c r="F13" s="13">
        <v>128.2046746319576</v>
      </c>
      <c r="G13" s="13">
        <v>884.1413010440594</v>
      </c>
      <c r="H13" s="13">
        <f aca="true" t="shared" si="12" ref="H13:H30">E13-G13</f>
        <v>2605.8586629837228</v>
      </c>
      <c r="I13" s="14" t="s">
        <v>47</v>
      </c>
      <c r="J13" s="14" t="s">
        <v>3</v>
      </c>
      <c r="K13" s="2">
        <v>67</v>
      </c>
      <c r="L13" s="27" t="s">
        <v>117</v>
      </c>
      <c r="M13" s="27" t="s">
        <v>48</v>
      </c>
      <c r="N13" s="27">
        <v>-0.35979705653399857</v>
      </c>
      <c r="O13" s="27">
        <v>0.91812710300977</v>
      </c>
      <c r="P13" s="27">
        <v>1.07477868628044</v>
      </c>
      <c r="Q13" s="27">
        <v>236.3000030517578</v>
      </c>
      <c r="R13" s="2">
        <f aca="true" t="shared" si="13" ref="R13:R21">10^N13</f>
        <v>0.43671986139833263</v>
      </c>
      <c r="S13" s="27">
        <v>8.281845092773438</v>
      </c>
      <c r="T13" s="27">
        <v>11.87896728515625</v>
      </c>
      <c r="U13" s="2">
        <f aca="true" t="shared" si="14" ref="U13:U21">R13*Q13</f>
        <v>103.19690458118924</v>
      </c>
      <c r="V13" s="25">
        <f aca="true" t="shared" si="15" ref="V13:V21">S13*Q13</f>
        <v>1957.0000206965487</v>
      </c>
      <c r="W13" s="26" t="s">
        <v>3</v>
      </c>
      <c r="X13" s="29">
        <f aca="true" t="shared" si="16" ref="X13:X49">LOG(Y13)</f>
        <v>3.448242413521618</v>
      </c>
      <c r="Y13" s="25">
        <f aca="true" t="shared" si="17" ref="Y13:Y21">T13*Q13</f>
        <v>2807.000005734153</v>
      </c>
      <c r="Z13" s="26" t="s">
        <v>47</v>
      </c>
      <c r="AA13" s="25">
        <f aca="true" t="shared" si="18" ref="AA13:AA21">10^(0.372*LOG(U13)+2.024)</f>
        <v>593.0400196490674</v>
      </c>
      <c r="AB13" s="26" t="s">
        <v>3</v>
      </c>
      <c r="AC13" s="25">
        <f aca="true" t="shared" si="19" ref="AC13:AC21">10^(0.357*LOG(U13)+2.194)</f>
        <v>818.2367878529722</v>
      </c>
      <c r="AD13" s="26" t="s">
        <v>3</v>
      </c>
    </row>
    <row r="14" spans="1:30" ht="12">
      <c r="A14" s="24" t="s">
        <v>156</v>
      </c>
      <c r="B14" s="11">
        <v>3.772981445338424</v>
      </c>
      <c r="C14" s="11">
        <f t="shared" si="10"/>
        <v>2.9009000233424445</v>
      </c>
      <c r="D14" s="11">
        <f t="shared" si="11"/>
        <v>3.2296213083332526</v>
      </c>
      <c r="E14" s="13">
        <v>5928.9999316505855</v>
      </c>
      <c r="F14" s="13">
        <v>795.9760918383793</v>
      </c>
      <c r="G14" s="13">
        <v>1696.7634807326524</v>
      </c>
      <c r="H14" s="13">
        <f t="shared" si="12"/>
        <v>4232.236450917933</v>
      </c>
      <c r="I14" s="14" t="s">
        <v>56</v>
      </c>
      <c r="J14" s="14" t="s">
        <v>3</v>
      </c>
      <c r="K14" s="2">
        <v>3</v>
      </c>
      <c r="L14" s="27" t="s">
        <v>117</v>
      </c>
      <c r="M14" s="27" t="s">
        <v>140</v>
      </c>
      <c r="N14" s="27">
        <v>-0.7480132055288694</v>
      </c>
      <c r="O14" s="27">
        <v>1.6346021621484739</v>
      </c>
      <c r="P14" s="27">
        <v>1.5044862729197928</v>
      </c>
      <c r="Q14" s="27">
        <v>278.29998779296875</v>
      </c>
      <c r="R14" s="2">
        <f t="shared" si="13"/>
        <v>0.17864332542111963</v>
      </c>
      <c r="S14" s="27">
        <v>43.112396240234375</v>
      </c>
      <c r="T14" s="27">
        <v>31.951133728027344</v>
      </c>
      <c r="U14" s="2">
        <f t="shared" si="14"/>
        <v>49.716435283992936</v>
      </c>
      <c r="V14" s="25">
        <f t="shared" si="15"/>
        <v>11998.179347382858</v>
      </c>
      <c r="W14" s="26" t="s">
        <v>56</v>
      </c>
      <c r="X14" s="29">
        <f t="shared" si="16"/>
        <v>3.9489994602044414</v>
      </c>
      <c r="Y14" s="25">
        <f t="shared" si="17"/>
        <v>8892.000126481522</v>
      </c>
      <c r="Z14" s="26" t="s">
        <v>56</v>
      </c>
      <c r="AA14" s="25">
        <f t="shared" si="18"/>
        <v>451.9579116196759</v>
      </c>
      <c r="AB14" s="26" t="s">
        <v>3</v>
      </c>
      <c r="AC14" s="25">
        <f t="shared" si="19"/>
        <v>630.4497741583026</v>
      </c>
      <c r="AD14" s="26" t="s">
        <v>3</v>
      </c>
    </row>
    <row r="15" spans="1:30" ht="12" customHeight="1">
      <c r="A15" s="24" t="s">
        <v>69</v>
      </c>
      <c r="B15" s="11">
        <v>2.676693598736581</v>
      </c>
      <c r="C15" s="11">
        <f t="shared" si="10"/>
        <v>1.6245199957750625</v>
      </c>
      <c r="D15" s="11">
        <f t="shared" si="11"/>
        <v>2.7739536384916974</v>
      </c>
      <c r="E15" s="13">
        <v>474.99998809117824</v>
      </c>
      <c r="F15" s="12">
        <v>42.123068059946576</v>
      </c>
      <c r="G15" s="13">
        <v>594.2287205305291</v>
      </c>
      <c r="H15" s="13">
        <f t="shared" si="12"/>
        <v>-119.22873243935089</v>
      </c>
      <c r="I15" s="14" t="s">
        <v>3</v>
      </c>
      <c r="J15" s="14" t="s">
        <v>3</v>
      </c>
      <c r="K15" s="2">
        <v>13</v>
      </c>
      <c r="L15" s="27" t="s">
        <v>117</v>
      </c>
      <c r="M15" s="27" t="s">
        <v>15</v>
      </c>
      <c r="N15" s="27">
        <v>0.26908257760287463</v>
      </c>
      <c r="O15" s="27">
        <v>0.6324569986896369</v>
      </c>
      <c r="P15" s="27">
        <v>0.47997337287315883</v>
      </c>
      <c r="Q15" s="27">
        <v>41.9900016784668</v>
      </c>
      <c r="R15" s="2">
        <f t="shared" si="13"/>
        <v>1.8581577352528718</v>
      </c>
      <c r="S15" s="27">
        <v>4.289997100830078</v>
      </c>
      <c r="T15" s="27">
        <v>3.0197665691375732</v>
      </c>
      <c r="U15" s="2">
        <f t="shared" si="14"/>
        <v>78.02404642212414</v>
      </c>
      <c r="V15" s="25">
        <f t="shared" si="15"/>
        <v>180.13698546447267</v>
      </c>
      <c r="W15" s="26" t="s">
        <v>1</v>
      </c>
      <c r="X15" s="29">
        <f t="shared" si="16"/>
        <v>2.103119264871157</v>
      </c>
      <c r="Y15" s="25">
        <f t="shared" si="17"/>
        <v>126.80000330666462</v>
      </c>
      <c r="Z15" s="26" t="s">
        <v>1</v>
      </c>
      <c r="AA15" s="25">
        <f t="shared" si="18"/>
        <v>534.4523496027737</v>
      </c>
      <c r="AB15" s="26" t="s">
        <v>3</v>
      </c>
      <c r="AC15" s="25">
        <f t="shared" si="19"/>
        <v>740.5008538801084</v>
      </c>
      <c r="AD15" s="26" t="s">
        <v>3</v>
      </c>
    </row>
    <row r="16" spans="1:30" ht="12">
      <c r="A16" s="24" t="s">
        <v>118</v>
      </c>
      <c r="B16" s="10">
        <v>0.3010299964570348</v>
      </c>
      <c r="C16" s="10">
        <f t="shared" si="10"/>
        <v>-0.7273000009223127</v>
      </c>
      <c r="D16" s="11">
        <f t="shared" si="11"/>
        <v>1.9343538996707346</v>
      </c>
      <c r="E16" s="11">
        <v>2.000000003652147</v>
      </c>
      <c r="F16" s="10">
        <v>0.18736997510104747</v>
      </c>
      <c r="G16" s="12">
        <v>85.9713803256607</v>
      </c>
      <c r="H16" s="12">
        <f t="shared" si="12"/>
        <v>-83.97138032200856</v>
      </c>
      <c r="I16" s="14" t="s">
        <v>119</v>
      </c>
      <c r="J16" s="14" t="s">
        <v>1</v>
      </c>
      <c r="K16" s="2">
        <v>60</v>
      </c>
      <c r="L16" s="27" t="s">
        <v>117</v>
      </c>
      <c r="M16" s="27" t="s">
        <v>2</v>
      </c>
      <c r="N16" s="27">
        <v>-0.813588861999292</v>
      </c>
      <c r="O16" s="27">
        <v>-2.0722039506706875</v>
      </c>
      <c r="P16" s="27">
        <v>-1.7992026403968335</v>
      </c>
      <c r="Q16" s="27">
        <v>188.94000244140625</v>
      </c>
      <c r="R16" s="2">
        <f t="shared" si="13"/>
        <v>0.15360704622415544</v>
      </c>
      <c r="S16" s="27">
        <v>0.008468296378850937</v>
      </c>
      <c r="T16" s="27">
        <v>0.01587805710732937</v>
      </c>
      <c r="U16" s="2">
        <f t="shared" si="14"/>
        <v>29.022515688609133</v>
      </c>
      <c r="V16" s="25">
        <f t="shared" si="15"/>
        <v>1.5999999384946477</v>
      </c>
      <c r="W16" s="26" t="s">
        <v>119</v>
      </c>
      <c r="X16" s="29">
        <f t="shared" si="16"/>
        <v>0.4771212762351315</v>
      </c>
      <c r="Y16" s="25">
        <f t="shared" si="17"/>
        <v>3.0000001486235988</v>
      </c>
      <c r="Z16" s="26" t="s">
        <v>119</v>
      </c>
      <c r="AA16" s="25">
        <f t="shared" si="18"/>
        <v>369.9452371008326</v>
      </c>
      <c r="AB16" s="26" t="s">
        <v>3</v>
      </c>
      <c r="AC16" s="25">
        <f t="shared" si="19"/>
        <v>520.2312236874373</v>
      </c>
      <c r="AD16" s="26" t="s">
        <v>3</v>
      </c>
    </row>
    <row r="17" spans="1:30" ht="12">
      <c r="A17" s="24" t="s">
        <v>155</v>
      </c>
      <c r="B17" s="11">
        <v>3.9489994602044414</v>
      </c>
      <c r="C17" s="11">
        <f t="shared" si="10"/>
        <v>1.696499981755779</v>
      </c>
      <c r="D17" s="11">
        <f t="shared" si="11"/>
        <v>2.7996504934868134</v>
      </c>
      <c r="E17" s="13">
        <v>8892.000126481522</v>
      </c>
      <c r="F17" s="12">
        <v>49.716435283992936</v>
      </c>
      <c r="G17" s="13">
        <v>630.4497741583026</v>
      </c>
      <c r="H17" s="13">
        <f t="shared" si="12"/>
        <v>8261.55035232322</v>
      </c>
      <c r="I17" s="14" t="s">
        <v>56</v>
      </c>
      <c r="J17" s="14" t="s">
        <v>3</v>
      </c>
      <c r="K17" s="2">
        <v>45</v>
      </c>
      <c r="L17" s="27" t="s">
        <v>117</v>
      </c>
      <c r="M17" s="27" t="s">
        <v>25</v>
      </c>
      <c r="N17" s="27">
        <v>0.7418590587996989</v>
      </c>
      <c r="O17" s="27">
        <v>1.4856310889307616</v>
      </c>
      <c r="P17" s="27">
        <v>1.281875828251828</v>
      </c>
      <c r="Q17" s="27">
        <v>163.39999389648438</v>
      </c>
      <c r="R17" s="2">
        <f t="shared" si="13"/>
        <v>5.518983031515184</v>
      </c>
      <c r="S17" s="27">
        <v>30.59363555908203</v>
      </c>
      <c r="T17" s="27">
        <v>32</v>
      </c>
      <c r="U17" s="2">
        <f t="shared" si="14"/>
        <v>901.8017936643819</v>
      </c>
      <c r="V17" s="25">
        <f t="shared" si="15"/>
        <v>4998.999863625271</v>
      </c>
      <c r="W17" s="26" t="s">
        <v>47</v>
      </c>
      <c r="X17" s="29">
        <f t="shared" si="16"/>
        <v>3.7184020142940066</v>
      </c>
      <c r="Y17" s="25">
        <f t="shared" si="17"/>
        <v>5228.7998046875</v>
      </c>
      <c r="Z17" s="26" t="s">
        <v>56</v>
      </c>
      <c r="AA17" s="25">
        <f t="shared" si="18"/>
        <v>1328.315765592467</v>
      </c>
      <c r="AB17" s="26" t="s">
        <v>3</v>
      </c>
      <c r="AC17" s="25">
        <f t="shared" si="19"/>
        <v>1774.085967786208</v>
      </c>
      <c r="AD17" s="26" t="s">
        <v>3</v>
      </c>
    </row>
    <row r="18" spans="1:30" ht="12">
      <c r="A18" s="24" t="s">
        <v>38</v>
      </c>
      <c r="B18" s="11">
        <v>3.9689963203633156</v>
      </c>
      <c r="C18" s="11">
        <f t="shared" si="10"/>
        <v>2.0305555385820306</v>
      </c>
      <c r="D18" s="11">
        <f t="shared" si="11"/>
        <v>2.9189083272737855</v>
      </c>
      <c r="E18" s="13">
        <v>9310.99986525363</v>
      </c>
      <c r="F18" s="13">
        <v>107.2890842823442</v>
      </c>
      <c r="G18" s="13">
        <v>829.6756175715609</v>
      </c>
      <c r="H18" s="13">
        <f t="shared" si="12"/>
        <v>8481.32424768207</v>
      </c>
      <c r="I18" s="14" t="s">
        <v>56</v>
      </c>
      <c r="J18" s="14" t="s">
        <v>3</v>
      </c>
      <c r="K18" s="2">
        <v>17</v>
      </c>
      <c r="L18" s="27" t="s">
        <v>117</v>
      </c>
      <c r="M18" s="27" t="s">
        <v>29</v>
      </c>
      <c r="N18" s="27">
        <v>0.8316648449353433</v>
      </c>
      <c r="O18" s="27">
        <v>1.6074666404262081</v>
      </c>
      <c r="P18" s="27">
        <v>1.6428498211793288</v>
      </c>
      <c r="Q18" s="27">
        <v>106.16999816894531</v>
      </c>
      <c r="R18" s="2">
        <f t="shared" si="13"/>
        <v>6.786796777144083</v>
      </c>
      <c r="S18" s="27">
        <v>40.50108337402344</v>
      </c>
      <c r="T18" s="27">
        <v>43.93896484375</v>
      </c>
      <c r="U18" s="2">
        <f t="shared" si="14"/>
        <v>720.5542014023913</v>
      </c>
      <c r="V18" s="25">
        <f t="shared" si="15"/>
        <v>4299.99994766037</v>
      </c>
      <c r="W18" s="26" t="s">
        <v>47</v>
      </c>
      <c r="X18" s="29">
        <f t="shared" si="16"/>
        <v>3.6688516310464716</v>
      </c>
      <c r="Y18" s="25">
        <f t="shared" si="17"/>
        <v>4664.99981700629</v>
      </c>
      <c r="Z18" s="26" t="s">
        <v>47</v>
      </c>
      <c r="AA18" s="25">
        <f t="shared" si="18"/>
        <v>1221.9459479849543</v>
      </c>
      <c r="AB18" s="26" t="s">
        <v>3</v>
      </c>
      <c r="AC18" s="25">
        <f t="shared" si="19"/>
        <v>1637.521443257295</v>
      </c>
      <c r="AD18" s="26" t="s">
        <v>3</v>
      </c>
    </row>
    <row r="19" spans="1:30" ht="12">
      <c r="A19" s="24" t="s">
        <v>121</v>
      </c>
      <c r="B19" s="11">
        <v>1.4513257937261974</v>
      </c>
      <c r="C19" s="11">
        <f t="shared" si="10"/>
        <v>2.6680000104961588</v>
      </c>
      <c r="D19" s="11">
        <f t="shared" si="11"/>
        <v>3.146476003747129</v>
      </c>
      <c r="E19" s="12">
        <v>28.269999038995138</v>
      </c>
      <c r="F19" s="13">
        <v>465.586104775383</v>
      </c>
      <c r="G19" s="13">
        <v>1401.1221660178846</v>
      </c>
      <c r="H19" s="13">
        <f t="shared" si="12"/>
        <v>-1372.8521669788895</v>
      </c>
      <c r="I19" s="15" t="s">
        <v>5</v>
      </c>
      <c r="J19" s="14" t="s">
        <v>3</v>
      </c>
      <c r="K19" s="2">
        <v>64</v>
      </c>
      <c r="L19" s="27" t="s">
        <v>117</v>
      </c>
      <c r="M19" s="27" t="s">
        <v>122</v>
      </c>
      <c r="N19" s="27">
        <v>-0.501148712578351</v>
      </c>
      <c r="O19" s="27">
        <v>-2.090452020891392</v>
      </c>
      <c r="P19" s="27">
        <v>-1.307979440454705</v>
      </c>
      <c r="Q19" s="27">
        <v>246.30999755859375</v>
      </c>
      <c r="R19" s="2">
        <f t="shared" si="13"/>
        <v>0.315392446101855</v>
      </c>
      <c r="S19" s="27">
        <v>0.008119849488139153</v>
      </c>
      <c r="T19" s="27">
        <v>0.04920628294348717</v>
      </c>
      <c r="U19" s="2">
        <f t="shared" si="14"/>
        <v>77.68431262934682</v>
      </c>
      <c r="V19" s="25">
        <f t="shared" si="15"/>
        <v>2.0000001075997034</v>
      </c>
      <c r="W19" s="26" t="s">
        <v>119</v>
      </c>
      <c r="X19" s="29">
        <f t="shared" si="16"/>
        <v>1.0835025994656466</v>
      </c>
      <c r="Y19" s="25">
        <f t="shared" si="17"/>
        <v>12.119999431677797</v>
      </c>
      <c r="Z19" s="28" t="s">
        <v>5</v>
      </c>
      <c r="AA19" s="25">
        <f t="shared" si="18"/>
        <v>533.5854735889242</v>
      </c>
      <c r="AB19" s="26" t="s">
        <v>3</v>
      </c>
      <c r="AC19" s="25">
        <f t="shared" si="19"/>
        <v>739.3481625004351</v>
      </c>
      <c r="AD19" s="26" t="s">
        <v>3</v>
      </c>
    </row>
    <row r="20" spans="1:30" ht="12">
      <c r="A20" s="24" t="s">
        <v>32</v>
      </c>
      <c r="B20" s="11">
        <v>3.7246854012821373</v>
      </c>
      <c r="C20" s="11">
        <f t="shared" si="10"/>
        <v>3.717999981986744</v>
      </c>
      <c r="D20" s="11">
        <f t="shared" si="11"/>
        <v>3.5213259935692687</v>
      </c>
      <c r="E20" s="13">
        <v>5305.000159344752</v>
      </c>
      <c r="F20" s="13">
        <v>5223.961673316653</v>
      </c>
      <c r="G20" s="13">
        <v>3321.4368032834705</v>
      </c>
      <c r="H20" s="13">
        <f t="shared" si="12"/>
        <v>1983.5633560612819</v>
      </c>
      <c r="I20" s="14" t="s">
        <v>56</v>
      </c>
      <c r="J20" s="14" t="s">
        <v>47</v>
      </c>
      <c r="K20" s="2">
        <v>44</v>
      </c>
      <c r="L20" s="27" t="s">
        <v>117</v>
      </c>
      <c r="M20" s="27" t="s">
        <v>33</v>
      </c>
      <c r="N20" s="27">
        <v>1.779570373273606</v>
      </c>
      <c r="O20" s="27">
        <v>1.987689158171529</v>
      </c>
      <c r="P20" s="27">
        <v>1.929049031337969</v>
      </c>
      <c r="Q20" s="27">
        <v>60.11000061035156</v>
      </c>
      <c r="R20" s="2">
        <f t="shared" si="13"/>
        <v>60.196379748216565</v>
      </c>
      <c r="S20" s="27">
        <v>97.20512390136719</v>
      </c>
      <c r="T20" s="27">
        <v>84.9276351928711</v>
      </c>
      <c r="U20" s="2">
        <f t="shared" si="14"/>
        <v>3618.404423406252</v>
      </c>
      <c r="V20" s="25">
        <f t="shared" si="15"/>
        <v>5843.000057040481</v>
      </c>
      <c r="W20" s="26" t="s">
        <v>56</v>
      </c>
      <c r="X20" s="29">
        <f t="shared" si="16"/>
        <v>3.707995763716373</v>
      </c>
      <c r="Y20" s="25">
        <f t="shared" si="17"/>
        <v>5105.000203279196</v>
      </c>
      <c r="Z20" s="26" t="s">
        <v>56</v>
      </c>
      <c r="AA20" s="25">
        <f t="shared" si="18"/>
        <v>2227.2469008656735</v>
      </c>
      <c r="AB20" s="25" t="s">
        <v>47</v>
      </c>
      <c r="AC20" s="25">
        <f t="shared" si="19"/>
        <v>2913.3362098303223</v>
      </c>
      <c r="AD20" s="25" t="s">
        <v>47</v>
      </c>
    </row>
    <row r="21" spans="1:30" ht="12">
      <c r="A21" s="24" t="s">
        <v>62</v>
      </c>
      <c r="B21" s="11">
        <v>2.2041199772922173</v>
      </c>
      <c r="C21" s="10">
        <f t="shared" si="10"/>
        <v>0.9052444525664337</v>
      </c>
      <c r="D21" s="11">
        <f t="shared" si="11"/>
        <v>2.517172269566217</v>
      </c>
      <c r="E21" s="13">
        <v>159.99999802393722</v>
      </c>
      <c r="F21" s="11">
        <v>8.03978532525142</v>
      </c>
      <c r="G21" s="13">
        <v>328.98210079309433</v>
      </c>
      <c r="H21" s="13">
        <f t="shared" si="12"/>
        <v>-168.9821027691571</v>
      </c>
      <c r="I21" s="14" t="s">
        <v>1</v>
      </c>
      <c r="J21" s="14" t="s">
        <v>1</v>
      </c>
      <c r="K21" s="2">
        <v>62</v>
      </c>
      <c r="L21" s="27" t="s">
        <v>117</v>
      </c>
      <c r="M21" s="27" t="s">
        <v>133</v>
      </c>
      <c r="N21" s="27">
        <v>-2.5490425504163317</v>
      </c>
      <c r="O21" s="27">
        <v>-0.31867980034251164</v>
      </c>
      <c r="P21" s="27">
        <v>-0.1321857783346704</v>
      </c>
      <c r="Q21" s="27">
        <v>183.3000030517578</v>
      </c>
      <c r="R21" s="2">
        <f t="shared" si="13"/>
        <v>0.002824603218162225</v>
      </c>
      <c r="S21" s="27">
        <v>0.4800872802734375</v>
      </c>
      <c r="T21" s="27">
        <v>0.73758864402771</v>
      </c>
      <c r="U21" s="2">
        <f t="shared" si="14"/>
        <v>0.5177497785091408</v>
      </c>
      <c r="V21" s="25">
        <f t="shared" si="15"/>
        <v>87.9999999392312</v>
      </c>
      <c r="W21" s="26" t="s">
        <v>1</v>
      </c>
      <c r="X21" s="29">
        <f t="shared" si="16"/>
        <v>2.1309766938581056</v>
      </c>
      <c r="Y21" s="25">
        <f t="shared" si="17"/>
        <v>135.20000070122114</v>
      </c>
      <c r="Z21" s="26" t="s">
        <v>1</v>
      </c>
      <c r="AA21" s="25">
        <f t="shared" si="18"/>
        <v>82.72801634032909</v>
      </c>
      <c r="AB21" s="26" t="s">
        <v>1</v>
      </c>
      <c r="AC21" s="25">
        <f t="shared" si="19"/>
        <v>123.57790035348043</v>
      </c>
      <c r="AD21" s="26" t="s">
        <v>1</v>
      </c>
    </row>
    <row r="22" spans="1:30" ht="12">
      <c r="A22" s="24" t="s">
        <v>146</v>
      </c>
      <c r="B22" s="11">
        <v>4.053999850676779</v>
      </c>
      <c r="C22" s="11">
        <f t="shared" si="10"/>
        <v>3.8144444424226127</v>
      </c>
      <c r="D22" s="11">
        <f t="shared" si="11"/>
        <v>3.5557566659448727</v>
      </c>
      <c r="E22" s="13">
        <v>11323.999738830607</v>
      </c>
      <c r="F22" s="13">
        <v>6522.955900626091</v>
      </c>
      <c r="G22" s="13">
        <v>3595.4782500820575</v>
      </c>
      <c r="H22" s="13">
        <f t="shared" si="12"/>
        <v>7728.52148874855</v>
      </c>
      <c r="I22" s="14" t="s">
        <v>56</v>
      </c>
      <c r="J22" s="14" t="s">
        <v>47</v>
      </c>
      <c r="K22" s="2">
        <v>71</v>
      </c>
      <c r="L22" s="27"/>
      <c r="M22" s="30" t="s">
        <v>147</v>
      </c>
      <c r="N22" s="27"/>
      <c r="O22" s="27"/>
      <c r="P22" s="27"/>
      <c r="Q22" s="27"/>
      <c r="S22" s="27"/>
      <c r="T22" s="27"/>
      <c r="V22" s="25">
        <v>13012</v>
      </c>
      <c r="W22" s="26" t="s">
        <v>56</v>
      </c>
      <c r="X22" s="29">
        <f t="shared" si="16"/>
        <v>3.9400181550076634</v>
      </c>
      <c r="Y22" s="2">
        <v>8710</v>
      </c>
      <c r="Z22" s="26" t="s">
        <v>56</v>
      </c>
      <c r="AA22" s="25"/>
      <c r="AB22" s="25"/>
      <c r="AC22" s="25"/>
      <c r="AD22" s="25"/>
    </row>
    <row r="23" spans="1:30" ht="12">
      <c r="A23" s="24" t="s">
        <v>152</v>
      </c>
      <c r="B23" s="11">
        <v>3.8549736803172627</v>
      </c>
      <c r="C23" s="11">
        <f t="shared" si="10"/>
        <v>4.3859146588645945</v>
      </c>
      <c r="D23" s="11">
        <f t="shared" si="11"/>
        <v>3.75977153321466</v>
      </c>
      <c r="E23" s="13">
        <v>7161.000108675216</v>
      </c>
      <c r="F23" s="13">
        <v>24317.261152306928</v>
      </c>
      <c r="G23" s="13">
        <v>5751.37298589408</v>
      </c>
      <c r="H23" s="13">
        <f t="shared" si="12"/>
        <v>1409.6271227811367</v>
      </c>
      <c r="I23" s="14" t="s">
        <v>56</v>
      </c>
      <c r="J23" s="14" t="s">
        <v>36</v>
      </c>
      <c r="K23" s="2">
        <v>49</v>
      </c>
      <c r="L23" s="27" t="s">
        <v>117</v>
      </c>
      <c r="M23" s="27" t="s">
        <v>144</v>
      </c>
      <c r="N23" s="27">
        <v>1.170593634438723</v>
      </c>
      <c r="O23" s="27">
        <v>2.078071329671402</v>
      </c>
      <c r="P23" s="27">
        <v>2.1421930141839223</v>
      </c>
      <c r="Q23" s="27">
        <v>74.44000244140625</v>
      </c>
      <c r="R23" s="2">
        <f aca="true" t="shared" si="20" ref="R23:R30">10^N23</f>
        <v>14.811315546791489</v>
      </c>
      <c r="S23" s="27">
        <v>119.69371032714844</v>
      </c>
      <c r="T23" s="27">
        <v>138.7372283935547</v>
      </c>
      <c r="U23" s="2">
        <f aca="true" t="shared" si="21" ref="U23:U30">R23*Q23</f>
        <v>1102.5543654635967</v>
      </c>
      <c r="V23" s="25">
        <f aca="true" t="shared" si="22" ref="V23:V29">S23*Q23</f>
        <v>8910.000088973902</v>
      </c>
      <c r="W23" s="26" t="s">
        <v>56</v>
      </c>
      <c r="X23" s="29">
        <f t="shared" si="16"/>
        <v>4.013999392886194</v>
      </c>
      <c r="Y23" s="25">
        <f aca="true" t="shared" si="23" ref="Y23:Y30">T23*Q23</f>
        <v>10327.599620330147</v>
      </c>
      <c r="Z23" s="26" t="s">
        <v>56</v>
      </c>
      <c r="AA23" s="25">
        <f aca="true" t="shared" si="24" ref="AA23:AA30">10^(0.372*LOG(U23)+2.024)</f>
        <v>1431.438866054543</v>
      </c>
      <c r="AB23" s="26" t="s">
        <v>3</v>
      </c>
      <c r="AC23" s="25">
        <f aca="true" t="shared" si="25" ref="AC23:AC30">10^(0.357*LOG(U23)+2.194)</f>
        <v>1906.0610411024775</v>
      </c>
      <c r="AD23" s="26" t="s">
        <v>3</v>
      </c>
    </row>
    <row r="24" spans="1:30" ht="12">
      <c r="A24" s="24" t="s">
        <v>158</v>
      </c>
      <c r="B24" s="11">
        <v>3.781000977589895</v>
      </c>
      <c r="C24" s="11">
        <f t="shared" si="10"/>
        <v>3.8926666714624414</v>
      </c>
      <c r="D24" s="11">
        <f t="shared" si="11"/>
        <v>3.583682001712092</v>
      </c>
      <c r="E24" s="13">
        <v>6039.499888565624</v>
      </c>
      <c r="F24" s="13">
        <v>7810.281218720977</v>
      </c>
      <c r="G24" s="13">
        <v>3834.2639093132393</v>
      </c>
      <c r="H24" s="13">
        <f t="shared" si="12"/>
        <v>2205.235979252385</v>
      </c>
      <c r="I24" s="14" t="s">
        <v>56</v>
      </c>
      <c r="J24" s="14" t="s">
        <v>47</v>
      </c>
      <c r="K24" s="2">
        <v>23</v>
      </c>
      <c r="L24" s="27" t="s">
        <v>117</v>
      </c>
      <c r="M24" s="27" t="s">
        <v>138</v>
      </c>
      <c r="N24" s="27">
        <v>1.03691369513755</v>
      </c>
      <c r="O24" s="27">
        <v>1.70427045073932</v>
      </c>
      <c r="P24" s="27">
        <v>1.3500655874905503</v>
      </c>
      <c r="Q24" s="27">
        <v>153.10000610351562</v>
      </c>
      <c r="R24" s="2">
        <f t="shared" si="20"/>
        <v>10.887137179743018</v>
      </c>
      <c r="S24" s="27">
        <v>50.613975524902344</v>
      </c>
      <c r="T24" s="27">
        <v>22.390592575073242</v>
      </c>
      <c r="U24" s="2">
        <f t="shared" si="21"/>
        <v>1666.820768668468</v>
      </c>
      <c r="V24" s="25">
        <f t="shared" si="22"/>
        <v>7748.999961785739</v>
      </c>
      <c r="W24" s="26" t="s">
        <v>56</v>
      </c>
      <c r="X24" s="29">
        <f t="shared" si="16"/>
        <v>3.535040795502483</v>
      </c>
      <c r="Y24" s="25">
        <f t="shared" si="23"/>
        <v>3427.999859905045</v>
      </c>
      <c r="Z24" s="26" t="s">
        <v>47</v>
      </c>
      <c r="AA24" s="25">
        <f t="shared" si="24"/>
        <v>1669.3318207631041</v>
      </c>
      <c r="AB24" s="26" t="s">
        <v>3</v>
      </c>
      <c r="AC24" s="25">
        <f t="shared" si="25"/>
        <v>2209.09472397908</v>
      </c>
      <c r="AD24" s="25" t="s">
        <v>47</v>
      </c>
    </row>
    <row r="25" spans="1:30" ht="12">
      <c r="A25" s="24" t="s">
        <v>145</v>
      </c>
      <c r="B25" s="11">
        <v>4.296006682163876</v>
      </c>
      <c r="C25" s="11">
        <f t="shared" si="10"/>
        <v>4.3918999857447485</v>
      </c>
      <c r="D25" s="11">
        <f t="shared" si="11"/>
        <v>3.7619082949108757</v>
      </c>
      <c r="E25" s="13">
        <v>19770.000584968366</v>
      </c>
      <c r="F25" s="13">
        <v>24654.714951346374</v>
      </c>
      <c r="G25" s="13">
        <v>5779.739902419038</v>
      </c>
      <c r="H25" s="13">
        <f t="shared" si="12"/>
        <v>13990.260682549328</v>
      </c>
      <c r="I25" s="14" t="s">
        <v>56</v>
      </c>
      <c r="J25" s="14" t="s">
        <v>36</v>
      </c>
      <c r="K25" s="2">
        <v>69</v>
      </c>
      <c r="L25" s="27" t="s">
        <v>117</v>
      </c>
      <c r="M25" s="27" t="s">
        <v>146</v>
      </c>
      <c r="N25" s="27">
        <v>2.151026233046776</v>
      </c>
      <c r="O25" s="27">
        <v>2.48296787459229</v>
      </c>
      <c r="P25" s="27">
        <v>2.390581641300942</v>
      </c>
      <c r="Q25" s="27">
        <v>46.06999969482422</v>
      </c>
      <c r="R25" s="2">
        <f t="shared" si="20"/>
        <v>141.58793018960924</v>
      </c>
      <c r="S25" s="27">
        <v>304.0660095214844</v>
      </c>
      <c r="T25" s="27">
        <v>245.79986572265625</v>
      </c>
      <c r="U25" s="2">
        <f t="shared" si="21"/>
        <v>6522.955900626091</v>
      </c>
      <c r="V25" s="25">
        <f t="shared" si="22"/>
        <v>14008.320965861203</v>
      </c>
      <c r="W25" s="26" t="s">
        <v>56</v>
      </c>
      <c r="X25" s="29">
        <f t="shared" si="16"/>
        <v>4.053999850676779</v>
      </c>
      <c r="Y25" s="25">
        <f t="shared" si="23"/>
        <v>11323.999738830607</v>
      </c>
      <c r="Z25" s="26" t="s">
        <v>56</v>
      </c>
      <c r="AA25" s="25">
        <f t="shared" si="24"/>
        <v>2773.1498169296724</v>
      </c>
      <c r="AB25" s="25" t="s">
        <v>47</v>
      </c>
      <c r="AC25" s="25">
        <f t="shared" si="25"/>
        <v>3595.4782500820575</v>
      </c>
      <c r="AD25" s="25" t="s">
        <v>47</v>
      </c>
    </row>
    <row r="26" spans="1:30" ht="12">
      <c r="A26" s="24" t="s">
        <v>128</v>
      </c>
      <c r="B26" s="11">
        <v>1.9138138471730015</v>
      </c>
      <c r="C26" s="10">
        <f t="shared" si="10"/>
        <v>0.622688894586828</v>
      </c>
      <c r="D26" s="11">
        <f t="shared" si="11"/>
        <v>2.416299935367498</v>
      </c>
      <c r="E26" s="12">
        <v>81.99999901615456</v>
      </c>
      <c r="F26" s="11">
        <v>4.194583987080944</v>
      </c>
      <c r="G26" s="13">
        <v>260.7954050906065</v>
      </c>
      <c r="H26" s="13">
        <f t="shared" si="12"/>
        <v>-178.79540607445193</v>
      </c>
      <c r="I26" s="14" t="s">
        <v>1</v>
      </c>
      <c r="J26" s="14" t="s">
        <v>1</v>
      </c>
      <c r="K26" s="2">
        <v>55</v>
      </c>
      <c r="L26" s="27" t="s">
        <v>117</v>
      </c>
      <c r="M26" s="27" t="s">
        <v>129</v>
      </c>
      <c r="N26" s="27">
        <v>-1.1588601878193276</v>
      </c>
      <c r="O26" s="27">
        <v>-1.2880876685511744</v>
      </c>
      <c r="P26" s="27">
        <v>-0.6642643192139523</v>
      </c>
      <c r="Q26" s="27">
        <v>349.42999267578125</v>
      </c>
      <c r="R26" s="2">
        <f t="shared" si="20"/>
        <v>0.06936490761367704</v>
      </c>
      <c r="S26" s="27">
        <v>0.0515124648809433</v>
      </c>
      <c r="T26" s="27">
        <v>0.21663852035999298</v>
      </c>
      <c r="U26" s="2">
        <f t="shared" si="21"/>
        <v>24.238179159403412</v>
      </c>
      <c r="V26" s="25">
        <f t="shared" si="22"/>
        <v>18.000000226059456</v>
      </c>
      <c r="W26" s="28" t="s">
        <v>5</v>
      </c>
      <c r="X26" s="29">
        <f t="shared" si="16"/>
        <v>1.8790958598947711</v>
      </c>
      <c r="Y26" s="25">
        <f t="shared" si="23"/>
        <v>75.69999658268443</v>
      </c>
      <c r="Z26" s="26" t="s">
        <v>1</v>
      </c>
      <c r="AA26" s="25">
        <f t="shared" si="24"/>
        <v>345.9664591700172</v>
      </c>
      <c r="AB26" s="26" t="s">
        <v>3</v>
      </c>
      <c r="AC26" s="25">
        <f t="shared" si="25"/>
        <v>487.82774487894363</v>
      </c>
      <c r="AD26" s="26" t="s">
        <v>3</v>
      </c>
    </row>
    <row r="27" spans="1:30" ht="12">
      <c r="A27" s="24" t="s">
        <v>153</v>
      </c>
      <c r="B27" s="11">
        <v>3.5605044259189316</v>
      </c>
      <c r="C27" s="11">
        <f t="shared" si="10"/>
        <v>3.483444452297554</v>
      </c>
      <c r="D27" s="11">
        <f t="shared" si="11"/>
        <v>3.437589669470227</v>
      </c>
      <c r="E27" s="13">
        <v>3635.0000897577265</v>
      </c>
      <c r="F27" s="13">
        <v>3043.998627617717</v>
      </c>
      <c r="G27" s="13">
        <v>2738.9850984819896</v>
      </c>
      <c r="H27" s="13">
        <f t="shared" si="12"/>
        <v>896.014991275737</v>
      </c>
      <c r="I27" s="14" t="s">
        <v>47</v>
      </c>
      <c r="J27" s="14" t="s">
        <v>47</v>
      </c>
      <c r="K27" s="2">
        <v>1</v>
      </c>
      <c r="L27" s="27" t="s">
        <v>117</v>
      </c>
      <c r="M27" s="27" t="s">
        <v>28</v>
      </c>
      <c r="N27" s="27">
        <v>-0.31618851005809473</v>
      </c>
      <c r="O27" s="27">
        <v>1.587855386579187</v>
      </c>
      <c r="P27" s="27">
        <v>1.6222522717231902</v>
      </c>
      <c r="Q27" s="27">
        <v>222.1999969482422</v>
      </c>
      <c r="R27" s="2">
        <f t="shared" si="20"/>
        <v>0.48284917081855505</v>
      </c>
      <c r="S27" s="27">
        <v>38.71287155151367</v>
      </c>
      <c r="T27" s="27">
        <v>41.903690338134766</v>
      </c>
      <c r="U27" s="2">
        <f t="shared" si="21"/>
        <v>107.2890842823442</v>
      </c>
      <c r="V27" s="25">
        <f t="shared" si="22"/>
        <v>8601.99994060403</v>
      </c>
      <c r="W27" s="26" t="s">
        <v>56</v>
      </c>
      <c r="X27" s="29">
        <f t="shared" si="16"/>
        <v>3.9689963203633156</v>
      </c>
      <c r="Y27" s="25">
        <f t="shared" si="23"/>
        <v>9310.99986525363</v>
      </c>
      <c r="Z27" s="26" t="s">
        <v>56</v>
      </c>
      <c r="AA27" s="25">
        <f t="shared" si="24"/>
        <v>601.6815027423211</v>
      </c>
      <c r="AB27" s="26" t="s">
        <v>3</v>
      </c>
      <c r="AC27" s="25">
        <f t="shared" si="25"/>
        <v>829.6756175715609</v>
      </c>
      <c r="AD27" s="26" t="s">
        <v>3</v>
      </c>
    </row>
    <row r="28" spans="1:30" ht="12">
      <c r="A28" s="24" t="s">
        <v>58</v>
      </c>
      <c r="B28" s="11">
        <v>2.7708520062716926</v>
      </c>
      <c r="C28" s="11">
        <f t="shared" si="10"/>
        <v>2.749431357351756</v>
      </c>
      <c r="D28" s="11">
        <f t="shared" si="11"/>
        <v>3.175546994574577</v>
      </c>
      <c r="E28" s="13">
        <v>589.9999927041063</v>
      </c>
      <c r="F28" s="13">
        <v>561.6055064795792</v>
      </c>
      <c r="G28" s="13">
        <v>1498.1213544982463</v>
      </c>
      <c r="H28" s="13">
        <f t="shared" si="12"/>
        <v>-908.1213617941401</v>
      </c>
      <c r="I28" s="14" t="s">
        <v>3</v>
      </c>
      <c r="J28" s="14" t="s">
        <v>3</v>
      </c>
      <c r="K28" s="2">
        <v>48</v>
      </c>
      <c r="L28" s="27" t="s">
        <v>117</v>
      </c>
      <c r="M28" s="27" t="s">
        <v>45</v>
      </c>
      <c r="N28" s="27">
        <v>0.5744674361059513</v>
      </c>
      <c r="O28" s="27">
        <v>0.7442206792271475</v>
      </c>
      <c r="P28" s="27">
        <v>0.9220701945172096</v>
      </c>
      <c r="Q28" s="27">
        <v>180.1999969482422</v>
      </c>
      <c r="R28" s="2">
        <f t="shared" si="20"/>
        <v>3.7537680723702893</v>
      </c>
      <c r="S28" s="27">
        <v>5.549076080322266</v>
      </c>
      <c r="T28" s="27">
        <v>8.357380867004395</v>
      </c>
      <c r="U28" s="2">
        <f t="shared" si="21"/>
        <v>676.4289951855351</v>
      </c>
      <c r="V28" s="25">
        <f t="shared" si="22"/>
        <v>999.943492739636</v>
      </c>
      <c r="W28" s="26" t="s">
        <v>3</v>
      </c>
      <c r="X28" s="29">
        <f t="shared" si="16"/>
        <v>3.177824973805306</v>
      </c>
      <c r="Y28" s="25">
        <f t="shared" si="23"/>
        <v>1506.0000067294895</v>
      </c>
      <c r="Z28" s="26" t="s">
        <v>3</v>
      </c>
      <c r="AA28" s="25">
        <f t="shared" si="24"/>
        <v>1193.5556257089067</v>
      </c>
      <c r="AB28" s="26" t="s">
        <v>3</v>
      </c>
      <c r="AC28" s="25">
        <f t="shared" si="25"/>
        <v>1600.9926233659967</v>
      </c>
      <c r="AD28" s="26" t="s">
        <v>3</v>
      </c>
    </row>
    <row r="29" spans="1:30" ht="12">
      <c r="A29" s="24" t="s">
        <v>19</v>
      </c>
      <c r="B29" s="11">
        <v>3.1420138321417688</v>
      </c>
      <c r="C29" s="11">
        <f t="shared" si="10"/>
        <v>2.71510000872544</v>
      </c>
      <c r="D29" s="11">
        <f t="shared" si="11"/>
        <v>3.163290703114982</v>
      </c>
      <c r="E29" s="13">
        <v>1386.7999973094193</v>
      </c>
      <c r="F29" s="13">
        <v>518.9195212323773</v>
      </c>
      <c r="G29" s="13">
        <v>1456.4336454102183</v>
      </c>
      <c r="H29" s="12">
        <f t="shared" si="12"/>
        <v>-69.63364810079906</v>
      </c>
      <c r="I29" s="14" t="s">
        <v>3</v>
      </c>
      <c r="J29" s="14" t="s">
        <v>3</v>
      </c>
      <c r="K29" s="2">
        <v>20</v>
      </c>
      <c r="L29" s="27" t="s">
        <v>117</v>
      </c>
      <c r="M29" s="27" t="s">
        <v>20</v>
      </c>
      <c r="N29" s="27">
        <v>0.8030347418532849</v>
      </c>
      <c r="O29" s="27">
        <v>1.0085991485036114</v>
      </c>
      <c r="P29" s="27">
        <v>0.8392940773333625</v>
      </c>
      <c r="Q29" s="27">
        <v>144.1999969482422</v>
      </c>
      <c r="R29" s="2">
        <f t="shared" si="20"/>
        <v>6.353817578645639</v>
      </c>
      <c r="S29" s="27">
        <v>10.199975967407227</v>
      </c>
      <c r="T29" s="27">
        <v>6.907073497772217</v>
      </c>
      <c r="U29" s="2">
        <f t="shared" si="21"/>
        <v>916.2204754503888</v>
      </c>
      <c r="V29" s="25">
        <f t="shared" si="22"/>
        <v>1470.8365033722657</v>
      </c>
      <c r="W29" s="26" t="s">
        <v>3</v>
      </c>
      <c r="X29" s="29">
        <f t="shared" si="16"/>
        <v>2.9982593285256383</v>
      </c>
      <c r="Y29" s="25">
        <f t="shared" si="23"/>
        <v>995.9999773000382</v>
      </c>
      <c r="Z29" s="26" t="s">
        <v>3</v>
      </c>
      <c r="AA29" s="25">
        <f t="shared" si="24"/>
        <v>1336.177017128011</v>
      </c>
      <c r="AB29" s="26" t="s">
        <v>3</v>
      </c>
      <c r="AC29" s="25">
        <f t="shared" si="25"/>
        <v>1784.1608177168314</v>
      </c>
      <c r="AD29" s="26" t="s">
        <v>3</v>
      </c>
    </row>
    <row r="30" spans="1:30" ht="12">
      <c r="A30" s="24" t="s">
        <v>78</v>
      </c>
      <c r="B30" s="11">
        <v>1.6042260496555452</v>
      </c>
      <c r="C30" s="10">
        <f t="shared" si="10"/>
        <v>0.6151555486098705</v>
      </c>
      <c r="D30" s="11">
        <f t="shared" si="11"/>
        <v>2.413610530853724</v>
      </c>
      <c r="E30" s="12">
        <v>40.19999968260527</v>
      </c>
      <c r="F30" s="11">
        <v>4.122451439915814</v>
      </c>
      <c r="G30" s="13">
        <v>259.18539816134876</v>
      </c>
      <c r="H30" s="13">
        <f t="shared" si="12"/>
        <v>-218.9853984787435</v>
      </c>
      <c r="I30" s="15" t="s">
        <v>5</v>
      </c>
      <c r="J30" s="14" t="s">
        <v>1</v>
      </c>
      <c r="K30" s="2">
        <v>35</v>
      </c>
      <c r="L30" s="27" t="s">
        <v>117</v>
      </c>
      <c r="M30" s="27" t="s">
        <v>127</v>
      </c>
      <c r="N30" s="27">
        <v>-2.705785153067601</v>
      </c>
      <c r="O30" s="27">
        <v>-0.719298161455692</v>
      </c>
      <c r="P30" s="27">
        <v>-0.7709248964657593</v>
      </c>
      <c r="Q30" s="27">
        <v>298</v>
      </c>
      <c r="R30" s="2">
        <f t="shared" si="20"/>
        <v>0.0019688600504761096</v>
      </c>
      <c r="S30" s="27">
        <v>0.1908542513847351</v>
      </c>
      <c r="T30" s="27">
        <v>0.16946308314800262</v>
      </c>
      <c r="U30" s="2">
        <f t="shared" si="21"/>
        <v>0.5867202950418807</v>
      </c>
      <c r="V30" s="25">
        <v>50</v>
      </c>
      <c r="W30" s="28" t="s">
        <v>5</v>
      </c>
      <c r="X30" s="29">
        <f t="shared" si="16"/>
        <v>1.703291367610496</v>
      </c>
      <c r="Y30" s="25">
        <f t="shared" si="23"/>
        <v>50.49999877810478</v>
      </c>
      <c r="Z30" s="26" t="s">
        <v>1</v>
      </c>
      <c r="AA30" s="25">
        <f t="shared" si="24"/>
        <v>86.66752078523253</v>
      </c>
      <c r="AB30" s="26" t="s">
        <v>1</v>
      </c>
      <c r="AC30" s="25">
        <f t="shared" si="25"/>
        <v>129.22005055978178</v>
      </c>
      <c r="AD30" s="26" t="s">
        <v>1</v>
      </c>
    </row>
    <row r="31" spans="1:30" ht="12">
      <c r="A31" s="24" t="s">
        <v>17</v>
      </c>
      <c r="B31" s="11">
        <v>2.7385587608839184</v>
      </c>
      <c r="C31" s="11">
        <f aca="true" t="shared" si="26" ref="C31:C49">LOG(F31)</f>
        <v>1.8216666733942928</v>
      </c>
      <c r="D31" s="11">
        <f aca="true" t="shared" si="27" ref="D31:D49">LOG(G31)</f>
        <v>2.8443350024017624</v>
      </c>
      <c r="E31" s="13">
        <v>547.7202035522462</v>
      </c>
      <c r="F31" s="12">
        <v>66.32338344982995</v>
      </c>
      <c r="G31" s="13">
        <v>698.7712084619463</v>
      </c>
      <c r="H31" s="13">
        <f aca="true" t="shared" si="28" ref="H31:H49">E31-G31</f>
        <v>-151.05100490970017</v>
      </c>
      <c r="I31" s="14" t="s">
        <v>3</v>
      </c>
      <c r="J31" s="14" t="s">
        <v>3</v>
      </c>
      <c r="K31" s="2">
        <v>11</v>
      </c>
      <c r="L31" s="27" t="s">
        <v>117</v>
      </c>
      <c r="M31" s="27" t="s">
        <v>19</v>
      </c>
      <c r="N31" s="27">
        <v>0.37604626694501575</v>
      </c>
      <c r="O31" s="27">
        <v>0.5607667693782783</v>
      </c>
      <c r="P31" s="27">
        <v>0.8029600903613442</v>
      </c>
      <c r="Q31" s="27">
        <v>218.3000030517578</v>
      </c>
      <c r="R31" s="2">
        <f aca="true" t="shared" si="29" ref="R31:R49">10^N31</f>
        <v>2.377093513413026</v>
      </c>
      <c r="S31" s="27">
        <v>3.6371965408325195</v>
      </c>
      <c r="T31" s="27">
        <v>6.352725505828857</v>
      </c>
      <c r="U31" s="2">
        <f aca="true" t="shared" si="30" ref="U31:U49">R31*Q31</f>
        <v>518.9195212323773</v>
      </c>
      <c r="V31" s="25">
        <f aca="true" t="shared" si="31" ref="V31:V49">S31*Q31</f>
        <v>794.000015963582</v>
      </c>
      <c r="W31" s="26" t="s">
        <v>3</v>
      </c>
      <c r="X31" s="29">
        <f t="shared" si="16"/>
        <v>3.1420138321417688</v>
      </c>
      <c r="Y31" s="25">
        <f aca="true" t="shared" si="32" ref="Y31:Y49">T31*Q31</f>
        <v>1386.7999973094193</v>
      </c>
      <c r="Z31" s="26" t="s">
        <v>3</v>
      </c>
      <c r="AA31" s="25">
        <f aca="true" t="shared" si="33" ref="AA31:AA49">10^(0.372*LOG(U31)+2.024)</f>
        <v>1081.476789840456</v>
      </c>
      <c r="AB31" s="26" t="s">
        <v>3</v>
      </c>
      <c r="AC31" s="25">
        <f aca="true" t="shared" si="34" ref="AC31:AC49">10^(0.357*LOG(U31)+2.194)</f>
        <v>1456.4336454102183</v>
      </c>
      <c r="AD31" s="26" t="s">
        <v>3</v>
      </c>
    </row>
    <row r="32" spans="1:30" ht="12">
      <c r="A32" s="24" t="s">
        <v>120</v>
      </c>
      <c r="B32" s="10">
        <v>0.4771212682843542</v>
      </c>
      <c r="C32" s="11">
        <f t="shared" si="26"/>
        <v>1.8975110997359188</v>
      </c>
      <c r="D32" s="11">
        <f t="shared" si="27"/>
        <v>2.8714114626057228</v>
      </c>
      <c r="E32" s="11">
        <v>3.0000000937015727</v>
      </c>
      <c r="F32" s="12">
        <v>78.97890346383713</v>
      </c>
      <c r="G32" s="13">
        <v>743.7234283609868</v>
      </c>
      <c r="H32" s="13">
        <f t="shared" si="28"/>
        <v>-740.7234282672852</v>
      </c>
      <c r="I32" s="14" t="s">
        <v>119</v>
      </c>
      <c r="J32" s="14" t="s">
        <v>3</v>
      </c>
      <c r="K32" s="2">
        <v>26</v>
      </c>
      <c r="L32" s="27" t="s">
        <v>117</v>
      </c>
      <c r="M32" s="27" t="s">
        <v>121</v>
      </c>
      <c r="N32" s="27">
        <v>-0.22459542591052448</v>
      </c>
      <c r="O32" s="27">
        <v>-1.637322947022577</v>
      </c>
      <c r="P32" s="27">
        <v>-1.4412696426804859</v>
      </c>
      <c r="Q32" s="27">
        <v>780.9000244140625</v>
      </c>
      <c r="R32" s="2">
        <f t="shared" si="29"/>
        <v>0.5962173008314721</v>
      </c>
      <c r="S32" s="27">
        <v>0.023050324991345406</v>
      </c>
      <c r="T32" s="27">
        <v>0.03620181605219841</v>
      </c>
      <c r="U32" s="2">
        <f t="shared" si="30"/>
        <v>465.586104775383</v>
      </c>
      <c r="V32" s="25">
        <f t="shared" si="31"/>
        <v>17.999999348493702</v>
      </c>
      <c r="W32" s="28" t="s">
        <v>5</v>
      </c>
      <c r="X32" s="29">
        <f t="shared" si="16"/>
        <v>1.4513257937261974</v>
      </c>
      <c r="Y32" s="25">
        <f t="shared" si="32"/>
        <v>28.269999038995138</v>
      </c>
      <c r="Z32" s="28" t="s">
        <v>5</v>
      </c>
      <c r="AA32" s="25">
        <f t="shared" si="33"/>
        <v>1038.7140448074192</v>
      </c>
      <c r="AB32" s="26" t="s">
        <v>3</v>
      </c>
      <c r="AC32" s="25">
        <f t="shared" si="34"/>
        <v>1401.1221660178846</v>
      </c>
      <c r="AD32" s="26" t="s">
        <v>3</v>
      </c>
    </row>
    <row r="33" spans="1:30" ht="12">
      <c r="A33" s="24" t="s">
        <v>77</v>
      </c>
      <c r="B33" s="11">
        <v>3.447468116090527</v>
      </c>
      <c r="C33" s="11">
        <f t="shared" si="26"/>
        <v>3.5503679263984425</v>
      </c>
      <c r="D33" s="11">
        <f t="shared" si="27"/>
        <v>3.4614813497242443</v>
      </c>
      <c r="E33" s="13">
        <v>2801.9999041305855</v>
      </c>
      <c r="F33" s="13">
        <v>3551.1410805743258</v>
      </c>
      <c r="G33" s="13">
        <v>2893.885539818917</v>
      </c>
      <c r="H33" s="12">
        <f t="shared" si="28"/>
        <v>-91.8856356883316</v>
      </c>
      <c r="I33" s="14" t="s">
        <v>47</v>
      </c>
      <c r="J33" s="14" t="s">
        <v>47</v>
      </c>
      <c r="K33" s="2">
        <v>42</v>
      </c>
      <c r="L33" s="27" t="s">
        <v>117</v>
      </c>
      <c r="M33" s="27" t="s">
        <v>27</v>
      </c>
      <c r="N33" s="27">
        <v>1.528816065962386</v>
      </c>
      <c r="O33" s="27">
        <v>1.6170804636819918</v>
      </c>
      <c r="P33" s="27">
        <v>1.6058760395837637</v>
      </c>
      <c r="Q33" s="27">
        <v>90.08000183105469</v>
      </c>
      <c r="R33" s="2">
        <f t="shared" si="29"/>
        <v>33.79216880264662</v>
      </c>
      <c r="S33" s="27">
        <v>41.40763854980469</v>
      </c>
      <c r="T33" s="27">
        <v>40.35301971435547</v>
      </c>
      <c r="U33" s="2">
        <f t="shared" si="30"/>
        <v>3043.998627617717</v>
      </c>
      <c r="V33" s="25">
        <f t="shared" si="31"/>
        <v>3730.000156386057</v>
      </c>
      <c r="W33" s="26" t="s">
        <v>47</v>
      </c>
      <c r="X33" s="29">
        <f t="shared" si="16"/>
        <v>3.5605044259189316</v>
      </c>
      <c r="Y33" s="25">
        <f t="shared" si="32"/>
        <v>3635.0000897577265</v>
      </c>
      <c r="Z33" s="26" t="s">
        <v>47</v>
      </c>
      <c r="AA33" s="25">
        <f t="shared" si="33"/>
        <v>2088.5329735572996</v>
      </c>
      <c r="AB33" s="25" t="s">
        <v>47</v>
      </c>
      <c r="AC33" s="25">
        <f t="shared" si="34"/>
        <v>2738.9850984819896</v>
      </c>
      <c r="AD33" s="25" t="s">
        <v>47</v>
      </c>
    </row>
    <row r="34" spans="1:30" ht="12">
      <c r="A34" s="24" t="s">
        <v>33</v>
      </c>
      <c r="B34" s="11">
        <v>3.707995763716373</v>
      </c>
      <c r="C34" s="11">
        <f t="shared" si="26"/>
        <v>3.55851710565201</v>
      </c>
      <c r="D34" s="11">
        <f t="shared" si="27"/>
        <v>3.464390606717768</v>
      </c>
      <c r="E34" s="13">
        <v>5105.000203279196</v>
      </c>
      <c r="F34" s="13">
        <v>3618.404423406252</v>
      </c>
      <c r="G34" s="13">
        <v>2913.3362098303223</v>
      </c>
      <c r="H34" s="13">
        <f t="shared" si="28"/>
        <v>2191.663993448874</v>
      </c>
      <c r="I34" s="14" t="s">
        <v>56</v>
      </c>
      <c r="J34" s="14" t="s">
        <v>47</v>
      </c>
      <c r="K34" s="2">
        <v>66</v>
      </c>
      <c r="L34" s="27" t="s">
        <v>117</v>
      </c>
      <c r="M34" s="27" t="s">
        <v>34</v>
      </c>
      <c r="N34" s="27">
        <v>2.28713128598046</v>
      </c>
      <c r="O34" s="27">
        <v>1.9662418039182623</v>
      </c>
      <c r="P34" s="27">
        <v>1.9423857304062646</v>
      </c>
      <c r="Q34" s="27">
        <v>41.04999923706055</v>
      </c>
      <c r="R34" s="2">
        <f t="shared" si="29"/>
        <v>193.70074272585808</v>
      </c>
      <c r="S34" s="27">
        <v>92.52131652832031</v>
      </c>
      <c r="T34" s="27">
        <v>87.57612609863281</v>
      </c>
      <c r="U34" s="2">
        <f t="shared" si="30"/>
        <v>7951.415341114535</v>
      </c>
      <c r="V34" s="25">
        <f t="shared" si="31"/>
        <v>3797.999972899386</v>
      </c>
      <c r="W34" s="26" t="s">
        <v>47</v>
      </c>
      <c r="X34" s="29">
        <f t="shared" si="16"/>
        <v>3.5556988837900945</v>
      </c>
      <c r="Y34" s="25">
        <f t="shared" si="32"/>
        <v>3594.999909533595</v>
      </c>
      <c r="Z34" s="26" t="s">
        <v>47</v>
      </c>
      <c r="AA34" s="25">
        <f t="shared" si="33"/>
        <v>2985.1443133917487</v>
      </c>
      <c r="AB34" s="25" t="s">
        <v>47</v>
      </c>
      <c r="AC34" s="25">
        <f t="shared" si="34"/>
        <v>3858.8568213778713</v>
      </c>
      <c r="AD34" s="25" t="s">
        <v>47</v>
      </c>
    </row>
    <row r="35" spans="1:30" ht="12">
      <c r="A35" s="24" t="s">
        <v>70</v>
      </c>
      <c r="B35" s="11">
        <v>2.668385908967605</v>
      </c>
      <c r="C35" s="11">
        <f t="shared" si="26"/>
        <v>1.1414684844291254</v>
      </c>
      <c r="D35" s="11">
        <f t="shared" si="27"/>
        <v>2.6015042489411977</v>
      </c>
      <c r="E35" s="13">
        <v>465.9999917138339</v>
      </c>
      <c r="F35" s="12">
        <v>13.850596722593355</v>
      </c>
      <c r="G35" s="13">
        <v>399.48846970405003</v>
      </c>
      <c r="H35" s="12">
        <f t="shared" si="28"/>
        <v>66.51152200978385</v>
      </c>
      <c r="I35" s="14" t="s">
        <v>3</v>
      </c>
      <c r="J35" s="14" t="s">
        <v>1</v>
      </c>
      <c r="K35" s="2">
        <v>37</v>
      </c>
      <c r="L35" s="27" t="s">
        <v>117</v>
      </c>
      <c r="M35" s="27" t="s">
        <v>14</v>
      </c>
      <c r="N35" s="27">
        <v>-0.7728985412684695</v>
      </c>
      <c r="O35" s="27">
        <v>0.07970272493163778</v>
      </c>
      <c r="P35" s="27">
        <v>0.279275061693049</v>
      </c>
      <c r="Q35" s="27">
        <v>249.6999969482422</v>
      </c>
      <c r="R35" s="2">
        <f t="shared" si="29"/>
        <v>0.16869470794858618</v>
      </c>
      <c r="S35" s="27">
        <v>1.201441764831543</v>
      </c>
      <c r="T35" s="27">
        <v>1.90228271484375</v>
      </c>
      <c r="U35" s="2">
        <f t="shared" si="30"/>
        <v>42.123068059946576</v>
      </c>
      <c r="V35" s="25">
        <f t="shared" si="31"/>
        <v>300.000005011927</v>
      </c>
      <c r="W35" s="26" t="s">
        <v>1</v>
      </c>
      <c r="X35" s="29">
        <f t="shared" si="16"/>
        <v>2.676693598736581</v>
      </c>
      <c r="Y35" s="25">
        <f t="shared" si="32"/>
        <v>474.99998809117824</v>
      </c>
      <c r="Z35" s="26" t="s">
        <v>3</v>
      </c>
      <c r="AA35" s="25">
        <f t="shared" si="33"/>
        <v>424.93395792063023</v>
      </c>
      <c r="AB35" s="26" t="s">
        <v>3</v>
      </c>
      <c r="AC35" s="25">
        <f t="shared" si="34"/>
        <v>594.2287205305291</v>
      </c>
      <c r="AD35" s="26" t="s">
        <v>3</v>
      </c>
    </row>
    <row r="36" spans="1:30" ht="12">
      <c r="A36" s="24" t="s">
        <v>63</v>
      </c>
      <c r="B36" s="11">
        <v>1.6394864850117548</v>
      </c>
      <c r="C36" s="10">
        <f t="shared" si="26"/>
        <v>-0.11993557836687163</v>
      </c>
      <c r="D36" s="11">
        <f t="shared" si="27"/>
        <v>2.1511829985230273</v>
      </c>
      <c r="E36" s="12">
        <v>43.599999572645174</v>
      </c>
      <c r="F36" s="10">
        <v>0.7586901079600922</v>
      </c>
      <c r="G36" s="13">
        <v>141.63904782230227</v>
      </c>
      <c r="H36" s="12">
        <f t="shared" si="28"/>
        <v>-98.0390482496571</v>
      </c>
      <c r="I36" s="15" t="s">
        <v>5</v>
      </c>
      <c r="J36" s="14" t="s">
        <v>1</v>
      </c>
      <c r="K36" s="2">
        <v>9</v>
      </c>
      <c r="L36" s="27" t="s">
        <v>117</v>
      </c>
      <c r="M36" s="27" t="s">
        <v>132</v>
      </c>
      <c r="N36" s="27">
        <v>-1.6535840795709953</v>
      </c>
      <c r="O36" s="27">
        <v>-0.1730474193796359</v>
      </c>
      <c r="P36" s="27">
        <v>-0.3547085548452115</v>
      </c>
      <c r="Q36" s="27">
        <v>362.1000061035156</v>
      </c>
      <c r="R36" s="2">
        <f t="shared" si="29"/>
        <v>0.022203217867256927</v>
      </c>
      <c r="S36" s="27">
        <v>0.6713555455207825</v>
      </c>
      <c r="T36" s="27">
        <v>0.4418668746948242</v>
      </c>
      <c r="U36" s="2">
        <f t="shared" si="30"/>
        <v>8.03978532525142</v>
      </c>
      <c r="V36" s="25">
        <f t="shared" si="31"/>
        <v>243.0978471307044</v>
      </c>
      <c r="W36" s="26" t="s">
        <v>1</v>
      </c>
      <c r="X36" s="29">
        <f t="shared" si="16"/>
        <v>2.2041199772922173</v>
      </c>
      <c r="Y36" s="25">
        <f t="shared" si="32"/>
        <v>159.99999802393722</v>
      </c>
      <c r="Z36" s="26" t="s">
        <v>1</v>
      </c>
      <c r="AA36" s="25">
        <f t="shared" si="33"/>
        <v>229.4832206799528</v>
      </c>
      <c r="AB36" s="26" t="s">
        <v>1</v>
      </c>
      <c r="AC36" s="25">
        <f t="shared" si="34"/>
        <v>328.98210079309433</v>
      </c>
      <c r="AD36" s="26" t="s">
        <v>1</v>
      </c>
    </row>
    <row r="37" spans="1:30" ht="12">
      <c r="A37" s="24" t="s">
        <v>66</v>
      </c>
      <c r="B37" s="11">
        <v>3.6074550212558063</v>
      </c>
      <c r="C37" s="11">
        <f t="shared" si="26"/>
        <v>3.674899991397359</v>
      </c>
      <c r="D37" s="11">
        <f t="shared" si="27"/>
        <v>3.5059392969288576</v>
      </c>
      <c r="E37" s="13">
        <v>4049.99998173269</v>
      </c>
      <c r="F37" s="13">
        <v>4730.423150297846</v>
      </c>
      <c r="G37" s="13">
        <v>3205.82120277812</v>
      </c>
      <c r="H37" s="13">
        <f t="shared" si="28"/>
        <v>844.1787789545697</v>
      </c>
      <c r="I37" s="14" t="s">
        <v>47</v>
      </c>
      <c r="J37" s="14" t="s">
        <v>47</v>
      </c>
      <c r="K37" s="2">
        <v>41</v>
      </c>
      <c r="L37" s="27" t="s">
        <v>117</v>
      </c>
      <c r="M37" s="27" t="s">
        <v>32</v>
      </c>
      <c r="N37" s="27">
        <v>1.8540826140942843</v>
      </c>
      <c r="O37" s="27">
        <v>1.583240678288201</v>
      </c>
      <c r="P37" s="27">
        <v>1.8607680333896774</v>
      </c>
      <c r="Q37" s="27">
        <v>73.0999984741211</v>
      </c>
      <c r="R37" s="2">
        <f t="shared" si="29"/>
        <v>71.46322547689304</v>
      </c>
      <c r="S37" s="27">
        <v>38.30369567871094</v>
      </c>
      <c r="T37" s="27">
        <v>72.57182312011719</v>
      </c>
      <c r="U37" s="2">
        <f t="shared" si="30"/>
        <v>5223.961673316653</v>
      </c>
      <c r="V37" s="25">
        <f t="shared" si="31"/>
        <v>2800.0000956669683</v>
      </c>
      <c r="W37" s="26" t="s">
        <v>47</v>
      </c>
      <c r="X37" s="29">
        <f t="shared" si="16"/>
        <v>3.7246854012821373</v>
      </c>
      <c r="Y37" s="25">
        <f t="shared" si="32"/>
        <v>5305.000159344752</v>
      </c>
      <c r="Z37" s="26" t="s">
        <v>56</v>
      </c>
      <c r="AA37" s="25">
        <f t="shared" si="33"/>
        <v>2553.265595584514</v>
      </c>
      <c r="AB37" s="25" t="s">
        <v>47</v>
      </c>
      <c r="AC37" s="25">
        <f t="shared" si="34"/>
        <v>3321.4368032834705</v>
      </c>
      <c r="AD37" s="25" t="s">
        <v>47</v>
      </c>
    </row>
    <row r="38" spans="1:30" ht="12">
      <c r="A38" s="24" t="s">
        <v>72</v>
      </c>
      <c r="B38" s="11">
        <v>1.703291367610496</v>
      </c>
      <c r="C38" s="10">
        <f t="shared" si="26"/>
        <v>-0.23156888899134592</v>
      </c>
      <c r="D38" s="11">
        <f t="shared" si="27"/>
        <v>2.1113299066300897</v>
      </c>
      <c r="E38" s="12">
        <v>50.49999877810478</v>
      </c>
      <c r="F38" s="10">
        <v>0.5867202950418807</v>
      </c>
      <c r="G38" s="13">
        <v>129.22005055978178</v>
      </c>
      <c r="H38" s="12">
        <f t="shared" si="28"/>
        <v>-78.720051781677</v>
      </c>
      <c r="I38" s="14" t="s">
        <v>1</v>
      </c>
      <c r="J38" s="14" t="s">
        <v>1</v>
      </c>
      <c r="K38" s="2">
        <v>31</v>
      </c>
      <c r="L38" s="27" t="s">
        <v>117</v>
      </c>
      <c r="M38" s="27" t="s">
        <v>128</v>
      </c>
      <c r="N38" s="27">
        <v>-1.986809472292381</v>
      </c>
      <c r="O38" s="27">
        <v>-0.8241685239178477</v>
      </c>
      <c r="P38" s="27">
        <v>-0.6956845197062077</v>
      </c>
      <c r="Q38" s="27">
        <v>406.9100036621094</v>
      </c>
      <c r="R38" s="2">
        <f t="shared" si="29"/>
        <v>0.010308382564524144</v>
      </c>
      <c r="S38" s="27">
        <v>0.14991030097007751</v>
      </c>
      <c r="T38" s="27">
        <v>0.20151875913143158</v>
      </c>
      <c r="U38" s="2">
        <f t="shared" si="30"/>
        <v>4.194583987080944</v>
      </c>
      <c r="V38" s="25">
        <f t="shared" si="31"/>
        <v>61.00000111672216</v>
      </c>
      <c r="W38" s="26" t="s">
        <v>1</v>
      </c>
      <c r="X38" s="29">
        <f t="shared" si="16"/>
        <v>1.9138138471730015</v>
      </c>
      <c r="Y38" s="25">
        <f t="shared" si="32"/>
        <v>81.99999901615456</v>
      </c>
      <c r="Z38" s="26" t="s">
        <v>1</v>
      </c>
      <c r="AA38" s="25">
        <f t="shared" si="33"/>
        <v>180.15248984699312</v>
      </c>
      <c r="AB38" s="26" t="s">
        <v>1</v>
      </c>
      <c r="AC38" s="25">
        <f t="shared" si="34"/>
        <v>260.7954050906065</v>
      </c>
      <c r="AD38" s="26" t="s">
        <v>1</v>
      </c>
    </row>
    <row r="39" spans="1:30" ht="12">
      <c r="A39" s="24" t="s">
        <v>151</v>
      </c>
      <c r="B39" s="11">
        <v>4.013999392886194</v>
      </c>
      <c r="C39" s="11">
        <f t="shared" si="26"/>
        <v>3.0424000131409943</v>
      </c>
      <c r="D39" s="11">
        <f t="shared" si="27"/>
        <v>3.2801368046913346</v>
      </c>
      <c r="E39" s="13">
        <v>10327.599620330147</v>
      </c>
      <c r="F39" s="13">
        <v>1102.5543654635967</v>
      </c>
      <c r="G39" s="13">
        <v>1906.0610411024775</v>
      </c>
      <c r="H39" s="13">
        <f t="shared" si="28"/>
        <v>8421.53857922767</v>
      </c>
      <c r="I39" s="14" t="s">
        <v>56</v>
      </c>
      <c r="J39" s="14" t="s">
        <v>3</v>
      </c>
      <c r="K39" s="2">
        <v>7</v>
      </c>
      <c r="L39" s="27" t="s">
        <v>117</v>
      </c>
      <c r="M39" s="27" t="s">
        <v>145</v>
      </c>
      <c r="N39" s="27">
        <v>2.427687530045359</v>
      </c>
      <c r="O39" s="27">
        <v>2.139286783888217</v>
      </c>
      <c r="P39" s="27">
        <v>2.331794226464487</v>
      </c>
      <c r="Q39" s="27">
        <v>92.08999633789062</v>
      </c>
      <c r="R39" s="2">
        <f t="shared" si="29"/>
        <v>267.72413868803835</v>
      </c>
      <c r="S39" s="27">
        <v>137.81192016601562</v>
      </c>
      <c r="T39" s="27">
        <v>214.68130493164062</v>
      </c>
      <c r="U39" s="2">
        <f t="shared" si="30"/>
        <v>24654.714951346374</v>
      </c>
      <c r="V39" s="25">
        <f t="shared" si="31"/>
        <v>12691.099223406054</v>
      </c>
      <c r="W39" s="26" t="s">
        <v>56</v>
      </c>
      <c r="X39" s="29">
        <f t="shared" si="16"/>
        <v>4.296006682163876</v>
      </c>
      <c r="Y39" s="25">
        <f t="shared" si="32"/>
        <v>19770.000584968366</v>
      </c>
      <c r="Z39" s="26" t="s">
        <v>56</v>
      </c>
      <c r="AA39" s="25">
        <f t="shared" si="33"/>
        <v>4547.64750704687</v>
      </c>
      <c r="AB39" s="25" t="s">
        <v>47</v>
      </c>
      <c r="AC39" s="25">
        <f t="shared" si="34"/>
        <v>5779.739902419038</v>
      </c>
      <c r="AD39" s="25" t="s">
        <v>36</v>
      </c>
    </row>
    <row r="40" spans="1:30" ht="12">
      <c r="A40" s="24" t="s">
        <v>68</v>
      </c>
      <c r="B40" s="11">
        <v>2.103119264871157</v>
      </c>
      <c r="C40" s="11">
        <f t="shared" si="26"/>
        <v>1.8922284696008727</v>
      </c>
      <c r="D40" s="11">
        <f t="shared" si="27"/>
        <v>2.8695255636475117</v>
      </c>
      <c r="E40" s="13">
        <v>126.80000330666462</v>
      </c>
      <c r="F40" s="12">
        <v>78.02404642212414</v>
      </c>
      <c r="G40" s="13">
        <v>740.5008538801084</v>
      </c>
      <c r="H40" s="13">
        <f t="shared" si="28"/>
        <v>-613.7008505734437</v>
      </c>
      <c r="I40" s="14" t="s">
        <v>1</v>
      </c>
      <c r="J40" s="14" t="s">
        <v>3</v>
      </c>
      <c r="K40" s="2">
        <v>57</v>
      </c>
      <c r="L40" s="27" t="s">
        <v>117</v>
      </c>
      <c r="M40" s="27" t="s">
        <v>16</v>
      </c>
      <c r="N40" s="27">
        <v>-0.5503047929522016</v>
      </c>
      <c r="O40" s="27">
        <v>0.06322691784215818</v>
      </c>
      <c r="P40" s="27">
        <v>0.6742989273558834</v>
      </c>
      <c r="Q40" s="27">
        <v>134</v>
      </c>
      <c r="R40" s="2">
        <f t="shared" si="29"/>
        <v>0.2816405651045494</v>
      </c>
      <c r="S40" s="27">
        <v>1.1567164659500122</v>
      </c>
      <c r="T40" s="27">
        <v>4.723880767822266</v>
      </c>
      <c r="U40" s="2">
        <f t="shared" si="30"/>
        <v>37.739835724009616</v>
      </c>
      <c r="V40" s="25">
        <f t="shared" si="31"/>
        <v>155.00000643730164</v>
      </c>
      <c r="W40" s="26" t="s">
        <v>1</v>
      </c>
      <c r="X40" s="29">
        <f t="shared" si="16"/>
        <v>2.801403725720691</v>
      </c>
      <c r="Y40" s="25">
        <f t="shared" si="32"/>
        <v>633.0000228881836</v>
      </c>
      <c r="Z40" s="26" t="s">
        <v>3</v>
      </c>
      <c r="AA40" s="25">
        <f t="shared" si="33"/>
        <v>407.91493083933744</v>
      </c>
      <c r="AB40" s="26" t="s">
        <v>3</v>
      </c>
      <c r="AC40" s="25">
        <f t="shared" si="34"/>
        <v>571.3702211367895</v>
      </c>
      <c r="AD40" s="26" t="s">
        <v>3</v>
      </c>
    </row>
    <row r="41" spans="1:30" ht="12">
      <c r="A41" s="24" t="s">
        <v>67</v>
      </c>
      <c r="B41" s="11">
        <v>2.801403725720691</v>
      </c>
      <c r="C41" s="11">
        <f t="shared" si="26"/>
        <v>1.5768000054126061</v>
      </c>
      <c r="D41" s="11">
        <f t="shared" si="27"/>
        <v>2.7569176019323005</v>
      </c>
      <c r="E41" s="13">
        <v>633.0000228881836</v>
      </c>
      <c r="F41" s="12">
        <v>37.739835724009616</v>
      </c>
      <c r="G41" s="13">
        <v>571.3702211367895</v>
      </c>
      <c r="H41" s="12">
        <f t="shared" si="28"/>
        <v>61.6298017513941</v>
      </c>
      <c r="I41" s="14" t="s">
        <v>3</v>
      </c>
      <c r="J41" s="14" t="s">
        <v>3</v>
      </c>
      <c r="K41" s="2">
        <v>58</v>
      </c>
      <c r="L41" s="27" t="s">
        <v>117</v>
      </c>
      <c r="M41" s="27" t="s">
        <v>17</v>
      </c>
      <c r="N41" s="27">
        <v>-0.15196910283973683</v>
      </c>
      <c r="O41" s="27">
        <v>0.6434694408570124</v>
      </c>
      <c r="P41" s="27">
        <v>0.9083191840782954</v>
      </c>
      <c r="Q41" s="27">
        <v>94.11000061035156</v>
      </c>
      <c r="R41" s="2">
        <f t="shared" si="29"/>
        <v>0.7047432049695976</v>
      </c>
      <c r="S41" s="27">
        <v>4.400169849395752</v>
      </c>
      <c r="T41" s="27">
        <v>5.82</v>
      </c>
      <c r="U41" s="2">
        <f t="shared" si="30"/>
        <v>66.32338344982995</v>
      </c>
      <c r="V41" s="25">
        <f t="shared" si="31"/>
        <v>414.09998721228476</v>
      </c>
      <c r="W41" s="26" t="s">
        <v>3</v>
      </c>
      <c r="X41" s="29">
        <f t="shared" si="16"/>
        <v>2.7385587608839184</v>
      </c>
      <c r="Y41" s="25">
        <f t="shared" si="32"/>
        <v>547.7202035522462</v>
      </c>
      <c r="Z41" s="26" t="s">
        <v>3</v>
      </c>
      <c r="AA41" s="25">
        <f t="shared" si="33"/>
        <v>503.1065859258015</v>
      </c>
      <c r="AB41" s="26" t="s">
        <v>3</v>
      </c>
      <c r="AC41" s="25">
        <f t="shared" si="34"/>
        <v>698.7712084619463</v>
      </c>
      <c r="AD41" s="26" t="s">
        <v>3</v>
      </c>
    </row>
    <row r="42" spans="1:30" ht="12">
      <c r="A42" s="24" t="s">
        <v>2</v>
      </c>
      <c r="B42" s="10">
        <v>0.4771212762351315</v>
      </c>
      <c r="C42" s="11">
        <f t="shared" si="26"/>
        <v>1.462735054632673</v>
      </c>
      <c r="D42" s="11">
        <f t="shared" si="27"/>
        <v>2.7161964145038646</v>
      </c>
      <c r="E42" s="11">
        <v>3.0000001486235988</v>
      </c>
      <c r="F42" s="12">
        <v>29.022515688609133</v>
      </c>
      <c r="G42" s="13">
        <v>520.2312236874373</v>
      </c>
      <c r="H42" s="13">
        <f t="shared" si="28"/>
        <v>-517.2312235388137</v>
      </c>
      <c r="I42" s="14" t="s">
        <v>119</v>
      </c>
      <c r="J42" s="14" t="s">
        <v>3</v>
      </c>
      <c r="K42" s="2">
        <v>15</v>
      </c>
      <c r="L42" s="27" t="s">
        <v>117</v>
      </c>
      <c r="M42" s="27" t="s">
        <v>4</v>
      </c>
      <c r="N42" s="27">
        <v>-4.848110020945252</v>
      </c>
      <c r="O42" s="27">
        <v>-2.166795091663885</v>
      </c>
      <c r="P42" s="27">
        <v>-1.798818314852916</v>
      </c>
      <c r="Q42" s="27">
        <v>440.4700012207031</v>
      </c>
      <c r="R42" s="2">
        <f t="shared" si="29"/>
        <v>1.4186980737058216E-05</v>
      </c>
      <c r="S42" s="27">
        <v>0.00681090634316206</v>
      </c>
      <c r="T42" s="27">
        <v>0.015892114490270615</v>
      </c>
      <c r="U42" s="2">
        <f t="shared" si="30"/>
        <v>0.006248939422570124</v>
      </c>
      <c r="V42" s="25">
        <f t="shared" si="31"/>
        <v>2.999999925286687</v>
      </c>
      <c r="W42" s="26" t="s">
        <v>119</v>
      </c>
      <c r="X42" s="29">
        <f t="shared" si="16"/>
        <v>0.8450980207147712</v>
      </c>
      <c r="Y42" s="25">
        <f t="shared" si="32"/>
        <v>6.9999996889290514</v>
      </c>
      <c r="Z42" s="28" t="s">
        <v>5</v>
      </c>
      <c r="AA42" s="25">
        <f t="shared" si="33"/>
        <v>15.997051724276476</v>
      </c>
      <c r="AB42" s="28" t="s">
        <v>5</v>
      </c>
      <c r="AC42" s="25">
        <f t="shared" si="34"/>
        <v>25.53305932610045</v>
      </c>
      <c r="AD42" s="28" t="s">
        <v>5</v>
      </c>
    </row>
    <row r="43" spans="1:30" ht="12">
      <c r="A43" s="24" t="s">
        <v>73</v>
      </c>
      <c r="B43" s="11">
        <v>1.3979399991536317</v>
      </c>
      <c r="C43" s="10">
        <f t="shared" si="26"/>
        <v>0.7589899870832922</v>
      </c>
      <c r="D43" s="11">
        <f t="shared" si="27"/>
        <v>2.4649594253887352</v>
      </c>
      <c r="E43" s="12">
        <v>24.99999945207651</v>
      </c>
      <c r="F43" s="11">
        <v>5.741032257645721</v>
      </c>
      <c r="G43" s="13">
        <v>291.7154461752678</v>
      </c>
      <c r="H43" s="13">
        <f t="shared" si="28"/>
        <v>-266.7154467231913</v>
      </c>
      <c r="I43" s="15" t="s">
        <v>5</v>
      </c>
      <c r="J43" s="14" t="s">
        <v>1</v>
      </c>
      <c r="K43" s="2">
        <v>12</v>
      </c>
      <c r="L43" s="27" t="s">
        <v>117</v>
      </c>
      <c r="M43" s="27" t="s">
        <v>124</v>
      </c>
      <c r="N43" s="27">
        <v>-1.8068883655797112</v>
      </c>
      <c r="O43" s="27">
        <v>-1.354225863418441</v>
      </c>
      <c r="P43" s="27">
        <v>-1.165453571551187</v>
      </c>
      <c r="Q43" s="27">
        <v>406.9100036621094</v>
      </c>
      <c r="R43" s="2">
        <f t="shared" si="29"/>
        <v>0.015599534338189619</v>
      </c>
      <c r="S43" s="27">
        <v>0.044235825538635254</v>
      </c>
      <c r="T43" s="27">
        <v>0.06831977516412735</v>
      </c>
      <c r="U43" s="2">
        <f t="shared" si="30"/>
        <v>6.347606574679939</v>
      </c>
      <c r="V43" s="25">
        <f t="shared" si="31"/>
        <v>17.999999931922503</v>
      </c>
      <c r="W43" s="28" t="s">
        <v>5</v>
      </c>
      <c r="X43" s="29">
        <f t="shared" si="16"/>
        <v>1.4440447953280224</v>
      </c>
      <c r="Y43" s="25">
        <f t="shared" si="32"/>
        <v>27.79999996222955</v>
      </c>
      <c r="Z43" s="28" t="s">
        <v>5</v>
      </c>
      <c r="AA43" s="25">
        <f t="shared" si="33"/>
        <v>210.1700949731639</v>
      </c>
      <c r="AB43" s="26" t="s">
        <v>1</v>
      </c>
      <c r="AC43" s="25">
        <f t="shared" si="34"/>
        <v>302.36517552359606</v>
      </c>
      <c r="AD43" s="26" t="s">
        <v>1</v>
      </c>
    </row>
    <row r="44" spans="1:30" ht="12">
      <c r="A44" s="24" t="s">
        <v>154</v>
      </c>
      <c r="B44" s="11">
        <v>3.7184020142940066</v>
      </c>
      <c r="C44" s="11">
        <f t="shared" si="26"/>
        <v>2.9551110947737995</v>
      </c>
      <c r="D44" s="11">
        <f t="shared" si="27"/>
        <v>3.2489746608342465</v>
      </c>
      <c r="E44" s="13">
        <v>5228.7998046875</v>
      </c>
      <c r="F44" s="13">
        <v>901.8017936643819</v>
      </c>
      <c r="G44" s="13">
        <v>1774.085967786208</v>
      </c>
      <c r="H44" s="13">
        <f t="shared" si="28"/>
        <v>3454.713836901292</v>
      </c>
      <c r="I44" s="14" t="s">
        <v>56</v>
      </c>
      <c r="J44" s="14" t="s">
        <v>3</v>
      </c>
      <c r="K44" s="2">
        <v>30</v>
      </c>
      <c r="L44" s="27" t="s">
        <v>117</v>
      </c>
      <c r="M44" s="27" t="s">
        <v>26</v>
      </c>
      <c r="N44" s="27">
        <v>1.6779202608312727</v>
      </c>
      <c r="O44" s="27">
        <v>1.5428596229796525</v>
      </c>
      <c r="P44" s="27">
        <v>1.5750204505233576</v>
      </c>
      <c r="Q44" s="27">
        <v>74.55000305175781</v>
      </c>
      <c r="R44" s="2">
        <f t="shared" si="29"/>
        <v>47.63435191422965</v>
      </c>
      <c r="S44" s="27">
        <v>34.902748107910156</v>
      </c>
      <c r="T44" s="27">
        <v>37.58551025390625</v>
      </c>
      <c r="U44" s="2">
        <f t="shared" si="30"/>
        <v>3551.1410805743258</v>
      </c>
      <c r="V44" s="25">
        <f t="shared" si="31"/>
        <v>2601.9999779594364</v>
      </c>
      <c r="W44" s="26" t="s">
        <v>47</v>
      </c>
      <c r="X44" s="29">
        <f t="shared" si="16"/>
        <v>3.447468116090527</v>
      </c>
      <c r="Y44" s="25">
        <f t="shared" si="32"/>
        <v>2801.9999041305855</v>
      </c>
      <c r="Z44" s="26" t="s">
        <v>47</v>
      </c>
      <c r="AA44" s="25">
        <f t="shared" si="33"/>
        <v>2211.754240612265</v>
      </c>
      <c r="AB44" s="25" t="s">
        <v>47</v>
      </c>
      <c r="AC44" s="25">
        <f t="shared" si="34"/>
        <v>2893.885539818917</v>
      </c>
      <c r="AD44" s="25" t="s">
        <v>47</v>
      </c>
    </row>
    <row r="45" spans="1:30" ht="12">
      <c r="A45" s="24" t="s">
        <v>35</v>
      </c>
      <c r="B45" s="11">
        <v>4.081998624675237</v>
      </c>
      <c r="C45" s="11">
        <f t="shared" si="26"/>
        <v>4.236750015484482</v>
      </c>
      <c r="D45" s="11">
        <f t="shared" si="27"/>
        <v>3.7065197555279603</v>
      </c>
      <c r="E45" s="13">
        <v>12078.100102052093</v>
      </c>
      <c r="F45" s="13">
        <v>17248.447672270537</v>
      </c>
      <c r="G45" s="13">
        <v>5087.679623543604</v>
      </c>
      <c r="H45" s="13">
        <f t="shared" si="28"/>
        <v>6990.4204785084885</v>
      </c>
      <c r="I45" s="14" t="s">
        <v>56</v>
      </c>
      <c r="J45" s="14" t="s">
        <v>36</v>
      </c>
      <c r="K45" s="2">
        <v>6</v>
      </c>
      <c r="L45" s="27" t="s">
        <v>117</v>
      </c>
      <c r="M45" s="27" t="s">
        <v>143</v>
      </c>
      <c r="N45" s="27">
        <v>2.5929629378049106</v>
      </c>
      <c r="O45" s="27">
        <v>2.1398790864012365</v>
      </c>
      <c r="P45" s="27">
        <v>2.0620219592575797</v>
      </c>
      <c r="Q45" s="27">
        <v>62.08000183105469</v>
      </c>
      <c r="R45" s="2">
        <f t="shared" si="29"/>
        <v>391.70844772982184</v>
      </c>
      <c r="S45" s="27">
        <v>138</v>
      </c>
      <c r="T45" s="27">
        <v>115.35115814208984</v>
      </c>
      <c r="U45" s="2">
        <f t="shared" si="30"/>
        <v>24317.261152306928</v>
      </c>
      <c r="V45" s="25">
        <f t="shared" si="31"/>
        <v>8567.040252685547</v>
      </c>
      <c r="W45" s="26" t="s">
        <v>56</v>
      </c>
      <c r="X45" s="29">
        <f t="shared" si="16"/>
        <v>3.8549736803172627</v>
      </c>
      <c r="Y45" s="25">
        <f t="shared" si="32"/>
        <v>7161.000108675216</v>
      </c>
      <c r="Z45" s="26" t="s">
        <v>56</v>
      </c>
      <c r="AA45" s="25">
        <f t="shared" si="33"/>
        <v>4524.392284397576</v>
      </c>
      <c r="AB45" s="25" t="s">
        <v>47</v>
      </c>
      <c r="AC45" s="25">
        <f t="shared" si="34"/>
        <v>5751.37298589408</v>
      </c>
      <c r="AD45" s="25" t="s">
        <v>36</v>
      </c>
    </row>
    <row r="46" spans="1:30" ht="12">
      <c r="A46" s="24" t="s">
        <v>8</v>
      </c>
      <c r="B46" s="10">
        <v>0.602060004888764</v>
      </c>
      <c r="C46" s="10">
        <f t="shared" si="26"/>
        <v>-0.5650977932075142</v>
      </c>
      <c r="D46" s="11">
        <f t="shared" si="27"/>
        <v>1.9922600878249177</v>
      </c>
      <c r="E46" s="11">
        <v>4.0000001248996</v>
      </c>
      <c r="F46" s="10">
        <v>0.2722088286892208</v>
      </c>
      <c r="G46" s="12">
        <v>98.23360627671136</v>
      </c>
      <c r="H46" s="12">
        <f t="shared" si="28"/>
        <v>-94.23360615181176</v>
      </c>
      <c r="I46" s="14" t="s">
        <v>119</v>
      </c>
      <c r="J46" s="14" t="s">
        <v>1</v>
      </c>
      <c r="K46" s="2">
        <v>52</v>
      </c>
      <c r="L46" s="27" t="s">
        <v>117</v>
      </c>
      <c r="M46" s="27" t="s">
        <v>120</v>
      </c>
      <c r="N46" s="27">
        <v>-0.2849035439906089</v>
      </c>
      <c r="O46" s="27">
        <v>-1.7052933754421735</v>
      </c>
      <c r="P46" s="27">
        <v>-1.7052933754421735</v>
      </c>
      <c r="Q46" s="27">
        <v>152.1999969482422</v>
      </c>
      <c r="R46" s="2">
        <f t="shared" si="29"/>
        <v>0.5189152762643947</v>
      </c>
      <c r="S46" s="27">
        <v>0.019710907712578773</v>
      </c>
      <c r="T46" s="27">
        <v>0.019710907712578773</v>
      </c>
      <c r="U46" s="2">
        <f t="shared" si="30"/>
        <v>78.97890346383713</v>
      </c>
      <c r="V46" s="25">
        <f t="shared" si="31"/>
        <v>3.0000000937015727</v>
      </c>
      <c r="W46" s="26" t="s">
        <v>119</v>
      </c>
      <c r="X46" s="29">
        <f t="shared" si="16"/>
        <v>0.4771212682843542</v>
      </c>
      <c r="Y46" s="25">
        <f t="shared" si="32"/>
        <v>3.0000000937015727</v>
      </c>
      <c r="Z46" s="26" t="s">
        <v>119</v>
      </c>
      <c r="AA46" s="25">
        <f t="shared" si="33"/>
        <v>536.8761718283023</v>
      </c>
      <c r="AB46" s="26" t="s">
        <v>3</v>
      </c>
      <c r="AC46" s="25">
        <f t="shared" si="34"/>
        <v>743.7234283609868</v>
      </c>
      <c r="AD46" s="26" t="s">
        <v>3</v>
      </c>
    </row>
    <row r="47" spans="1:30" ht="12">
      <c r="A47" s="24" t="s">
        <v>71</v>
      </c>
      <c r="B47" s="11">
        <v>2.5171958851796084</v>
      </c>
      <c r="C47" s="11">
        <f t="shared" si="26"/>
        <v>-1.7643333416264197</v>
      </c>
      <c r="D47" s="11">
        <f t="shared" si="27"/>
        <v>1.5641329970393685</v>
      </c>
      <c r="E47" s="13">
        <v>328.9999903258031</v>
      </c>
      <c r="F47" s="10">
        <v>0.017205474662067514</v>
      </c>
      <c r="G47" s="12">
        <v>36.654980857569036</v>
      </c>
      <c r="H47" s="13">
        <f t="shared" si="28"/>
        <v>292.345009468234</v>
      </c>
      <c r="I47" s="14" t="s">
        <v>3</v>
      </c>
      <c r="J47" s="15" t="s">
        <v>5</v>
      </c>
      <c r="K47" s="2">
        <v>8</v>
      </c>
      <c r="L47" s="27" t="s">
        <v>117</v>
      </c>
      <c r="M47" s="27" t="s">
        <v>12</v>
      </c>
      <c r="N47" s="27">
        <v>-1.648369085575397</v>
      </c>
      <c r="O47" s="27">
        <v>0.06062160736493332</v>
      </c>
      <c r="P47" s="27">
        <v>0.046034102744211415</v>
      </c>
      <c r="Q47" s="27">
        <v>313.8999938964844</v>
      </c>
      <c r="R47" s="2">
        <f t="shared" si="29"/>
        <v>0.022471440566120413</v>
      </c>
      <c r="S47" s="27">
        <v>1.1497981548309326</v>
      </c>
      <c r="T47" s="27">
        <v>1.1118190288543701</v>
      </c>
      <c r="U47" s="2">
        <f t="shared" si="30"/>
        <v>7.053785056550409</v>
      </c>
      <c r="V47" s="25">
        <f t="shared" si="31"/>
        <v>360.92163378361874</v>
      </c>
      <c r="W47" s="26" t="s">
        <v>3</v>
      </c>
      <c r="X47" s="29">
        <f t="shared" si="16"/>
        <v>2.542825409999771</v>
      </c>
      <c r="Y47" s="25">
        <f t="shared" si="32"/>
        <v>348.99998637138197</v>
      </c>
      <c r="Z47" s="26" t="s">
        <v>3</v>
      </c>
      <c r="AA47" s="25">
        <f t="shared" si="33"/>
        <v>218.58133114924053</v>
      </c>
      <c r="AB47" s="26" t="s">
        <v>1</v>
      </c>
      <c r="AC47" s="25">
        <f t="shared" si="34"/>
        <v>313.9689735331953</v>
      </c>
      <c r="AD47" s="26" t="s">
        <v>1</v>
      </c>
    </row>
    <row r="48" spans="1:30" ht="12">
      <c r="A48" s="24" t="s">
        <v>59</v>
      </c>
      <c r="B48" s="11">
        <v>2.9982593285256383</v>
      </c>
      <c r="C48" s="11">
        <f t="shared" si="26"/>
        <v>2.961999993045561</v>
      </c>
      <c r="D48" s="11">
        <f t="shared" si="27"/>
        <v>3.2514339975172653</v>
      </c>
      <c r="E48" s="13">
        <v>995.9999773000382</v>
      </c>
      <c r="F48" s="13">
        <v>916.2204754503888</v>
      </c>
      <c r="G48" s="13">
        <v>1784.1608177168314</v>
      </c>
      <c r="H48" s="13">
        <f t="shared" si="28"/>
        <v>-788.1608404167932</v>
      </c>
      <c r="I48" s="14" t="s">
        <v>3</v>
      </c>
      <c r="J48" s="14" t="s">
        <v>3</v>
      </c>
      <c r="K48" s="2">
        <v>19</v>
      </c>
      <c r="L48" s="27" t="s">
        <v>117</v>
      </c>
      <c r="M48" s="27" t="s">
        <v>43</v>
      </c>
      <c r="N48" s="27">
        <v>0.20987764008517418</v>
      </c>
      <c r="O48" s="27">
        <v>0.8558011355236789</v>
      </c>
      <c r="P48" s="27">
        <v>0.8558011355236789</v>
      </c>
      <c r="Q48" s="27">
        <v>271.7900085449219</v>
      </c>
      <c r="R48" s="2">
        <f t="shared" si="29"/>
        <v>1.6213532262703527</v>
      </c>
      <c r="S48" s="27">
        <v>7.174656867980957</v>
      </c>
      <c r="T48" s="27">
        <v>7.174656867980957</v>
      </c>
      <c r="U48" s="2">
        <f t="shared" si="30"/>
        <v>440.6676072223558</v>
      </c>
      <c r="V48" s="25">
        <f t="shared" si="31"/>
        <v>1950.0000514554267</v>
      </c>
      <c r="W48" s="26" t="s">
        <v>3</v>
      </c>
      <c r="X48" s="29">
        <f t="shared" si="16"/>
        <v>3.2900346228224193</v>
      </c>
      <c r="Y48" s="25">
        <f t="shared" si="32"/>
        <v>1950.0000514554267</v>
      </c>
      <c r="Z48" s="26" t="s">
        <v>3</v>
      </c>
      <c r="AA48" s="25">
        <f t="shared" si="33"/>
        <v>1017.6755472260043</v>
      </c>
      <c r="AB48" s="26" t="s">
        <v>3</v>
      </c>
      <c r="AC48" s="25">
        <f t="shared" si="34"/>
        <v>1373.8764286242065</v>
      </c>
      <c r="AD48" s="26" t="s">
        <v>3</v>
      </c>
    </row>
    <row r="49" spans="1:30" ht="12">
      <c r="A49" s="24" t="s">
        <v>29</v>
      </c>
      <c r="B49" s="11">
        <v>3.6688516310464716</v>
      </c>
      <c r="C49" s="11">
        <f t="shared" si="26"/>
        <v>2.8576666548024865</v>
      </c>
      <c r="D49" s="11">
        <f t="shared" si="27"/>
        <v>3.214186995764488</v>
      </c>
      <c r="E49" s="13">
        <v>4664.99981700629</v>
      </c>
      <c r="F49" s="13">
        <v>720.5542014023913</v>
      </c>
      <c r="G49" s="13">
        <v>1637.521443257295</v>
      </c>
      <c r="H49" s="13">
        <f t="shared" si="28"/>
        <v>3027.478373748995</v>
      </c>
      <c r="I49" s="14" t="s">
        <v>47</v>
      </c>
      <c r="J49" s="14" t="s">
        <v>3</v>
      </c>
      <c r="K49" s="2">
        <v>50</v>
      </c>
      <c r="L49" s="27" t="s">
        <v>117</v>
      </c>
      <c r="M49" s="27" t="s">
        <v>30</v>
      </c>
      <c r="N49" s="27">
        <v>1.4760229674898921</v>
      </c>
      <c r="O49" s="27">
        <v>1.633682387130198</v>
      </c>
      <c r="P49" s="27">
        <v>1.7435880891659992</v>
      </c>
      <c r="Q49" s="27">
        <v>61.83000183105469</v>
      </c>
      <c r="R49" s="2">
        <f t="shared" si="29"/>
        <v>29.924228855105678</v>
      </c>
      <c r="S49" s="27">
        <v>43.02118682861328</v>
      </c>
      <c r="T49" s="27">
        <v>55.40999221801758</v>
      </c>
      <c r="U49" s="2">
        <f t="shared" si="30"/>
        <v>1850.2151249040835</v>
      </c>
      <c r="V49" s="25">
        <f t="shared" si="31"/>
        <v>2660.000060387305</v>
      </c>
      <c r="W49" s="26" t="s">
        <v>47</v>
      </c>
      <c r="X49" s="29">
        <f t="shared" si="16"/>
        <v>3.534787348526219</v>
      </c>
      <c r="Y49" s="25">
        <f t="shared" si="32"/>
        <v>3425.999920298753</v>
      </c>
      <c r="Z49" s="26" t="s">
        <v>47</v>
      </c>
      <c r="AA49" s="25">
        <f t="shared" si="33"/>
        <v>1735.4282723551564</v>
      </c>
      <c r="AB49" s="26" t="s">
        <v>3</v>
      </c>
      <c r="AC49" s="25">
        <f t="shared" si="34"/>
        <v>2292.969800934156</v>
      </c>
      <c r="AD49" s="25" t="s">
        <v>47</v>
      </c>
    </row>
    <row r="50" spans="1:10" ht="12.75" customHeight="1">
      <c r="A50" s="63" t="s">
        <v>99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2.75" customHeight="1">
      <c r="A51" s="2" t="s">
        <v>114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2.75" customHeight="1">
      <c r="A52" s="2" t="s">
        <v>105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2.75" customHeight="1">
      <c r="A53" s="2" t="s">
        <v>0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2.75" customHeight="1">
      <c r="A54" s="2" t="s">
        <v>110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7" s="62" customFormat="1" ht="12.75" customHeight="1">
      <c r="A55" s="54" t="s">
        <v>22</v>
      </c>
      <c r="B55" s="54"/>
      <c r="C55" s="54"/>
      <c r="D55" s="54"/>
      <c r="E55" s="54"/>
      <c r="F55" s="55"/>
      <c r="G55" s="58"/>
      <c r="H55" s="58"/>
      <c r="I55" s="59"/>
      <c r="J55" s="59"/>
      <c r="K55" s="59"/>
      <c r="L55" s="58"/>
      <c r="M55" s="58"/>
      <c r="N55" s="58"/>
      <c r="O55" s="59"/>
      <c r="P55" s="60"/>
      <c r="Q55" s="61"/>
    </row>
    <row r="56" spans="1:17" s="62" customFormat="1" ht="12.75" customHeight="1">
      <c r="A56" s="54" t="s">
        <v>80</v>
      </c>
      <c r="B56" s="54"/>
      <c r="C56" s="54"/>
      <c r="D56" s="54"/>
      <c r="E56" s="54"/>
      <c r="F56" s="55"/>
      <c r="G56" s="58"/>
      <c r="H56" s="58"/>
      <c r="I56" s="59"/>
      <c r="J56" s="59"/>
      <c r="K56" s="59"/>
      <c r="L56" s="58"/>
      <c r="M56" s="58"/>
      <c r="N56" s="58"/>
      <c r="O56" s="59"/>
      <c r="P56" s="60"/>
      <c r="Q56" s="61"/>
    </row>
    <row r="57" spans="1:17" s="62" customFormat="1" ht="12.75" customHeight="1">
      <c r="A57" s="64" t="s">
        <v>23</v>
      </c>
      <c r="B57" s="54"/>
      <c r="C57" s="54"/>
      <c r="D57" s="54"/>
      <c r="E57" s="54"/>
      <c r="F57" s="55"/>
      <c r="G57" s="58"/>
      <c r="H57" s="58"/>
      <c r="I57" s="59"/>
      <c r="J57" s="59"/>
      <c r="K57" s="59"/>
      <c r="L57" s="58"/>
      <c r="M57" s="58"/>
      <c r="N57" s="58"/>
      <c r="O57" s="59"/>
      <c r="P57" s="60"/>
      <c r="Q57" s="61"/>
    </row>
    <row r="58" spans="1:12" ht="12.75" customHeight="1">
      <c r="A58" s="63" t="s">
        <v>51</v>
      </c>
      <c r="B58" s="2"/>
      <c r="C58" s="2"/>
      <c r="D58" s="2"/>
      <c r="E58" s="2"/>
      <c r="F58" s="56"/>
      <c r="G58" s="56"/>
      <c r="H58" s="56"/>
      <c r="I58" s="56"/>
      <c r="J58" s="56"/>
      <c r="K58" s="56"/>
      <c r="L58" s="56"/>
    </row>
    <row r="59" spans="1:12" s="62" customFormat="1" ht="12.75">
      <c r="A59" s="71" t="s">
        <v>93</v>
      </c>
      <c r="B59" s="72" t="s">
        <v>39</v>
      </c>
      <c r="C59" s="72"/>
      <c r="D59" s="59"/>
      <c r="E59" s="59"/>
      <c r="F59" s="59"/>
      <c r="G59" s="58"/>
      <c r="H59" s="58"/>
      <c r="I59" s="58"/>
      <c r="J59" s="59"/>
      <c r="K59" s="60"/>
      <c r="L59" s="67"/>
    </row>
    <row r="60" spans="1:12" s="62" customFormat="1" ht="12.75">
      <c r="A60" s="70">
        <v>1</v>
      </c>
      <c r="B60" s="66" t="s">
        <v>135</v>
      </c>
      <c r="D60" s="59"/>
      <c r="E60" s="59"/>
      <c r="F60" s="59"/>
      <c r="G60" s="58"/>
      <c r="H60" s="58"/>
      <c r="I60" s="58"/>
      <c r="J60" s="59"/>
      <c r="K60" s="60"/>
      <c r="L60" s="67"/>
    </row>
    <row r="61" spans="1:12" s="62" customFormat="1" ht="12.75">
      <c r="A61" s="70">
        <v>2</v>
      </c>
      <c r="B61" s="66" t="s">
        <v>136</v>
      </c>
      <c r="D61" s="59"/>
      <c r="E61" s="59"/>
      <c r="F61" s="59"/>
      <c r="G61" s="58"/>
      <c r="H61" s="58"/>
      <c r="I61" s="58"/>
      <c r="J61" s="59"/>
      <c r="K61" s="60"/>
      <c r="L61" s="67"/>
    </row>
    <row r="62" spans="1:12" s="62" customFormat="1" ht="12.75">
      <c r="A62" s="70">
        <v>3</v>
      </c>
      <c r="B62" s="66" t="s">
        <v>137</v>
      </c>
      <c r="C62"/>
      <c r="D62" s="59"/>
      <c r="E62" s="59"/>
      <c r="F62" s="59"/>
      <c r="G62" s="58"/>
      <c r="H62" s="58"/>
      <c r="I62" s="58"/>
      <c r="J62" s="59"/>
      <c r="K62" s="60"/>
      <c r="L62" s="67"/>
    </row>
    <row r="63" spans="1:12" s="62" customFormat="1" ht="12.75">
      <c r="A63" s="70">
        <v>4</v>
      </c>
      <c r="B63" s="66" t="s">
        <v>40</v>
      </c>
      <c r="C63"/>
      <c r="D63" s="59"/>
      <c r="E63" s="59"/>
      <c r="F63" s="59"/>
      <c r="G63" s="58"/>
      <c r="H63" s="58"/>
      <c r="I63" s="58"/>
      <c r="J63" s="59"/>
      <c r="K63" s="60"/>
      <c r="L63" s="67"/>
    </row>
    <row r="64" spans="1:12" s="62" customFormat="1" ht="12.75">
      <c r="A64" s="70">
        <v>5</v>
      </c>
      <c r="B64" s="66" t="s">
        <v>41</v>
      </c>
      <c r="C64"/>
      <c r="D64" s="59"/>
      <c r="E64" s="59"/>
      <c r="F64" s="59"/>
      <c r="G64" s="58"/>
      <c r="H64" s="58"/>
      <c r="I64" s="58"/>
      <c r="J64" s="59"/>
      <c r="K64" s="60"/>
      <c r="L64" s="67"/>
    </row>
    <row r="65" spans="1:12" ht="12.75" customHeight="1">
      <c r="A65" s="70" t="s">
        <v>92</v>
      </c>
      <c r="B65" s="66" t="s">
        <v>42</v>
      </c>
      <c r="C65" s="62"/>
      <c r="D65" s="2"/>
      <c r="E65" s="2"/>
      <c r="F65" s="56"/>
      <c r="G65" s="56"/>
      <c r="H65" s="56"/>
      <c r="I65" s="56"/>
      <c r="J65" s="56"/>
      <c r="K65" s="56"/>
      <c r="L65" s="56"/>
    </row>
  </sheetData>
  <mergeCells count="1">
    <mergeCell ref="B59:C59"/>
  </mergeCells>
  <printOptions horizontalCentered="1"/>
  <pageMargins left="0.5" right="0.5" top="1.25" bottom="1" header="0.5" footer="0.5"/>
  <pageSetup firstPageNumber="37" useFirstPageNumber="1" orientation="landscape" paperSize="9" scale="84"/>
  <headerFooter alignWithMargins="0">
    <oddHeader>&amp;L&amp;"Times New Roman,Italic"Draft In Vitro Acute Toxicity Test Methods BRD: Appendix J7&amp;C
 3T3 NRU Predictions: RC Rat-Only Regression Excluding Specific Mechanisms&amp;R&amp;"Times New Roman,Italic"17 Mar 2006</oddHeader>
    <oddFooter>&amp;C&amp;"Times New Roman,Regular"J-&amp;P</oddFooter>
  </headerFooter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view="pageBreakPreview" zoomScaleNormal="125" zoomScaleSheetLayoutView="100" workbookViewId="0" topLeftCell="A1">
      <selection activeCell="A17" sqref="A17"/>
    </sheetView>
  </sheetViews>
  <sheetFormatPr defaultColWidth="11.00390625" defaultRowHeight="12.75"/>
  <cols>
    <col min="1" max="1" width="19.625" style="3" customWidth="1"/>
    <col min="2" max="10" width="7.625" style="4" customWidth="1"/>
    <col min="11" max="30" width="0" style="2" hidden="1" customWidth="1"/>
    <col min="31" max="16384" width="10.75390625" style="2" customWidth="1"/>
  </cols>
  <sheetData>
    <row r="1" ht="15">
      <c r="A1" s="68" t="s">
        <v>109</v>
      </c>
    </row>
    <row r="2" spans="1:10" s="37" customFormat="1" ht="15">
      <c r="A2" s="37" t="s">
        <v>108</v>
      </c>
      <c r="B2" s="38"/>
      <c r="C2" s="38"/>
      <c r="D2" s="38"/>
      <c r="E2" s="38"/>
      <c r="F2" s="38"/>
      <c r="G2" s="38"/>
      <c r="H2" s="38"/>
      <c r="I2" s="38"/>
      <c r="J2" s="38"/>
    </row>
    <row r="3" spans="1:30" s="1" customFormat="1" ht="69.75" customHeight="1">
      <c r="A3" s="33" t="s">
        <v>24</v>
      </c>
      <c r="B3" s="34" t="s">
        <v>142</v>
      </c>
      <c r="C3" s="35" t="s">
        <v>50</v>
      </c>
      <c r="D3" s="34" t="s">
        <v>74</v>
      </c>
      <c r="E3" s="34" t="s">
        <v>88</v>
      </c>
      <c r="F3" s="34" t="s">
        <v>52</v>
      </c>
      <c r="G3" s="34" t="s">
        <v>76</v>
      </c>
      <c r="H3" s="34" t="s">
        <v>89</v>
      </c>
      <c r="I3" s="33" t="s">
        <v>85</v>
      </c>
      <c r="J3" s="36" t="s">
        <v>87</v>
      </c>
      <c r="K3" s="32" t="s">
        <v>82</v>
      </c>
      <c r="L3" s="17" t="s">
        <v>83</v>
      </c>
      <c r="M3" s="17" t="s">
        <v>79</v>
      </c>
      <c r="N3" s="18" t="s">
        <v>84</v>
      </c>
      <c r="O3" s="17" t="s">
        <v>94</v>
      </c>
      <c r="P3" s="17" t="s">
        <v>95</v>
      </c>
      <c r="Q3" s="17" t="s">
        <v>96</v>
      </c>
      <c r="R3" s="17" t="s">
        <v>97</v>
      </c>
      <c r="S3" s="17" t="s">
        <v>98</v>
      </c>
      <c r="T3" s="17" t="s">
        <v>100</v>
      </c>
      <c r="U3" s="17" t="s">
        <v>149</v>
      </c>
      <c r="V3" s="17" t="s">
        <v>101</v>
      </c>
      <c r="W3" s="17" t="s">
        <v>102</v>
      </c>
      <c r="X3" s="17" t="s">
        <v>103</v>
      </c>
      <c r="Y3" s="17" t="s">
        <v>104</v>
      </c>
      <c r="Z3" s="19" t="s">
        <v>102</v>
      </c>
      <c r="AA3" s="20" t="s">
        <v>115</v>
      </c>
      <c r="AB3" s="21" t="s">
        <v>102</v>
      </c>
      <c r="AC3" s="22" t="s">
        <v>116</v>
      </c>
      <c r="AD3" s="23" t="s">
        <v>102</v>
      </c>
    </row>
    <row r="4" spans="1:30" ht="12">
      <c r="A4" s="24" t="s">
        <v>49</v>
      </c>
      <c r="B4" s="14">
        <v>3.334855675181184</v>
      </c>
      <c r="C4" s="11">
        <f aca="true" t="shared" si="0" ref="C4:C12">LOG(F4)</f>
        <v>2.7143333215417247</v>
      </c>
      <c r="D4" s="11">
        <f aca="true" t="shared" si="1" ref="D4:D12">LOG(G4)</f>
        <v>3.163016995790396</v>
      </c>
      <c r="E4" s="13">
        <v>2161.9999281343335</v>
      </c>
      <c r="F4" s="13">
        <v>518.0042483112851</v>
      </c>
      <c r="G4" s="13">
        <v>1455.5160400012687</v>
      </c>
      <c r="H4" s="13">
        <f aca="true" t="shared" si="2" ref="H4:H12">E4-G4</f>
        <v>706.4838881330647</v>
      </c>
      <c r="I4" s="14" t="s">
        <v>47</v>
      </c>
      <c r="J4" s="14" t="s">
        <v>3</v>
      </c>
      <c r="K4" s="2">
        <v>67</v>
      </c>
      <c r="L4" s="27" t="s">
        <v>117</v>
      </c>
      <c r="M4" s="27" t="s">
        <v>48</v>
      </c>
      <c r="N4" s="27">
        <v>-0.35979705653399857</v>
      </c>
      <c r="O4" s="27">
        <v>0.91812710300977</v>
      </c>
      <c r="P4" s="27">
        <v>1.07477868628044</v>
      </c>
      <c r="Q4" s="27">
        <v>236.3000030517578</v>
      </c>
      <c r="R4" s="2">
        <f aca="true" t="shared" si="3" ref="R4:R21">10^N4</f>
        <v>0.43671986139833263</v>
      </c>
      <c r="S4" s="27">
        <v>8.281845092773438</v>
      </c>
      <c r="T4" s="27">
        <v>11.87896728515625</v>
      </c>
      <c r="U4" s="2">
        <f aca="true" t="shared" si="4" ref="U4:U21">R4*Q4</f>
        <v>103.19690458118924</v>
      </c>
      <c r="V4" s="25">
        <f aca="true" t="shared" si="5" ref="V4:V21">S4*Q4</f>
        <v>1957.0000206965487</v>
      </c>
      <c r="W4" s="26" t="s">
        <v>3</v>
      </c>
      <c r="X4" s="29">
        <f aca="true" t="shared" si="6" ref="X4:X24">LOG(Y4)</f>
        <v>3.448242413521618</v>
      </c>
      <c r="Y4" s="25">
        <f aca="true" t="shared" si="7" ref="Y4:Y21">T4*Q4</f>
        <v>2807.000005734153</v>
      </c>
      <c r="Z4" s="26" t="s">
        <v>47</v>
      </c>
      <c r="AA4" s="25">
        <f aca="true" t="shared" si="8" ref="AA4:AA21">10^(0.372*LOG(U4)+2.024)</f>
        <v>593.0400196490674</v>
      </c>
      <c r="AB4" s="26" t="s">
        <v>3</v>
      </c>
      <c r="AC4" s="25">
        <f aca="true" t="shared" si="9" ref="AC4:AC21">10^(0.357*LOG(U4)+2.194)</f>
        <v>818.2367878529722</v>
      </c>
      <c r="AD4" s="26" t="s">
        <v>3</v>
      </c>
    </row>
    <row r="5" spans="1:30" ht="12">
      <c r="A5" s="24" t="s">
        <v>34</v>
      </c>
      <c r="B5" s="14">
        <v>3.5556988837900936</v>
      </c>
      <c r="C5" s="11">
        <f t="shared" si="0"/>
        <v>3.97899998904597</v>
      </c>
      <c r="D5" s="11">
        <f t="shared" si="1"/>
        <v>3.6145029960894113</v>
      </c>
      <c r="E5" s="13">
        <v>3594.999909533595</v>
      </c>
      <c r="F5" s="13">
        <v>9527.961399916692</v>
      </c>
      <c r="G5" s="13">
        <v>4116.261869994633</v>
      </c>
      <c r="H5" s="13">
        <f t="shared" si="2"/>
        <v>-521.2619604610381</v>
      </c>
      <c r="I5" s="14" t="s">
        <v>47</v>
      </c>
      <c r="J5" s="14" t="s">
        <v>47</v>
      </c>
      <c r="K5" s="2">
        <v>45</v>
      </c>
      <c r="L5" s="27" t="s">
        <v>117</v>
      </c>
      <c r="M5" s="27" t="s">
        <v>25</v>
      </c>
      <c r="N5" s="27">
        <v>0.7418590587996989</v>
      </c>
      <c r="O5" s="27">
        <v>1.4856310889307616</v>
      </c>
      <c r="P5" s="27">
        <v>1.281875828251828</v>
      </c>
      <c r="Q5" s="27">
        <v>163.39999389648438</v>
      </c>
      <c r="R5" s="2">
        <f t="shared" si="3"/>
        <v>5.518983031515184</v>
      </c>
      <c r="S5" s="27">
        <v>30.59363555908203</v>
      </c>
      <c r="T5" s="27">
        <v>32</v>
      </c>
      <c r="U5" s="2">
        <f t="shared" si="4"/>
        <v>901.8017936643819</v>
      </c>
      <c r="V5" s="25">
        <f t="shared" si="5"/>
        <v>4998.999863625271</v>
      </c>
      <c r="W5" s="26" t="s">
        <v>47</v>
      </c>
      <c r="X5" s="29">
        <f t="shared" si="6"/>
        <v>3.7184020142940066</v>
      </c>
      <c r="Y5" s="25">
        <f t="shared" si="7"/>
        <v>5228.7998046875</v>
      </c>
      <c r="Z5" s="26" t="s">
        <v>56</v>
      </c>
      <c r="AA5" s="25">
        <f t="shared" si="8"/>
        <v>1328.315765592467</v>
      </c>
      <c r="AB5" s="26" t="s">
        <v>3</v>
      </c>
      <c r="AC5" s="25">
        <f t="shared" si="9"/>
        <v>1774.085967786208</v>
      </c>
      <c r="AD5" s="26" t="s">
        <v>3</v>
      </c>
    </row>
    <row r="6" spans="1:30" ht="12">
      <c r="A6" s="24" t="s">
        <v>57</v>
      </c>
      <c r="B6" s="14">
        <v>3.1778249738053064</v>
      </c>
      <c r="C6" s="11">
        <f t="shared" si="0"/>
        <v>2.7821111043443065</v>
      </c>
      <c r="D6" s="11">
        <f t="shared" si="1"/>
        <v>3.1872136642509172</v>
      </c>
      <c r="E6" s="13">
        <v>1506.0000067294895</v>
      </c>
      <c r="F6" s="13">
        <v>605.4957572298955</v>
      </c>
      <c r="G6" s="13">
        <v>1538.911567987535</v>
      </c>
      <c r="H6" s="12">
        <f t="shared" si="2"/>
        <v>-32.91156125804537</v>
      </c>
      <c r="I6" s="14" t="s">
        <v>3</v>
      </c>
      <c r="J6" s="14" t="s">
        <v>3</v>
      </c>
      <c r="K6" s="2">
        <v>48</v>
      </c>
      <c r="L6" s="27" t="s">
        <v>117</v>
      </c>
      <c r="M6" s="27" t="s">
        <v>45</v>
      </c>
      <c r="N6" s="27">
        <v>0.5744674361059513</v>
      </c>
      <c r="O6" s="27">
        <v>0.7442206792271475</v>
      </c>
      <c r="P6" s="27">
        <v>0.9220701945172096</v>
      </c>
      <c r="Q6" s="27">
        <v>180.1999969482422</v>
      </c>
      <c r="R6" s="2">
        <f t="shared" si="3"/>
        <v>3.7537680723702893</v>
      </c>
      <c r="S6" s="27">
        <v>5.549076080322266</v>
      </c>
      <c r="T6" s="27">
        <v>8.357380867004395</v>
      </c>
      <c r="U6" s="2">
        <f t="shared" si="4"/>
        <v>676.4289951855351</v>
      </c>
      <c r="V6" s="25">
        <f t="shared" si="5"/>
        <v>999.943492739636</v>
      </c>
      <c r="W6" s="26" t="s">
        <v>3</v>
      </c>
      <c r="X6" s="29">
        <f t="shared" si="6"/>
        <v>3.177824973805306</v>
      </c>
      <c r="Y6" s="25">
        <f t="shared" si="7"/>
        <v>1506.0000067294895</v>
      </c>
      <c r="Z6" s="26" t="s">
        <v>3</v>
      </c>
      <c r="AA6" s="25">
        <f t="shared" si="8"/>
        <v>1193.5556257089067</v>
      </c>
      <c r="AB6" s="26" t="s">
        <v>3</v>
      </c>
      <c r="AC6" s="25">
        <f t="shared" si="9"/>
        <v>1600.9926233659967</v>
      </c>
      <c r="AD6" s="26" t="s">
        <v>3</v>
      </c>
    </row>
    <row r="7" spans="1:30" ht="12">
      <c r="A7" s="24" t="s">
        <v>4</v>
      </c>
      <c r="B7" s="31">
        <v>0.845098020714771</v>
      </c>
      <c r="C7" s="11">
        <f t="shared" si="0"/>
        <v>2.8254474980197677</v>
      </c>
      <c r="D7" s="11">
        <f t="shared" si="1"/>
        <v>3.202684756793057</v>
      </c>
      <c r="E7" s="11">
        <v>6.9999996889290514</v>
      </c>
      <c r="F7" s="13">
        <v>669.0329355799568</v>
      </c>
      <c r="G7" s="13">
        <v>1594.7211598910033</v>
      </c>
      <c r="H7" s="13">
        <f t="shared" si="2"/>
        <v>-1587.7211602020743</v>
      </c>
      <c r="I7" s="15" t="s">
        <v>5</v>
      </c>
      <c r="J7" s="14" t="s">
        <v>3</v>
      </c>
      <c r="K7" s="2">
        <v>26</v>
      </c>
      <c r="L7" s="27" t="s">
        <v>117</v>
      </c>
      <c r="M7" s="27" t="s">
        <v>121</v>
      </c>
      <c r="N7" s="27">
        <v>-0.22459542591052448</v>
      </c>
      <c r="O7" s="27">
        <v>-1.637322947022577</v>
      </c>
      <c r="P7" s="27">
        <v>-1.4412696426804859</v>
      </c>
      <c r="Q7" s="27">
        <v>780.9000244140625</v>
      </c>
      <c r="R7" s="2">
        <f t="shared" si="3"/>
        <v>0.5962173008314721</v>
      </c>
      <c r="S7" s="27">
        <v>0.023050324991345406</v>
      </c>
      <c r="T7" s="27">
        <v>0.03620181605219841</v>
      </c>
      <c r="U7" s="2">
        <f t="shared" si="4"/>
        <v>465.586104775383</v>
      </c>
      <c r="V7" s="25">
        <f t="shared" si="5"/>
        <v>17.999999348493702</v>
      </c>
      <c r="W7" s="28" t="s">
        <v>5</v>
      </c>
      <c r="X7" s="29">
        <f t="shared" si="6"/>
        <v>1.4513257937261974</v>
      </c>
      <c r="Y7" s="25">
        <f t="shared" si="7"/>
        <v>28.269999038995138</v>
      </c>
      <c r="Z7" s="28" t="s">
        <v>5</v>
      </c>
      <c r="AA7" s="25">
        <f t="shared" si="8"/>
        <v>1038.7140448074192</v>
      </c>
      <c r="AB7" s="26" t="s">
        <v>3</v>
      </c>
      <c r="AC7" s="25">
        <f t="shared" si="9"/>
        <v>1401.1221660178846</v>
      </c>
      <c r="AD7" s="26" t="s">
        <v>3</v>
      </c>
    </row>
    <row r="8" spans="1:30" ht="12">
      <c r="A8" s="24" t="s">
        <v>157</v>
      </c>
      <c r="B8" s="14">
        <v>3.535040795502483</v>
      </c>
      <c r="C8" s="11">
        <f t="shared" si="0"/>
        <v>1.669333329080273</v>
      </c>
      <c r="D8" s="11">
        <f t="shared" si="1"/>
        <v>2.7899519984816576</v>
      </c>
      <c r="E8" s="13">
        <v>3427.999859905045</v>
      </c>
      <c r="F8" s="12">
        <v>46.701768754128636</v>
      </c>
      <c r="G8" s="13">
        <v>616.5268548738615</v>
      </c>
      <c r="H8" s="13">
        <f t="shared" si="2"/>
        <v>2811.4730050311837</v>
      </c>
      <c r="I8" s="14" t="s">
        <v>47</v>
      </c>
      <c r="J8" s="14" t="s">
        <v>3</v>
      </c>
      <c r="K8" s="2">
        <v>43</v>
      </c>
      <c r="L8" s="27" t="s">
        <v>117</v>
      </c>
      <c r="M8" s="27" t="s">
        <v>139</v>
      </c>
      <c r="N8" s="27">
        <v>0.6173726446820879</v>
      </c>
      <c r="O8" s="27">
        <v>1.1935938869725462</v>
      </c>
      <c r="P8" s="27">
        <v>1.4894540666780676</v>
      </c>
      <c r="Q8" s="27">
        <v>192.10000610351562</v>
      </c>
      <c r="R8" s="2">
        <f t="shared" si="3"/>
        <v>4.14355058067753</v>
      </c>
      <c r="S8" s="27">
        <v>15.616866111755371</v>
      </c>
      <c r="T8" s="27">
        <v>30.864131927490234</v>
      </c>
      <c r="U8" s="2">
        <f t="shared" si="4"/>
        <v>795.9760918383793</v>
      </c>
      <c r="V8" s="25">
        <f t="shared" si="5"/>
        <v>3000.000075385993</v>
      </c>
      <c r="W8" s="26" t="s">
        <v>47</v>
      </c>
      <c r="X8" s="29">
        <f t="shared" si="6"/>
        <v>3.772981445338424</v>
      </c>
      <c r="Y8" s="25">
        <f t="shared" si="7"/>
        <v>5928.9999316505855</v>
      </c>
      <c r="Z8" s="26" t="s">
        <v>56</v>
      </c>
      <c r="AA8" s="25">
        <f t="shared" si="8"/>
        <v>1268.0454168050137</v>
      </c>
      <c r="AB8" s="26" t="s">
        <v>3</v>
      </c>
      <c r="AC8" s="25">
        <f t="shared" si="9"/>
        <v>1696.7634807326524</v>
      </c>
      <c r="AD8" s="26" t="s">
        <v>3</v>
      </c>
    </row>
    <row r="9" spans="1:30" ht="12">
      <c r="A9" s="24" t="s">
        <v>53</v>
      </c>
      <c r="B9" s="14">
        <v>1.3996737199393219</v>
      </c>
      <c r="C9" s="10">
        <f t="shared" si="0"/>
        <v>0.7209683965154319</v>
      </c>
      <c r="D9" s="11">
        <f t="shared" si="1"/>
        <v>2.4513857175560094</v>
      </c>
      <c r="E9" s="12">
        <v>25.099999910896713</v>
      </c>
      <c r="F9" s="11">
        <v>5.2597898965819585</v>
      </c>
      <c r="G9" s="13">
        <v>282.73899994589095</v>
      </c>
      <c r="H9" s="13">
        <f t="shared" si="2"/>
        <v>-257.63900003499424</v>
      </c>
      <c r="I9" s="15" t="s">
        <v>5</v>
      </c>
      <c r="J9" s="14" t="s">
        <v>1</v>
      </c>
      <c r="K9" s="2">
        <v>12</v>
      </c>
      <c r="L9" s="27" t="s">
        <v>117</v>
      </c>
      <c r="M9" s="27" t="s">
        <v>124</v>
      </c>
      <c r="N9" s="27">
        <v>-1.8068883655797112</v>
      </c>
      <c r="O9" s="27">
        <v>-1.354225863418441</v>
      </c>
      <c r="P9" s="27">
        <v>-1.165453571551187</v>
      </c>
      <c r="Q9" s="27">
        <v>406.9100036621094</v>
      </c>
      <c r="R9" s="2">
        <f t="shared" si="3"/>
        <v>0.015599534338189619</v>
      </c>
      <c r="S9" s="27">
        <v>0.044235825538635254</v>
      </c>
      <c r="T9" s="27">
        <v>0.06831977516412735</v>
      </c>
      <c r="U9" s="2">
        <f t="shared" si="4"/>
        <v>6.347606574679939</v>
      </c>
      <c r="V9" s="25">
        <f t="shared" si="5"/>
        <v>17.999999931922503</v>
      </c>
      <c r="W9" s="28" t="s">
        <v>5</v>
      </c>
      <c r="X9" s="29">
        <f t="shared" si="6"/>
        <v>1.4440447953280224</v>
      </c>
      <c r="Y9" s="25">
        <f t="shared" si="7"/>
        <v>27.79999996222955</v>
      </c>
      <c r="Z9" s="28" t="s">
        <v>5</v>
      </c>
      <c r="AA9" s="25">
        <f t="shared" si="8"/>
        <v>210.1700949731639</v>
      </c>
      <c r="AB9" s="26" t="s">
        <v>1</v>
      </c>
      <c r="AC9" s="25">
        <f t="shared" si="9"/>
        <v>302.36517552359606</v>
      </c>
      <c r="AD9" s="26" t="s">
        <v>1</v>
      </c>
    </row>
    <row r="10" spans="1:30" ht="12">
      <c r="A10" s="24" t="s">
        <v>37</v>
      </c>
      <c r="B10" s="14">
        <v>3.5347873485262196</v>
      </c>
      <c r="C10" s="11">
        <f t="shared" si="0"/>
        <v>2.624555568950409</v>
      </c>
      <c r="D10" s="11">
        <f t="shared" si="1"/>
        <v>3.130966338115296</v>
      </c>
      <c r="E10" s="13">
        <v>3425.999920298753</v>
      </c>
      <c r="F10" s="13">
        <v>421.26518512852664</v>
      </c>
      <c r="G10" s="13">
        <v>1351.967768984767</v>
      </c>
      <c r="H10" s="13">
        <f t="shared" si="2"/>
        <v>2074.032151313986</v>
      </c>
      <c r="I10" s="14" t="s">
        <v>47</v>
      </c>
      <c r="J10" s="14" t="s">
        <v>3</v>
      </c>
      <c r="K10" s="2">
        <v>23</v>
      </c>
      <c r="L10" s="27" t="s">
        <v>117</v>
      </c>
      <c r="M10" s="27" t="s">
        <v>138</v>
      </c>
      <c r="N10" s="27">
        <v>1.03691369513755</v>
      </c>
      <c r="O10" s="27">
        <v>1.70427045073932</v>
      </c>
      <c r="P10" s="27">
        <v>1.3500655874905503</v>
      </c>
      <c r="Q10" s="27">
        <v>153.10000610351562</v>
      </c>
      <c r="R10" s="2">
        <f t="shared" si="3"/>
        <v>10.887137179743018</v>
      </c>
      <c r="S10" s="27">
        <v>50.613975524902344</v>
      </c>
      <c r="T10" s="27">
        <v>22.390592575073242</v>
      </c>
      <c r="U10" s="2">
        <f t="shared" si="4"/>
        <v>1666.820768668468</v>
      </c>
      <c r="V10" s="25">
        <f t="shared" si="5"/>
        <v>7748.999961785739</v>
      </c>
      <c r="W10" s="26" t="s">
        <v>56</v>
      </c>
      <c r="X10" s="29">
        <f t="shared" si="6"/>
        <v>3.535040795502483</v>
      </c>
      <c r="Y10" s="25">
        <f t="shared" si="7"/>
        <v>3427.999859905045</v>
      </c>
      <c r="Z10" s="26" t="s">
        <v>47</v>
      </c>
      <c r="AA10" s="25">
        <f t="shared" si="8"/>
        <v>1669.3318207631041</v>
      </c>
      <c r="AB10" s="26" t="s">
        <v>3</v>
      </c>
      <c r="AC10" s="25">
        <f t="shared" si="9"/>
        <v>2209.09472397908</v>
      </c>
      <c r="AD10" s="25" t="s">
        <v>47</v>
      </c>
    </row>
    <row r="11" spans="1:30" ht="12">
      <c r="A11" s="24" t="s">
        <v>122</v>
      </c>
      <c r="B11" s="14">
        <v>1.083502599465647</v>
      </c>
      <c r="C11" s="11">
        <f t="shared" si="0"/>
        <v>2.415222217283934</v>
      </c>
      <c r="D11" s="11">
        <f t="shared" si="1"/>
        <v>3.056234331570365</v>
      </c>
      <c r="E11" s="12">
        <v>12.119999431677797</v>
      </c>
      <c r="F11" s="13">
        <v>260.1490338176236</v>
      </c>
      <c r="G11" s="13">
        <v>1138.2412791667286</v>
      </c>
      <c r="H11" s="13">
        <f t="shared" si="2"/>
        <v>-1126.1212797350508</v>
      </c>
      <c r="I11" s="15" t="s">
        <v>5</v>
      </c>
      <c r="J11" s="14" t="s">
        <v>3</v>
      </c>
      <c r="K11" s="2">
        <v>64</v>
      </c>
      <c r="L11" s="27" t="s">
        <v>117</v>
      </c>
      <c r="M11" s="27" t="s">
        <v>122</v>
      </c>
      <c r="N11" s="27">
        <v>-0.501148712578351</v>
      </c>
      <c r="O11" s="27">
        <v>-2.090452020891392</v>
      </c>
      <c r="P11" s="27">
        <v>-1.307979440454705</v>
      </c>
      <c r="Q11" s="27">
        <v>246.30999755859375</v>
      </c>
      <c r="R11" s="2">
        <f t="shared" si="3"/>
        <v>0.315392446101855</v>
      </c>
      <c r="S11" s="27">
        <v>0.008119849488139153</v>
      </c>
      <c r="T11" s="27">
        <v>0.04920628294348717</v>
      </c>
      <c r="U11" s="2">
        <f t="shared" si="4"/>
        <v>77.68431262934682</v>
      </c>
      <c r="V11" s="25">
        <f t="shared" si="5"/>
        <v>2.0000001075997034</v>
      </c>
      <c r="W11" s="26" t="s">
        <v>119</v>
      </c>
      <c r="X11" s="29">
        <f t="shared" si="6"/>
        <v>1.0835025994656466</v>
      </c>
      <c r="Y11" s="25">
        <f t="shared" si="7"/>
        <v>12.119999431677797</v>
      </c>
      <c r="Z11" s="28" t="s">
        <v>5</v>
      </c>
      <c r="AA11" s="25">
        <f t="shared" si="8"/>
        <v>533.5854735889242</v>
      </c>
      <c r="AB11" s="26" t="s">
        <v>3</v>
      </c>
      <c r="AC11" s="25">
        <f t="shared" si="9"/>
        <v>739.3481625004351</v>
      </c>
      <c r="AD11" s="26" t="s">
        <v>3</v>
      </c>
    </row>
    <row r="12" spans="1:30" ht="12">
      <c r="A12" s="24" t="s">
        <v>54</v>
      </c>
      <c r="B12" s="14">
        <v>2.1309766938581056</v>
      </c>
      <c r="C12" s="10">
        <f t="shared" si="0"/>
        <v>0.26557793839947974</v>
      </c>
      <c r="D12" s="11">
        <f t="shared" si="1"/>
        <v>2.288811324008614</v>
      </c>
      <c r="E12" s="13">
        <v>135.20000070122114</v>
      </c>
      <c r="F12" s="11">
        <v>1.8432232437598806</v>
      </c>
      <c r="G12" s="13">
        <v>194.45151180337834</v>
      </c>
      <c r="H12" s="12">
        <f t="shared" si="2"/>
        <v>-59.251511102157195</v>
      </c>
      <c r="I12" s="14" t="s">
        <v>1</v>
      </c>
      <c r="J12" s="14" t="s">
        <v>1</v>
      </c>
      <c r="K12" s="2">
        <v>40</v>
      </c>
      <c r="L12" s="27" t="s">
        <v>117</v>
      </c>
      <c r="M12" s="27" t="s">
        <v>10</v>
      </c>
      <c r="N12" s="27">
        <v>-1.7879167746208533</v>
      </c>
      <c r="O12" s="27">
        <v>-0.46786236156671235</v>
      </c>
      <c r="P12" s="27">
        <v>-0.056558369221840155</v>
      </c>
      <c r="Q12" s="27">
        <v>375.8999938964844</v>
      </c>
      <c r="R12" s="2">
        <f t="shared" si="3"/>
        <v>0.016296082902878734</v>
      </c>
      <c r="S12" s="27">
        <v>0.3405160903930664</v>
      </c>
      <c r="T12" s="27">
        <v>0.8778930902481079</v>
      </c>
      <c r="U12" s="2">
        <f t="shared" si="4"/>
        <v>6.125697463728719</v>
      </c>
      <c r="V12" s="25">
        <f t="shared" si="5"/>
        <v>127.99999630040838</v>
      </c>
      <c r="W12" s="26" t="s">
        <v>1</v>
      </c>
      <c r="X12" s="29">
        <f t="shared" si="6"/>
        <v>2.518513949440301</v>
      </c>
      <c r="Y12" s="25">
        <f t="shared" si="7"/>
        <v>330.00000726602957</v>
      </c>
      <c r="Z12" s="26" t="s">
        <v>3</v>
      </c>
      <c r="AA12" s="25">
        <f t="shared" si="8"/>
        <v>207.4062610133607</v>
      </c>
      <c r="AB12" s="26" t="s">
        <v>1</v>
      </c>
      <c r="AC12" s="25">
        <f t="shared" si="9"/>
        <v>298.5482495882565</v>
      </c>
      <c r="AD12" s="26" t="s">
        <v>1</v>
      </c>
    </row>
    <row r="13" spans="1:30" ht="12">
      <c r="A13" s="24" t="s">
        <v>46</v>
      </c>
      <c r="B13" s="14">
        <v>3.5428254224828075</v>
      </c>
      <c r="C13" s="11">
        <f aca="true" t="shared" si="10" ref="C13:C25">LOG(F13)</f>
        <v>2.541984706382281</v>
      </c>
      <c r="D13" s="11">
        <f aca="true" t="shared" si="11" ref="D13:D25">LOG(G13)</f>
        <v>3.1014885401784746</v>
      </c>
      <c r="E13" s="13">
        <v>3489.999964027782</v>
      </c>
      <c r="F13" s="13">
        <v>348.32504860354294</v>
      </c>
      <c r="G13" s="13">
        <v>1263.247769778057</v>
      </c>
      <c r="H13" s="13">
        <f aca="true" t="shared" si="12" ref="H13:H25">E13-G13</f>
        <v>2226.752194249725</v>
      </c>
      <c r="I13" s="14" t="s">
        <v>47</v>
      </c>
      <c r="J13" s="14" t="s">
        <v>3</v>
      </c>
      <c r="K13" s="2">
        <v>3</v>
      </c>
      <c r="L13" s="27" t="s">
        <v>117</v>
      </c>
      <c r="M13" s="27" t="s">
        <v>140</v>
      </c>
      <c r="N13" s="27">
        <v>-0.7480132055288694</v>
      </c>
      <c r="O13" s="27">
        <v>1.6346021621484739</v>
      </c>
      <c r="P13" s="27">
        <v>1.5044862729197928</v>
      </c>
      <c r="Q13" s="27">
        <v>278.29998779296875</v>
      </c>
      <c r="R13" s="2">
        <f t="shared" si="3"/>
        <v>0.17864332542111963</v>
      </c>
      <c r="S13" s="27">
        <v>43.112396240234375</v>
      </c>
      <c r="T13" s="27">
        <v>31.951133728027344</v>
      </c>
      <c r="U13" s="2">
        <f t="shared" si="4"/>
        <v>49.716435283992936</v>
      </c>
      <c r="V13" s="25">
        <f t="shared" si="5"/>
        <v>11998.179347382858</v>
      </c>
      <c r="W13" s="26" t="s">
        <v>56</v>
      </c>
      <c r="X13" s="29">
        <f t="shared" si="6"/>
        <v>3.9489994602044414</v>
      </c>
      <c r="Y13" s="25">
        <f t="shared" si="7"/>
        <v>8892.000126481522</v>
      </c>
      <c r="Z13" s="26" t="s">
        <v>56</v>
      </c>
      <c r="AA13" s="25">
        <f t="shared" si="8"/>
        <v>451.9579116196759</v>
      </c>
      <c r="AB13" s="26" t="s">
        <v>3</v>
      </c>
      <c r="AC13" s="25">
        <f t="shared" si="9"/>
        <v>630.4497741583026</v>
      </c>
      <c r="AD13" s="26" t="s">
        <v>3</v>
      </c>
    </row>
    <row r="14" spans="1:30" ht="12">
      <c r="A14" s="24" t="s">
        <v>156</v>
      </c>
      <c r="B14" s="14">
        <v>3.772981445338424</v>
      </c>
      <c r="C14" s="11">
        <f t="shared" si="10"/>
        <v>2.6018000088409106</v>
      </c>
      <c r="D14" s="11">
        <f t="shared" si="11"/>
        <v>3.1228426031562053</v>
      </c>
      <c r="E14" s="13">
        <v>5928.9999316505855</v>
      </c>
      <c r="F14" s="13">
        <v>399.76061893805667</v>
      </c>
      <c r="G14" s="13">
        <v>1326.913471091305</v>
      </c>
      <c r="H14" s="13">
        <f t="shared" si="12"/>
        <v>4602.086460559281</v>
      </c>
      <c r="I14" s="14" t="s">
        <v>56</v>
      </c>
      <c r="J14" s="14" t="s">
        <v>3</v>
      </c>
      <c r="K14" s="2">
        <v>44</v>
      </c>
      <c r="L14" s="27" t="s">
        <v>117</v>
      </c>
      <c r="M14" s="27" t="s">
        <v>33</v>
      </c>
      <c r="N14" s="27">
        <v>1.779570373273606</v>
      </c>
      <c r="O14" s="27">
        <v>1.987689158171529</v>
      </c>
      <c r="P14" s="27">
        <v>1.929049031337969</v>
      </c>
      <c r="Q14" s="27">
        <v>60.11000061035156</v>
      </c>
      <c r="R14" s="2">
        <f t="shared" si="3"/>
        <v>60.196379748216565</v>
      </c>
      <c r="S14" s="27">
        <v>97.20512390136719</v>
      </c>
      <c r="T14" s="27">
        <v>84.9276351928711</v>
      </c>
      <c r="U14" s="2">
        <f t="shared" si="4"/>
        <v>3618.404423406252</v>
      </c>
      <c r="V14" s="25">
        <f t="shared" si="5"/>
        <v>5843.000057040481</v>
      </c>
      <c r="W14" s="26" t="s">
        <v>56</v>
      </c>
      <c r="X14" s="29">
        <f t="shared" si="6"/>
        <v>3.707995763716373</v>
      </c>
      <c r="Y14" s="25">
        <f t="shared" si="7"/>
        <v>5105.000203279196</v>
      </c>
      <c r="Z14" s="26" t="s">
        <v>56</v>
      </c>
      <c r="AA14" s="25">
        <f t="shared" si="8"/>
        <v>2227.2469008656735</v>
      </c>
      <c r="AB14" s="25" t="s">
        <v>47</v>
      </c>
      <c r="AC14" s="25">
        <f t="shared" si="9"/>
        <v>2913.3362098303223</v>
      </c>
      <c r="AD14" s="25" t="s">
        <v>47</v>
      </c>
    </row>
    <row r="15" spans="1:30" ht="12" customHeight="1">
      <c r="A15" s="24" t="s">
        <v>69</v>
      </c>
      <c r="B15" s="14">
        <v>2.676693598736581</v>
      </c>
      <c r="C15" s="11">
        <f t="shared" si="10"/>
        <v>2.2934444356426575</v>
      </c>
      <c r="D15" s="11">
        <f t="shared" si="11"/>
        <v>3.012759663524429</v>
      </c>
      <c r="E15" s="13">
        <v>474.99998809117824</v>
      </c>
      <c r="F15" s="13">
        <v>196.53705117264502</v>
      </c>
      <c r="G15" s="13">
        <v>1029.8160674697247</v>
      </c>
      <c r="H15" s="13">
        <f t="shared" si="12"/>
        <v>-554.8160793785464</v>
      </c>
      <c r="I15" s="14" t="s">
        <v>3</v>
      </c>
      <c r="J15" s="14" t="s">
        <v>3</v>
      </c>
      <c r="K15" s="2">
        <v>13</v>
      </c>
      <c r="L15" s="27" t="s">
        <v>117</v>
      </c>
      <c r="M15" s="27" t="s">
        <v>15</v>
      </c>
      <c r="N15" s="27">
        <v>0.26908257760287463</v>
      </c>
      <c r="O15" s="27">
        <v>0.6324569986896369</v>
      </c>
      <c r="P15" s="27">
        <v>0.47997337287315883</v>
      </c>
      <c r="Q15" s="27">
        <v>41.9900016784668</v>
      </c>
      <c r="R15" s="2">
        <f t="shared" si="3"/>
        <v>1.8581577352528718</v>
      </c>
      <c r="S15" s="27">
        <v>4.289997100830078</v>
      </c>
      <c r="T15" s="27">
        <v>3.0197665691375732</v>
      </c>
      <c r="U15" s="2">
        <f t="shared" si="4"/>
        <v>78.02404642212414</v>
      </c>
      <c r="V15" s="25">
        <f t="shared" si="5"/>
        <v>180.13698546447267</v>
      </c>
      <c r="W15" s="26" t="s">
        <v>1</v>
      </c>
      <c r="X15" s="29">
        <f t="shared" si="6"/>
        <v>2.103119264871157</v>
      </c>
      <c r="Y15" s="25">
        <f t="shared" si="7"/>
        <v>126.80000330666462</v>
      </c>
      <c r="Z15" s="26" t="s">
        <v>1</v>
      </c>
      <c r="AA15" s="25">
        <f t="shared" si="8"/>
        <v>534.4523496027737</v>
      </c>
      <c r="AB15" s="26" t="s">
        <v>3</v>
      </c>
      <c r="AC15" s="25">
        <f t="shared" si="9"/>
        <v>740.5008538801084</v>
      </c>
      <c r="AD15" s="26" t="s">
        <v>3</v>
      </c>
    </row>
    <row r="16" spans="1:30" ht="12">
      <c r="A16" s="24" t="s">
        <v>118</v>
      </c>
      <c r="B16" s="31">
        <v>0.301029996457035</v>
      </c>
      <c r="C16" s="11">
        <f t="shared" si="10"/>
        <v>-1.1342000099230676</v>
      </c>
      <c r="D16" s="11">
        <f t="shared" si="11"/>
        <v>1.789090596457465</v>
      </c>
      <c r="E16" s="11">
        <v>2.000000003652147</v>
      </c>
      <c r="F16" s="10">
        <v>0.07341756731198654</v>
      </c>
      <c r="G16" s="12">
        <v>61.530521571493324</v>
      </c>
      <c r="H16" s="12">
        <f t="shared" si="12"/>
        <v>-59.53052156784118</v>
      </c>
      <c r="I16" s="14" t="s">
        <v>119</v>
      </c>
      <c r="J16" s="14" t="s">
        <v>1</v>
      </c>
      <c r="K16" s="2">
        <v>60</v>
      </c>
      <c r="L16" s="27" t="s">
        <v>117</v>
      </c>
      <c r="M16" s="27" t="s">
        <v>2</v>
      </c>
      <c r="N16" s="27">
        <v>-0.813588861999292</v>
      </c>
      <c r="O16" s="27">
        <v>-2.0722039506706875</v>
      </c>
      <c r="P16" s="27">
        <v>-1.7992026403968335</v>
      </c>
      <c r="Q16" s="27">
        <v>188.94000244140625</v>
      </c>
      <c r="R16" s="2">
        <f t="shared" si="3"/>
        <v>0.15360704622415544</v>
      </c>
      <c r="S16" s="27">
        <v>0.008468296378850937</v>
      </c>
      <c r="T16" s="27">
        <v>0.01587805710732937</v>
      </c>
      <c r="U16" s="2">
        <f t="shared" si="4"/>
        <v>29.022515688609133</v>
      </c>
      <c r="V16" s="25">
        <f t="shared" si="5"/>
        <v>1.5999999384946477</v>
      </c>
      <c r="W16" s="26" t="s">
        <v>119</v>
      </c>
      <c r="X16" s="29">
        <f t="shared" si="6"/>
        <v>0.4771212762351315</v>
      </c>
      <c r="Y16" s="25">
        <f t="shared" si="7"/>
        <v>3.0000001486235988</v>
      </c>
      <c r="Z16" s="26" t="s">
        <v>119</v>
      </c>
      <c r="AA16" s="25">
        <f t="shared" si="8"/>
        <v>369.9452371008326</v>
      </c>
      <c r="AB16" s="26" t="s">
        <v>3</v>
      </c>
      <c r="AC16" s="25">
        <f t="shared" si="9"/>
        <v>520.2312236874373</v>
      </c>
      <c r="AD16" s="26" t="s">
        <v>3</v>
      </c>
    </row>
    <row r="17" spans="1:30" ht="12">
      <c r="A17" s="24" t="s">
        <v>155</v>
      </c>
      <c r="B17" s="14">
        <v>3.948999460204441</v>
      </c>
      <c r="C17" s="11">
        <f t="shared" si="10"/>
        <v>1.4576666474671738</v>
      </c>
      <c r="D17" s="11">
        <f t="shared" si="11"/>
        <v>2.7143869931457814</v>
      </c>
      <c r="E17" s="13">
        <v>8892.000126481522</v>
      </c>
      <c r="F17" s="12">
        <v>28.68577895056607</v>
      </c>
      <c r="G17" s="13">
        <v>518.0682690117197</v>
      </c>
      <c r="H17" s="13">
        <f t="shared" si="12"/>
        <v>8373.931857469803</v>
      </c>
      <c r="I17" s="14" t="s">
        <v>56</v>
      </c>
      <c r="J17" s="14" t="s">
        <v>3</v>
      </c>
      <c r="K17" s="2">
        <v>49</v>
      </c>
      <c r="L17" s="27" t="s">
        <v>117</v>
      </c>
      <c r="M17" s="27" t="s">
        <v>144</v>
      </c>
      <c r="N17" s="27">
        <v>1.170593634438723</v>
      </c>
      <c r="O17" s="27">
        <v>2.078071329671402</v>
      </c>
      <c r="P17" s="27">
        <v>2.1421930141839223</v>
      </c>
      <c r="Q17" s="27">
        <v>74.44000244140625</v>
      </c>
      <c r="R17" s="2">
        <f t="shared" si="3"/>
        <v>14.811315546791489</v>
      </c>
      <c r="S17" s="27">
        <v>119.69371032714844</v>
      </c>
      <c r="T17" s="27">
        <v>138.7372283935547</v>
      </c>
      <c r="U17" s="2">
        <f t="shared" si="4"/>
        <v>1102.5543654635967</v>
      </c>
      <c r="V17" s="25">
        <f t="shared" si="5"/>
        <v>8910.000088973902</v>
      </c>
      <c r="W17" s="26" t="s">
        <v>56</v>
      </c>
      <c r="X17" s="29">
        <f t="shared" si="6"/>
        <v>4.013999392886194</v>
      </c>
      <c r="Y17" s="25">
        <f t="shared" si="7"/>
        <v>10327.599620330147</v>
      </c>
      <c r="Z17" s="26" t="s">
        <v>56</v>
      </c>
      <c r="AA17" s="25">
        <f t="shared" si="8"/>
        <v>1431.438866054543</v>
      </c>
      <c r="AB17" s="26" t="s">
        <v>3</v>
      </c>
      <c r="AC17" s="25">
        <f t="shared" si="9"/>
        <v>1906.0610411024775</v>
      </c>
      <c r="AD17" s="26" t="s">
        <v>3</v>
      </c>
    </row>
    <row r="18" spans="1:30" ht="12">
      <c r="A18" s="24" t="s">
        <v>38</v>
      </c>
      <c r="B18" s="14">
        <v>3.9689963203633165</v>
      </c>
      <c r="C18" s="11">
        <f t="shared" si="10"/>
        <v>2.0807777758673347</v>
      </c>
      <c r="D18" s="11">
        <f t="shared" si="11"/>
        <v>2.9368376659846382</v>
      </c>
      <c r="E18" s="13">
        <v>9310.99986525363</v>
      </c>
      <c r="F18" s="13">
        <v>120.44194932897253</v>
      </c>
      <c r="G18" s="13">
        <v>864.6446646657281</v>
      </c>
      <c r="H18" s="13">
        <f t="shared" si="12"/>
        <v>8446.355200587903</v>
      </c>
      <c r="I18" s="14" t="s">
        <v>56</v>
      </c>
      <c r="J18" s="14" t="s">
        <v>3</v>
      </c>
      <c r="K18" s="2">
        <v>7</v>
      </c>
      <c r="L18" s="27" t="s">
        <v>117</v>
      </c>
      <c r="M18" s="27" t="s">
        <v>145</v>
      </c>
      <c r="N18" s="27">
        <v>2.427687530045359</v>
      </c>
      <c r="O18" s="27">
        <v>2.139286783888217</v>
      </c>
      <c r="P18" s="27">
        <v>2.331794226464487</v>
      </c>
      <c r="Q18" s="27">
        <v>92.08999633789062</v>
      </c>
      <c r="R18" s="2">
        <f t="shared" si="3"/>
        <v>267.72413868803835</v>
      </c>
      <c r="S18" s="27">
        <v>137.81192016601562</v>
      </c>
      <c r="T18" s="27">
        <v>214.68130493164062</v>
      </c>
      <c r="U18" s="2">
        <f t="shared" si="4"/>
        <v>24654.714951346374</v>
      </c>
      <c r="V18" s="25">
        <f t="shared" si="5"/>
        <v>12691.099223406054</v>
      </c>
      <c r="W18" s="26" t="s">
        <v>56</v>
      </c>
      <c r="X18" s="29">
        <f t="shared" si="6"/>
        <v>4.296006682163876</v>
      </c>
      <c r="Y18" s="25">
        <f t="shared" si="7"/>
        <v>19770.000584968366</v>
      </c>
      <c r="Z18" s="26" t="s">
        <v>56</v>
      </c>
      <c r="AA18" s="25">
        <f t="shared" si="8"/>
        <v>4547.64750704687</v>
      </c>
      <c r="AB18" s="25" t="s">
        <v>47</v>
      </c>
      <c r="AC18" s="25">
        <f t="shared" si="9"/>
        <v>5779.739902419038</v>
      </c>
      <c r="AD18" s="25" t="s">
        <v>36</v>
      </c>
    </row>
    <row r="19" spans="1:30" ht="12">
      <c r="A19" s="24" t="s">
        <v>121</v>
      </c>
      <c r="B19" s="14">
        <v>1.4513257937261967</v>
      </c>
      <c r="C19" s="11">
        <f t="shared" si="10"/>
        <v>-2.9962222123406703</v>
      </c>
      <c r="D19" s="11">
        <f t="shared" si="11"/>
        <v>1.124348670194381</v>
      </c>
      <c r="E19" s="12">
        <v>28.269999038995138</v>
      </c>
      <c r="F19" s="10">
        <v>0.0010087366209838564</v>
      </c>
      <c r="G19" s="12">
        <v>13.315229926089104</v>
      </c>
      <c r="H19" s="12">
        <f t="shared" si="12"/>
        <v>14.954769112906034</v>
      </c>
      <c r="I19" s="15" t="s">
        <v>5</v>
      </c>
      <c r="J19" s="15" t="s">
        <v>5</v>
      </c>
      <c r="K19" s="2">
        <v>56</v>
      </c>
      <c r="L19" s="27" t="s">
        <v>117</v>
      </c>
      <c r="M19" s="27" t="s">
        <v>126</v>
      </c>
      <c r="N19" s="27">
        <v>-1.8186142853149951</v>
      </c>
      <c r="O19" s="27">
        <v>-2.4337698262905274</v>
      </c>
      <c r="P19" s="27">
        <v>-0.8295437842693206</v>
      </c>
      <c r="Q19" s="27">
        <v>271.5</v>
      </c>
      <c r="R19" s="2">
        <f t="shared" si="3"/>
        <v>0.01518398320410981</v>
      </c>
      <c r="S19" s="27">
        <v>0.003683241317048669</v>
      </c>
      <c r="T19" s="27">
        <v>0.14806629717350006</v>
      </c>
      <c r="U19" s="2">
        <f t="shared" si="4"/>
        <v>4.122451439915814</v>
      </c>
      <c r="V19" s="25">
        <f t="shared" si="5"/>
        <v>1.0000000175787136</v>
      </c>
      <c r="W19" s="26" t="s">
        <v>9</v>
      </c>
      <c r="X19" s="29">
        <f t="shared" si="6"/>
        <v>1.6042260496555452</v>
      </c>
      <c r="Y19" s="25">
        <f t="shared" si="7"/>
        <v>40.19999968260527</v>
      </c>
      <c r="Z19" s="28" t="s">
        <v>5</v>
      </c>
      <c r="AA19" s="25">
        <f t="shared" si="8"/>
        <v>178.99374887944793</v>
      </c>
      <c r="AB19" s="26" t="s">
        <v>1</v>
      </c>
      <c r="AC19" s="25">
        <f t="shared" si="9"/>
        <v>259.18539816134876</v>
      </c>
      <c r="AD19" s="26" t="s">
        <v>1</v>
      </c>
    </row>
    <row r="20" spans="1:30" ht="12">
      <c r="A20" s="24" t="s">
        <v>32</v>
      </c>
      <c r="B20" s="14">
        <v>3.7246854012821373</v>
      </c>
      <c r="C20" s="11">
        <f t="shared" si="10"/>
        <v>3.889888882665893</v>
      </c>
      <c r="D20" s="11">
        <f t="shared" si="11"/>
        <v>3.5826903311117237</v>
      </c>
      <c r="E20" s="13">
        <v>5305.000159344752</v>
      </c>
      <c r="F20" s="13">
        <v>7760.485336847963</v>
      </c>
      <c r="G20" s="13">
        <v>3825.5187165334924</v>
      </c>
      <c r="H20" s="13">
        <f t="shared" si="12"/>
        <v>1479.48144281126</v>
      </c>
      <c r="I20" s="14" t="s">
        <v>56</v>
      </c>
      <c r="J20" s="14" t="s">
        <v>47</v>
      </c>
      <c r="K20" s="2">
        <v>41</v>
      </c>
      <c r="L20" s="27" t="s">
        <v>117</v>
      </c>
      <c r="M20" s="27" t="s">
        <v>32</v>
      </c>
      <c r="N20" s="27">
        <v>1.8540826140942843</v>
      </c>
      <c r="O20" s="27">
        <v>1.583240678288201</v>
      </c>
      <c r="P20" s="27">
        <v>1.8607680333896774</v>
      </c>
      <c r="Q20" s="27">
        <v>73.0999984741211</v>
      </c>
      <c r="R20" s="2">
        <f t="shared" si="3"/>
        <v>71.46322547689304</v>
      </c>
      <c r="S20" s="27">
        <v>38.30369567871094</v>
      </c>
      <c r="T20" s="27">
        <v>72.57182312011719</v>
      </c>
      <c r="U20" s="2">
        <f t="shared" si="4"/>
        <v>5223.961673316653</v>
      </c>
      <c r="V20" s="25">
        <f t="shared" si="5"/>
        <v>2800.0000956669683</v>
      </c>
      <c r="W20" s="26" t="s">
        <v>47</v>
      </c>
      <c r="X20" s="29">
        <f t="shared" si="6"/>
        <v>3.7246854012821373</v>
      </c>
      <c r="Y20" s="25">
        <f t="shared" si="7"/>
        <v>5305.000159344752</v>
      </c>
      <c r="Z20" s="26" t="s">
        <v>56</v>
      </c>
      <c r="AA20" s="25">
        <f t="shared" si="8"/>
        <v>2553.265595584514</v>
      </c>
      <c r="AB20" s="25" t="s">
        <v>47</v>
      </c>
      <c r="AC20" s="25">
        <f t="shared" si="9"/>
        <v>3321.4368032834705</v>
      </c>
      <c r="AD20" s="25" t="s">
        <v>47</v>
      </c>
    </row>
    <row r="21" spans="1:30" ht="12">
      <c r="A21" s="24" t="s">
        <v>62</v>
      </c>
      <c r="B21" s="14">
        <v>2.2041199772922178</v>
      </c>
      <c r="C21" s="10">
        <f t="shared" si="10"/>
        <v>0.6511200111372145</v>
      </c>
      <c r="D21" s="11">
        <f t="shared" si="11"/>
        <v>2.426449843975986</v>
      </c>
      <c r="E21" s="13">
        <v>159.99999802393722</v>
      </c>
      <c r="F21" s="11">
        <v>4.478370405109159</v>
      </c>
      <c r="G21" s="13">
        <v>266.96224385994395</v>
      </c>
      <c r="H21" s="13">
        <f t="shared" si="12"/>
        <v>-106.96224583600673</v>
      </c>
      <c r="I21" s="14" t="s">
        <v>1</v>
      </c>
      <c r="J21" s="14" t="s">
        <v>1</v>
      </c>
      <c r="K21" s="2">
        <v>59</v>
      </c>
      <c r="L21" s="27" t="s">
        <v>117</v>
      </c>
      <c r="M21" s="27" t="s">
        <v>11</v>
      </c>
      <c r="N21" s="27">
        <v>-4.329023059507752</v>
      </c>
      <c r="O21" s="27">
        <v>-0.9212370503917583</v>
      </c>
      <c r="P21" s="27">
        <v>-0.04749383270172397</v>
      </c>
      <c r="Q21" s="27">
        <v>367.0199890136719</v>
      </c>
      <c r="R21" s="2">
        <f t="shared" si="3"/>
        <v>4.6878849046629424E-05</v>
      </c>
      <c r="S21" s="27">
        <v>0.11988447606563568</v>
      </c>
      <c r="T21" s="27">
        <v>0.8964089155197144</v>
      </c>
      <c r="U21" s="2">
        <f t="shared" si="4"/>
        <v>0.017205474662067514</v>
      </c>
      <c r="V21" s="25">
        <f t="shared" si="5"/>
        <v>43.99999908851942</v>
      </c>
      <c r="W21" s="28" t="s">
        <v>5</v>
      </c>
      <c r="X21" s="29">
        <f t="shared" si="6"/>
        <v>2.5171958851796084</v>
      </c>
      <c r="Y21" s="25">
        <f t="shared" si="7"/>
        <v>328.9999903258031</v>
      </c>
      <c r="Z21" s="26" t="s">
        <v>3</v>
      </c>
      <c r="AA21" s="25">
        <f t="shared" si="8"/>
        <v>23.316748961076332</v>
      </c>
      <c r="AB21" s="28" t="s">
        <v>5</v>
      </c>
      <c r="AC21" s="25">
        <f t="shared" si="9"/>
        <v>36.654980857569036</v>
      </c>
      <c r="AD21" s="28" t="s">
        <v>5</v>
      </c>
    </row>
    <row r="22" spans="1:30" ht="12">
      <c r="A22" s="24" t="s">
        <v>146</v>
      </c>
      <c r="B22" s="14">
        <v>4.053999850676778</v>
      </c>
      <c r="C22" s="11">
        <f t="shared" si="10"/>
        <v>4.000777773786724</v>
      </c>
      <c r="D22" s="11">
        <f t="shared" si="11"/>
        <v>3.6222776652418607</v>
      </c>
      <c r="E22" s="13">
        <v>11323.999738830607</v>
      </c>
      <c r="F22" s="13">
        <v>10017.9249492886</v>
      </c>
      <c r="G22" s="13">
        <v>4190.614054944699</v>
      </c>
      <c r="H22" s="13">
        <f t="shared" si="12"/>
        <v>7133.385683885908</v>
      </c>
      <c r="I22" s="14" t="s">
        <v>56</v>
      </c>
      <c r="J22" s="14" t="s">
        <v>47</v>
      </c>
      <c r="K22" s="2">
        <v>71</v>
      </c>
      <c r="L22" s="27"/>
      <c r="M22" s="30" t="s">
        <v>147</v>
      </c>
      <c r="N22" s="27"/>
      <c r="O22" s="27"/>
      <c r="P22" s="27"/>
      <c r="Q22" s="27"/>
      <c r="S22" s="27"/>
      <c r="T22" s="27"/>
      <c r="V22" s="25">
        <v>13012</v>
      </c>
      <c r="W22" s="26" t="s">
        <v>56</v>
      </c>
      <c r="X22" s="29">
        <f t="shared" si="6"/>
        <v>3.9400181550076634</v>
      </c>
      <c r="Y22" s="2">
        <v>8710</v>
      </c>
      <c r="Z22" s="26" t="s">
        <v>56</v>
      </c>
      <c r="AA22" s="25"/>
      <c r="AB22" s="25"/>
      <c r="AC22" s="25"/>
      <c r="AD22" s="25"/>
    </row>
    <row r="23" spans="1:30" ht="12">
      <c r="A23" s="24" t="s">
        <v>152</v>
      </c>
      <c r="B23" s="14">
        <v>3.8549736803172627</v>
      </c>
      <c r="C23" s="11">
        <f t="shared" si="10"/>
        <v>4.6217200352621655</v>
      </c>
      <c r="D23" s="11">
        <f t="shared" si="11"/>
        <v>3.843954052588593</v>
      </c>
      <c r="E23" s="13">
        <v>7161.000108675216</v>
      </c>
      <c r="F23" s="13">
        <v>41852.367993097214</v>
      </c>
      <c r="G23" s="13">
        <v>6981.585365153604</v>
      </c>
      <c r="H23" s="13">
        <f t="shared" si="12"/>
        <v>179.41474352161276</v>
      </c>
      <c r="I23" s="14" t="s">
        <v>56</v>
      </c>
      <c r="J23" s="14" t="s">
        <v>36</v>
      </c>
      <c r="K23" s="2">
        <v>10</v>
      </c>
      <c r="L23" s="27" t="s">
        <v>117</v>
      </c>
      <c r="M23" s="27" t="s">
        <v>35</v>
      </c>
      <c r="N23" s="27">
        <v>2.111561619394485</v>
      </c>
      <c r="O23" s="27">
        <v>1.8875847487848683</v>
      </c>
      <c r="P23" s="27">
        <v>1.956810228585241</v>
      </c>
      <c r="Q23" s="27">
        <v>133.41000366210938</v>
      </c>
      <c r="R23" s="2">
        <f>10^N23</f>
        <v>129.28901280863528</v>
      </c>
      <c r="S23" s="27">
        <v>77.1942138671875</v>
      </c>
      <c r="T23" s="27">
        <v>90.53369140625</v>
      </c>
      <c r="U23" s="2">
        <f>R23*Q23</f>
        <v>17248.447672270537</v>
      </c>
      <c r="V23" s="25">
        <f>S23*Q23</f>
        <v>10298.480354715139</v>
      </c>
      <c r="W23" s="26" t="s">
        <v>56</v>
      </c>
      <c r="X23" s="29">
        <f t="shared" si="6"/>
        <v>4.081998624675237</v>
      </c>
      <c r="Y23" s="25">
        <f>T23*Q23</f>
        <v>12078.100102052093</v>
      </c>
      <c r="Z23" s="26" t="s">
        <v>56</v>
      </c>
      <c r="AA23" s="25">
        <f>10^(0.372*LOG(U23)+2.024)</f>
        <v>3981.722651251692</v>
      </c>
      <c r="AB23" s="25" t="s">
        <v>47</v>
      </c>
      <c r="AC23" s="25">
        <f>10^(0.357*LOG(U23)+2.194)</f>
        <v>5087.679623543604</v>
      </c>
      <c r="AD23" s="25" t="s">
        <v>36</v>
      </c>
    </row>
    <row r="24" spans="1:30" ht="12">
      <c r="A24" s="24" t="s">
        <v>158</v>
      </c>
      <c r="B24" s="14">
        <v>3.781000977589895</v>
      </c>
      <c r="C24" s="11">
        <f t="shared" si="10"/>
        <v>3.455777785396826</v>
      </c>
      <c r="D24" s="11">
        <f t="shared" si="11"/>
        <v>3.427712669386667</v>
      </c>
      <c r="E24" s="13">
        <v>6039.499888565624</v>
      </c>
      <c r="F24" s="13">
        <v>2856.1287796440943</v>
      </c>
      <c r="G24" s="13">
        <v>2677.396364748614</v>
      </c>
      <c r="H24" s="13">
        <f t="shared" si="12"/>
        <v>3362.1035238170102</v>
      </c>
      <c r="I24" s="14" t="s">
        <v>56</v>
      </c>
      <c r="J24" s="14" t="s">
        <v>47</v>
      </c>
      <c r="K24" s="2">
        <v>66</v>
      </c>
      <c r="L24" s="27" t="s">
        <v>117</v>
      </c>
      <c r="M24" s="27" t="s">
        <v>34</v>
      </c>
      <c r="N24" s="27">
        <v>2.28713128598046</v>
      </c>
      <c r="O24" s="27">
        <v>1.9662418039182623</v>
      </c>
      <c r="P24" s="27">
        <v>1.9423857304062646</v>
      </c>
      <c r="Q24" s="27">
        <v>41.04999923706055</v>
      </c>
      <c r="R24" s="2">
        <f>10^N24</f>
        <v>193.70074272585808</v>
      </c>
      <c r="S24" s="27">
        <v>92.52131652832031</v>
      </c>
      <c r="T24" s="27">
        <v>87.57612609863281</v>
      </c>
      <c r="U24" s="2">
        <f>R24*Q24</f>
        <v>7951.415341114535</v>
      </c>
      <c r="V24" s="25">
        <f>S24*Q24</f>
        <v>3797.999972899386</v>
      </c>
      <c r="W24" s="26" t="s">
        <v>47</v>
      </c>
      <c r="X24" s="29">
        <f t="shared" si="6"/>
        <v>3.5556988837900945</v>
      </c>
      <c r="Y24" s="25">
        <f>T24*Q24</f>
        <v>3594.999909533595</v>
      </c>
      <c r="Z24" s="26" t="s">
        <v>47</v>
      </c>
      <c r="AA24" s="25">
        <f>10^(0.372*LOG(U24)+2.024)</f>
        <v>2985.1443133917487</v>
      </c>
      <c r="AB24" s="25" t="s">
        <v>47</v>
      </c>
      <c r="AC24" s="25">
        <f>10^(0.357*LOG(U24)+2.194)</f>
        <v>3858.8568213778713</v>
      </c>
      <c r="AD24" s="25" t="s">
        <v>47</v>
      </c>
    </row>
    <row r="25" spans="1:10" ht="12">
      <c r="A25" s="24" t="s">
        <v>145</v>
      </c>
      <c r="B25" s="14">
        <v>4.296006682163877</v>
      </c>
      <c r="C25" s="11">
        <f t="shared" si="10"/>
        <v>4.393227448662806</v>
      </c>
      <c r="D25" s="11">
        <f t="shared" si="11"/>
        <v>3.7623821991726225</v>
      </c>
      <c r="E25" s="13">
        <v>19770.000584968366</v>
      </c>
      <c r="F25" s="13">
        <v>24730.189751737344</v>
      </c>
      <c r="G25" s="13">
        <v>5786.050225156773</v>
      </c>
      <c r="H25" s="13">
        <f t="shared" si="12"/>
        <v>13983.950359811592</v>
      </c>
      <c r="I25" s="14" t="s">
        <v>56</v>
      </c>
      <c r="J25" s="14" t="s">
        <v>36</v>
      </c>
    </row>
    <row r="26" spans="1:30" ht="12">
      <c r="A26" s="24" t="s">
        <v>128</v>
      </c>
      <c r="B26" s="14">
        <v>1.913813847173001</v>
      </c>
      <c r="C26" s="11">
        <f aca="true" t="shared" si="13" ref="C26:C46">LOG(F26)</f>
        <v>-1.5397777769490504</v>
      </c>
      <c r="D26" s="11">
        <f aca="true" t="shared" si="14" ref="D26:D46">LOG(G26)</f>
        <v>1.644299333629189</v>
      </c>
      <c r="E26" s="12">
        <v>81.99999901615456</v>
      </c>
      <c r="F26" s="10">
        <v>0.028855076035703305</v>
      </c>
      <c r="G26" s="12">
        <v>44.08586167159542</v>
      </c>
      <c r="H26" s="12">
        <f aca="true" t="shared" si="15" ref="H26:H46">E26-G26</f>
        <v>37.914137344559144</v>
      </c>
      <c r="I26" s="14" t="s">
        <v>1</v>
      </c>
      <c r="J26" s="15" t="s">
        <v>5</v>
      </c>
      <c r="K26" s="2">
        <v>9</v>
      </c>
      <c r="L26" s="27" t="s">
        <v>117</v>
      </c>
      <c r="M26" s="27" t="s">
        <v>132</v>
      </c>
      <c r="N26" s="27">
        <v>-1.6535840795709953</v>
      </c>
      <c r="O26" s="27">
        <v>-0.1730474193796359</v>
      </c>
      <c r="P26" s="27">
        <v>-0.3547085548452115</v>
      </c>
      <c r="Q26" s="27">
        <v>362.1000061035156</v>
      </c>
      <c r="R26" s="2">
        <f aca="true" t="shared" si="16" ref="R26:R45">10^N26</f>
        <v>0.022203217867256927</v>
      </c>
      <c r="S26" s="27">
        <v>0.6713555455207825</v>
      </c>
      <c r="T26" s="27">
        <v>0.4418668746948242</v>
      </c>
      <c r="U26" s="2">
        <f aca="true" t="shared" si="17" ref="U26:U45">R26*Q26</f>
        <v>8.03978532525142</v>
      </c>
      <c r="V26" s="25">
        <f>S26*Q26</f>
        <v>243.0978471307044</v>
      </c>
      <c r="W26" s="26" t="s">
        <v>1</v>
      </c>
      <c r="X26" s="29">
        <f aca="true" t="shared" si="18" ref="X26:X50">LOG(Y26)</f>
        <v>2.2041199772922173</v>
      </c>
      <c r="Y26" s="25">
        <f aca="true" t="shared" si="19" ref="Y26:Y45">T26*Q26</f>
        <v>159.99999802393722</v>
      </c>
      <c r="Z26" s="26" t="s">
        <v>1</v>
      </c>
      <c r="AA26" s="25">
        <f aca="true" t="shared" si="20" ref="AA26:AA45">10^(0.372*LOG(U26)+2.024)</f>
        <v>229.4832206799528</v>
      </c>
      <c r="AB26" s="26" t="s">
        <v>1</v>
      </c>
      <c r="AC26" s="25">
        <f aca="true" t="shared" si="21" ref="AC26:AC45">10^(0.357*LOG(U26)+2.194)</f>
        <v>328.98210079309433</v>
      </c>
      <c r="AD26" s="26" t="s">
        <v>1</v>
      </c>
    </row>
    <row r="27" spans="1:30" ht="12">
      <c r="A27" s="24" t="s">
        <v>153</v>
      </c>
      <c r="B27" s="14">
        <v>3.5605044259189325</v>
      </c>
      <c r="C27" s="11">
        <f t="shared" si="13"/>
        <v>3.1152825138854388</v>
      </c>
      <c r="D27" s="11">
        <f t="shared" si="14"/>
        <v>3.3061558574571017</v>
      </c>
      <c r="E27" s="13">
        <v>3635.0000897577265</v>
      </c>
      <c r="F27" s="13">
        <v>1304.0147802079052</v>
      </c>
      <c r="G27" s="13">
        <v>2023.7453200912757</v>
      </c>
      <c r="H27" s="13">
        <f t="shared" si="15"/>
        <v>1611.2547696664508</v>
      </c>
      <c r="I27" s="14" t="s">
        <v>47</v>
      </c>
      <c r="J27" s="14" t="s">
        <v>47</v>
      </c>
      <c r="K27" s="2">
        <v>30</v>
      </c>
      <c r="L27" s="27" t="s">
        <v>117</v>
      </c>
      <c r="M27" s="27" t="s">
        <v>26</v>
      </c>
      <c r="N27" s="27">
        <v>1.6779202608312727</v>
      </c>
      <c r="O27" s="27">
        <v>1.5428596229796525</v>
      </c>
      <c r="P27" s="27">
        <v>1.5750204505233576</v>
      </c>
      <c r="Q27" s="27">
        <v>74.55000305175781</v>
      </c>
      <c r="R27" s="2">
        <f t="shared" si="16"/>
        <v>47.63435191422965</v>
      </c>
      <c r="S27" s="27">
        <v>34.902748107910156</v>
      </c>
      <c r="T27" s="27">
        <v>37.58551025390625</v>
      </c>
      <c r="U27" s="2">
        <f t="shared" si="17"/>
        <v>3551.1410805743258</v>
      </c>
      <c r="V27" s="25">
        <f>S27*Q27</f>
        <v>2601.9999779594364</v>
      </c>
      <c r="W27" s="26" t="s">
        <v>47</v>
      </c>
      <c r="X27" s="29">
        <f t="shared" si="18"/>
        <v>3.447468116090527</v>
      </c>
      <c r="Y27" s="25">
        <f t="shared" si="19"/>
        <v>2801.9999041305855</v>
      </c>
      <c r="Z27" s="26" t="s">
        <v>47</v>
      </c>
      <c r="AA27" s="25">
        <f t="shared" si="20"/>
        <v>2211.754240612265</v>
      </c>
      <c r="AB27" s="25" t="s">
        <v>47</v>
      </c>
      <c r="AC27" s="25">
        <f t="shared" si="21"/>
        <v>2893.885539818917</v>
      </c>
      <c r="AD27" s="25" t="s">
        <v>47</v>
      </c>
    </row>
    <row r="28" spans="1:30" ht="12">
      <c r="A28" s="24" t="s">
        <v>58</v>
      </c>
      <c r="B28" s="14">
        <v>2.770852006271693</v>
      </c>
      <c r="C28" s="11">
        <f t="shared" si="13"/>
        <v>2.669958908869174</v>
      </c>
      <c r="D28" s="11">
        <f t="shared" si="14"/>
        <v>3.1471753304662955</v>
      </c>
      <c r="E28" s="13">
        <v>589.9999927041063</v>
      </c>
      <c r="F28" s="13">
        <v>467.69088823433884</v>
      </c>
      <c r="G28" s="13">
        <v>1403.380153471009</v>
      </c>
      <c r="H28" s="13">
        <f t="shared" si="15"/>
        <v>-813.3801607669027</v>
      </c>
      <c r="I28" s="14" t="s">
        <v>3</v>
      </c>
      <c r="J28" s="14" t="s">
        <v>3</v>
      </c>
      <c r="K28" s="2">
        <v>58</v>
      </c>
      <c r="L28" s="27" t="s">
        <v>117</v>
      </c>
      <c r="M28" s="27" t="s">
        <v>17</v>
      </c>
      <c r="N28" s="27">
        <v>-0.15196910283973683</v>
      </c>
      <c r="O28" s="27">
        <v>0.6434694408570124</v>
      </c>
      <c r="P28" s="27">
        <v>0.9083191840782954</v>
      </c>
      <c r="Q28" s="27">
        <v>94.11000061035156</v>
      </c>
      <c r="R28" s="2">
        <f t="shared" si="16"/>
        <v>0.7047432049695976</v>
      </c>
      <c r="S28" s="27">
        <v>4.400169849395752</v>
      </c>
      <c r="T28" s="27">
        <v>5.82</v>
      </c>
      <c r="U28" s="2">
        <f t="shared" si="17"/>
        <v>66.32338344982995</v>
      </c>
      <c r="V28" s="25">
        <f>S28*Q28</f>
        <v>414.09998721228476</v>
      </c>
      <c r="W28" s="26" t="s">
        <v>3</v>
      </c>
      <c r="X28" s="29">
        <f t="shared" si="18"/>
        <v>2.7385587608839184</v>
      </c>
      <c r="Y28" s="25">
        <f t="shared" si="19"/>
        <v>547.7202035522462</v>
      </c>
      <c r="Z28" s="26" t="s">
        <v>3</v>
      </c>
      <c r="AA28" s="25">
        <f t="shared" si="20"/>
        <v>503.1065859258015</v>
      </c>
      <c r="AB28" s="26" t="s">
        <v>3</v>
      </c>
      <c r="AC28" s="25">
        <f t="shared" si="21"/>
        <v>698.7712084619463</v>
      </c>
      <c r="AD28" s="26" t="s">
        <v>3</v>
      </c>
    </row>
    <row r="29" spans="1:30" ht="12">
      <c r="A29" s="24" t="s">
        <v>19</v>
      </c>
      <c r="B29" s="14">
        <v>3.1420138321417688</v>
      </c>
      <c r="C29" s="11">
        <f t="shared" si="13"/>
        <v>2.5523333379156155</v>
      </c>
      <c r="D29" s="11">
        <f t="shared" si="14"/>
        <v>3.105183001635875</v>
      </c>
      <c r="E29" s="13">
        <v>1386.7999973094193</v>
      </c>
      <c r="F29" s="13">
        <v>356.7248285649951</v>
      </c>
      <c r="G29" s="13">
        <v>1274.039818795583</v>
      </c>
      <c r="H29" s="13">
        <f t="shared" si="15"/>
        <v>112.76017851383631</v>
      </c>
      <c r="I29" s="14" t="s">
        <v>3</v>
      </c>
      <c r="J29" s="14" t="s">
        <v>3</v>
      </c>
      <c r="K29" s="2">
        <v>33</v>
      </c>
      <c r="L29" s="27" t="s">
        <v>117</v>
      </c>
      <c r="M29" s="27" t="s">
        <v>44</v>
      </c>
      <c r="N29" s="27">
        <v>0.8808456943803812</v>
      </c>
      <c r="O29" s="27">
        <v>1.2058650690535657</v>
      </c>
      <c r="P29" s="27">
        <v>0.902266343300318</v>
      </c>
      <c r="Q29" s="27">
        <v>73.88999938964844</v>
      </c>
      <c r="R29" s="2">
        <f t="shared" si="16"/>
        <v>7.600561796164486</v>
      </c>
      <c r="S29" s="27">
        <v>16.064420700073242</v>
      </c>
      <c r="T29" s="27">
        <v>7.984842300415039</v>
      </c>
      <c r="U29" s="2">
        <f t="shared" si="17"/>
        <v>561.6055064795792</v>
      </c>
      <c r="V29" s="25">
        <f>S29*Q29</f>
        <v>1187.0000357234676</v>
      </c>
      <c r="W29" s="26" t="s">
        <v>3</v>
      </c>
      <c r="X29" s="29">
        <f t="shared" si="18"/>
        <v>2.7708520062716926</v>
      </c>
      <c r="Y29" s="25">
        <f t="shared" si="19"/>
        <v>589.9999927041063</v>
      </c>
      <c r="Z29" s="26" t="s">
        <v>3</v>
      </c>
      <c r="AA29" s="25">
        <f t="shared" si="20"/>
        <v>1113.75191796846</v>
      </c>
      <c r="AB29" s="26" t="s">
        <v>3</v>
      </c>
      <c r="AC29" s="25">
        <f t="shared" si="21"/>
        <v>1498.1213544982463</v>
      </c>
      <c r="AD29" s="26" t="s">
        <v>3</v>
      </c>
    </row>
    <row r="30" spans="1:30" ht="12">
      <c r="A30" s="24" t="s">
        <v>78</v>
      </c>
      <c r="B30" s="14">
        <v>1.6042260496555452</v>
      </c>
      <c r="C30" s="10">
        <f t="shared" si="13"/>
        <v>0.7631444477936977</v>
      </c>
      <c r="D30" s="11">
        <f t="shared" si="14"/>
        <v>2.46644256786235</v>
      </c>
      <c r="E30" s="12">
        <v>40.19999968260527</v>
      </c>
      <c r="F30" s="11">
        <v>5.796214483977647</v>
      </c>
      <c r="G30" s="13">
        <v>292.71337546273526</v>
      </c>
      <c r="H30" s="13">
        <f t="shared" si="15"/>
        <v>-252.51337578013</v>
      </c>
      <c r="I30" s="15" t="s">
        <v>5</v>
      </c>
      <c r="J30" s="14" t="s">
        <v>1</v>
      </c>
      <c r="K30" s="2">
        <v>35</v>
      </c>
      <c r="L30" s="27" t="s">
        <v>117</v>
      </c>
      <c r="M30" s="27" t="s">
        <v>127</v>
      </c>
      <c r="N30" s="27">
        <v>-2.705785153067601</v>
      </c>
      <c r="O30" s="27">
        <v>-0.719298161455692</v>
      </c>
      <c r="P30" s="27">
        <v>-0.7709248964657593</v>
      </c>
      <c r="Q30" s="27">
        <v>298</v>
      </c>
      <c r="R30" s="2">
        <f t="shared" si="16"/>
        <v>0.0019688600504761096</v>
      </c>
      <c r="S30" s="27">
        <v>0.1908542513847351</v>
      </c>
      <c r="T30" s="27">
        <v>0.16946308314800262</v>
      </c>
      <c r="U30" s="2">
        <f t="shared" si="17"/>
        <v>0.5867202950418807</v>
      </c>
      <c r="V30" s="25">
        <v>50</v>
      </c>
      <c r="W30" s="28" t="s">
        <v>5</v>
      </c>
      <c r="X30" s="29">
        <f t="shared" si="18"/>
        <v>1.703291367610496</v>
      </c>
      <c r="Y30" s="25">
        <f t="shared" si="19"/>
        <v>50.49999877810478</v>
      </c>
      <c r="Z30" s="26" t="s">
        <v>1</v>
      </c>
      <c r="AA30" s="25">
        <f t="shared" si="20"/>
        <v>86.66752078523253</v>
      </c>
      <c r="AB30" s="26" t="s">
        <v>1</v>
      </c>
      <c r="AC30" s="25">
        <f t="shared" si="21"/>
        <v>129.22005055978178</v>
      </c>
      <c r="AD30" s="26" t="s">
        <v>1</v>
      </c>
    </row>
    <row r="31" spans="1:30" ht="12">
      <c r="A31" s="24" t="s">
        <v>150</v>
      </c>
      <c r="B31" s="14">
        <v>3.9399981721049877</v>
      </c>
      <c r="C31" s="11">
        <f t="shared" si="13"/>
        <v>3.1843333476074323</v>
      </c>
      <c r="D31" s="11">
        <f t="shared" si="14"/>
        <v>3.3308070050958536</v>
      </c>
      <c r="E31" s="13">
        <v>8709.599241792457</v>
      </c>
      <c r="F31" s="13">
        <v>1528.739008821284</v>
      </c>
      <c r="G31" s="13">
        <v>2141.9385395464756</v>
      </c>
      <c r="H31" s="13">
        <f t="shared" si="15"/>
        <v>6567.660702245981</v>
      </c>
      <c r="I31" s="14" t="s">
        <v>56</v>
      </c>
      <c r="J31" s="14" t="s">
        <v>47</v>
      </c>
      <c r="K31" s="2">
        <v>6</v>
      </c>
      <c r="L31" s="27" t="s">
        <v>117</v>
      </c>
      <c r="M31" s="27" t="s">
        <v>143</v>
      </c>
      <c r="N31" s="27">
        <v>2.5929629378049106</v>
      </c>
      <c r="O31" s="27">
        <v>2.1398790864012365</v>
      </c>
      <c r="P31" s="27">
        <v>2.0620219592575797</v>
      </c>
      <c r="Q31" s="27">
        <v>62.08000183105469</v>
      </c>
      <c r="R31" s="2">
        <f t="shared" si="16"/>
        <v>391.70844772982184</v>
      </c>
      <c r="S31" s="27">
        <v>138</v>
      </c>
      <c r="T31" s="27">
        <v>115.35115814208984</v>
      </c>
      <c r="U31" s="2">
        <f t="shared" si="17"/>
        <v>24317.261152306928</v>
      </c>
      <c r="V31" s="25">
        <f aca="true" t="shared" si="22" ref="V31:V45">S31*Q31</f>
        <v>8567.040252685547</v>
      </c>
      <c r="W31" s="26" t="s">
        <v>56</v>
      </c>
      <c r="X31" s="29">
        <f t="shared" si="18"/>
        <v>3.8549736803172627</v>
      </c>
      <c r="Y31" s="25">
        <f t="shared" si="19"/>
        <v>7161.000108675216</v>
      </c>
      <c r="Z31" s="26" t="s">
        <v>56</v>
      </c>
      <c r="AA31" s="25">
        <f t="shared" si="20"/>
        <v>4524.392284397576</v>
      </c>
      <c r="AB31" s="25" t="s">
        <v>47</v>
      </c>
      <c r="AC31" s="25">
        <f t="shared" si="21"/>
        <v>5751.37298589408</v>
      </c>
      <c r="AD31" s="25" t="s">
        <v>36</v>
      </c>
    </row>
    <row r="32" spans="1:30" ht="12">
      <c r="A32" s="24" t="s">
        <v>17</v>
      </c>
      <c r="B32" s="14">
        <v>2.7385587608839184</v>
      </c>
      <c r="C32" s="11">
        <f t="shared" si="13"/>
        <v>1.8752222221140906</v>
      </c>
      <c r="D32" s="11">
        <f t="shared" si="14"/>
        <v>2.863454333294731</v>
      </c>
      <c r="E32" s="13">
        <v>547.7202035522462</v>
      </c>
      <c r="F32" s="12">
        <v>75.02780173824523</v>
      </c>
      <c r="G32" s="13">
        <v>730.2210250185478</v>
      </c>
      <c r="H32" s="13">
        <f t="shared" si="15"/>
        <v>-182.50082146630166</v>
      </c>
      <c r="I32" s="14" t="s">
        <v>3</v>
      </c>
      <c r="J32" s="14" t="s">
        <v>3</v>
      </c>
      <c r="K32" s="2">
        <v>57</v>
      </c>
      <c r="L32" s="27" t="s">
        <v>117</v>
      </c>
      <c r="M32" s="27" t="s">
        <v>16</v>
      </c>
      <c r="N32" s="27">
        <v>-0.5503047929522016</v>
      </c>
      <c r="O32" s="27">
        <v>0.06322691784215818</v>
      </c>
      <c r="P32" s="27">
        <v>0.6742989273558834</v>
      </c>
      <c r="Q32" s="27">
        <v>134</v>
      </c>
      <c r="R32" s="2">
        <f t="shared" si="16"/>
        <v>0.2816405651045494</v>
      </c>
      <c r="S32" s="27">
        <v>1.1567164659500122</v>
      </c>
      <c r="T32" s="27">
        <v>4.723880767822266</v>
      </c>
      <c r="U32" s="2">
        <f t="shared" si="17"/>
        <v>37.739835724009616</v>
      </c>
      <c r="V32" s="25">
        <f t="shared" si="22"/>
        <v>155.00000643730164</v>
      </c>
      <c r="W32" s="26" t="s">
        <v>1</v>
      </c>
      <c r="X32" s="29">
        <f t="shared" si="18"/>
        <v>2.801403725720691</v>
      </c>
      <c r="Y32" s="25">
        <f t="shared" si="19"/>
        <v>633.0000228881836</v>
      </c>
      <c r="Z32" s="26" t="s">
        <v>3</v>
      </c>
      <c r="AA32" s="25">
        <f t="shared" si="20"/>
        <v>407.91493083933744</v>
      </c>
      <c r="AB32" s="26" t="s">
        <v>3</v>
      </c>
      <c r="AC32" s="25">
        <f t="shared" si="21"/>
        <v>571.3702211367895</v>
      </c>
      <c r="AD32" s="26" t="s">
        <v>3</v>
      </c>
    </row>
    <row r="33" spans="1:30" ht="12">
      <c r="A33" s="24" t="s">
        <v>120</v>
      </c>
      <c r="B33" s="31">
        <v>0.477121268284354</v>
      </c>
      <c r="C33" s="11">
        <f t="shared" si="13"/>
        <v>2.5267777673010996</v>
      </c>
      <c r="D33" s="11">
        <f t="shared" si="14"/>
        <v>3.096059662926493</v>
      </c>
      <c r="E33" s="11">
        <v>3.0000000937015727</v>
      </c>
      <c r="F33" s="13">
        <v>336.3394171911198</v>
      </c>
      <c r="G33" s="13">
        <v>1247.5548902707326</v>
      </c>
      <c r="H33" s="13">
        <f t="shared" si="15"/>
        <v>-1244.554890177031</v>
      </c>
      <c r="I33" s="14" t="s">
        <v>119</v>
      </c>
      <c r="J33" s="14" t="s">
        <v>3</v>
      </c>
      <c r="K33" s="2">
        <v>15</v>
      </c>
      <c r="L33" s="27" t="s">
        <v>117</v>
      </c>
      <c r="M33" s="27" t="s">
        <v>4</v>
      </c>
      <c r="N33" s="27">
        <v>-4.848110020945252</v>
      </c>
      <c r="O33" s="27">
        <v>-2.166795091663885</v>
      </c>
      <c r="P33" s="27">
        <v>-1.798818314852916</v>
      </c>
      <c r="Q33" s="27">
        <v>440.4700012207031</v>
      </c>
      <c r="R33" s="2">
        <f t="shared" si="16"/>
        <v>1.4186980737058216E-05</v>
      </c>
      <c r="S33" s="27">
        <v>0.00681090634316206</v>
      </c>
      <c r="T33" s="27">
        <v>0.015892114490270615</v>
      </c>
      <c r="U33" s="2">
        <f t="shared" si="17"/>
        <v>0.006248939422570124</v>
      </c>
      <c r="V33" s="25">
        <f t="shared" si="22"/>
        <v>2.999999925286687</v>
      </c>
      <c r="W33" s="26" t="s">
        <v>119</v>
      </c>
      <c r="X33" s="29">
        <f t="shared" si="18"/>
        <v>0.8450980207147712</v>
      </c>
      <c r="Y33" s="25">
        <f t="shared" si="19"/>
        <v>6.9999996889290514</v>
      </c>
      <c r="Z33" s="28" t="s">
        <v>5</v>
      </c>
      <c r="AA33" s="25">
        <f t="shared" si="20"/>
        <v>15.997051724276476</v>
      </c>
      <c r="AB33" s="28" t="s">
        <v>5</v>
      </c>
      <c r="AC33" s="25">
        <f t="shared" si="21"/>
        <v>25.53305932610045</v>
      </c>
      <c r="AD33" s="28" t="s">
        <v>5</v>
      </c>
    </row>
    <row r="34" spans="1:30" ht="12">
      <c r="A34" s="24" t="s">
        <v>77</v>
      </c>
      <c r="B34" s="14">
        <v>3.4474681160905267</v>
      </c>
      <c r="C34" s="11">
        <f t="shared" si="13"/>
        <v>3.3496637715093223</v>
      </c>
      <c r="D34" s="11">
        <f t="shared" si="14"/>
        <v>3.3898299664288283</v>
      </c>
      <c r="E34" s="13">
        <v>2801.9999041305855</v>
      </c>
      <c r="F34" s="13">
        <v>2236.98860325101</v>
      </c>
      <c r="G34" s="13">
        <v>2453.748044099124</v>
      </c>
      <c r="H34" s="13">
        <f t="shared" si="15"/>
        <v>348.25186003146155</v>
      </c>
      <c r="I34" s="14" t="s">
        <v>47</v>
      </c>
      <c r="J34" s="14" t="s">
        <v>47</v>
      </c>
      <c r="K34" s="2">
        <v>5</v>
      </c>
      <c r="L34" s="27" t="s">
        <v>117</v>
      </c>
      <c r="M34" s="27" t="s">
        <v>49</v>
      </c>
      <c r="N34" s="27">
        <v>-0.5014406695356006</v>
      </c>
      <c r="O34" s="27">
        <v>1.2013826826405016</v>
      </c>
      <c r="P34" s="27">
        <v>1.155303892781616</v>
      </c>
      <c r="Q34" s="27">
        <v>151.1999969482422</v>
      </c>
      <c r="R34" s="2">
        <f t="shared" si="16"/>
        <v>0.31518049297171663</v>
      </c>
      <c r="S34" s="27">
        <v>15.899471282958984</v>
      </c>
      <c r="T34" s="27">
        <v>14.298941612243652</v>
      </c>
      <c r="U34" s="2">
        <f t="shared" si="17"/>
        <v>47.65528957546902</v>
      </c>
      <c r="V34" s="25">
        <f t="shared" si="22"/>
        <v>2404.0000094620627</v>
      </c>
      <c r="W34" s="26" t="s">
        <v>47</v>
      </c>
      <c r="X34" s="29">
        <f t="shared" si="18"/>
        <v>3.334855675181185</v>
      </c>
      <c r="Y34" s="25">
        <f t="shared" si="19"/>
        <v>2161.9999281343335</v>
      </c>
      <c r="Z34" s="26" t="s">
        <v>47</v>
      </c>
      <c r="AA34" s="25">
        <f t="shared" si="20"/>
        <v>444.89480441469834</v>
      </c>
      <c r="AB34" s="26" t="s">
        <v>3</v>
      </c>
      <c r="AC34" s="25">
        <f t="shared" si="21"/>
        <v>620.991516595211</v>
      </c>
      <c r="AD34" s="26" t="s">
        <v>3</v>
      </c>
    </row>
    <row r="35" spans="1:30" ht="12">
      <c r="A35" s="24" t="s">
        <v>33</v>
      </c>
      <c r="B35" s="14">
        <v>3.707995763716374</v>
      </c>
      <c r="C35" s="11">
        <f t="shared" si="13"/>
        <v>3.7295147000951148</v>
      </c>
      <c r="D35" s="11">
        <f t="shared" si="14"/>
        <v>3.5254367479339557</v>
      </c>
      <c r="E35" s="13">
        <v>5105.000203279196</v>
      </c>
      <c r="F35" s="13">
        <v>5364.320284022505</v>
      </c>
      <c r="G35" s="13">
        <v>3353.024663484249</v>
      </c>
      <c r="H35" s="13">
        <f t="shared" si="15"/>
        <v>1751.9755397949475</v>
      </c>
      <c r="I35" s="14" t="s">
        <v>56</v>
      </c>
      <c r="J35" s="14" t="s">
        <v>47</v>
      </c>
      <c r="K35" s="2">
        <v>50</v>
      </c>
      <c r="L35" s="27" t="s">
        <v>117</v>
      </c>
      <c r="M35" s="27" t="s">
        <v>30</v>
      </c>
      <c r="N35" s="27">
        <v>1.4760229674898921</v>
      </c>
      <c r="O35" s="27">
        <v>1.633682387130198</v>
      </c>
      <c r="P35" s="27">
        <v>1.7435880891659992</v>
      </c>
      <c r="Q35" s="27">
        <v>61.83000183105469</v>
      </c>
      <c r="R35" s="2">
        <f t="shared" si="16"/>
        <v>29.924228855105678</v>
      </c>
      <c r="S35" s="27">
        <v>43.02118682861328</v>
      </c>
      <c r="T35" s="27">
        <v>55.40999221801758</v>
      </c>
      <c r="U35" s="2">
        <f t="shared" si="17"/>
        <v>1850.2151249040835</v>
      </c>
      <c r="V35" s="25">
        <f t="shared" si="22"/>
        <v>2660.000060387305</v>
      </c>
      <c r="W35" s="26" t="s">
        <v>47</v>
      </c>
      <c r="X35" s="29">
        <f t="shared" si="18"/>
        <v>3.534787348526219</v>
      </c>
      <c r="Y35" s="25">
        <f t="shared" si="19"/>
        <v>3425.999920298753</v>
      </c>
      <c r="Z35" s="26" t="s">
        <v>47</v>
      </c>
      <c r="AA35" s="25">
        <f t="shared" si="20"/>
        <v>1735.4282723551564</v>
      </c>
      <c r="AB35" s="26" t="s">
        <v>3</v>
      </c>
      <c r="AC35" s="25">
        <f t="shared" si="21"/>
        <v>2292.969800934156</v>
      </c>
      <c r="AD35" s="25" t="s">
        <v>47</v>
      </c>
    </row>
    <row r="36" spans="1:30" ht="12">
      <c r="A36" s="24" t="s">
        <v>70</v>
      </c>
      <c r="B36" s="14">
        <v>2.6683859089676054</v>
      </c>
      <c r="C36" s="11">
        <f t="shared" si="13"/>
        <v>1.548263596393863</v>
      </c>
      <c r="D36" s="11">
        <f t="shared" si="14"/>
        <v>2.746730103912609</v>
      </c>
      <c r="E36" s="13">
        <v>465.9999917138339</v>
      </c>
      <c r="F36" s="12">
        <v>35.33976004894009</v>
      </c>
      <c r="G36" s="13">
        <v>558.1232363927503</v>
      </c>
      <c r="H36" s="12">
        <f t="shared" si="15"/>
        <v>-92.12324467891642</v>
      </c>
      <c r="I36" s="14" t="s">
        <v>3</v>
      </c>
      <c r="J36" s="14" t="s">
        <v>3</v>
      </c>
      <c r="K36" s="2">
        <v>37</v>
      </c>
      <c r="L36" s="27" t="s">
        <v>117</v>
      </c>
      <c r="M36" s="27" t="s">
        <v>14</v>
      </c>
      <c r="N36" s="27">
        <v>-0.7728985412684695</v>
      </c>
      <c r="O36" s="27">
        <v>0.07970272493163778</v>
      </c>
      <c r="P36" s="27">
        <v>0.279275061693049</v>
      </c>
      <c r="Q36" s="27">
        <v>249.6999969482422</v>
      </c>
      <c r="R36" s="2">
        <f t="shared" si="16"/>
        <v>0.16869470794858618</v>
      </c>
      <c r="S36" s="27">
        <v>1.201441764831543</v>
      </c>
      <c r="T36" s="27">
        <v>1.90228271484375</v>
      </c>
      <c r="U36" s="2">
        <f t="shared" si="17"/>
        <v>42.123068059946576</v>
      </c>
      <c r="V36" s="25">
        <f t="shared" si="22"/>
        <v>300.000005011927</v>
      </c>
      <c r="W36" s="26" t="s">
        <v>1</v>
      </c>
      <c r="X36" s="29">
        <f t="shared" si="18"/>
        <v>2.676693598736581</v>
      </c>
      <c r="Y36" s="25">
        <f t="shared" si="19"/>
        <v>474.99998809117824</v>
      </c>
      <c r="Z36" s="26" t="s">
        <v>3</v>
      </c>
      <c r="AA36" s="25">
        <f t="shared" si="20"/>
        <v>424.93395792063023</v>
      </c>
      <c r="AB36" s="26" t="s">
        <v>3</v>
      </c>
      <c r="AC36" s="25">
        <f t="shared" si="21"/>
        <v>594.2287205305291</v>
      </c>
      <c r="AD36" s="26" t="s">
        <v>3</v>
      </c>
    </row>
    <row r="37" spans="1:30" ht="12">
      <c r="A37" s="24" t="s">
        <v>63</v>
      </c>
      <c r="B37" s="14">
        <v>1.6394864850117552</v>
      </c>
      <c r="C37" s="10">
        <f t="shared" si="13"/>
        <v>-0.32179890727985566</v>
      </c>
      <c r="D37" s="11">
        <f t="shared" si="14"/>
        <v>2.0791177901010918</v>
      </c>
      <c r="E37" s="12">
        <v>43.599999572645174</v>
      </c>
      <c r="F37" s="10">
        <v>0.47665164120323855</v>
      </c>
      <c r="G37" s="13">
        <v>119.98246775488727</v>
      </c>
      <c r="H37" s="12">
        <f t="shared" si="15"/>
        <v>-76.38246818224209</v>
      </c>
      <c r="I37" s="15" t="s">
        <v>5</v>
      </c>
      <c r="J37" s="14" t="s">
        <v>1</v>
      </c>
      <c r="K37" s="2">
        <v>31</v>
      </c>
      <c r="L37" s="27" t="s">
        <v>117</v>
      </c>
      <c r="M37" s="27" t="s">
        <v>128</v>
      </c>
      <c r="N37" s="27">
        <v>-1.986809472292381</v>
      </c>
      <c r="O37" s="27">
        <v>-0.8241685239178477</v>
      </c>
      <c r="P37" s="27">
        <v>-0.6956845197062077</v>
      </c>
      <c r="Q37" s="27">
        <v>406.9100036621094</v>
      </c>
      <c r="R37" s="2">
        <f t="shared" si="16"/>
        <v>0.010308382564524144</v>
      </c>
      <c r="S37" s="27">
        <v>0.14991030097007751</v>
      </c>
      <c r="T37" s="27">
        <v>0.20151875913143158</v>
      </c>
      <c r="U37" s="2">
        <f t="shared" si="17"/>
        <v>4.194583987080944</v>
      </c>
      <c r="V37" s="25">
        <f t="shared" si="22"/>
        <v>61.00000111672216</v>
      </c>
      <c r="W37" s="26" t="s">
        <v>1</v>
      </c>
      <c r="X37" s="29">
        <f t="shared" si="18"/>
        <v>1.9138138471730015</v>
      </c>
      <c r="Y37" s="25">
        <f t="shared" si="19"/>
        <v>81.99999901615456</v>
      </c>
      <c r="Z37" s="26" t="s">
        <v>1</v>
      </c>
      <c r="AA37" s="25">
        <f t="shared" si="20"/>
        <v>180.15248984699312</v>
      </c>
      <c r="AB37" s="26" t="s">
        <v>1</v>
      </c>
      <c r="AC37" s="25">
        <f t="shared" si="21"/>
        <v>260.7954050906065</v>
      </c>
      <c r="AD37" s="26" t="s">
        <v>1</v>
      </c>
    </row>
    <row r="38" spans="1:30" ht="12">
      <c r="A38" s="24" t="s">
        <v>66</v>
      </c>
      <c r="B38" s="14">
        <v>3.607455021255806</v>
      </c>
      <c r="C38" s="11">
        <f t="shared" si="13"/>
        <v>3.300444431548556</v>
      </c>
      <c r="D38" s="11">
        <f t="shared" si="14"/>
        <v>3.3722586620628348</v>
      </c>
      <c r="E38" s="13">
        <v>4049.99998173269</v>
      </c>
      <c r="F38" s="13">
        <v>1997.3051947199858</v>
      </c>
      <c r="G38" s="13">
        <v>2356.4523488048676</v>
      </c>
      <c r="H38" s="13">
        <f t="shared" si="15"/>
        <v>1693.5476329278222</v>
      </c>
      <c r="I38" s="14" t="s">
        <v>47</v>
      </c>
      <c r="J38" s="14" t="s">
        <v>47</v>
      </c>
      <c r="K38" s="2">
        <v>1</v>
      </c>
      <c r="L38" s="27" t="s">
        <v>117</v>
      </c>
      <c r="M38" s="27" t="s">
        <v>28</v>
      </c>
      <c r="N38" s="27">
        <v>-0.31618851005809473</v>
      </c>
      <c r="O38" s="27">
        <v>1.587855386579187</v>
      </c>
      <c r="P38" s="27">
        <v>1.6222522717231902</v>
      </c>
      <c r="Q38" s="27">
        <v>222.1999969482422</v>
      </c>
      <c r="R38" s="2">
        <f t="shared" si="16"/>
        <v>0.48284917081855505</v>
      </c>
      <c r="S38" s="27">
        <v>38.71287155151367</v>
      </c>
      <c r="T38" s="27">
        <v>41.903690338134766</v>
      </c>
      <c r="U38" s="2">
        <f t="shared" si="17"/>
        <v>107.2890842823442</v>
      </c>
      <c r="V38" s="25">
        <f t="shared" si="22"/>
        <v>8601.99994060403</v>
      </c>
      <c r="W38" s="26" t="s">
        <v>56</v>
      </c>
      <c r="X38" s="29">
        <f t="shared" si="18"/>
        <v>3.9689963203633156</v>
      </c>
      <c r="Y38" s="25">
        <f t="shared" si="19"/>
        <v>9310.99986525363</v>
      </c>
      <c r="Z38" s="26" t="s">
        <v>56</v>
      </c>
      <c r="AA38" s="25">
        <f t="shared" si="20"/>
        <v>601.6815027423211</v>
      </c>
      <c r="AB38" s="26" t="s">
        <v>3</v>
      </c>
      <c r="AC38" s="25">
        <f t="shared" si="21"/>
        <v>829.6756175715609</v>
      </c>
      <c r="AD38" s="26" t="s">
        <v>3</v>
      </c>
    </row>
    <row r="39" spans="1:30" ht="12">
      <c r="A39" s="24" t="s">
        <v>72</v>
      </c>
      <c r="B39" s="14">
        <v>1.7032913676104955</v>
      </c>
      <c r="C39" s="10">
        <f t="shared" si="13"/>
        <v>-0.14202400018801936</v>
      </c>
      <c r="D39" s="11">
        <f t="shared" si="14"/>
        <v>2.143297431932877</v>
      </c>
      <c r="E39" s="12">
        <v>50.49999877810478</v>
      </c>
      <c r="F39" s="10">
        <v>0.7210676300998314</v>
      </c>
      <c r="G39" s="13">
        <v>139.09048834612884</v>
      </c>
      <c r="H39" s="12">
        <f t="shared" si="15"/>
        <v>-88.59048956802405</v>
      </c>
      <c r="I39" s="14" t="s">
        <v>1</v>
      </c>
      <c r="J39" s="14" t="s">
        <v>1</v>
      </c>
      <c r="K39" s="2">
        <v>55</v>
      </c>
      <c r="L39" s="27" t="s">
        <v>117</v>
      </c>
      <c r="M39" s="27" t="s">
        <v>129</v>
      </c>
      <c r="N39" s="27">
        <v>-1.1588601878193276</v>
      </c>
      <c r="O39" s="27">
        <v>-1.2880876685511744</v>
      </c>
      <c r="P39" s="27">
        <v>-0.6642643192139523</v>
      </c>
      <c r="Q39" s="27">
        <v>349.42999267578125</v>
      </c>
      <c r="R39" s="2">
        <f t="shared" si="16"/>
        <v>0.06936490761367704</v>
      </c>
      <c r="S39" s="27">
        <v>0.0515124648809433</v>
      </c>
      <c r="T39" s="27">
        <v>0.21663852035999298</v>
      </c>
      <c r="U39" s="2">
        <f t="shared" si="17"/>
        <v>24.238179159403412</v>
      </c>
      <c r="V39" s="25">
        <f t="shared" si="22"/>
        <v>18.000000226059456</v>
      </c>
      <c r="W39" s="28" t="s">
        <v>5</v>
      </c>
      <c r="X39" s="29">
        <f t="shared" si="18"/>
        <v>1.8790958598947711</v>
      </c>
      <c r="Y39" s="25">
        <f t="shared" si="19"/>
        <v>75.69999658268443</v>
      </c>
      <c r="Z39" s="26" t="s">
        <v>1</v>
      </c>
      <c r="AA39" s="25">
        <f t="shared" si="20"/>
        <v>345.9664591700172</v>
      </c>
      <c r="AB39" s="26" t="s">
        <v>3</v>
      </c>
      <c r="AC39" s="25">
        <f t="shared" si="21"/>
        <v>487.82774487894363</v>
      </c>
      <c r="AD39" s="26" t="s">
        <v>3</v>
      </c>
    </row>
    <row r="40" spans="1:30" ht="12">
      <c r="A40" s="24" t="s">
        <v>151</v>
      </c>
      <c r="B40" s="14">
        <v>4.013999392886195</v>
      </c>
      <c r="C40" s="11">
        <f t="shared" si="13"/>
        <v>3.1767777871814067</v>
      </c>
      <c r="D40" s="11">
        <f t="shared" si="14"/>
        <v>3.3281096700237622</v>
      </c>
      <c r="E40" s="13">
        <v>10327.599620330147</v>
      </c>
      <c r="F40" s="13">
        <v>1502.3730593016842</v>
      </c>
      <c r="G40" s="13">
        <v>2128.676521222877</v>
      </c>
      <c r="H40" s="13">
        <f t="shared" si="15"/>
        <v>8198.92309910727</v>
      </c>
      <c r="I40" s="14" t="s">
        <v>56</v>
      </c>
      <c r="J40" s="14" t="s">
        <v>47</v>
      </c>
      <c r="K40" s="2">
        <v>69</v>
      </c>
      <c r="L40" s="27" t="s">
        <v>117</v>
      </c>
      <c r="M40" s="27" t="s">
        <v>146</v>
      </c>
      <c r="N40" s="27">
        <v>2.151026233046776</v>
      </c>
      <c r="O40" s="27">
        <v>2.48296787459229</v>
      </c>
      <c r="P40" s="27">
        <v>2.390581641300942</v>
      </c>
      <c r="Q40" s="27">
        <v>46.06999969482422</v>
      </c>
      <c r="R40" s="2">
        <f t="shared" si="16"/>
        <v>141.58793018960924</v>
      </c>
      <c r="S40" s="27">
        <v>304.0660095214844</v>
      </c>
      <c r="T40" s="27">
        <v>245.79986572265625</v>
      </c>
      <c r="U40" s="2">
        <f t="shared" si="17"/>
        <v>6522.955900626091</v>
      </c>
      <c r="V40" s="25">
        <f t="shared" si="22"/>
        <v>14008.320965861203</v>
      </c>
      <c r="W40" s="26" t="s">
        <v>56</v>
      </c>
      <c r="X40" s="29">
        <f t="shared" si="18"/>
        <v>4.053999850676779</v>
      </c>
      <c r="Y40" s="25">
        <f t="shared" si="19"/>
        <v>11323.999738830607</v>
      </c>
      <c r="Z40" s="26" t="s">
        <v>56</v>
      </c>
      <c r="AA40" s="25">
        <f t="shared" si="20"/>
        <v>2773.1498169296724</v>
      </c>
      <c r="AB40" s="25" t="s">
        <v>47</v>
      </c>
      <c r="AC40" s="25">
        <f t="shared" si="21"/>
        <v>3595.4782500820575</v>
      </c>
      <c r="AD40" s="25" t="s">
        <v>47</v>
      </c>
    </row>
    <row r="41" spans="1:30" ht="12">
      <c r="A41" s="24" t="s">
        <v>68</v>
      </c>
      <c r="B41" s="14">
        <v>2.103119264871157</v>
      </c>
      <c r="C41" s="11">
        <f t="shared" si="13"/>
        <v>1.697298440050685</v>
      </c>
      <c r="D41" s="11">
        <f t="shared" si="14"/>
        <v>2.799935543098095</v>
      </c>
      <c r="E41" s="13">
        <v>126.80000330666462</v>
      </c>
      <c r="F41" s="12">
        <v>49.80792392947032</v>
      </c>
      <c r="G41" s="13">
        <v>630.863706316536</v>
      </c>
      <c r="H41" s="13">
        <f t="shared" si="15"/>
        <v>-504.06370300987135</v>
      </c>
      <c r="I41" s="14" t="s">
        <v>1</v>
      </c>
      <c r="J41" s="14" t="s">
        <v>3</v>
      </c>
      <c r="K41" s="2">
        <v>62</v>
      </c>
      <c r="L41" s="27" t="s">
        <v>117</v>
      </c>
      <c r="M41" s="27" t="s">
        <v>133</v>
      </c>
      <c r="N41" s="27">
        <v>-2.5490425504163317</v>
      </c>
      <c r="O41" s="27">
        <v>-0.31867980034251164</v>
      </c>
      <c r="P41" s="27">
        <v>-0.1321857783346704</v>
      </c>
      <c r="Q41" s="27">
        <v>183.3000030517578</v>
      </c>
      <c r="R41" s="2">
        <f t="shared" si="16"/>
        <v>0.002824603218162225</v>
      </c>
      <c r="S41" s="27">
        <v>0.4800872802734375</v>
      </c>
      <c r="T41" s="27">
        <v>0.73758864402771</v>
      </c>
      <c r="U41" s="2">
        <f t="shared" si="17"/>
        <v>0.5177497785091408</v>
      </c>
      <c r="V41" s="25">
        <f t="shared" si="22"/>
        <v>87.9999999392312</v>
      </c>
      <c r="W41" s="26" t="s">
        <v>1</v>
      </c>
      <c r="X41" s="29">
        <f t="shared" si="18"/>
        <v>2.1309766938581056</v>
      </c>
      <c r="Y41" s="25">
        <f t="shared" si="19"/>
        <v>135.20000070122114</v>
      </c>
      <c r="Z41" s="26" t="s">
        <v>1</v>
      </c>
      <c r="AA41" s="25">
        <f t="shared" si="20"/>
        <v>82.72801634032909</v>
      </c>
      <c r="AB41" s="26" t="s">
        <v>1</v>
      </c>
      <c r="AC41" s="25">
        <f t="shared" si="21"/>
        <v>123.57790035348043</v>
      </c>
      <c r="AD41" s="26" t="s">
        <v>1</v>
      </c>
    </row>
    <row r="42" spans="1:30" ht="12">
      <c r="A42" s="24" t="s">
        <v>67</v>
      </c>
      <c r="B42" s="14">
        <v>2.8014037257206907</v>
      </c>
      <c r="C42" s="11">
        <f t="shared" si="13"/>
        <v>2.5275999988628173</v>
      </c>
      <c r="D42" s="11">
        <f t="shared" si="14"/>
        <v>3.0963531995940254</v>
      </c>
      <c r="E42" s="13">
        <v>633.0000228881836</v>
      </c>
      <c r="F42" s="13">
        <v>336.9767977020433</v>
      </c>
      <c r="G42" s="13">
        <v>1248.3983891068715</v>
      </c>
      <c r="H42" s="13">
        <f t="shared" si="15"/>
        <v>-615.3983662186879</v>
      </c>
      <c r="I42" s="14" t="s">
        <v>3</v>
      </c>
      <c r="J42" s="14" t="s">
        <v>3</v>
      </c>
      <c r="K42" s="2">
        <v>11</v>
      </c>
      <c r="L42" s="27" t="s">
        <v>117</v>
      </c>
      <c r="M42" s="27" t="s">
        <v>19</v>
      </c>
      <c r="N42" s="27">
        <v>0.37604626694501575</v>
      </c>
      <c r="O42" s="27">
        <v>0.5607667693782783</v>
      </c>
      <c r="P42" s="27">
        <v>0.8029600903613442</v>
      </c>
      <c r="Q42" s="27">
        <v>218.3000030517578</v>
      </c>
      <c r="R42" s="2">
        <f t="shared" si="16"/>
        <v>2.377093513413026</v>
      </c>
      <c r="S42" s="27">
        <v>3.6371965408325195</v>
      </c>
      <c r="T42" s="27">
        <v>6.352725505828857</v>
      </c>
      <c r="U42" s="2">
        <f t="shared" si="17"/>
        <v>518.9195212323773</v>
      </c>
      <c r="V42" s="25">
        <f t="shared" si="22"/>
        <v>794.000015963582</v>
      </c>
      <c r="W42" s="26" t="s">
        <v>3</v>
      </c>
      <c r="X42" s="29">
        <f t="shared" si="18"/>
        <v>3.1420138321417688</v>
      </c>
      <c r="Y42" s="25">
        <f t="shared" si="19"/>
        <v>1386.7999973094193</v>
      </c>
      <c r="Z42" s="26" t="s">
        <v>3</v>
      </c>
      <c r="AA42" s="25">
        <f t="shared" si="20"/>
        <v>1081.476789840456</v>
      </c>
      <c r="AB42" s="26" t="s">
        <v>3</v>
      </c>
      <c r="AC42" s="25">
        <f t="shared" si="21"/>
        <v>1456.4336454102183</v>
      </c>
      <c r="AD42" s="26" t="s">
        <v>3</v>
      </c>
    </row>
    <row r="43" spans="1:30" ht="12">
      <c r="A43" s="24" t="s">
        <v>2</v>
      </c>
      <c r="B43" s="31">
        <v>0.477121276235131</v>
      </c>
      <c r="C43" s="11">
        <f t="shared" si="13"/>
        <v>1.0094053804273684</v>
      </c>
      <c r="D43" s="11">
        <f t="shared" si="14"/>
        <v>2.554357720812571</v>
      </c>
      <c r="E43" s="11">
        <v>3.0000001486235988</v>
      </c>
      <c r="F43" s="12">
        <v>10.218928969306026</v>
      </c>
      <c r="G43" s="13">
        <v>358.39151641992015</v>
      </c>
      <c r="H43" s="13">
        <f t="shared" si="15"/>
        <v>-355.39151627129655</v>
      </c>
      <c r="I43" s="14" t="s">
        <v>119</v>
      </c>
      <c r="J43" s="14" t="s">
        <v>3</v>
      </c>
      <c r="K43" s="2">
        <v>61</v>
      </c>
      <c r="L43" s="27" t="s">
        <v>117</v>
      </c>
      <c r="M43" s="27" t="s">
        <v>6</v>
      </c>
      <c r="N43" s="27">
        <v>-1.0283639291102225</v>
      </c>
      <c r="O43" s="27">
        <v>-1.7867513985246157</v>
      </c>
      <c r="P43" s="27">
        <v>-1.740993917865323</v>
      </c>
      <c r="Q43" s="27">
        <v>275.3999938964844</v>
      </c>
      <c r="R43" s="2">
        <f t="shared" si="16"/>
        <v>0.093677667991959</v>
      </c>
      <c r="S43" s="27">
        <v>0.016339870169758797</v>
      </c>
      <c r="T43" s="27">
        <v>0.018155410885810852</v>
      </c>
      <c r="U43" s="2">
        <f t="shared" si="17"/>
        <v>25.798829193222396</v>
      </c>
      <c r="V43" s="25">
        <f t="shared" si="22"/>
        <v>4.50000014502092</v>
      </c>
      <c r="W43" s="26" t="s">
        <v>119</v>
      </c>
      <c r="X43" s="29">
        <f t="shared" si="18"/>
        <v>0.6989700084305884</v>
      </c>
      <c r="Y43" s="25">
        <f t="shared" si="19"/>
        <v>5.000000047140475</v>
      </c>
      <c r="Z43" s="26" t="s">
        <v>119</v>
      </c>
      <c r="AA43" s="25">
        <f t="shared" si="20"/>
        <v>354.0912532417424</v>
      </c>
      <c r="AB43" s="26" t="s">
        <v>3</v>
      </c>
      <c r="AC43" s="25">
        <f t="shared" si="21"/>
        <v>498.8169459080967</v>
      </c>
      <c r="AD43" s="26" t="s">
        <v>3</v>
      </c>
    </row>
    <row r="44" spans="1:30" ht="12">
      <c r="A44" s="24" t="s">
        <v>73</v>
      </c>
      <c r="B44" s="14">
        <v>1.3979399991536319</v>
      </c>
      <c r="C44" s="11">
        <f t="shared" si="13"/>
        <v>-0.8192777920332963</v>
      </c>
      <c r="D44" s="11">
        <f t="shared" si="14"/>
        <v>1.9015178282441132</v>
      </c>
      <c r="E44" s="12">
        <v>24.99999945207651</v>
      </c>
      <c r="F44" s="10">
        <v>0.15160803119496902</v>
      </c>
      <c r="G44" s="12">
        <v>79.71092120880934</v>
      </c>
      <c r="H44" s="12">
        <f t="shared" si="15"/>
        <v>-54.71092175673283</v>
      </c>
      <c r="I44" s="15" t="s">
        <v>5</v>
      </c>
      <c r="J44" s="14" t="s">
        <v>1</v>
      </c>
      <c r="K44" s="2">
        <v>53</v>
      </c>
      <c r="L44" s="27" t="s">
        <v>117</v>
      </c>
      <c r="M44" s="27" t="s">
        <v>123</v>
      </c>
      <c r="N44" s="27">
        <v>-1.9441293486507127</v>
      </c>
      <c r="O44" s="27">
        <v>-1.2407213428475112</v>
      </c>
      <c r="P44" s="27">
        <v>-1.3051793365803734</v>
      </c>
      <c r="Q44" s="27">
        <v>504.79998779296875</v>
      </c>
      <c r="R44" s="2">
        <f t="shared" si="16"/>
        <v>0.011372885096027902</v>
      </c>
      <c r="S44" s="27">
        <v>0.05744849517941475</v>
      </c>
      <c r="T44" s="27">
        <v>0.049524564296007156</v>
      </c>
      <c r="U44" s="2">
        <f t="shared" si="17"/>
        <v>5.741032257645721</v>
      </c>
      <c r="V44" s="25">
        <f t="shared" si="22"/>
        <v>28.99999966529299</v>
      </c>
      <c r="W44" s="28" t="s">
        <v>5</v>
      </c>
      <c r="X44" s="29">
        <f t="shared" si="18"/>
        <v>1.3979399991536317</v>
      </c>
      <c r="Y44" s="25">
        <f t="shared" si="19"/>
        <v>24.99999945207651</v>
      </c>
      <c r="Z44" s="28" t="s">
        <v>5</v>
      </c>
      <c r="AA44" s="25">
        <f t="shared" si="20"/>
        <v>202.46235081831819</v>
      </c>
      <c r="AB44" s="26" t="s">
        <v>1</v>
      </c>
      <c r="AC44" s="25">
        <f t="shared" si="21"/>
        <v>291.7154461752678</v>
      </c>
      <c r="AD44" s="26" t="s">
        <v>1</v>
      </c>
    </row>
    <row r="45" spans="1:30" ht="12">
      <c r="A45" s="24" t="s">
        <v>154</v>
      </c>
      <c r="B45" s="14">
        <v>3.7184020142940066</v>
      </c>
      <c r="C45" s="11">
        <f t="shared" si="13"/>
        <v>2.616222202900343</v>
      </c>
      <c r="D45" s="11">
        <f t="shared" si="14"/>
        <v>3.1279913264354224</v>
      </c>
      <c r="E45" s="13">
        <v>5228.7998046875</v>
      </c>
      <c r="F45" s="13">
        <v>413.2588881349352</v>
      </c>
      <c r="G45" s="13">
        <v>1342.7381442134304</v>
      </c>
      <c r="H45" s="13">
        <f t="shared" si="15"/>
        <v>3886.06166047407</v>
      </c>
      <c r="I45" s="14" t="s">
        <v>56</v>
      </c>
      <c r="J45" s="14" t="s">
        <v>3</v>
      </c>
      <c r="K45" s="2">
        <v>70</v>
      </c>
      <c r="L45" s="27" t="s">
        <v>117</v>
      </c>
      <c r="M45" s="27" t="s">
        <v>31</v>
      </c>
      <c r="N45" s="27">
        <v>1.908189794340656</v>
      </c>
      <c r="O45" s="27">
        <v>1.7101214277265016</v>
      </c>
      <c r="P45" s="27">
        <v>1.8407448241991036</v>
      </c>
      <c r="Q45" s="27">
        <v>58.439998626708984</v>
      </c>
      <c r="R45" s="2">
        <f t="shared" si="16"/>
        <v>80.94495656158159</v>
      </c>
      <c r="S45" s="27">
        <v>51.300479888916016</v>
      </c>
      <c r="T45" s="27">
        <v>69.30184936523438</v>
      </c>
      <c r="U45" s="2">
        <f t="shared" si="17"/>
        <v>4730.423150297846</v>
      </c>
      <c r="V45" s="25">
        <f t="shared" si="22"/>
        <v>2997.999974257764</v>
      </c>
      <c r="W45" s="26" t="s">
        <v>47</v>
      </c>
      <c r="X45" s="29">
        <f t="shared" si="18"/>
        <v>3.6074550212558063</v>
      </c>
      <c r="Y45" s="25">
        <f t="shared" si="19"/>
        <v>4049.99998173269</v>
      </c>
      <c r="Z45" s="26" t="s">
        <v>47</v>
      </c>
      <c r="AA45" s="25">
        <f t="shared" si="20"/>
        <v>2460.7233866617667</v>
      </c>
      <c r="AB45" s="25" t="s">
        <v>47</v>
      </c>
      <c r="AC45" s="25">
        <f t="shared" si="21"/>
        <v>3205.82120277812</v>
      </c>
      <c r="AD45" s="25" t="s">
        <v>47</v>
      </c>
    </row>
    <row r="46" spans="1:30" ht="12">
      <c r="A46" s="24" t="s">
        <v>35</v>
      </c>
      <c r="B46" s="14">
        <v>4.081998624675237</v>
      </c>
      <c r="C46" s="11">
        <f t="shared" si="13"/>
        <v>3.9096666761698824</v>
      </c>
      <c r="D46" s="11">
        <f t="shared" si="14"/>
        <v>3.5897510033926476</v>
      </c>
      <c r="E46" s="13">
        <v>12078.100102052093</v>
      </c>
      <c r="F46" s="13">
        <v>8122.069028181317</v>
      </c>
      <c r="G46" s="13">
        <v>3888.2215538523656</v>
      </c>
      <c r="H46" s="13">
        <f t="shared" si="15"/>
        <v>8189.878548199727</v>
      </c>
      <c r="I46" s="14" t="s">
        <v>56</v>
      </c>
      <c r="J46" s="14" t="s">
        <v>47</v>
      </c>
      <c r="K46" s="2">
        <v>72</v>
      </c>
      <c r="L46" s="27"/>
      <c r="M46" s="30" t="s">
        <v>148</v>
      </c>
      <c r="N46" s="27"/>
      <c r="O46" s="27"/>
      <c r="P46" s="27"/>
      <c r="Q46" s="27"/>
      <c r="S46" s="27"/>
      <c r="T46" s="27"/>
      <c r="V46" s="25">
        <v>2799</v>
      </c>
      <c r="W46" s="26" t="s">
        <v>47</v>
      </c>
      <c r="X46" s="29">
        <f t="shared" si="18"/>
        <v>3.577836341292744</v>
      </c>
      <c r="Y46" s="2">
        <v>3783</v>
      </c>
      <c r="Z46" s="26" t="s">
        <v>47</v>
      </c>
      <c r="AA46" s="25"/>
      <c r="AB46" s="25"/>
      <c r="AC46" s="25"/>
      <c r="AD46" s="25"/>
    </row>
    <row r="47" spans="1:30" ht="12">
      <c r="A47" s="24" t="s">
        <v>8</v>
      </c>
      <c r="B47" s="31">
        <v>0.602060004888764</v>
      </c>
      <c r="C47" s="11">
        <f aca="true" t="shared" si="23" ref="C47:D50">LOG(F47)</f>
        <v>0.2678144275661417</v>
      </c>
      <c r="D47" s="11">
        <f t="shared" si="23"/>
        <v>2.2896097506411124</v>
      </c>
      <c r="E47" s="11">
        <v>4.0000001248996</v>
      </c>
      <c r="F47" s="11">
        <v>1.85273978536015</v>
      </c>
      <c r="G47" s="13">
        <v>194.80932907686477</v>
      </c>
      <c r="H47" s="13">
        <f>E47-G47</f>
        <v>-190.80932895196517</v>
      </c>
      <c r="I47" s="14" t="s">
        <v>119</v>
      </c>
      <c r="J47" s="14" t="s">
        <v>1</v>
      </c>
      <c r="K47" s="2">
        <v>32</v>
      </c>
      <c r="L47" s="27" t="s">
        <v>117</v>
      </c>
      <c r="M47" s="27" t="s">
        <v>7</v>
      </c>
      <c r="N47" s="27">
        <v>-0.3259329272139066</v>
      </c>
      <c r="O47" s="27">
        <v>-2.144055000764937</v>
      </c>
      <c r="P47" s="27">
        <v>-1.7249257131500713</v>
      </c>
      <c r="Q47" s="27">
        <v>334.3999938964844</v>
      </c>
      <c r="R47" s="2">
        <f>10^N47</f>
        <v>0.4721359526862125</v>
      </c>
      <c r="S47" s="27">
        <v>0.007177033927291632</v>
      </c>
      <c r="T47" s="27">
        <v>0.01883971318602562</v>
      </c>
      <c r="U47" s="2">
        <f>R47*Q47</f>
        <v>157.8822596965803</v>
      </c>
      <c r="V47" s="25">
        <f>S47*Q47</f>
        <v>2.400000101481183</v>
      </c>
      <c r="W47" s="26" t="s">
        <v>119</v>
      </c>
      <c r="X47" s="29">
        <f t="shared" si="18"/>
        <v>0.7993405476901037</v>
      </c>
      <c r="Y47" s="25">
        <f>T47*Q47</f>
        <v>6.299999974418483</v>
      </c>
      <c r="Z47" s="28" t="s">
        <v>5</v>
      </c>
      <c r="AA47" s="25">
        <f>10^(0.372*LOG(U47)+2.024)</f>
        <v>694.6723293445419</v>
      </c>
      <c r="AB47" s="26" t="s">
        <v>3</v>
      </c>
      <c r="AC47" s="25">
        <f>10^(0.357*LOG(U47)+2.194)</f>
        <v>952.3684509051209</v>
      </c>
      <c r="AD47" s="26" t="s">
        <v>3</v>
      </c>
    </row>
    <row r="48" spans="1:30" ht="12">
      <c r="A48" s="24" t="s">
        <v>71</v>
      </c>
      <c r="B48" s="14">
        <v>2.517195885179608</v>
      </c>
      <c r="C48" s="11">
        <f t="shared" si="23"/>
        <v>-1.9975555683402448</v>
      </c>
      <c r="D48" s="11">
        <f t="shared" si="23"/>
        <v>1.4808726621025328</v>
      </c>
      <c r="E48" s="13">
        <v>328.9999903258031</v>
      </c>
      <c r="F48" s="10">
        <v>0.010056443817342475</v>
      </c>
      <c r="G48" s="12">
        <v>30.26026047979089</v>
      </c>
      <c r="H48" s="13">
        <f>E48-G48</f>
        <v>298.7397298460122</v>
      </c>
      <c r="I48" s="14" t="s">
        <v>3</v>
      </c>
      <c r="J48" s="15" t="s">
        <v>5</v>
      </c>
      <c r="K48" s="2">
        <v>8</v>
      </c>
      <c r="L48" s="27" t="s">
        <v>117</v>
      </c>
      <c r="M48" s="27" t="s">
        <v>12</v>
      </c>
      <c r="N48" s="27">
        <v>-1.648369085575397</v>
      </c>
      <c r="O48" s="27">
        <v>0.06062160736493332</v>
      </c>
      <c r="P48" s="27">
        <v>0.046034102744211415</v>
      </c>
      <c r="Q48" s="27">
        <v>313.8999938964844</v>
      </c>
      <c r="R48" s="2">
        <f>10^N48</f>
        <v>0.022471440566120413</v>
      </c>
      <c r="S48" s="27">
        <v>1.1497981548309326</v>
      </c>
      <c r="T48" s="27">
        <v>1.1118190288543701</v>
      </c>
      <c r="U48" s="2">
        <f>R48*Q48</f>
        <v>7.053785056550409</v>
      </c>
      <c r="V48" s="25">
        <f>S48*Q48</f>
        <v>360.92163378361874</v>
      </c>
      <c r="W48" s="26" t="s">
        <v>3</v>
      </c>
      <c r="X48" s="29">
        <f t="shared" si="18"/>
        <v>2.542825409999771</v>
      </c>
      <c r="Y48" s="25">
        <f>T48*Q48</f>
        <v>348.99998637138197</v>
      </c>
      <c r="Z48" s="26" t="s">
        <v>3</v>
      </c>
      <c r="AA48" s="25">
        <f>10^(0.372*LOG(U48)+2.024)</f>
        <v>218.58133114924053</v>
      </c>
      <c r="AB48" s="26" t="s">
        <v>1</v>
      </c>
      <c r="AC48" s="25">
        <f>10^(0.357*LOG(U48)+2.194)</f>
        <v>313.9689735331953</v>
      </c>
      <c r="AD48" s="26" t="s">
        <v>1</v>
      </c>
    </row>
    <row r="49" spans="1:30" ht="12">
      <c r="A49" s="24" t="s">
        <v>59</v>
      </c>
      <c r="B49" s="14">
        <v>2.998259328525638</v>
      </c>
      <c r="C49" s="11">
        <f t="shared" si="23"/>
        <v>2.709333322875711</v>
      </c>
      <c r="D49" s="11">
        <f t="shared" si="23"/>
        <v>3.1612319962666287</v>
      </c>
      <c r="E49" s="13">
        <v>995.9999773000382</v>
      </c>
      <c r="F49" s="13">
        <v>512.0747042864598</v>
      </c>
      <c r="G49" s="13">
        <v>1449.5459813880072</v>
      </c>
      <c r="H49" s="13">
        <f>E49-G49</f>
        <v>-453.5460040879691</v>
      </c>
      <c r="I49" s="14" t="s">
        <v>3</v>
      </c>
      <c r="J49" s="14" t="s">
        <v>3</v>
      </c>
      <c r="K49" s="2">
        <v>19</v>
      </c>
      <c r="L49" s="27" t="s">
        <v>117</v>
      </c>
      <c r="M49" s="27" t="s">
        <v>43</v>
      </c>
      <c r="N49" s="27">
        <v>0.20987764008517418</v>
      </c>
      <c r="O49" s="27">
        <v>0.8558011355236789</v>
      </c>
      <c r="P49" s="27">
        <v>0.8558011355236789</v>
      </c>
      <c r="Q49" s="27">
        <v>271.7900085449219</v>
      </c>
      <c r="R49" s="2">
        <f>10^N49</f>
        <v>1.6213532262703527</v>
      </c>
      <c r="S49" s="27">
        <v>7.174656867980957</v>
      </c>
      <c r="T49" s="27">
        <v>7.174656867980957</v>
      </c>
      <c r="U49" s="2">
        <f>R49*Q49</f>
        <v>440.6676072223558</v>
      </c>
      <c r="V49" s="25">
        <f>S49*Q49</f>
        <v>1950.0000514554267</v>
      </c>
      <c r="W49" s="26" t="s">
        <v>3</v>
      </c>
      <c r="X49" s="29">
        <f t="shared" si="18"/>
        <v>3.2900346228224193</v>
      </c>
      <c r="Y49" s="25">
        <f>T49*Q49</f>
        <v>1950.0000514554267</v>
      </c>
      <c r="Z49" s="26" t="s">
        <v>3</v>
      </c>
      <c r="AA49" s="25">
        <f>10^(0.372*LOG(U49)+2.024)</f>
        <v>1017.6755472260043</v>
      </c>
      <c r="AB49" s="26" t="s">
        <v>3</v>
      </c>
      <c r="AC49" s="25">
        <f>10^(0.357*LOG(U49)+2.194)</f>
        <v>1373.8764286242065</v>
      </c>
      <c r="AD49" s="26" t="s">
        <v>3</v>
      </c>
    </row>
    <row r="50" spans="1:30" ht="12">
      <c r="A50" s="24" t="s">
        <v>29</v>
      </c>
      <c r="B50" s="14">
        <v>3.6688516310464725</v>
      </c>
      <c r="C50" s="11">
        <f t="shared" si="23"/>
        <v>2.668000002213189</v>
      </c>
      <c r="D50" s="11">
        <f t="shared" si="23"/>
        <v>3.1464760007901087</v>
      </c>
      <c r="E50" s="13">
        <v>4664.99981700629</v>
      </c>
      <c r="F50" s="13">
        <v>465.5860958956115</v>
      </c>
      <c r="G50" s="13">
        <v>1401.1221564779369</v>
      </c>
      <c r="H50" s="13">
        <f>E50-G50</f>
        <v>3263.877660528353</v>
      </c>
      <c r="I50" s="14" t="s">
        <v>47</v>
      </c>
      <c r="J50" s="14" t="s">
        <v>3</v>
      </c>
      <c r="K50" s="2">
        <v>17</v>
      </c>
      <c r="L50" s="27" t="s">
        <v>117</v>
      </c>
      <c r="M50" s="27" t="s">
        <v>29</v>
      </c>
      <c r="N50" s="27">
        <v>0.8316648449353433</v>
      </c>
      <c r="O50" s="27">
        <v>1.6074666404262081</v>
      </c>
      <c r="P50" s="27">
        <v>1.6428498211793288</v>
      </c>
      <c r="Q50" s="27">
        <v>106.16999816894531</v>
      </c>
      <c r="R50" s="2">
        <f>10^N50</f>
        <v>6.786796777144083</v>
      </c>
      <c r="S50" s="27">
        <v>40.50108337402344</v>
      </c>
      <c r="T50" s="27">
        <v>43.93896484375</v>
      </c>
      <c r="U50" s="2">
        <f>R50*Q50</f>
        <v>720.5542014023913</v>
      </c>
      <c r="V50" s="25">
        <f>S50*Q50</f>
        <v>4299.99994766037</v>
      </c>
      <c r="W50" s="26" t="s">
        <v>47</v>
      </c>
      <c r="X50" s="29">
        <f t="shared" si="18"/>
        <v>3.6688516310464716</v>
      </c>
      <c r="Y50" s="25">
        <f>T50*Q50</f>
        <v>4664.99981700629</v>
      </c>
      <c r="Z50" s="26" t="s">
        <v>47</v>
      </c>
      <c r="AA50" s="25">
        <f>10^(0.372*LOG(U50)+2.024)</f>
        <v>1221.9459479849543</v>
      </c>
      <c r="AB50" s="26" t="s">
        <v>3</v>
      </c>
      <c r="AC50" s="25">
        <f>10^(0.357*LOG(U50)+2.194)</f>
        <v>1637.521443257295</v>
      </c>
      <c r="AD50" s="26" t="s">
        <v>3</v>
      </c>
    </row>
    <row r="51" spans="1:10" ht="12" customHeight="1">
      <c r="A51" s="63" t="s">
        <v>99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2" customHeight="1">
      <c r="A52" s="2" t="s">
        <v>134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2" customHeight="1">
      <c r="A53" s="2" t="s">
        <v>105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2" customHeight="1">
      <c r="A54" s="2" t="s">
        <v>0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" customHeight="1">
      <c r="A55" s="2" t="s">
        <v>110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7" ht="12" customHeight="1">
      <c r="A56" s="54" t="s">
        <v>21</v>
      </c>
      <c r="B56" s="54"/>
      <c r="C56" s="54"/>
      <c r="D56" s="54"/>
      <c r="E56" s="54"/>
      <c r="F56" s="55"/>
      <c r="G56" s="26"/>
      <c r="H56" s="26"/>
      <c r="I56" s="26"/>
      <c r="J56" s="26"/>
      <c r="K56" s="26"/>
      <c r="L56" s="26"/>
      <c r="M56" s="26"/>
      <c r="N56" s="26"/>
      <c r="O56" s="26"/>
      <c r="P56" s="56"/>
      <c r="Q56" s="57"/>
    </row>
    <row r="57" spans="1:17" s="62" customFormat="1" ht="12" customHeight="1">
      <c r="A57" s="54" t="s">
        <v>18</v>
      </c>
      <c r="B57" s="54"/>
      <c r="C57" s="54"/>
      <c r="D57" s="54"/>
      <c r="E57" s="54"/>
      <c r="F57" s="55"/>
      <c r="G57" s="58"/>
      <c r="H57" s="58"/>
      <c r="I57" s="59"/>
      <c r="J57" s="59"/>
      <c r="K57" s="59"/>
      <c r="L57" s="58"/>
      <c r="M57" s="58"/>
      <c r="N57" s="58"/>
      <c r="O57" s="59"/>
      <c r="P57" s="60"/>
      <c r="Q57" s="61"/>
    </row>
    <row r="58" spans="1:17" s="62" customFormat="1" ht="12" customHeight="1">
      <c r="A58" s="54" t="s">
        <v>81</v>
      </c>
      <c r="B58" s="54"/>
      <c r="C58" s="54"/>
      <c r="D58" s="54"/>
      <c r="E58" s="54"/>
      <c r="F58" s="55"/>
      <c r="G58" s="58"/>
      <c r="H58" s="58"/>
      <c r="I58" s="59"/>
      <c r="J58" s="59"/>
      <c r="K58" s="59"/>
      <c r="L58" s="58"/>
      <c r="M58" s="58"/>
      <c r="N58" s="58"/>
      <c r="O58" s="59"/>
      <c r="P58" s="60"/>
      <c r="Q58" s="61"/>
    </row>
    <row r="59" spans="1:17" s="62" customFormat="1" ht="12" customHeight="1">
      <c r="A59" s="64" t="s">
        <v>23</v>
      </c>
      <c r="B59" s="54"/>
      <c r="C59" s="54"/>
      <c r="D59" s="54"/>
      <c r="E59" s="54"/>
      <c r="F59" s="55"/>
      <c r="G59" s="58"/>
      <c r="H59" s="58"/>
      <c r="I59" s="59"/>
      <c r="J59" s="59"/>
      <c r="K59" s="59"/>
      <c r="L59" s="58"/>
      <c r="M59" s="58"/>
      <c r="N59" s="58"/>
      <c r="O59" s="59"/>
      <c r="P59" s="60"/>
      <c r="Q59" s="61"/>
    </row>
    <row r="60" spans="1:12" ht="13.5" customHeight="1">
      <c r="A60" s="63" t="s">
        <v>91</v>
      </c>
      <c r="B60" s="2"/>
      <c r="C60" s="2"/>
      <c r="D60" s="2"/>
      <c r="E60" s="2"/>
      <c r="G60" s="56"/>
      <c r="H60" s="56"/>
      <c r="I60" s="56"/>
      <c r="J60" s="56"/>
      <c r="K60" s="56"/>
      <c r="L60" s="56"/>
    </row>
    <row r="61" spans="1:12" ht="12" customHeight="1">
      <c r="A61" s="71" t="s">
        <v>93</v>
      </c>
      <c r="B61" s="72" t="s">
        <v>39</v>
      </c>
      <c r="C61" s="72"/>
      <c r="D61" s="2"/>
      <c r="E61" s="2"/>
      <c r="F61" s="56"/>
      <c r="G61" s="56"/>
      <c r="H61" s="56"/>
      <c r="I61" s="56"/>
      <c r="J61" s="56"/>
      <c r="K61" s="56"/>
      <c r="L61" s="56"/>
    </row>
    <row r="62" spans="1:3" ht="12">
      <c r="A62" s="70">
        <v>1</v>
      </c>
      <c r="B62" s="73" t="s">
        <v>135</v>
      </c>
      <c r="C62" s="73"/>
    </row>
    <row r="63" spans="1:3" ht="12">
      <c r="A63" s="70">
        <v>2</v>
      </c>
      <c r="B63" s="73" t="s">
        <v>136</v>
      </c>
      <c r="C63" s="73"/>
    </row>
    <row r="64" spans="1:3" ht="12">
      <c r="A64" s="70">
        <v>3</v>
      </c>
      <c r="B64" s="73" t="s">
        <v>137</v>
      </c>
      <c r="C64" s="73"/>
    </row>
    <row r="65" spans="1:3" ht="12">
      <c r="A65" s="70">
        <v>4</v>
      </c>
      <c r="B65" s="73" t="s">
        <v>40</v>
      </c>
      <c r="C65" s="73"/>
    </row>
    <row r="66" spans="1:3" ht="12">
      <c r="A66" s="70">
        <v>5</v>
      </c>
      <c r="B66" s="73" t="s">
        <v>41</v>
      </c>
      <c r="C66" s="73"/>
    </row>
    <row r="67" spans="1:3" ht="12">
      <c r="A67" s="70" t="s">
        <v>92</v>
      </c>
      <c r="B67" s="73" t="s">
        <v>42</v>
      </c>
      <c r="C67" s="73"/>
    </row>
    <row r="68" ht="12">
      <c r="A68" s="2"/>
    </row>
  </sheetData>
  <mergeCells count="7">
    <mergeCell ref="B65:C65"/>
    <mergeCell ref="B66:C66"/>
    <mergeCell ref="B67:C67"/>
    <mergeCell ref="B61:C61"/>
    <mergeCell ref="B62:C62"/>
    <mergeCell ref="B63:C63"/>
    <mergeCell ref="B64:C64"/>
  </mergeCells>
  <printOptions horizontalCentered="1"/>
  <pageMargins left="1" right="1" top="1.25" bottom="1" header="0.5" footer="0.5"/>
  <pageSetup firstPageNumber="41" useFirstPageNumber="1" orientation="landscape" paperSize="9" scale="82"/>
  <headerFooter alignWithMargins="0">
    <oddHeader>&amp;L&amp;"Times New Roman,Italic"Draft In Vitro Acute Toxicity Test Methods BRD: Appendix J8&amp;C
NHK NRU Predictions: RC Rat-Only Regression Excluding Specific Mechanisms
 &amp;R&amp;"Times New Roman,Italic"17 Mar 2006</oddHeader>
    <oddFooter>&amp;C&amp;"Times New Roman,Regular"J-&amp;P</oddFooter>
  </headerFooter>
  <rowBreaks count="1" manualBreakCount="1">
    <brk id="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Paris</dc:creator>
  <cp:keywords/>
  <dc:description/>
  <cp:lastModifiedBy>Linda Litchfield</cp:lastModifiedBy>
  <cp:lastPrinted>2006-03-01T21:37:31Z</cp:lastPrinted>
  <dcterms:created xsi:type="dcterms:W3CDTF">2005-12-02T16:16:02Z</dcterms:created>
  <cp:category/>
  <cp:version/>
  <cp:contentType/>
  <cp:contentStatus/>
</cp:coreProperties>
</file>