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1300" windowWidth="19680" windowHeight="13200" activeTab="0"/>
  </bookViews>
  <sheets>
    <sheet name="Sheet1" sheetId="1" r:id="rId1"/>
    <sheet name="Sheet2" sheetId="2" r:id="rId2"/>
    <sheet name="Sheet3" sheetId="3" r:id="rId3"/>
  </sheets>
  <definedNames>
    <definedName name="Fv">'Sheet1'!$B$1</definedName>
    <definedName name="Preload">'Sheet1'!$B$2</definedName>
    <definedName name="_xlnm.Print_Area" localSheetId="0">'Sheet1'!$A$1:$J$20</definedName>
  </definedNames>
  <calcPr fullCalcOnLoad="1"/>
</workbook>
</file>

<file path=xl/sharedStrings.xml><?xml version="1.0" encoding="utf-8"?>
<sst xmlns="http://schemas.openxmlformats.org/spreadsheetml/2006/main" count="144" uniqueCount="39">
  <si>
    <t>Fraction of Load</t>
  </si>
  <si>
    <t>Component</t>
  </si>
  <si>
    <t>Actual Load (lbf)</t>
  </si>
  <si>
    <t>Safety Factor</t>
  </si>
  <si>
    <t>Preload</t>
  </si>
  <si>
    <t>Studs</t>
  </si>
  <si>
    <t>Friction</t>
  </si>
  <si>
    <t>Torque Collar</t>
  </si>
  <si>
    <t>Shear Dog</t>
  </si>
  <si>
    <t xml:space="preserve"> </t>
  </si>
  <si>
    <t>Pmin</t>
  </si>
  <si>
    <t>Insert pullout</t>
  </si>
  <si>
    <t>Vert Bolt pullout</t>
  </si>
  <si>
    <t>Angled Bolt pullout</t>
  </si>
  <si>
    <t>Wet Lay-up</t>
  </si>
  <si>
    <t>Thermal</t>
  </si>
  <si>
    <t>No</t>
  </si>
  <si>
    <t>SOFT</t>
  </si>
  <si>
    <t>EOFT</t>
  </si>
  <si>
    <t>Tolerances</t>
  </si>
  <si>
    <t>Tmax</t>
  </si>
  <si>
    <t>WORST CASE</t>
  </si>
  <si>
    <t>NOMINAL</t>
  </si>
  <si>
    <t>Out-of-Plane</t>
  </si>
  <si>
    <t>Yes</t>
  </si>
  <si>
    <t>Cases</t>
  </si>
  <si>
    <t>Selected Cases</t>
  </si>
  <si>
    <t>Joint Contact</t>
  </si>
  <si>
    <t>Pavg</t>
  </si>
  <si>
    <t>Failure Load (lbf)</t>
  </si>
  <si>
    <t>Thermal Load (lbf)</t>
  </si>
  <si>
    <t>Vertical Load per Flag</t>
  </si>
  <si>
    <t>lbs</t>
  </si>
  <si>
    <t>EM &amp; Preload (lbf)</t>
  </si>
  <si>
    <t>Actual Load</t>
  </si>
  <si>
    <t>lbf</t>
  </si>
  <si>
    <t>psi</t>
  </si>
  <si>
    <t>Failure Load</t>
  </si>
  <si>
    <t>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</si>
</sst>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1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7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 wrapText="1"/>
    </xf>
    <xf numFmtId="1" fontId="0" fillId="4" borderId="2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4">
      <selection activeCell="L22" sqref="L22"/>
    </sheetView>
  </sheetViews>
  <sheetFormatPr defaultColWidth="11.00390625" defaultRowHeight="12"/>
  <cols>
    <col min="4" max="4" width="8.50390625" style="0" customWidth="1"/>
    <col min="5" max="6" width="9.50390625" style="0" customWidth="1"/>
  </cols>
  <sheetData>
    <row r="1" spans="1:3" ht="12.75">
      <c r="A1" t="s">
        <v>31</v>
      </c>
      <c r="B1">
        <v>9234.25</v>
      </c>
      <c r="C1" t="s">
        <v>32</v>
      </c>
    </row>
    <row r="2" spans="1:3" ht="12.75">
      <c r="A2" t="s">
        <v>4</v>
      </c>
      <c r="B2">
        <v>5000</v>
      </c>
      <c r="C2" t="s">
        <v>32</v>
      </c>
    </row>
    <row r="3" spans="1:9" ht="36.75">
      <c r="A3" s="1" t="s">
        <v>9</v>
      </c>
      <c r="B3" s="2" t="s">
        <v>0</v>
      </c>
      <c r="C3" s="3" t="s">
        <v>1</v>
      </c>
      <c r="D3" s="5" t="s">
        <v>30</v>
      </c>
      <c r="E3" s="18" t="s">
        <v>33</v>
      </c>
      <c r="F3" s="4" t="s">
        <v>2</v>
      </c>
      <c r="G3" s="23" t="s">
        <v>29</v>
      </c>
      <c r="H3" s="5" t="s">
        <v>3</v>
      </c>
      <c r="I3" s="37"/>
    </row>
    <row r="4" spans="1:9" ht="12.75">
      <c r="A4" s="16"/>
      <c r="B4" s="16"/>
      <c r="C4" s="6" t="s">
        <v>5</v>
      </c>
      <c r="D4" s="29">
        <f>12700/64700*5000</f>
        <v>981.4528593508501</v>
      </c>
      <c r="E4" s="31">
        <v>5000</v>
      </c>
      <c r="F4" s="23">
        <f>D4+E4</f>
        <v>5981.45285935085</v>
      </c>
      <c r="G4" s="30">
        <f>100000/64700*5000</f>
        <v>7727.975270479135</v>
      </c>
      <c r="H4" s="7">
        <f>G4/F4</f>
        <v>1.2919896640826873</v>
      </c>
      <c r="I4" s="38"/>
    </row>
    <row r="5" spans="1:9" ht="24.75">
      <c r="A5" s="17"/>
      <c r="B5" s="17"/>
      <c r="C5" s="6" t="s">
        <v>11</v>
      </c>
      <c r="D5" s="29">
        <f>D4</f>
        <v>981.4528593508501</v>
      </c>
      <c r="E5" s="31">
        <f>E4</f>
        <v>5000</v>
      </c>
      <c r="F5" s="26">
        <f>F4</f>
        <v>5981.45285935085</v>
      </c>
      <c r="G5" s="30">
        <v>11500</v>
      </c>
      <c r="H5" s="7">
        <f>G5/F5</f>
        <v>1.922609819121447</v>
      </c>
      <c r="I5" s="38"/>
    </row>
    <row r="6" spans="1:9" ht="24.75">
      <c r="A6" s="9" t="s">
        <v>8</v>
      </c>
      <c r="B6" s="32" t="s">
        <v>9</v>
      </c>
      <c r="C6" s="6" t="s">
        <v>12</v>
      </c>
      <c r="D6" s="27"/>
      <c r="E6" s="27"/>
      <c r="F6" s="24" t="e">
        <f>Fv*B6</f>
        <v>#VALUE!</v>
      </c>
      <c r="G6" s="30">
        <v>10000</v>
      </c>
      <c r="H6" s="25" t="e">
        <f>G6/F6</f>
        <v>#VALUE!</v>
      </c>
      <c r="I6" s="39"/>
    </row>
    <row r="7" spans="1:9" ht="24.75">
      <c r="A7" s="8"/>
      <c r="B7" s="28"/>
      <c r="C7" s="6" t="s">
        <v>13</v>
      </c>
      <c r="D7" s="27"/>
      <c r="E7" s="27"/>
      <c r="F7" s="24" t="e">
        <f>F6</f>
        <v>#VALUE!</v>
      </c>
      <c r="G7" s="30">
        <v>10000</v>
      </c>
      <c r="H7" s="25" t="e">
        <f>G7/F7</f>
        <v>#VALUE!</v>
      </c>
      <c r="I7" s="39"/>
    </row>
    <row r="8" spans="1:9" ht="24.75">
      <c r="A8" s="10" t="s">
        <v>7</v>
      </c>
      <c r="B8" s="33" t="s">
        <v>9</v>
      </c>
      <c r="C8" s="6" t="s">
        <v>14</v>
      </c>
      <c r="D8" s="27"/>
      <c r="E8" s="27"/>
      <c r="F8" s="24" t="e">
        <f>Fv*B8</f>
        <v>#VALUE!</v>
      </c>
      <c r="G8" s="30">
        <f>1700*3.25*2*PI()*3.96</f>
        <v>137469.81133578217</v>
      </c>
      <c r="H8" s="25" t="e">
        <f>G8/F8</f>
        <v>#VALUE!</v>
      </c>
      <c r="I8" s="39"/>
    </row>
    <row r="9" spans="1:4" ht="24.75">
      <c r="A9" s="14" t="s">
        <v>27</v>
      </c>
      <c r="B9" s="16"/>
      <c r="C9" s="13" t="s">
        <v>28</v>
      </c>
      <c r="D9" s="34"/>
    </row>
    <row r="10" spans="1:4" ht="12.75">
      <c r="A10" s="11"/>
      <c r="B10" s="20"/>
      <c r="C10" s="13" t="s">
        <v>10</v>
      </c>
      <c r="D10" s="35"/>
    </row>
    <row r="11" spans="1:4" ht="12.75">
      <c r="A11" s="15"/>
      <c r="B11" s="17"/>
      <c r="C11" s="12" t="s">
        <v>20</v>
      </c>
      <c r="D11" s="36"/>
    </row>
    <row r="12" ht="12.75">
      <c r="A12" t="s">
        <v>9</v>
      </c>
    </row>
    <row r="14" ht="12.75">
      <c r="A14" t="s">
        <v>25</v>
      </c>
    </row>
    <row r="15" spans="1:10" ht="12.75">
      <c r="A15" s="19" t="s">
        <v>6</v>
      </c>
      <c r="B15" s="19">
        <v>0.2</v>
      </c>
      <c r="C15" s="19">
        <v>0.2</v>
      </c>
      <c r="D15" s="19">
        <v>0.4</v>
      </c>
      <c r="E15" s="19">
        <v>0.4</v>
      </c>
      <c r="F15" s="19">
        <v>0.2</v>
      </c>
      <c r="G15" s="19">
        <v>0.2</v>
      </c>
      <c r="H15" s="19">
        <v>0.4</v>
      </c>
      <c r="I15" s="19"/>
      <c r="J15" s="19">
        <v>0.4</v>
      </c>
    </row>
    <row r="16" spans="1:10" ht="12.75">
      <c r="A16" s="19" t="s">
        <v>15</v>
      </c>
      <c r="B16" s="19" t="s">
        <v>17</v>
      </c>
      <c r="C16" s="19" t="s">
        <v>18</v>
      </c>
      <c r="D16" s="19" t="s">
        <v>17</v>
      </c>
      <c r="E16" s="19" t="s">
        <v>18</v>
      </c>
      <c r="F16" s="19" t="s">
        <v>17</v>
      </c>
      <c r="G16" s="19" t="s">
        <v>18</v>
      </c>
      <c r="H16" s="19" t="s">
        <v>17</v>
      </c>
      <c r="I16" s="19"/>
      <c r="J16" s="19" t="s">
        <v>18</v>
      </c>
    </row>
    <row r="17" spans="1:10" ht="12.75">
      <c r="A17" s="19" t="s">
        <v>23</v>
      </c>
      <c r="B17" s="19" t="s">
        <v>16</v>
      </c>
      <c r="C17" s="19" t="s">
        <v>16</v>
      </c>
      <c r="D17" s="19" t="s">
        <v>16</v>
      </c>
      <c r="E17" s="19" t="s">
        <v>16</v>
      </c>
      <c r="F17" s="19" t="s">
        <v>24</v>
      </c>
      <c r="G17" s="19" t="s">
        <v>24</v>
      </c>
      <c r="H17" s="19" t="s">
        <v>24</v>
      </c>
      <c r="I17" s="19"/>
      <c r="J17" s="19" t="s">
        <v>24</v>
      </c>
    </row>
    <row r="18" ht="12.75">
      <c r="A18" t="s">
        <v>9</v>
      </c>
    </row>
    <row r="19" ht="12.75">
      <c r="A19" s="21" t="s">
        <v>26</v>
      </c>
    </row>
    <row r="20" spans="1:3" ht="12.75">
      <c r="A20" s="22" t="s">
        <v>19</v>
      </c>
      <c r="B20" s="13" t="s">
        <v>22</v>
      </c>
      <c r="C20" s="13" t="s">
        <v>21</v>
      </c>
    </row>
    <row r="23" spans="1:5" ht="12.75">
      <c r="A23" t="s">
        <v>17</v>
      </c>
      <c r="B23">
        <v>0.2</v>
      </c>
      <c r="C23" t="s">
        <v>38</v>
      </c>
      <c r="E23" t="s">
        <v>9</v>
      </c>
    </row>
    <row r="24" spans="1:8" ht="24.75">
      <c r="A24" s="3" t="s">
        <v>1</v>
      </c>
      <c r="B24" s="5" t="s">
        <v>30</v>
      </c>
      <c r="C24" s="18" t="s">
        <v>33</v>
      </c>
      <c r="D24" s="23" t="s">
        <v>34</v>
      </c>
      <c r="E24" s="13"/>
      <c r="F24" s="23" t="s">
        <v>37</v>
      </c>
      <c r="G24" s="23"/>
      <c r="H24" s="5" t="s">
        <v>3</v>
      </c>
    </row>
    <row r="25" spans="1:8" ht="12.75">
      <c r="A25" s="6" t="s">
        <v>5</v>
      </c>
      <c r="B25" s="29">
        <f>12700/64700*5000</f>
        <v>981.4528593508501</v>
      </c>
      <c r="C25" s="31">
        <v>5800</v>
      </c>
      <c r="D25" s="23">
        <f>B25+C25</f>
        <v>6781.45285935085</v>
      </c>
      <c r="E25" s="13" t="s">
        <v>35</v>
      </c>
      <c r="F25" s="30">
        <f>100000/64700*5000</f>
        <v>7727.975270479135</v>
      </c>
      <c r="G25" s="13" t="s">
        <v>35</v>
      </c>
      <c r="H25" s="7">
        <f>F25/D25</f>
        <v>1.1395751663779743</v>
      </c>
    </row>
    <row r="26" spans="1:8" ht="24.75">
      <c r="A26" s="6" t="s">
        <v>11</v>
      </c>
      <c r="B26" s="29">
        <f>B25</f>
        <v>981.4528593508501</v>
      </c>
      <c r="C26" s="31">
        <f>C25</f>
        <v>5800</v>
      </c>
      <c r="D26" s="26">
        <f>D25</f>
        <v>6781.45285935085</v>
      </c>
      <c r="E26" s="13" t="s">
        <v>35</v>
      </c>
      <c r="F26" s="30">
        <v>11500</v>
      </c>
      <c r="G26" s="13" t="s">
        <v>35</v>
      </c>
      <c r="H26" s="7">
        <f>F26/D26</f>
        <v>1.6958018050870636</v>
      </c>
    </row>
    <row r="27" spans="1:8" ht="24.75">
      <c r="A27" s="6" t="s">
        <v>12</v>
      </c>
      <c r="B27" s="27"/>
      <c r="C27" s="27"/>
      <c r="D27" s="24">
        <v>681</v>
      </c>
      <c r="E27" s="13" t="s">
        <v>35</v>
      </c>
      <c r="F27" s="30">
        <v>10000</v>
      </c>
      <c r="G27" s="13" t="s">
        <v>35</v>
      </c>
      <c r="H27" s="25">
        <f>F27/D27</f>
        <v>14.684287812041116</v>
      </c>
    </row>
    <row r="28" spans="1:8" ht="24.75">
      <c r="A28" s="6" t="s">
        <v>13</v>
      </c>
      <c r="B28" s="27"/>
      <c r="C28" s="27"/>
      <c r="D28" s="24">
        <f>1290</f>
        <v>1290</v>
      </c>
      <c r="E28" s="13" t="s">
        <v>35</v>
      </c>
      <c r="F28" s="30">
        <v>10000</v>
      </c>
      <c r="G28" s="13" t="s">
        <v>35</v>
      </c>
      <c r="H28" s="25">
        <f>F28/D28</f>
        <v>7.751937984496124</v>
      </c>
    </row>
    <row r="29" spans="1:8" ht="12.75">
      <c r="A29" s="6" t="s">
        <v>14</v>
      </c>
      <c r="B29" s="27"/>
      <c r="C29" s="27"/>
      <c r="D29" s="24">
        <v>3700</v>
      </c>
      <c r="E29" s="13" t="s">
        <v>36</v>
      </c>
      <c r="F29" s="30">
        <f>1700*3.25*2*PI()*3.96</f>
        <v>137469.81133578217</v>
      </c>
      <c r="G29" s="13" t="s">
        <v>36</v>
      </c>
      <c r="H29" s="25">
        <f>F29/D29</f>
        <v>37.154003063724915</v>
      </c>
    </row>
    <row r="31" spans="1:5" ht="12.75">
      <c r="A31" t="s">
        <v>18</v>
      </c>
      <c r="B31">
        <v>0.2</v>
      </c>
      <c r="E31" t="s">
        <v>9</v>
      </c>
    </row>
    <row r="32" spans="1:8" ht="24.75">
      <c r="A32" s="3" t="s">
        <v>1</v>
      </c>
      <c r="B32" s="5" t="s">
        <v>30</v>
      </c>
      <c r="C32" s="18" t="s">
        <v>33</v>
      </c>
      <c r="D32" s="23" t="s">
        <v>34</v>
      </c>
      <c r="E32" s="13"/>
      <c r="F32" s="23" t="s">
        <v>37</v>
      </c>
      <c r="G32" s="23"/>
      <c r="H32" s="5" t="s">
        <v>3</v>
      </c>
    </row>
    <row r="33" spans="1:8" ht="12.75">
      <c r="A33" s="6" t="s">
        <v>5</v>
      </c>
      <c r="B33" s="29">
        <f>12700/64700*5000</f>
        <v>981.4528593508501</v>
      </c>
      <c r="C33" s="31">
        <v>6000</v>
      </c>
      <c r="D33" s="23">
        <f>B33+C33</f>
        <v>6981.45285935085</v>
      </c>
      <c r="E33" s="13" t="s">
        <v>35</v>
      </c>
      <c r="F33" s="30">
        <f>100000/64700*5000</f>
        <v>7727.975270479135</v>
      </c>
      <c r="G33" s="13" t="s">
        <v>35</v>
      </c>
      <c r="H33" s="7">
        <f>F33/D33</f>
        <v>1.1069293779056897</v>
      </c>
    </row>
    <row r="34" spans="1:8" ht="24.75">
      <c r="A34" s="6" t="s">
        <v>11</v>
      </c>
      <c r="B34" s="29">
        <f>B33</f>
        <v>981.4528593508501</v>
      </c>
      <c r="C34" s="31">
        <f>C33</f>
        <v>6000</v>
      </c>
      <c r="D34" s="26">
        <f>D33</f>
        <v>6981.45285935085</v>
      </c>
      <c r="E34" s="13" t="s">
        <v>35</v>
      </c>
      <c r="F34" s="30">
        <v>11500</v>
      </c>
      <c r="G34" s="13" t="s">
        <v>35</v>
      </c>
      <c r="H34" s="7">
        <f>F34/D34</f>
        <v>1.6472216072614567</v>
      </c>
    </row>
    <row r="35" spans="1:8" ht="24.75">
      <c r="A35" s="6" t="s">
        <v>12</v>
      </c>
      <c r="B35" s="27"/>
      <c r="C35" s="27"/>
      <c r="D35" s="24">
        <v>506</v>
      </c>
      <c r="E35" s="13" t="s">
        <v>35</v>
      </c>
      <c r="F35" s="30">
        <v>10000</v>
      </c>
      <c r="G35" s="13" t="s">
        <v>35</v>
      </c>
      <c r="H35" s="25">
        <f>F35/D35</f>
        <v>19.76284584980237</v>
      </c>
    </row>
    <row r="36" spans="1:8" ht="24.75">
      <c r="A36" s="6" t="s">
        <v>13</v>
      </c>
      <c r="B36" s="27"/>
      <c r="C36" s="27"/>
      <c r="D36" s="24">
        <v>1165</v>
      </c>
      <c r="E36" s="13" t="s">
        <v>35</v>
      </c>
      <c r="F36" s="30">
        <v>10000</v>
      </c>
      <c r="G36" s="13" t="s">
        <v>35</v>
      </c>
      <c r="H36" s="25">
        <f>F36/D36</f>
        <v>8.583690987124463</v>
      </c>
    </row>
    <row r="37" spans="1:8" ht="12.75">
      <c r="A37" s="6" t="s">
        <v>14</v>
      </c>
      <c r="B37" s="27"/>
      <c r="C37" s="27"/>
      <c r="D37" s="24">
        <v>4000</v>
      </c>
      <c r="E37" s="13" t="s">
        <v>36</v>
      </c>
      <c r="F37" s="30">
        <f>1700*3.25*2*PI()*3.96</f>
        <v>137469.81133578217</v>
      </c>
      <c r="G37" s="13" t="s">
        <v>36</v>
      </c>
      <c r="H37" s="25">
        <f>F37/D37</f>
        <v>34.36745283394554</v>
      </c>
    </row>
    <row r="39" spans="1:5" ht="12.75">
      <c r="A39" t="s">
        <v>17</v>
      </c>
      <c r="B39">
        <v>0.4</v>
      </c>
      <c r="E39" t="s">
        <v>9</v>
      </c>
    </row>
    <row r="40" spans="1:8" ht="24.75">
      <c r="A40" s="3" t="s">
        <v>1</v>
      </c>
      <c r="B40" s="5" t="s">
        <v>30</v>
      </c>
      <c r="C40" s="18" t="s">
        <v>33</v>
      </c>
      <c r="D40" s="23" t="s">
        <v>34</v>
      </c>
      <c r="E40" s="13"/>
      <c r="F40" s="23" t="s">
        <v>37</v>
      </c>
      <c r="G40" s="23"/>
      <c r="H40" s="5" t="s">
        <v>3</v>
      </c>
    </row>
    <row r="41" spans="1:8" ht="12.75">
      <c r="A41" s="6" t="s">
        <v>5</v>
      </c>
      <c r="B41" s="29">
        <f>12700/64700*5000</f>
        <v>981.4528593508501</v>
      </c>
      <c r="C41" s="31">
        <v>5900</v>
      </c>
      <c r="D41" s="23">
        <f>B41+C41</f>
        <v>6881.45285935085</v>
      </c>
      <c r="E41" s="13" t="s">
        <v>35</v>
      </c>
      <c r="F41" s="30">
        <f>100000/64700*5000</f>
        <v>7727.975270479135</v>
      </c>
      <c r="G41" s="13" t="s">
        <v>35</v>
      </c>
      <c r="H41" s="7">
        <f>F41/D41</f>
        <v>1.123015070862251</v>
      </c>
    </row>
    <row r="42" spans="1:8" ht="24.75">
      <c r="A42" s="6" t="s">
        <v>11</v>
      </c>
      <c r="B42" s="29">
        <f>B41</f>
        <v>981.4528593508501</v>
      </c>
      <c r="C42" s="31">
        <f>C41</f>
        <v>5900</v>
      </c>
      <c r="D42" s="26">
        <f>D41</f>
        <v>6881.45285935085</v>
      </c>
      <c r="E42" s="13" t="s">
        <v>35</v>
      </c>
      <c r="F42" s="30">
        <v>11500</v>
      </c>
      <c r="G42" s="13" t="s">
        <v>35</v>
      </c>
      <c r="H42" s="7">
        <f>F42/D42</f>
        <v>1.6711587269501156</v>
      </c>
    </row>
    <row r="43" spans="1:8" ht="24.75">
      <c r="A43" s="6" t="s">
        <v>12</v>
      </c>
      <c r="B43" s="27"/>
      <c r="C43" s="27"/>
      <c r="D43" s="24">
        <v>-70</v>
      </c>
      <c r="E43" s="13" t="s">
        <v>35</v>
      </c>
      <c r="F43" s="30">
        <v>10000</v>
      </c>
      <c r="G43" s="13" t="s">
        <v>35</v>
      </c>
      <c r="H43" s="25">
        <f>F43/D43</f>
        <v>-142.85714285714286</v>
      </c>
    </row>
    <row r="44" spans="1:8" ht="24.75">
      <c r="A44" s="6" t="s">
        <v>13</v>
      </c>
      <c r="B44" s="27"/>
      <c r="C44" s="27"/>
      <c r="D44" s="24">
        <v>500</v>
      </c>
      <c r="E44" s="13" t="s">
        <v>35</v>
      </c>
      <c r="F44" s="30">
        <v>10000</v>
      </c>
      <c r="G44" s="13" t="s">
        <v>35</v>
      </c>
      <c r="H44" s="25">
        <f>F44/D44</f>
        <v>20</v>
      </c>
    </row>
    <row r="45" spans="1:8" ht="12.75">
      <c r="A45" s="6" t="s">
        <v>14</v>
      </c>
      <c r="B45" s="27"/>
      <c r="C45" s="27"/>
      <c r="D45" s="24">
        <v>3700</v>
      </c>
      <c r="E45" s="13" t="s">
        <v>36</v>
      </c>
      <c r="F45" s="30">
        <f>1700*3.25*2*PI()*3.96</f>
        <v>137469.81133578217</v>
      </c>
      <c r="G45" s="13" t="s">
        <v>36</v>
      </c>
      <c r="H45" s="25">
        <f>F45/D45</f>
        <v>37.154003063724915</v>
      </c>
    </row>
    <row r="47" spans="1:5" ht="12.75">
      <c r="A47" t="s">
        <v>18</v>
      </c>
      <c r="B47">
        <v>0.4</v>
      </c>
      <c r="E47" t="s">
        <v>9</v>
      </c>
    </row>
    <row r="48" spans="1:8" ht="24.75">
      <c r="A48" s="3" t="s">
        <v>1</v>
      </c>
      <c r="B48" s="5" t="s">
        <v>30</v>
      </c>
      <c r="C48" s="18" t="s">
        <v>33</v>
      </c>
      <c r="D48" s="23" t="s">
        <v>34</v>
      </c>
      <c r="E48" s="13"/>
      <c r="F48" s="23" t="s">
        <v>37</v>
      </c>
      <c r="G48" s="23"/>
      <c r="H48" s="5" t="s">
        <v>3</v>
      </c>
    </row>
    <row r="49" spans="1:8" ht="12.75">
      <c r="A49" s="6" t="s">
        <v>5</v>
      </c>
      <c r="B49" s="29">
        <f>12700/64700*5000</f>
        <v>981.4528593508501</v>
      </c>
      <c r="C49" s="31">
        <v>6000</v>
      </c>
      <c r="D49" s="23">
        <f>B49+C49</f>
        <v>6981.45285935085</v>
      </c>
      <c r="E49" s="13" t="s">
        <v>35</v>
      </c>
      <c r="F49" s="30">
        <f>100000/64700*5000</f>
        <v>7727.975270479135</v>
      </c>
      <c r="G49" s="13" t="s">
        <v>35</v>
      </c>
      <c r="H49" s="7">
        <f>F49/D49</f>
        <v>1.1069293779056897</v>
      </c>
    </row>
    <row r="50" spans="1:8" ht="24.75">
      <c r="A50" s="6" t="s">
        <v>11</v>
      </c>
      <c r="B50" s="29">
        <f>B49</f>
        <v>981.4528593508501</v>
      </c>
      <c r="C50" s="31">
        <f>C49</f>
        <v>6000</v>
      </c>
      <c r="D50" s="26">
        <f>D49</f>
        <v>6981.45285935085</v>
      </c>
      <c r="E50" s="13" t="s">
        <v>35</v>
      </c>
      <c r="F50" s="30">
        <v>11500</v>
      </c>
      <c r="G50" s="13" t="s">
        <v>35</v>
      </c>
      <c r="H50" s="7">
        <f>F50/D50</f>
        <v>1.6472216072614567</v>
      </c>
    </row>
    <row r="51" spans="1:8" ht="24.75">
      <c r="A51" s="6" t="s">
        <v>12</v>
      </c>
      <c r="B51" s="27"/>
      <c r="C51" s="27"/>
      <c r="D51" s="24">
        <v>400</v>
      </c>
      <c r="E51" s="13" t="s">
        <v>35</v>
      </c>
      <c r="F51" s="30">
        <v>10000</v>
      </c>
      <c r="G51" s="13" t="s">
        <v>35</v>
      </c>
      <c r="H51" s="25">
        <f>F51/D51</f>
        <v>25</v>
      </c>
    </row>
    <row r="52" spans="1:8" ht="24.75">
      <c r="A52" s="6" t="s">
        <v>13</v>
      </c>
      <c r="B52" s="27"/>
      <c r="C52" s="27"/>
      <c r="D52" s="24">
        <v>1022</v>
      </c>
      <c r="E52" s="13" t="s">
        <v>35</v>
      </c>
      <c r="F52" s="30">
        <v>10000</v>
      </c>
      <c r="G52" s="13" t="s">
        <v>35</v>
      </c>
      <c r="H52" s="25">
        <f>F52/D52</f>
        <v>9.784735812133073</v>
      </c>
    </row>
    <row r="53" spans="1:8" ht="12.75">
      <c r="A53" s="6" t="s">
        <v>14</v>
      </c>
      <c r="B53" s="27"/>
      <c r="C53" s="27"/>
      <c r="D53" s="24">
        <v>4000</v>
      </c>
      <c r="E53" s="13" t="s">
        <v>36</v>
      </c>
      <c r="F53" s="30">
        <f>1700*3.25*2*PI()*3.96</f>
        <v>137469.81133578217</v>
      </c>
      <c r="G53" s="13" t="s">
        <v>36</v>
      </c>
      <c r="H53" s="25">
        <f>F53/D53</f>
        <v>34.36745283394554</v>
      </c>
    </row>
  </sheetData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2003-05-23T13:56:23Z</cp:lastPrinted>
  <dcterms:created xsi:type="dcterms:W3CDTF">2003-04-24T19:31:08Z</dcterms:created>
  <cp:category/>
  <cp:version/>
  <cp:contentType/>
  <cp:contentStatus/>
</cp:coreProperties>
</file>