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1" windowWidth="12120" windowHeight="9120" tabRatio="822" activeTab="0"/>
  </bookViews>
  <sheets>
    <sheet name="BSA - Bank Secrecy" sheetId="1" r:id="rId1"/>
    <sheet name="Q Shared Data" sheetId="2" state="hidden" r:id="rId2"/>
  </sheets>
  <externalReferences>
    <externalReference r:id="rId5"/>
  </externalReferences>
  <definedNames>
    <definedName name="bookandrate">'Q Shared Data'!$C$3</definedName>
    <definedName name="BorrowingsToShares_Y0">'Q Shared Data'!$E$17</definedName>
    <definedName name="BorrowingsToShares_Y1">'Q Shared Data'!$D$17</definedName>
    <definedName name="BorrowingsToShares_Y2">'Q Shared Data'!$C$17</definedName>
    <definedName name="BorrowingsToShares_Y3">'Q Shared Data'!$B$17</definedName>
    <definedName name="BSA">'BSA - Bank Secrecy'!$B$1</definedName>
    <definedName name="BSABankSecrecy">'BSA - Bank Secrecy'!$B$9</definedName>
    <definedName name="callrep">#REF!</definedName>
    <definedName name="CashSTIToAssets_Y0">'Q Shared Data'!$E$18</definedName>
    <definedName name="CashSTIToAssets_Y1">'Q Shared Data'!$D$18</definedName>
    <definedName name="CashSTIToAssets_Y2">'Q Shared Data'!$C$18</definedName>
    <definedName name="CashSTIToAssets_Y3">'Q Shared Data'!$B$18</definedName>
    <definedName name="ContLiabilitiesToCashandInvestments_Y0">'Q Shared Data'!$E$21</definedName>
    <definedName name="ContLiabilitiesToCashandInvestments_Y1">'Q Shared Data'!$D$21</definedName>
    <definedName name="ContLiabilitiesToCashandInvestments_Y2">'Q Shared Data'!$C$21</definedName>
    <definedName name="ContLiabilitiesToCashandInvestments_Y3">'Q Shared Data'!$B$21</definedName>
    <definedName name="EstimatedLoanMaturity_Y0">'Q Shared Data'!$E$26</definedName>
    <definedName name="EstimatedLoanMaturity_Y1">'Q Shared Data'!$D$26</definedName>
    <definedName name="EstimatedLoanMaturity_Y2">'Q Shared Data'!$C$26</definedName>
    <definedName name="EstimatedLoanMaturity_Y3">'Q Shared Data'!$B$26</definedName>
    <definedName name="ExamDB">#REF!</definedName>
    <definedName name="FinTrig">#REF!</definedName>
    <definedName name="GrowthInVolLiabToAssets_Y0">'Q Shared Data'!$E$24</definedName>
    <definedName name="GrowthInVolLiabToAssets_Y1">'Q Shared Data'!$D$24</definedName>
    <definedName name="GrowthInVolLiabToAssets_Y2">'Q Shared Data'!$C$24</definedName>
    <definedName name="GrowthInVolLiabToAssets_Y3">'Q Shared Data'!$B$24</definedName>
    <definedName name="InvestLossRatio_Y0">'Q Shared Data'!$E$25</definedName>
    <definedName name="InvestLossRatio_Y1">'Q Shared Data'!$D$25</definedName>
    <definedName name="InvestLossRatio_Y2">'Q Shared Data'!$C$25</definedName>
    <definedName name="InvestLossRatio_Y3">'Q Shared Data'!$B$25</definedName>
    <definedName name="LnControls">#REF!</definedName>
    <definedName name="LoanstoAssets_Y0">'Q Shared Data'!$E$16</definedName>
    <definedName name="LoanstoAssets_Y1">'Q Shared Data'!$D$16</definedName>
    <definedName name="LoanstoAssets_Y2">'Q Shared Data'!$C$16</definedName>
    <definedName name="LoanstoAssets_Y3">'Q Shared Data'!$B$16</definedName>
    <definedName name="LoansToShares_Y0">'Q Shared Data'!$E$20</definedName>
    <definedName name="LoansToShares_Y1">'Q Shared Data'!$D$20</definedName>
    <definedName name="LoansToShares_Y2">'Q Shared Data'!$C$20</definedName>
    <definedName name="LoansToShares_Y3">'Q Shared Data'!$B$20</definedName>
    <definedName name="NetLiquidAssetsToTotalLiabandShares_Y0">'Q Shared Data'!$E$22</definedName>
    <definedName name="NetLiquidAssetsToTotalLiabandShares_Y1">'Q Shared Data'!$D$22</definedName>
    <definedName name="NetLiquidAssetsToTotalLiabandShares_Y2">'Q Shared Data'!$C$22</definedName>
    <definedName name="NetLiquidAssetsToTotalLiabandShares_Y3">'Q Shared Data'!$B$22</definedName>
    <definedName name="networthdecline">'Q Shared Data'!$C$5</definedName>
    <definedName name="networthdeclineanswer">'Q Shared Data'!$B$5</definedName>
    <definedName name="NetWorthDevaluation">'Q Shared Data'!$B$3</definedName>
    <definedName name="networthnameandrate">'Q Shared Data'!$C$4</definedName>
    <definedName name="networthptdecline">'Q Shared Data'!$C$12</definedName>
    <definedName name="networthptdeclineans">'Q Shared Data'!$B$12</definedName>
    <definedName name="networthptdevaluation">'Q Shared Data'!$B$10</definedName>
    <definedName name="networthptnameandrate">'Q Shared Data'!$C$11</definedName>
    <definedName name="_xlnm.Print_Area" localSheetId="0">'BSA - Bank Secrecy'!$A$3:$D$36</definedName>
    <definedName name="QADataSaved">#REF!</definedName>
    <definedName name="RedFlagProcedures">#REF!</definedName>
    <definedName name="RedFlagQ">#REF!</definedName>
    <definedName name="RSandDrftstoSharesandBorr_Y0">'Q Shared Data'!$E$19</definedName>
    <definedName name="RSandDrftstoSharesandBorr_Y1">'Q Shared Data'!$D$19</definedName>
    <definedName name="RSandDrftstoSharesandBorr_Y2">'Q Shared Data'!$C$19</definedName>
    <definedName name="RSandDrftstoSharesandBorr_Y3">'Q Shared Data'!$B$19</definedName>
    <definedName name="SCAUDITREV_OO5">#REF!</definedName>
    <definedName name="SCAudRevCom">#REF!</definedName>
    <definedName name="SCInternalAudit">#REF!</definedName>
    <definedName name="StartHere">#REF!</definedName>
    <definedName name="VolLiabToCashSTI_Y0">'Q Shared Data'!$E$23</definedName>
    <definedName name="VolLiabToCashSTI_Y1">'Q Shared Data'!$D$23</definedName>
    <definedName name="VolLiabToCashSTI_Y2">'Q Shared Data'!$C$23</definedName>
    <definedName name="VolLiabToCashSTI_Y3">'Q Shared Data'!$B$23</definedName>
    <definedName name="Year0">'Q Shared Data'!$E$15</definedName>
    <definedName name="Year1">'Q Shared Data'!$D$15</definedName>
    <definedName name="Year2">'Q Shared Data'!$C$15</definedName>
    <definedName name="Year3">'Q Shared Data'!$B$15</definedName>
  </definedNames>
  <calcPr fullCalcOnLoad="1"/>
</workbook>
</file>

<file path=xl/comments1.xml><?xml version="1.0" encoding="utf-8"?>
<comments xmlns="http://schemas.openxmlformats.org/spreadsheetml/2006/main">
  <authors>
    <author>NCUA</author>
    <author>OCIO</author>
    <author>Kim Iverson</author>
  </authors>
  <commentList>
    <comment ref="A4" authorId="0">
      <text>
        <r>
          <rPr>
            <sz val="8"/>
            <rFont val="Tahoma"/>
            <family val="2"/>
          </rPr>
          <t>The Bank Secrecy Act (BSA) requires financial institutions to file certain currency and monetary instrument reports.  These reports provide a paper trail of money laundering activities relating to drug traffickers and white collar criminals and assist law enforcement with investigations and prosecutions.</t>
        </r>
      </text>
    </comment>
    <comment ref="A5" authorId="0">
      <text>
        <r>
          <rPr>
            <sz val="8"/>
            <rFont val="Tahoma"/>
            <family val="2"/>
          </rPr>
          <t>There are numerous reports required by the BSA to be submitted to the Department of the Treasury.  They include:  the Currency Transaction Report (CTR), the Suspicious Activity Report (SAR), the Report of  Foreign Bank and Financial Accounts (FBAR), and the Report of International Transportation of Currency or Monetary Instruments (CMIR). 
Copies of required reports may be found on FinCEN's Web site at: www.fincen.gov.</t>
        </r>
      </text>
    </comment>
    <comment ref="A6" authorId="0">
      <text>
        <r>
          <rPr>
            <sz val="8"/>
            <rFont val="Tahoma"/>
            <family val="2"/>
          </rPr>
          <t>Violations of this regulation may result in significant civil penalties and criminal penalties for any domestic financial institution, and upon any director, officer or employee.</t>
        </r>
      </text>
    </comment>
    <comment ref="A7" authorId="0">
      <text>
        <r>
          <rPr>
            <sz val="8"/>
            <rFont val="Tahoma"/>
            <family val="2"/>
          </rPr>
          <t>Generally, all records required by the BSA must be retained for 5 years.  An exception is the Customer Identification Program (CIP) that bifurcates requirements either for 5 years from account closure or from the date the information is received.
Subpart C of Part 103 details the records required to be maintained (§§ 103.31 - .38).  For the CIP, see 31 C.F.R. §103.121.</t>
        </r>
      </text>
    </comment>
    <comment ref="A9" authorId="0">
      <text>
        <r>
          <rPr>
            <sz val="8"/>
            <rFont val="Tahoma"/>
            <family val="2"/>
          </rPr>
          <t>Each credit union is required to have a compliance program that includes:  (1) a system of internal controls to ensure ongoing compliance; (2) testing for compliance by the credit union or outside party; (3) a compliance officer responsible for monitoring day-to-day compliance; and (4) training for appropriate employees.</t>
        </r>
      </text>
    </comment>
    <comment ref="A12" authorId="0">
      <text>
        <r>
          <rPr>
            <sz val="8"/>
            <rFont val="Tahoma"/>
            <family val="2"/>
          </rPr>
          <t>The CTR must be filed by the 15th calendar day after the day of the transaction.  
Form 4789 must be the exact form prescribed by the IRS, not minimized or on thermal paper.  The number for the IRS National Forms Distribution Center is 1-800-829-3676.</t>
        </r>
      </text>
    </comment>
    <comment ref="A17" authorId="0">
      <text>
        <r>
          <rPr>
            <sz val="8"/>
            <rFont val="Tahoma"/>
            <family val="2"/>
          </rPr>
          <t xml:space="preserve">The following information  must be maintained by the credit union for the purchase of credit union checks, cashier’s checks, traveler’s checks and money orders:  (a) name of purchaser; (b) address if purchaser does not have an account at the credit union; (c) purchaser’s account number or Social Security number; (d) date of birth of the purchaser if he does not have an account at the credit union; (e) date of purchase; (f) type of instrument purchased; (g) serial number of each purchased instrument; (h) dollar amount of each purchase by currency; (i) method used to verify identity of purchaser; and, (j) indication if transaction is part of a multiple sale during one business day. </t>
        </r>
      </text>
    </comment>
    <comment ref="A32" authorId="0">
      <text>
        <r>
          <rPr>
            <sz val="8"/>
            <rFont val="Tahoma"/>
            <family val="2"/>
          </rPr>
          <t>The following information may be retained as original, microfilm, other copy, or electronic record:  (a) name and address of the originator (sender of payment order); (b) amount of payment order; (c) date of payment order; (d) payment instructions from originator; (e) name of the financial institution where the payment order is to be credited; (f) name, address, and account number of the recipient of the payment order.</t>
        </r>
      </text>
    </comment>
    <comment ref="A34" authorId="1">
      <text>
        <r>
          <rPr>
            <sz val="8"/>
            <rFont val="Tahoma"/>
            <family val="2"/>
          </rPr>
          <t>These requests for information searches are referred to as "Section 314(a) requests" since they stem from that particular section of the USA Patriot Act.
FinCEN is the focal point for law enforcement to funnel these requests.  The credit union will receive the requests direct from FinCEN as either a fax or e-mail message.
The point-of-contact information that is provided to FinCEN is collected on the quarterly call report and should be verified to ensure it is up-to-date.</t>
        </r>
      </text>
    </comment>
    <comment ref="A10" authorId="1">
      <text>
        <r>
          <rPr>
            <sz val="8"/>
            <rFont val="Tahoma"/>
            <family val="2"/>
          </rPr>
          <t xml:space="preserve">The Customer Identification Program (CIP) must address:  (1) receipt of certain basic identifying data on any customer (member) who opens an account; (2) verification of the identity of any customer who opens an account; (3) maintenance of records of the information used to verify the customer's identity; (4) determination of whether the customer appears on any federal government list of terrorists; and (5) notice to the customer that the credit union will request information to verify identity.
</t>
        </r>
      </text>
    </comment>
    <comment ref="A11" authorId="2">
      <text>
        <r>
          <rPr>
            <sz val="8"/>
            <rFont val="Tahoma"/>
            <family val="2"/>
          </rPr>
          <t>For a U.S. person, the identification number</t>
        </r>
        <r>
          <rPr>
            <b/>
            <sz val="8"/>
            <rFont val="Tahoma"/>
            <family val="2"/>
          </rPr>
          <t xml:space="preserve"> </t>
        </r>
        <r>
          <rPr>
            <sz val="8"/>
            <rFont val="Tahoma"/>
            <family val="0"/>
          </rPr>
          <t>is the taxpayer identification number; for a non-U.S. person, it can be a taxpayer identification number, passport number and country of issuance; alien identification card number, or number and country of issuance of any other government-issued document bearing a photo or similar safeguard.</t>
        </r>
      </text>
    </comment>
    <comment ref="A13" authorId="2">
      <text>
        <r>
          <rPr>
            <sz val="8"/>
            <rFont val="Tahoma"/>
            <family val="0"/>
          </rPr>
          <t>TD Form 90-22.53 must be filed for the biennial renewal of the exempt person designation.  The credit union may, but is not required to, use this form to notify Treasury that it has revoked a member's exempt designation.</t>
        </r>
      </text>
    </comment>
    <comment ref="A14" authorId="2">
      <text>
        <r>
          <rPr>
            <sz val="8"/>
            <rFont val="Tahoma"/>
            <family val="0"/>
          </rPr>
          <t>A SAR must be filed for suspicious transactions of any amount or when there is reasonable suspicion that a crime against the credit union has occurred and the amount of the loss is greater than $5,000 if a non-insider.  If an insider, then any amount.  
Supporting documentation is not to be sent with the SAR, but retained in a readily retrievable form by the credit union.
The fact that a SAR has been filed is confidential.  The person involved in the transaction must not be notified that a SAR was filed.  If the credit union is subpoenaed or requested to disclose a SAR or information therein, the credit union must decline and notify NCUA's Office of General Counsel except when the request is made by FinCEN, appropriate law enforcement, or bank supervisory agency.</t>
        </r>
      </text>
    </comment>
    <comment ref="A15" authorId="0">
      <text>
        <r>
          <rPr>
            <sz val="8"/>
            <rFont val="Tahoma"/>
            <family val="2"/>
          </rPr>
          <t xml:space="preserve">The Report of International Transportation of Currency or Money Instruments (CMIR) is filed with the Commissioner of Customs within 15 days after receipt of the currency, or may be mailed on or before the date of entry, departure, mailing, or shipping.
This form does not need to be completed for currency transported through the postal service or by common carrier.
</t>
        </r>
      </text>
    </comment>
    <comment ref="A35" authorId="2">
      <text>
        <r>
          <rPr>
            <sz val="8"/>
            <rFont val="Tahoma"/>
            <family val="0"/>
          </rPr>
          <t xml:space="preserve">If, after completing its search, the credit union does not find a match, the credit union does not need to report the negative result to FinCEN.  At any time during its search, a match is found for a name, then the search can be stopped and the match reported.  The credit union does not have to continue its search of any remaining records once a match is found.  All that is reported to FinCEN is that there is a match.  </t>
        </r>
      </text>
    </comment>
    <comment ref="A36" authorId="2">
      <text>
        <r>
          <rPr>
            <sz val="8"/>
            <rFont val="Tahoma"/>
            <family val="0"/>
          </rPr>
          <t>314(b) sharing of information between financial institutions first requires the credit union to determine that the financial institution with which it plans to share information has also submitted a 314(b) Notice to FinCEN.  This can be done by reviewing a copy of the other institution's Notice through FinCEN's Web site or asking the institution to provide a copy of its Notice.  
314(b) Notices may be submitted electroncially by accessing FinCEN's Web site at www.fincen.gov and clicking on "Section 314(b) Notif."</t>
        </r>
      </text>
    </comment>
  </commentList>
</comments>
</file>

<file path=xl/comments2.xml><?xml version="1.0" encoding="utf-8"?>
<comments xmlns="http://schemas.openxmlformats.org/spreadsheetml/2006/main">
  <authors>
    <author>shunt</author>
  </authors>
  <commentList>
    <comment ref="A16" authorId="0">
      <text>
        <r>
          <rPr>
            <b/>
            <sz val="8"/>
            <rFont val="Tahoma"/>
            <family val="2"/>
          </rPr>
          <t xml:space="preserve">A CU should strive to maintain a loan to asset ratio where it can meet members’ loan demand and still meet other liquidity needs.  High loan to asset ratios (e.g., in excess of 80%) may indicate a CU cannot satisfy this condition, especially if other funding sources are limited, if existing funding is dependent upon volatile sources (e.g., non-member shares), and/or short-term investments are minimal. Therefore, it warrants attention during the review.
While loan repayments provide the CU with a flow of funds, these funds are generally reinvested in future loans.  If a CU uses loan repayments to meet liquidity needs (such as share withdrawals or repaying borrowings), it may not be able to satisfy member loan demand.  This could jeopardize the CU’s reputation risk, resulting in members leaving the CU. 
-------------------------------------------------------------
Total loans DIVIDED BY total assets
</t>
        </r>
      </text>
    </comment>
    <comment ref="A17" authorId="0">
      <text>
        <r>
          <rPr>
            <b/>
            <sz val="8"/>
            <rFont val="Tahoma"/>
            <family val="2"/>
          </rPr>
          <t>Borrowings and non-member shares may indicate the CU is unable to meet its cash needs through member shares.  Because these funds generally incur a higher cost and are more volatile than member shares (i.e., lenders may not renew their funding if yields are not competitive or the CU’s financial condition deteriorates), they generally require a higher level of oversight to manage effectively.  Generally, borrowings and non-member shares in excess of 5% indicate a level of potentially volatile funding sources that merits attention during the review.  
------------------------------------------------------------
Total borrowings + non-member deposits DIVIDED BY total shares + total liabilities</t>
        </r>
      </text>
    </comment>
    <comment ref="A18" authorId="0">
      <text>
        <r>
          <rPr>
            <b/>
            <sz val="8"/>
            <rFont val="Tahoma"/>
            <family val="2"/>
          </rPr>
          <t>This ratio provides an indicator of how much cash is available to meet share withdrawals or additional loan demand.  A low (e.g., &lt; 15 percent) or rapidly declining ratio may indicate the CU will be unable to meet its near term obligations.  You should also consider the trend in this ratio and determine whether the current level of cash and short-term investments representative of what management has historically maintained.
This ratio can change dramatically in a short period of time, and alone, is not an adequate indicator of liquidity adequacy.  Further, short-term investments may be pledged as collateral for borrowing repurchase agreements.  If so, such investments may not represent a source of liquidity.
-----------------------------------------------------------Cash + investments &lt; 1 Year DIVIDED BY total assets</t>
        </r>
      </text>
    </comment>
    <comment ref="A20" authorId="0">
      <text>
        <r>
          <rPr>
            <b/>
            <sz val="8"/>
            <rFont val="Tahoma"/>
            <family val="2"/>
          </rPr>
          <t xml:space="preserve">The higher the ratio, the greater the likelihood the CU will need to obtain external funding sources.  Generally, a ratio in excess of 100% is indicative of high liquidity risk; therefore you should determine how management is managing liquidity risk. 
This ratio is similar to the loans to assets ratios, but focuses only on the ability of the CU to fund loans from member and non-member shares.  It excludes funding from borrowings and capital.  Thus, you must determine the CU’s capital level and ability to manage borrowed funds to determine if a high loan to share ratio indicates a problem.  Further, if the CU is relying upon short-term non-member shares, you must determine if the CU can maintain its loan volume in light of the higher volatility of these shares.  
-----------------------------------------------------------------------------
Total loans DIVIDED BY total shares
</t>
        </r>
      </text>
    </comment>
    <comment ref="A21" authorId="0">
      <text>
        <r>
          <rPr>
            <b/>
            <sz val="8"/>
            <rFont val="Tahoma"/>
            <family val="2"/>
          </rPr>
          <t>This measure indicates the CU’s ability to meet its potential commitments.  These may include unfunded loan commitments or lines of credit, letters of credit, or loans sold with recourse.  Credit card and share overdraft lines tend to have low utilization levels, while HELOC, construction loan, and other business loan commitments often have high utilization levels.  Even if the CU has not guaranteed it will honor these commitments, the CU could jeopardize its member confidence if it did not fulfill its member demands.  If the ratio is significantly high (&gt;=200%), you may wish to expand your analysis and review the potential impact of contingent liabilities on liquidity.  
------------------------------------------------------------------
Total unused commitments for member business loans + total unused commitments for all other loans (e.g., HELOC, credit card, LOC) + outstanding balance of loans sold or swapped with recourse DIVIDED BY total cash + non-security investments + FV of HTM investments + AFS investments + trading investments</t>
        </r>
      </text>
    </comment>
    <comment ref="A22" authorId="0">
      <text>
        <r>
          <rPr>
            <b/>
            <sz val="8"/>
            <rFont val="Tahoma"/>
            <family val="2"/>
          </rPr>
          <t>The lower the ratio, the greater likelihood the CU will have to use market alternatives (e.g., borrowing, repurchase agreements, non-member shares) to meet its cash needs.  Generally, a ratio of less than 5 percent is indicative of high liquidity risk, and warrants further review.   
----------------------------------------------------------------
Cash + non-security investments (&lt;1Yr) + FV HTM investments + AFS investments + trading investments, LESS accounts payable + accrued dividends and interest payable + reverse repurchase agreements + subordinated debt (&lt; 1 Yr) + notes payable (&lt; 1 Yr), DIVIDED BY total liabilities (including shares)</t>
        </r>
      </text>
    </comment>
    <comment ref="A23" authorId="0">
      <text>
        <r>
          <rPr>
            <b/>
            <sz val="8"/>
            <rFont val="Tahoma"/>
            <family val="2"/>
          </rPr>
          <t xml:space="preserve">Money market shares, and short-term borrowed funds, certificates, and non-member deposits are more volatile sources of funds that are credit and interest rate risk sensitive.  A low ratio indicates volatile liabilities can be liquidated without disrupting normal operations, whereas a high ratio (&gt;=600%) may necessitate accessing alternative funding sources, especially if the CU cannot continue to pay attractive dividends. You should also consider whether the CU has longer-term borrowings, certificates, and non-member deposits that may behave more like short-term funds.  Embedded options in the borrowings and early withdrawal penalties that are not unduly prohibitive may result in the funds being withdrawn from the CU prior to maturity (typically during periods of rapidly rising interest rates).
-------------------------------------------------------------------
Money market shares + borrowings &lt; 1 year + non-member deposits &lt; 1 year + certificates &lt; 1 year DIVIDED BY cash + total investments &lt; 1 year  </t>
        </r>
      </text>
    </comment>
    <comment ref="A24" authorId="0">
      <text>
        <r>
          <rPr>
            <b/>
            <sz val="8"/>
            <rFont val="Tahoma"/>
            <family val="2"/>
          </rPr>
          <t>If growth is rapid (e.g., &gt;= 15%), you should determine how the CU is investing the funds.  Investing volatile funds in long-term assets could lead to liquidity problems because volatile funds may be withdrawn prior to the maturity of assets.
This ratio does not consider regular shares or IRA shares as volatile liabilities because regular shares are generally required to maintain CU membership and because IRA shares are constrained by tax rules that may inhibit member sensitivity.  However, in your analysis you may consider whether these accounts should be considered volatile (e.g., smaller CUs generally do not offer money market accounts, therefore regular shares could be priced more aggressively).
-----------------------------------------------------------------------
Volatile liabilities in current year less volatile liabilities in prior year DIVIDED BY current assets (annualized as necessary)
Volatile liabilities =Money market shares + borrowings &lt; 1 year + non-member deposits &lt; 1 year + certificates &lt; 1 year</t>
        </r>
      </text>
    </comment>
    <comment ref="A25" authorId="0">
      <text>
        <r>
          <rPr>
            <b/>
            <sz val="8"/>
            <rFont val="Tahoma"/>
            <family val="2"/>
          </rPr>
          <t>Investments with significant unrealized losses (current market value losses of &gt;= 3%) may deter a CU from selling them when liquidity pressures mount.  Reduced values also require the CU having to pledge more securities as collateral if the CU engages in borrowing repurchase transactions.  These factors could reduce the options available to the CU to meet cash demands.
----------------------------------------------------------------------
Unrecognized losses on HTM securities plus unrealized losses on AFS securities DIVIDED BY HTM securities plus the book value of AFS securities (i.e., excluding market value adjustments)</t>
        </r>
      </text>
    </comment>
    <comment ref="A26" authorId="0">
      <text>
        <r>
          <rPr>
            <b/>
            <sz val="8"/>
            <rFont val="Tahoma"/>
            <family val="2"/>
          </rPr>
          <t>Increasing maturities or the lengthening of the portfolio can indicate reduced principal cash flows from loans.  Consumer loans provide proportionately higher principal cash flow than long-term real estate loans.  In general, increased long-term loans will reduce overall short term liquidity, especially if the loan portfolio is a significant portion of assets and/or is expanding.  A result of &gt;= 48 months is indicative of higher risk, warranting further attention.
-----------------------------------------------------------
Loans outstanding at end of prior year DIVIDED BY loans outstanding at end of prior year + loans granted during the current period – loans outstanding at end of current year (annualized)</t>
        </r>
      </text>
    </comment>
  </commentList>
</comments>
</file>

<file path=xl/sharedStrings.xml><?xml version="1.0" encoding="utf-8"?>
<sst xmlns="http://schemas.openxmlformats.org/spreadsheetml/2006/main" count="104" uniqueCount="61">
  <si>
    <t>PENALTIES</t>
  </si>
  <si>
    <t>f.  CU and member share drafts or money orders over $100?  (103.34(b)(3))</t>
  </si>
  <si>
    <t>h.  Transfers of more than $10,000 to any person, account, or place outside the US?  (103.34(b)(5,6))</t>
  </si>
  <si>
    <t>g.  All withdrawals, other than share drafts or money orders, over $100 to accounts, except CU charges or periodic charges made pursuant to an agreement?  (103.34(b)(4))</t>
  </si>
  <si>
    <t>i.  Drafts over $10,000 issued by, or drawn on, a foreign bank and paid by the CU?  (103.34(b)(7))</t>
  </si>
  <si>
    <t>j.  Transfers of credit, cash, drafts, other checks, investment securities or other monetary instruments over $10,000 received directly from a foreign bank, broker or dealer in currency located outside the US?  (103.34(b)(8,9))</t>
  </si>
  <si>
    <t>k.  Records which allow tracing of deposited share drafts over $100?  (103.34(b)(10))</t>
  </si>
  <si>
    <r>
      <t xml:space="preserve">1.  After conducting an </t>
    </r>
    <r>
      <rPr>
        <i/>
        <sz val="10"/>
        <rFont val="Times New Roman"/>
        <family val="1"/>
      </rPr>
      <t>asset valuation</t>
    </r>
    <r>
      <rPr>
        <sz val="10"/>
        <rFont val="Times New Roman"/>
        <family val="1"/>
      </rPr>
      <t xml:space="preserve"> using the </t>
    </r>
    <r>
      <rPr>
        <b/>
        <u val="single"/>
        <sz val="10"/>
        <rFont val="Times New Roman"/>
        <family val="1"/>
      </rPr>
      <t>17/4 method</t>
    </r>
    <r>
      <rPr>
        <b/>
        <sz val="10"/>
        <rFont val="Times New Roman"/>
        <family val="1"/>
      </rPr>
      <t xml:space="preserve"> </t>
    </r>
    <r>
      <rPr>
        <sz val="10"/>
        <rFont val="Times New Roman"/>
        <family val="1"/>
      </rPr>
      <t>for mortgages and the shocked valuation for securities, what is the shocked net worth ratio (refer to the Asset Valuation worksheet for calculation)?</t>
    </r>
  </si>
  <si>
    <r>
      <t xml:space="preserve">3.  Does the shocked net worth ratio represent a decline of more than 50% from the </t>
    </r>
    <r>
      <rPr>
        <u val="single"/>
        <sz val="10"/>
        <rFont val="Times New Roman"/>
        <family val="1"/>
      </rPr>
      <t>book value</t>
    </r>
    <r>
      <rPr>
        <sz val="10"/>
        <rFont val="Times New Roman"/>
        <family val="1"/>
      </rPr>
      <t xml:space="preserve"> net worth ratio?</t>
    </r>
  </si>
  <si>
    <r>
      <t xml:space="preserve">4.      After conducting an </t>
    </r>
    <r>
      <rPr>
        <i/>
        <sz val="10"/>
        <rFont val="Times New Roman"/>
        <family val="1"/>
      </rPr>
      <t>asset valuation</t>
    </r>
    <r>
      <rPr>
        <sz val="10"/>
        <rFont val="Times New Roman"/>
        <family val="1"/>
      </rPr>
      <t xml:space="preserve"> using the </t>
    </r>
    <r>
      <rPr>
        <b/>
        <u val="single"/>
        <sz val="10"/>
        <rFont val="Times New Roman"/>
        <family val="1"/>
      </rPr>
      <t xml:space="preserve">OIS Pricing Tables method </t>
    </r>
    <r>
      <rPr>
        <sz val="10"/>
        <rFont val="Times New Roman"/>
        <family val="1"/>
      </rPr>
      <t>for mortgages and the shocked valuation for securities, what is the shocked net worth ratio (refer to the Asset Valuation worksheet for calculation)?</t>
    </r>
  </si>
  <si>
    <t>5.      Does the shocked net worth ratio fall below 4.0 percent?</t>
  </si>
  <si>
    <r>
      <t xml:space="preserve">6.      Does the shocked net worth ratio represent a decline of more than 50% from the </t>
    </r>
    <r>
      <rPr>
        <u val="single"/>
        <sz val="10"/>
        <rFont val="Times New Roman"/>
        <family val="1"/>
      </rPr>
      <t>market value</t>
    </r>
    <r>
      <rPr>
        <sz val="10"/>
        <rFont val="Times New Roman"/>
        <family val="1"/>
      </rPr>
      <t xml:space="preserve"> net worth ratio?</t>
    </r>
  </si>
  <si>
    <t>m.  Deposit slips or credit checks for transactions, or equivalent wire transfer and direct deposit transactions, over $100 which specify the amount of currency involved?  (103.34(b)(13))</t>
  </si>
  <si>
    <t xml:space="preserve">2.  Does the shocked net worth ratio fall below 4.0 percent? </t>
  </si>
  <si>
    <t>1.  Has the board of directors established a written program to assure the CU meets the reporting and record keeping requirements of the Treasury regulations? (NCUA 748)</t>
  </si>
  <si>
    <t>a.  Extensions of credit greater than $10,000, except those secured by an interest in real property?  (103.33(a))</t>
  </si>
  <si>
    <t>d.  All signature cards?  (103.34(b)(1))</t>
  </si>
  <si>
    <t>e.  Member transaction statements or ledger cards? (103.34(b)(2))</t>
  </si>
  <si>
    <t>COMMENTS</t>
  </si>
  <si>
    <t>Yes/No</t>
  </si>
  <si>
    <t>Type "X" when complete</t>
  </si>
  <si>
    <t>INTRODUCTION AND PURPOSE</t>
  </si>
  <si>
    <t>RECORD RETENTION REQUIREMENTS</t>
  </si>
  <si>
    <t>SHARED QUESTIONNAIRE DATA</t>
  </si>
  <si>
    <t>Yes</t>
  </si>
  <si>
    <t>1.  Loans/Assets</t>
  </si>
  <si>
    <t>2.  Borrowings &amp; Non-member Deposits/Total Shares and Liabilities</t>
  </si>
  <si>
    <t>3.  Cash + ST Investments / Assets</t>
  </si>
  <si>
    <t>1.  Loans/Shares</t>
  </si>
  <si>
    <t>2.  Contingent Liabilities/Cash and Investments</t>
  </si>
  <si>
    <t>3.  Net Liquid Assets / Total Liabilities &amp; Shares</t>
  </si>
  <si>
    <t>4.  Volatile Liabilities/Cash &amp; Short-Term Investments</t>
  </si>
  <si>
    <t>5.  Growth in Volatile Liabilities/ Assets</t>
  </si>
  <si>
    <t>6.  Investment Loss Ratio</t>
  </si>
  <si>
    <t>7.  Estimated Loan Maturity</t>
  </si>
  <si>
    <t>TO ALM PART B</t>
  </si>
  <si>
    <t>TO LIQUIDITY PART A</t>
  </si>
  <si>
    <t>BSA - Bank Secrecy Act</t>
  </si>
  <si>
    <t>Comments</t>
  </si>
  <si>
    <t>4.  Reg and Sh drfts to Tot Shares and Borrowings</t>
  </si>
  <si>
    <t xml:space="preserve"> </t>
  </si>
  <si>
    <t xml:space="preserve">  </t>
  </si>
  <si>
    <t>REPORTS</t>
  </si>
  <si>
    <t>6.  Is a Suspicious Activity Report (SAR) filed within 30 days after discovery of a suspicious activity and is supporting documentation for the SAR retained for 5 years?  (NCUA 748(c) and 103.18)</t>
  </si>
  <si>
    <t>5.  Does the CU properly exempt permitted persons from CTR filing by filing a "Designation of Exempt Person" form (TD Form 90-22.53) and perform an annual review of the account and renew, biennially, a statement certifying that the exempt person's account has been monitored for suspicious activity?  (103.22(d)(3)(i))</t>
  </si>
  <si>
    <t>8.  Is a Report of Foreign Financial Accounts indicating a financial interest in an account in a foreign country filed annually on or before June 30?  (103.24)</t>
  </si>
  <si>
    <t>10.  Does the CU maintain adequate historical records on certain tranactions for 5 years, as follows:</t>
  </si>
  <si>
    <t>l.  Name, address, taxpayer ID#, date of transaction, description of instrument, and method of payment for purchases and redemptions of share certificates?  (103.34(b)(11,12))</t>
  </si>
  <si>
    <t>11.  With regard to wire transfers, does the CU retain, for 5 years, the required information for each payment order that it accepts of $3,000 or more?  (103.33(e))</t>
  </si>
  <si>
    <t>12.  Is the required wire transfer information identified in #11 retrievable by reference to the originator’s name and account number?  (103.33(e)(4))</t>
  </si>
  <si>
    <t>14.  Does the CU begin its search required by the information request promptly and complete it within 2 weeks, reporting any matches to FinCEN immediately?  103.100(b)(2)(ii)</t>
  </si>
  <si>
    <t>3.  Does the CIP require the minimum information (name, date-of-birth, address, identification number) prior to opening an account and does it require verification of the information obtained?  103.121(b)(2)</t>
  </si>
  <si>
    <t>b.  Attempts to transfer more than $10,000 to or from any person, account or place outside the U.S.?  (103.33(b))</t>
  </si>
  <si>
    <t>Yes/No/NA</t>
  </si>
  <si>
    <r>
      <t xml:space="preserve">c.  Taxpayer ID numbers for all accounts and share certificates, or list of names, addresses, and account numbers for members without taxpayer ID numbers? (103.34(a)(1)(2))  </t>
    </r>
    <r>
      <rPr>
        <b/>
        <i/>
        <sz val="10"/>
        <rFont val="Times New Roman"/>
        <family val="1"/>
      </rPr>
      <t>No longer in effect after October 1, 2003.</t>
    </r>
  </si>
  <si>
    <t>4.  Does the CU file Currency Transaction Reports (CTR), Form 4789, with the IRS for all transactions, and multiple transactions in currency occurring in one day, unless it is an exempt transaction, greater than $10,000 in currency? (103.22(b) and (c))</t>
  </si>
  <si>
    <t>9.  Does the CU maintain the necessary information for the purchase or issuance, by currency, of credit union checks, cashier’s checks, traveler’s checks and money orders for amounts between $3,000 and $10,000?  (103.29(a) and (b))</t>
  </si>
  <si>
    <t xml:space="preserve">13.  Has the CU designated a point-of-contact to receive information requests from FinCEN regarding investigations of terrorist activity or money laundering?  (103.100(b)(2)(iii)) </t>
  </si>
  <si>
    <t>7.  Does the CU file US Customs Form 4790 for the physical transportation of currency in excess of $10,000 into or outside the US?  (103.23(a), unless exempted pursuant to 103.23(c)).</t>
  </si>
  <si>
    <t>2.  Has the credit union established a Customer (Member) Identification Program (CIP)?  (103.121)</t>
  </si>
  <si>
    <t>15.  If the CU wishes to share information with any other financial institution for purposes of identifying and reporting suspected terrorist activity or money laundering, has the CU submitted a Section 314(b) Notice to FinCEN and resubmitted the Notice each year for which it plans to share information? (103.110(b)(2))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</si>
</sst>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
    <numFmt numFmtId="168" formatCode="\ \ 0."/>
    <numFmt numFmtId="169" formatCode="&quot;$&quot;#,##0"/>
    <numFmt numFmtId="170" formatCode="00000"/>
    <numFmt numFmtId="171" formatCode="&quot;$&quot;#,##0.00"/>
    <numFmt numFmtId="172" formatCode="0.00;[Red]0.00"/>
    <numFmt numFmtId="173" formatCode="&quot;$&quot;#,##0.00;[Red]&quot;$&quot;#,##0.00"/>
    <numFmt numFmtId="174" formatCode="&quot;$&quot;#,##0;[Red]&quot;$&quot;#,##0"/>
    <numFmt numFmtId="175" formatCode="mm/dd/yyyy"/>
    <numFmt numFmtId="176" formatCode="###"/>
    <numFmt numFmtId="177" formatCode="??#"/>
    <numFmt numFmtId="178" formatCode="m/d"/>
    <numFmt numFmtId="179" formatCode="mm/dd/yy"/>
    <numFmt numFmtId="180" formatCode="mmmm\ d\,\ yyyy"/>
    <numFmt numFmtId="181" formatCode="[$€-2]\ #,##0.00_);[Red]\([$€-2]\ #,##0.00\)"/>
  </numFmts>
  <fonts count="21">
    <font>
      <sz val="10"/>
      <name val="Arial"/>
      <family val="0"/>
    </font>
    <font>
      <b/>
      <sz val="8"/>
      <name val="Tahoma"/>
      <family val="2"/>
    </font>
    <font>
      <u val="single"/>
      <sz val="10"/>
      <color indexed="12"/>
      <name val="Arial"/>
      <family val="0"/>
    </font>
    <font>
      <u val="single"/>
      <sz val="10"/>
      <color indexed="36"/>
      <name val="Arial"/>
      <family val="0"/>
    </font>
    <font>
      <sz val="10"/>
      <name val="Times New Roman"/>
      <family val="1"/>
    </font>
    <font>
      <i/>
      <sz val="10"/>
      <name val="Times New Roman"/>
      <family val="1"/>
    </font>
    <font>
      <b/>
      <sz val="10"/>
      <color indexed="10"/>
      <name val="Times New Roman"/>
      <family val="1"/>
    </font>
    <font>
      <b/>
      <sz val="10"/>
      <name val="Times New Roman"/>
      <family val="1"/>
    </font>
    <font>
      <b/>
      <sz val="12"/>
      <name val="Times New Roman"/>
      <family val="1"/>
    </font>
    <font>
      <b/>
      <sz val="16"/>
      <name val="Times New Roman"/>
      <family val="1"/>
    </font>
    <font>
      <u val="single"/>
      <sz val="10"/>
      <name val="Times New Roman"/>
      <family val="1"/>
    </font>
    <font>
      <sz val="12"/>
      <name val="Times New Roman"/>
      <family val="1"/>
    </font>
    <font>
      <b/>
      <u val="single"/>
      <sz val="10"/>
      <name val="Times New Roman"/>
      <family val="1"/>
    </font>
    <font>
      <b/>
      <u val="single"/>
      <sz val="12"/>
      <name val="Times New Roman"/>
      <family val="1"/>
    </font>
    <font>
      <b/>
      <sz val="12"/>
      <color indexed="10"/>
      <name val="Times New Roman"/>
      <family val="1"/>
    </font>
    <font>
      <b/>
      <sz val="16"/>
      <name val="Arial"/>
      <family val="2"/>
    </font>
    <font>
      <sz val="11"/>
      <color indexed="8"/>
      <name val="Times New Roman"/>
      <family val="1"/>
    </font>
    <font>
      <sz val="8"/>
      <name val="Tahoma"/>
      <family val="2"/>
    </font>
    <font>
      <sz val="12"/>
      <name val="TimesNewRoman"/>
      <family val="0"/>
    </font>
    <font>
      <b/>
      <i/>
      <sz val="10"/>
      <name val="Times New Roman"/>
      <family val="1"/>
    </font>
    <font>
      <b/>
      <sz val="8"/>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2">
    <border>
      <left/>
      <right/>
      <top/>
      <bottom/>
      <diagonal/>
    </border>
    <border>
      <left style="medium"/>
      <right style="medium"/>
      <top style="medium"/>
      <bottom style="medium"/>
    </border>
    <border>
      <left>
        <color indexed="63"/>
      </left>
      <right style="medium"/>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8" fillId="0" borderId="0" xfId="0" applyFont="1" applyAlignment="1">
      <alignment horizontal="right" vertical="top" wrapText="1"/>
    </xf>
    <xf numFmtId="0" fontId="8" fillId="2" borderId="1" xfId="0" applyFont="1" applyFill="1" applyBorder="1" applyAlignment="1" applyProtection="1">
      <alignment horizontal="center"/>
      <protection locked="0"/>
    </xf>
    <xf numFmtId="0" fontId="4" fillId="0" borderId="0" xfId="0" applyFont="1" applyAlignment="1">
      <alignment wrapText="1"/>
    </xf>
    <xf numFmtId="0" fontId="8" fillId="3" borderId="2" xfId="0" applyFont="1" applyFill="1" applyBorder="1" applyAlignment="1" applyProtection="1">
      <alignment horizontal="center"/>
      <protection/>
    </xf>
    <xf numFmtId="0" fontId="8" fillId="3" borderId="3" xfId="0" applyFont="1" applyFill="1" applyBorder="1" applyAlignment="1" applyProtection="1">
      <alignment horizontal="center"/>
      <protection/>
    </xf>
    <xf numFmtId="0" fontId="4" fillId="0" borderId="4" xfId="0" applyFont="1" applyBorder="1" applyAlignment="1" applyProtection="1">
      <alignment horizontal="left" vertical="top" wrapText="1"/>
      <protection/>
    </xf>
    <xf numFmtId="0" fontId="4" fillId="0" borderId="5" xfId="0" applyFont="1" applyBorder="1" applyAlignment="1" applyProtection="1">
      <alignment vertical="top" wrapText="1"/>
      <protection locked="0"/>
    </xf>
    <xf numFmtId="0" fontId="4" fillId="0" borderId="4" xfId="0" applyFont="1" applyBorder="1" applyAlignment="1" applyProtection="1">
      <alignment vertical="top" wrapText="1"/>
      <protection/>
    </xf>
    <xf numFmtId="0" fontId="4" fillId="0" borderId="6" xfId="0" applyFont="1" applyBorder="1" applyAlignment="1" applyProtection="1">
      <alignment horizontal="left" vertical="top" wrapText="1"/>
      <protection/>
    </xf>
    <xf numFmtId="0" fontId="11" fillId="3" borderId="0" xfId="0" applyFont="1" applyFill="1" applyBorder="1" applyAlignment="1">
      <alignment vertical="top" wrapText="1"/>
    </xf>
    <xf numFmtId="0" fontId="4" fillId="0" borderId="0" xfId="0" applyFont="1" applyBorder="1" applyAlignment="1">
      <alignment/>
    </xf>
    <xf numFmtId="0" fontId="11" fillId="2" borderId="7" xfId="0" applyFont="1" applyFill="1" applyBorder="1" applyAlignment="1">
      <alignment vertical="top" wrapText="1"/>
    </xf>
    <xf numFmtId="0" fontId="4" fillId="3" borderId="8" xfId="0" applyFont="1" applyFill="1" applyBorder="1" applyAlignment="1">
      <alignment/>
    </xf>
    <xf numFmtId="0" fontId="6" fillId="3" borderId="0" xfId="0" applyFont="1" applyFill="1" applyBorder="1" applyAlignment="1" applyProtection="1">
      <alignment horizontal="center" wrapText="1"/>
      <protection/>
    </xf>
    <xf numFmtId="0" fontId="6" fillId="3" borderId="9" xfId="0" applyFont="1" applyFill="1" applyBorder="1" applyAlignment="1" applyProtection="1">
      <alignment horizontal="center" wrapText="1"/>
      <protection/>
    </xf>
    <xf numFmtId="0" fontId="6" fillId="3" borderId="8" xfId="0" applyFont="1" applyFill="1" applyBorder="1" applyAlignment="1" applyProtection="1">
      <alignment horizontal="center" wrapText="1"/>
      <protection/>
    </xf>
    <xf numFmtId="0" fontId="14" fillId="3" borderId="0" xfId="0" applyFont="1" applyFill="1" applyBorder="1" applyAlignment="1" applyProtection="1">
      <alignment horizontal="center"/>
      <protection/>
    </xf>
    <xf numFmtId="0" fontId="6" fillId="3" borderId="10" xfId="0" applyFont="1" applyFill="1" applyBorder="1" applyAlignment="1" applyProtection="1">
      <alignment horizontal="center" wrapText="1"/>
      <protection/>
    </xf>
    <xf numFmtId="0" fontId="7" fillId="3" borderId="8" xfId="0" applyFont="1" applyFill="1" applyBorder="1" applyAlignment="1" applyProtection="1">
      <alignment horizontal="center" wrapText="1"/>
      <protection/>
    </xf>
    <xf numFmtId="0" fontId="7" fillId="3" borderId="0" xfId="0" applyFont="1" applyFill="1" applyBorder="1" applyAlignment="1" applyProtection="1">
      <alignment horizontal="center" wrapText="1"/>
      <protection/>
    </xf>
    <xf numFmtId="0" fontId="7" fillId="3" borderId="10" xfId="0" applyFont="1" applyFill="1" applyBorder="1" applyAlignment="1" applyProtection="1">
      <alignment horizontal="center" wrapText="1"/>
      <protection/>
    </xf>
    <xf numFmtId="0" fontId="4" fillId="3" borderId="8" xfId="0" applyFont="1" applyFill="1" applyBorder="1" applyAlignment="1" applyProtection="1">
      <alignment wrapText="1"/>
      <protection/>
    </xf>
    <xf numFmtId="0" fontId="4" fillId="3" borderId="11" xfId="0" applyFont="1" applyFill="1" applyBorder="1" applyAlignment="1">
      <alignment/>
    </xf>
    <xf numFmtId="0" fontId="14" fillId="3" borderId="12" xfId="0" applyFont="1" applyFill="1" applyBorder="1" applyAlignment="1">
      <alignment horizontal="center" vertical="center"/>
    </xf>
    <xf numFmtId="0" fontId="4" fillId="3" borderId="13" xfId="0" applyFont="1" applyFill="1" applyBorder="1" applyAlignment="1">
      <alignment/>
    </xf>
    <xf numFmtId="0" fontId="4" fillId="0" borderId="4" xfId="0" applyFont="1" applyBorder="1" applyAlignment="1">
      <alignment vertical="top" wrapText="1"/>
    </xf>
    <xf numFmtId="0" fontId="4" fillId="0" borderId="12" xfId="0" applyFont="1" applyBorder="1" applyAlignment="1">
      <alignment/>
    </xf>
    <xf numFmtId="0" fontId="4" fillId="0" borderId="14" xfId="0" applyFont="1" applyBorder="1" applyAlignment="1" applyProtection="1">
      <alignment vertical="top" wrapText="1"/>
      <protection locked="0"/>
    </xf>
    <xf numFmtId="49" fontId="7" fillId="3" borderId="4" xfId="0" applyNumberFormat="1" applyFont="1" applyFill="1" applyBorder="1" applyAlignment="1">
      <alignment horizontal="left" vertical="top" wrapText="1"/>
    </xf>
    <xf numFmtId="0" fontId="11" fillId="3" borderId="9" xfId="0" applyFont="1" applyFill="1" applyBorder="1" applyAlignment="1" applyProtection="1">
      <alignment vertical="top" wrapText="1"/>
      <protection locked="0"/>
    </xf>
    <xf numFmtId="0" fontId="11" fillId="3" borderId="10" xfId="0" applyFont="1" applyFill="1" applyBorder="1" applyAlignment="1" applyProtection="1">
      <alignment vertical="top" wrapText="1"/>
      <protection locked="0"/>
    </xf>
    <xf numFmtId="0" fontId="11" fillId="3" borderId="2" xfId="0" applyFont="1" applyFill="1" applyBorder="1" applyAlignment="1" applyProtection="1">
      <alignment vertical="top" wrapText="1"/>
      <protection locked="0"/>
    </xf>
    <xf numFmtId="0" fontId="4" fillId="0" borderId="15" xfId="0" applyFont="1" applyBorder="1" applyAlignment="1">
      <alignment vertical="top" wrapText="1"/>
    </xf>
    <xf numFmtId="0" fontId="11" fillId="2" borderId="16" xfId="0" applyFont="1" applyFill="1" applyBorder="1" applyAlignment="1">
      <alignment vertical="top" wrapText="1"/>
    </xf>
    <xf numFmtId="0" fontId="8" fillId="3" borderId="17" xfId="0" applyFont="1" applyFill="1" applyBorder="1" applyAlignment="1">
      <alignment horizontal="center" vertical="top"/>
    </xf>
    <xf numFmtId="0" fontId="8" fillId="3" borderId="18" xfId="0" applyFont="1" applyFill="1" applyBorder="1" applyAlignment="1">
      <alignment horizontal="center" vertical="top" wrapText="1"/>
    </xf>
    <xf numFmtId="49" fontId="13" fillId="3" borderId="6" xfId="0" applyNumberFormat="1" applyFont="1" applyFill="1" applyBorder="1" applyAlignment="1">
      <alignment horizontal="left" vertical="top" wrapText="1"/>
    </xf>
    <xf numFmtId="0" fontId="11" fillId="0" borderId="18" xfId="0" applyFont="1" applyBorder="1" applyAlignment="1" applyProtection="1">
      <alignment horizontal="left" vertical="top" wrapText="1"/>
      <protection locked="0"/>
    </xf>
    <xf numFmtId="0" fontId="11" fillId="3" borderId="7" xfId="0" applyFont="1" applyFill="1" applyBorder="1" applyAlignment="1" applyProtection="1">
      <alignment vertical="top" wrapText="1"/>
      <protection locked="0"/>
    </xf>
    <xf numFmtId="10" fontId="11" fillId="0" borderId="5" xfId="0" applyNumberFormat="1"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10" fontId="11" fillId="0" borderId="7" xfId="0" applyNumberFormat="1" applyFont="1" applyFill="1" applyBorder="1" applyAlignment="1" applyProtection="1">
      <alignment horizontal="left" vertical="top" wrapText="1"/>
      <protection/>
    </xf>
    <xf numFmtId="10" fontId="11" fillId="0" borderId="0" xfId="0" applyNumberFormat="1" applyFont="1" applyFill="1" applyBorder="1" applyAlignment="1" applyProtection="1">
      <alignment vertical="top" wrapText="1"/>
      <protection/>
    </xf>
    <xf numFmtId="0" fontId="16" fillId="0" borderId="8" xfId="0" applyFont="1" applyBorder="1" applyAlignment="1">
      <alignment/>
    </xf>
    <xf numFmtId="0" fontId="4" fillId="0" borderId="8" xfId="0" applyFont="1" applyBorder="1" applyAlignment="1">
      <alignment vertical="top" wrapText="1"/>
    </xf>
    <xf numFmtId="0" fontId="4" fillId="0" borderId="8" xfId="0" applyFont="1" applyBorder="1" applyAlignment="1">
      <alignment/>
    </xf>
    <xf numFmtId="0" fontId="0" fillId="0" borderId="0" xfId="0" applyBorder="1" applyAlignment="1">
      <alignment/>
    </xf>
    <xf numFmtId="0" fontId="15" fillId="0" borderId="0" xfId="0" applyFont="1" applyAlignment="1">
      <alignment horizontal="center"/>
    </xf>
    <xf numFmtId="0" fontId="14" fillId="0" borderId="0" xfId="0" applyFont="1" applyFill="1" applyBorder="1" applyAlignment="1">
      <alignment horizontal="center" vertical="center"/>
    </xf>
    <xf numFmtId="179" fontId="11" fillId="0" borderId="7" xfId="0" applyNumberFormat="1" applyFont="1" applyFill="1" applyBorder="1" applyAlignment="1" applyProtection="1">
      <alignment horizontal="left" vertical="top" wrapText="1"/>
      <protection/>
    </xf>
    <xf numFmtId="10" fontId="11" fillId="0" borderId="7" xfId="0" applyNumberFormat="1" applyFont="1" applyFill="1" applyBorder="1" applyAlignment="1">
      <alignment vertical="top"/>
    </xf>
    <xf numFmtId="10" fontId="11" fillId="0" borderId="7" xfId="0" applyNumberFormat="1" applyFont="1" applyFill="1" applyBorder="1" applyAlignment="1">
      <alignment vertical="top" wrapText="1"/>
    </xf>
    <xf numFmtId="4" fontId="11" fillId="0" borderId="7" xfId="0" applyNumberFormat="1" applyFont="1" applyFill="1" applyBorder="1" applyAlignment="1">
      <alignment vertical="top" wrapText="1"/>
    </xf>
    <xf numFmtId="0" fontId="11" fillId="0" borderId="0" xfId="0" applyFont="1" applyAlignment="1">
      <alignment/>
    </xf>
    <xf numFmtId="0" fontId="18" fillId="0" borderId="0" xfId="0" applyFont="1" applyAlignment="1">
      <alignment/>
    </xf>
    <xf numFmtId="0" fontId="9" fillId="3" borderId="19" xfId="0" applyFont="1" applyFill="1" applyBorder="1" applyAlignment="1">
      <alignment horizontal="center" vertical="top" wrapText="1"/>
    </xf>
    <xf numFmtId="0" fontId="9" fillId="3" borderId="20" xfId="0" applyFont="1" applyFill="1" applyBorder="1" applyAlignment="1">
      <alignment horizontal="center" vertical="top" wrapText="1"/>
    </xf>
    <xf numFmtId="0" fontId="9" fillId="3" borderId="21" xfId="0" applyFont="1" applyFill="1" applyBorder="1" applyAlignment="1">
      <alignment horizontal="center" vertical="top" wrapText="1"/>
    </xf>
    <xf numFmtId="0" fontId="1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Aires%20Exams\EXAMS\CU12505%20-%20FORT%20LIGONIER\011303\Ex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Init"/>
      <sheetName val="CHECKLIST"/>
      <sheetName val="General Ledger"/>
      <sheetName val="Journal Adjustments"/>
      <sheetName val="Critical Shares and Notes"/>
      <sheetName val="Critical Investment"/>
      <sheetName val="Critical Loan"/>
      <sheetName val="Critical ALLL"/>
      <sheetName val="Critical Solvency"/>
      <sheetName val="Key Ratios"/>
      <sheetName val="Risk Based Net Worth"/>
      <sheetName val="CAMEL"/>
      <sheetName val="Examiner Time Detail"/>
      <sheetName val="Form 110-Print"/>
      <sheetName val="Financial History"/>
      <sheetName val="Financial Condition"/>
      <sheetName val="Statement of Income"/>
      <sheetName val="ALM Analysis"/>
      <sheetName val="FAS #5 ALLL"/>
      <sheetName val="Allowance Evaluation"/>
      <sheetName val="ManualLoanInput"/>
      <sheetName val="Graphs"/>
      <sheetName val="Calculated 5300 Accounts"/>
      <sheetName val="Shared Data"/>
      <sheetName val="Historical FS Data"/>
      <sheetName val="Loan Analysis"/>
      <sheetName val="Loan Trends"/>
      <sheetName val="Share Trends"/>
      <sheetName val="Investment Maturity"/>
      <sheetName val="Reasonableness Ratios"/>
      <sheetName val="Comparative Analysis "/>
      <sheetName val="Module1"/>
    </sheetNames>
    <definedNames>
      <definedName name="BorrowingsToShares_Y0" refersTo="=Shared Data!$H$437"/>
      <definedName name="BorrowingsToShares_Y1" refersTo="=Shared Data!$G$437"/>
      <definedName name="BorrowingsToShares_Y2" refersTo="=Shared Data!$F$437"/>
      <definedName name="BorrowingsToShares_Y3" refersTo="=Shared Data!$E$437"/>
      <definedName name="CashSTIToAssets_Y0" refersTo="=Shared Data!$H$285"/>
      <definedName name="CashSTIToAssets_Y1" refersTo="=Shared Data!$G$285"/>
      <definedName name="CashSTIToAssets_Y2" refersTo="=Shared Data!$F$285"/>
      <definedName name="CashSTIToAssets_Y3" refersTo="=Shared Data!$E$285"/>
      <definedName name="ContLiabilitiesToCashandInvestments_Y0" refersTo="=Shared Data!$H$458"/>
      <definedName name="ContLiabilitiesToCashandInvestments_Y1" refersTo="=Shared Data!$G$458"/>
      <definedName name="ContLiabilitiesToCashandInvestments_Y2" refersTo="=Shared Data!$F$458"/>
      <definedName name="ContLiabilitiesToCashandInvestments_Y3" refersTo="=Shared Data!$E$458"/>
      <definedName name="EstimatedLoanMaturity_Y0" refersTo="=Shared Data!$H$529"/>
      <definedName name="EstimatedLoanMaturity_Y1" refersTo="=Shared Data!$G$529"/>
      <definedName name="EstimatedLoanMaturity_Y2" refersTo="=Shared Data!$F$529"/>
      <definedName name="EstimatedLoanMaturity_Y3" refersTo="=Shared Data!$E$529"/>
      <definedName name="GrowthInVolLiabToAssets_Y0" refersTo="=Shared Data!$H$501"/>
      <definedName name="GrowthInVolLiabToAssets_Y1" refersTo="=Shared Data!$G$501"/>
      <definedName name="GrowthInVolLiabToAssets_Y2" refersTo="=Shared Data!$F$501"/>
      <definedName name="GrowthInVolLiabToAssets_Y3" refersTo="=Shared Data!$E$501"/>
      <definedName name="InvestLossRatio_Y0" refersTo="=Shared Data!$H$518"/>
      <definedName name="InvestLossRatio_Y1" refersTo="=Shared Data!$G$518"/>
      <definedName name="InvestLossRatio_Y2" refersTo="=Shared Data!$F$518"/>
      <definedName name="InvestLossRatio_Y3" refersTo="=Shared Data!$E$518"/>
      <definedName name="LoansToAssets_Y0" refersTo="=Shared Data!$H$277"/>
      <definedName name="LoansToAssets_Y1" refersTo="=Shared Data!$G$277"/>
      <definedName name="LoansToAssets_Y2" refersTo="=Shared Data!$F$277"/>
      <definedName name="LoansToAssets_Y3" refersTo="=Shared Data!$E$277"/>
      <definedName name="LoansToShares_Y0" refersTo="=Shared Data!$H$272"/>
      <definedName name="LoansToShares_Y1" refersTo="=Shared Data!$G$272"/>
      <definedName name="LoansToShares_Y2" refersTo="=Shared Data!$F$272"/>
      <definedName name="LoansToShares_Y3" refersTo="=Shared Data!$E$272"/>
      <definedName name="NetLiquidAssetsToTotalLiabandShares_Y0" refersTo="=Shared Data!$H$478"/>
      <definedName name="NetLiquidAssetsToTotalLiabandShares_Y1" refersTo="=Shared Data!$G$478"/>
      <definedName name="NetLiquidAssetsToTotalLiabandShares_Y2" refersTo="=Shared Data!$F$478"/>
      <definedName name="NetLiquidAssetsToTotalLiabandShares_Y3" refersTo="=Shared Data!$E$478"/>
      <definedName name="NetWorthDecline" refersTo="=ALM Analysis!$H$33"/>
      <definedName name="NetWorthDevaluation" refersTo="=ALM Analysis!$H$31"/>
      <definedName name="NetWorthPTDecline" refersTo="=ALM Analysis!$AD$185"/>
      <definedName name="NetWorthPTDevaluation" refersTo="=ALM Analysis!$AD$183"/>
      <definedName name="NetWorthtoAssets_Y0" refersTo="=Shared Data!$H$71"/>
      <definedName name="RSandDrftstoSharesandBorr_Y0" refersTo="=Shared Data!$H$308"/>
      <definedName name="RSandDrftstoSharesandBorr_Y1" refersTo="=Shared Data!$G$308"/>
      <definedName name="RSandDrftstoSharesandBorr_Y2" refersTo="=Shared Data!$F$308"/>
      <definedName name="RSandDrftstoSharesandBorr_Y3" refersTo="=Shared Data!$E$308"/>
      <definedName name="VolLiabToCashSTI_Y0" refersTo="=Shared Data!$H$493"/>
      <definedName name="VolLiabToCashSTI_Y1" refersTo="=Shared Data!$G$493"/>
      <definedName name="VolLiabToCashSTI_Y2" refersTo="=Shared Data!$F$493"/>
      <definedName name="VolLiabToCashSTI_Y3" refersTo="=Shared Data!$E$493"/>
      <definedName name="Year0" refersTo="=Shared Data!$B$17"/>
      <definedName name="Year1" refersTo="=Shared Data!$B$18"/>
      <definedName name="Year2" refersTo="=Shared Data!$B$19"/>
      <definedName name="Year3" refersTo="=Shared Data!$B$20"/>
    </definedNames>
    <sheetDataSet>
      <sheetData sheetId="1">
        <row r="17">
          <cell r="B17" t="str">
            <v>X</v>
          </cell>
        </row>
        <row r="18">
          <cell r="B18" t="str">
            <v>X</v>
          </cell>
        </row>
        <row r="19">
          <cell r="B19" t="str">
            <v>X</v>
          </cell>
        </row>
        <row r="20">
          <cell r="B20" t="str">
            <v>X</v>
          </cell>
        </row>
      </sheetData>
      <sheetData sheetId="2">
        <row r="17">
          <cell r="B17" t="str">
            <v>Total Investments</v>
          </cell>
        </row>
        <row r="19">
          <cell r="B19" t="str">
            <v>Total Loans</v>
          </cell>
        </row>
        <row r="20">
          <cell r="B20" t="str">
            <v>Allowance for Loan/Lease Losses</v>
          </cell>
        </row>
      </sheetData>
      <sheetData sheetId="5">
        <row r="17">
          <cell r="B17">
            <v>0</v>
          </cell>
        </row>
        <row r="18">
          <cell r="B18">
            <v>1162427</v>
          </cell>
        </row>
        <row r="19">
          <cell r="B19">
            <v>1162427</v>
          </cell>
        </row>
        <row r="20">
          <cell r="B20">
            <v>0</v>
          </cell>
        </row>
      </sheetData>
      <sheetData sheetId="6">
        <row r="17">
          <cell r="B17">
            <v>0</v>
          </cell>
        </row>
        <row r="19">
          <cell r="B19">
            <v>0</v>
          </cell>
        </row>
        <row r="20">
          <cell r="B20">
            <v>0</v>
          </cell>
        </row>
      </sheetData>
      <sheetData sheetId="7">
        <row r="31">
          <cell r="H31">
            <v>518</v>
          </cell>
        </row>
        <row r="33">
          <cell r="H33">
            <v>579</v>
          </cell>
        </row>
      </sheetData>
      <sheetData sheetId="8">
        <row r="17">
          <cell r="B17">
            <v>0</v>
          </cell>
        </row>
        <row r="18">
          <cell r="B18">
            <v>0</v>
          </cell>
        </row>
        <row r="19">
          <cell r="B19" t="str">
            <v/>
          </cell>
        </row>
      </sheetData>
      <sheetData sheetId="9">
        <row r="18">
          <cell r="B18" t="str">
            <v>NA</v>
          </cell>
        </row>
        <row r="19">
          <cell r="B19">
            <v>0.022710376032144517</v>
          </cell>
        </row>
      </sheetData>
      <sheetData sheetId="10">
        <row r="17">
          <cell r="B17" t="str">
            <v>&gt;10 years</v>
          </cell>
        </row>
        <row r="18">
          <cell r="B18" t="str">
            <v>Low-Risk Assets</v>
          </cell>
        </row>
        <row r="19">
          <cell r="B19" t="str">
            <v>Average-Risk Assets</v>
          </cell>
        </row>
        <row r="20">
          <cell r="B20" t="str">
            <v>Loans Sold With Recourse</v>
          </cell>
        </row>
      </sheetData>
      <sheetData sheetId="11">
        <row r="17">
          <cell r="B17">
            <v>0.004323269851852202</v>
          </cell>
        </row>
      </sheetData>
      <sheetData sheetId="12">
        <row r="33">
          <cell r="H33">
            <v>0</v>
          </cell>
        </row>
      </sheetData>
      <sheetData sheetId="13">
        <row r="17">
          <cell r="B17">
            <v>0.004323269851852202</v>
          </cell>
        </row>
        <row r="18">
          <cell r="B18">
            <v>0.02395866621673866</v>
          </cell>
        </row>
        <row r="19">
          <cell r="B19">
            <v>1.1522840611081047</v>
          </cell>
        </row>
        <row r="31">
          <cell r="H31" t="str">
            <v/>
          </cell>
        </row>
        <row r="33">
          <cell r="H33" t="str">
            <v/>
          </cell>
        </row>
      </sheetData>
      <sheetData sheetId="14">
        <row r="17">
          <cell r="B17">
            <v>568371</v>
          </cell>
        </row>
        <row r="19">
          <cell r="B19">
            <v>93707</v>
          </cell>
        </row>
        <row r="20">
          <cell r="B20">
            <v>0</v>
          </cell>
        </row>
      </sheetData>
      <sheetData sheetId="15">
        <row r="17">
          <cell r="B17">
            <v>856445</v>
          </cell>
        </row>
        <row r="18">
          <cell r="B18">
            <v>-7926</v>
          </cell>
        </row>
        <row r="19">
          <cell r="B19">
            <v>848519</v>
          </cell>
        </row>
        <row r="20">
          <cell r="B20">
            <v>0</v>
          </cell>
        </row>
      </sheetData>
      <sheetData sheetId="16">
        <row r="17">
          <cell r="B17">
            <v>59992</v>
          </cell>
        </row>
        <row r="18">
          <cell r="B18">
            <v>0</v>
          </cell>
        </row>
        <row r="19">
          <cell r="B19">
            <v>59992</v>
          </cell>
        </row>
        <row r="20">
          <cell r="B20">
            <v>48887</v>
          </cell>
        </row>
      </sheetData>
      <sheetData sheetId="17">
        <row r="31">
          <cell r="H31">
            <v>0.1313</v>
          </cell>
        </row>
        <row r="33">
          <cell r="H33">
            <v>0.00029466930454677507</v>
          </cell>
        </row>
        <row r="183">
          <cell r="AD183">
            <v>0.13138328009921754</v>
          </cell>
        </row>
        <row r="185">
          <cell r="AD185">
            <v>-0.00029466930454677507</v>
          </cell>
        </row>
      </sheetData>
      <sheetData sheetId="18">
        <row r="17">
          <cell r="B17" t="str">
            <v> </v>
          </cell>
        </row>
        <row r="18">
          <cell r="B18" t="str">
            <v> </v>
          </cell>
        </row>
      </sheetData>
      <sheetData sheetId="22">
        <row r="17">
          <cell r="B17" t="str">
            <v>Total Liab/Equity</v>
          </cell>
        </row>
        <row r="18">
          <cell r="B18" t="str">
            <v>Income from Loans</v>
          </cell>
        </row>
        <row r="19">
          <cell r="B19" t="str">
            <v>Interest Refunds</v>
          </cell>
        </row>
        <row r="20">
          <cell r="B20" t="str">
            <v>Investment Income</v>
          </cell>
        </row>
      </sheetData>
      <sheetData sheetId="23">
        <row r="17">
          <cell r="B17">
            <v>37621</v>
          </cell>
        </row>
        <row r="18">
          <cell r="B18">
            <v>37256</v>
          </cell>
        </row>
        <row r="19">
          <cell r="B19">
            <v>36891</v>
          </cell>
        </row>
        <row r="20">
          <cell r="B20">
            <v>36525</v>
          </cell>
        </row>
        <row r="71">
          <cell r="H71">
            <v>0.1313</v>
          </cell>
        </row>
        <row r="272">
          <cell r="E272">
            <v>0.5705850824102785</v>
          </cell>
          <cell r="F272">
            <v>0.6388500287711513</v>
          </cell>
          <cell r="G272">
            <v>0.5088969092257377</v>
          </cell>
          <cell r="H272">
            <v>0.4967228628120274</v>
          </cell>
        </row>
        <row r="277">
          <cell r="E277">
            <v>0.4887352321362355</v>
          </cell>
          <cell r="F277">
            <v>0.5373586988239175</v>
          </cell>
          <cell r="G277">
            <v>0.44085270970674334</v>
          </cell>
          <cell r="H277">
            <v>0.431478483400075</v>
          </cell>
        </row>
        <row r="285">
          <cell r="E285">
            <v>0.5045858543912837</v>
          </cell>
          <cell r="F285">
            <v>0.45014590020426026</v>
          </cell>
          <cell r="G285">
            <v>0.5538839996479129</v>
          </cell>
          <cell r="H285">
            <v>0.5538746657692779</v>
          </cell>
        </row>
        <row r="308">
          <cell r="E308">
            <v>1</v>
          </cell>
          <cell r="F308">
            <v>1</v>
          </cell>
          <cell r="G308">
            <v>1</v>
          </cell>
          <cell r="H308">
            <v>1</v>
          </cell>
        </row>
        <row r="437">
          <cell r="E437">
            <v>0</v>
          </cell>
          <cell r="F437">
            <v>0</v>
          </cell>
          <cell r="G437">
            <v>0</v>
          </cell>
          <cell r="H437">
            <v>0</v>
          </cell>
        </row>
        <row r="458">
          <cell r="E458">
            <v>0</v>
          </cell>
          <cell r="F458">
            <v>0</v>
          </cell>
          <cell r="G458">
            <v>0</v>
          </cell>
          <cell r="H458">
            <v>0</v>
          </cell>
        </row>
        <row r="478">
          <cell r="E478">
            <v>0.5890902525125432</v>
          </cell>
          <cell r="F478">
            <v>0.5351652851737695</v>
          </cell>
          <cell r="G478">
            <v>0.6393742156601765</v>
          </cell>
          <cell r="H478">
            <v>0.6376267188388905</v>
          </cell>
        </row>
        <row r="493">
          <cell r="E493">
            <v>0</v>
          </cell>
          <cell r="F493">
            <v>0</v>
          </cell>
          <cell r="G493">
            <v>0</v>
          </cell>
          <cell r="H493">
            <v>0</v>
          </cell>
        </row>
        <row r="501">
          <cell r="E501">
            <v>0</v>
          </cell>
          <cell r="F501">
            <v>0</v>
          </cell>
          <cell r="G501">
            <v>0</v>
          </cell>
          <cell r="H501">
            <v>0</v>
          </cell>
        </row>
        <row r="518">
          <cell r="E518" t="str">
            <v>N/A</v>
          </cell>
          <cell r="F518" t="str">
            <v>N/A</v>
          </cell>
          <cell r="G518" t="str">
            <v>N/A</v>
          </cell>
          <cell r="H518">
            <v>0</v>
          </cell>
        </row>
        <row r="529">
          <cell r="E529">
            <v>14.571145927869196</v>
          </cell>
          <cell r="F529">
            <v>14.457674642010145</v>
          </cell>
          <cell r="G529">
            <v>15.694116193975699</v>
          </cell>
          <cell r="H529">
            <v>18.498431366196346</v>
          </cell>
        </row>
      </sheetData>
      <sheetData sheetId="24">
        <row r="17">
          <cell r="B17" t="str">
            <v>013A</v>
          </cell>
        </row>
        <row r="18">
          <cell r="B18" t="str">
            <v>013B1</v>
          </cell>
        </row>
        <row r="19">
          <cell r="B19" t="str">
            <v>013B2</v>
          </cell>
        </row>
        <row r="20">
          <cell r="B20" t="str">
            <v>014</v>
          </cell>
        </row>
        <row r="31">
          <cell r="H31" t="str">
            <v>023A</v>
          </cell>
        </row>
        <row r="33">
          <cell r="H33" t="str">
            <v>025A</v>
          </cell>
        </row>
        <row r="71">
          <cell r="H71" t="str">
            <v>099</v>
          </cell>
        </row>
        <row r="272">
          <cell r="E272">
            <v>0</v>
          </cell>
          <cell r="F272" t="str">
            <v>741B2</v>
          </cell>
          <cell r="G272">
            <v>0</v>
          </cell>
          <cell r="H272" t="str">
            <v>741B2</v>
          </cell>
        </row>
        <row r="277">
          <cell r="E277">
            <v>0</v>
          </cell>
          <cell r="F277" t="str">
            <v>742C</v>
          </cell>
          <cell r="G277">
            <v>0</v>
          </cell>
          <cell r="H277" t="str">
            <v>742C</v>
          </cell>
        </row>
        <row r="285">
          <cell r="E285">
            <v>0</v>
          </cell>
          <cell r="F285" t="str">
            <v>745C</v>
          </cell>
          <cell r="G285">
            <v>0</v>
          </cell>
          <cell r="H285" t="str">
            <v>745C</v>
          </cell>
        </row>
        <row r="308">
          <cell r="E308">
            <v>0</v>
          </cell>
          <cell r="F308" t="str">
            <v>758</v>
          </cell>
          <cell r="G308">
            <v>0</v>
          </cell>
          <cell r="H308" t="str">
            <v>758</v>
          </cell>
        </row>
        <row r="437">
          <cell r="E437">
            <v>0</v>
          </cell>
          <cell r="F437" t="str">
            <v>902B2</v>
          </cell>
          <cell r="G437">
            <v>0</v>
          </cell>
          <cell r="H437" t="str">
            <v>902B2</v>
          </cell>
        </row>
        <row r="458">
          <cell r="E458">
            <v>50600</v>
          </cell>
          <cell r="F458" t="str">
            <v>931</v>
          </cell>
          <cell r="G458">
            <v>50600</v>
          </cell>
          <cell r="H458" t="str">
            <v>931</v>
          </cell>
        </row>
        <row r="478">
          <cell r="E478">
            <v>0</v>
          </cell>
          <cell r="F478" t="str">
            <v>965D</v>
          </cell>
          <cell r="G478">
            <v>0</v>
          </cell>
          <cell r="H478" t="str">
            <v>965D</v>
          </cell>
        </row>
        <row r="493">
          <cell r="E493">
            <v>0</v>
          </cell>
          <cell r="F493" t="str">
            <v>985</v>
          </cell>
          <cell r="G493">
            <v>0</v>
          </cell>
          <cell r="H493" t="str">
            <v>985</v>
          </cell>
        </row>
        <row r="501">
          <cell r="E501">
            <v>0</v>
          </cell>
          <cell r="F501" t="str">
            <v>994</v>
          </cell>
          <cell r="G501">
            <v>75</v>
          </cell>
          <cell r="H501" t="str">
            <v>994</v>
          </cell>
        </row>
      </sheetData>
      <sheetData sheetId="25">
        <row r="17">
          <cell r="B17" t="str">
            <v>Total</v>
          </cell>
        </row>
      </sheetData>
      <sheetData sheetId="26">
        <row r="17">
          <cell r="B17">
            <v>0</v>
          </cell>
        </row>
        <row r="18">
          <cell r="B18">
            <v>0</v>
          </cell>
        </row>
        <row r="19">
          <cell r="B19">
            <v>0</v>
          </cell>
        </row>
        <row r="20">
          <cell r="B20">
            <v>0</v>
          </cell>
        </row>
        <row r="33">
          <cell r="H33">
            <v>0</v>
          </cell>
        </row>
      </sheetData>
      <sheetData sheetId="27">
        <row r="17">
          <cell r="B17">
            <v>0</v>
          </cell>
        </row>
        <row r="18">
          <cell r="B18">
            <v>0</v>
          </cell>
        </row>
        <row r="19">
          <cell r="B19">
            <v>0</v>
          </cell>
        </row>
        <row r="31">
          <cell r="H31">
            <v>0</v>
          </cell>
        </row>
        <row r="33">
          <cell r="H33">
            <v>0</v>
          </cell>
        </row>
      </sheetData>
      <sheetData sheetId="29">
        <row r="17">
          <cell r="B17">
            <v>0</v>
          </cell>
        </row>
        <row r="18">
          <cell r="B18">
            <v>0.06808475610497575</v>
          </cell>
        </row>
        <row r="19">
          <cell r="B19">
            <v>0.07492492203970486</v>
          </cell>
        </row>
        <row r="20">
          <cell r="B20">
            <v>0.35478109543872505</v>
          </cell>
        </row>
        <row r="31">
          <cell r="H31" t="str">
            <v/>
          </cell>
        </row>
        <row r="33">
          <cell r="H33" t="str">
            <v/>
          </cell>
        </row>
      </sheetData>
      <sheetData sheetId="30">
        <row r="18">
          <cell r="B18">
            <v>43509</v>
          </cell>
        </row>
        <row r="19">
          <cell r="B19">
            <v>0</v>
          </cell>
        </row>
        <row r="20">
          <cell r="B20">
            <v>43509</v>
          </cell>
        </row>
        <row r="71">
          <cell r="H71">
            <v>2000000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6"/>
  <dimension ref="A1:D38"/>
  <sheetViews>
    <sheetView tabSelected="1" workbookViewId="0" topLeftCell="A34">
      <selection activeCell="A37" sqref="A37"/>
    </sheetView>
  </sheetViews>
  <sheetFormatPr defaultColWidth="9.140625" defaultRowHeight="12.75"/>
  <cols>
    <col min="1" max="1" width="45.140625" style="1" customWidth="1"/>
    <col min="2" max="2" width="11.57421875" style="1" customWidth="1"/>
    <col min="3" max="3" width="9.8515625" style="1" hidden="1" customWidth="1"/>
    <col min="4" max="4" width="32.00390625" style="5" customWidth="1"/>
    <col min="5" max="16384" width="9.140625" style="1" customWidth="1"/>
  </cols>
  <sheetData>
    <row r="1" spans="1:2" ht="16.5" thickBot="1">
      <c r="A1" s="3" t="s">
        <v>20</v>
      </c>
      <c r="B1" s="4" t="s">
        <v>40</v>
      </c>
    </row>
    <row r="2" ht="13.5" thickBot="1"/>
    <row r="3" spans="1:4" ht="21" thickBot="1">
      <c r="A3" s="58" t="s">
        <v>37</v>
      </c>
      <c r="B3" s="59"/>
      <c r="C3" s="59"/>
      <c r="D3" s="60"/>
    </row>
    <row r="4" spans="1:4" ht="13.5" customHeight="1">
      <c r="A4" s="31" t="s">
        <v>21</v>
      </c>
      <c r="B4" s="12"/>
      <c r="C4" s="12"/>
      <c r="D4" s="32"/>
    </row>
    <row r="5" spans="1:4" ht="13.5" customHeight="1">
      <c r="A5" s="31" t="s">
        <v>42</v>
      </c>
      <c r="B5" s="12"/>
      <c r="C5" s="12"/>
      <c r="D5" s="33"/>
    </row>
    <row r="6" spans="1:4" ht="13.5" customHeight="1">
      <c r="A6" s="31" t="s">
        <v>0</v>
      </c>
      <c r="B6" s="12"/>
      <c r="C6" s="12"/>
      <c r="D6" s="33"/>
    </row>
    <row r="7" spans="1:4" ht="13.5" customHeight="1">
      <c r="A7" s="31" t="s">
        <v>22</v>
      </c>
      <c r="B7" s="12"/>
      <c r="C7" s="12"/>
      <c r="D7" s="34"/>
    </row>
    <row r="8" spans="1:4" ht="15.75">
      <c r="A8" s="39"/>
      <c r="B8" s="37" t="s">
        <v>53</v>
      </c>
      <c r="C8" s="37"/>
      <c r="D8" s="38" t="s">
        <v>38</v>
      </c>
    </row>
    <row r="9" spans="1:4" ht="55.5" customHeight="1">
      <c r="A9" s="28" t="s">
        <v>14</v>
      </c>
      <c r="B9" s="14" t="s">
        <v>40</v>
      </c>
      <c r="C9" s="13" t="s">
        <v>24</v>
      </c>
      <c r="D9" s="9"/>
    </row>
    <row r="10" spans="1:4" ht="28.5" customHeight="1">
      <c r="A10" s="28" t="s">
        <v>59</v>
      </c>
      <c r="B10" s="14"/>
      <c r="C10" s="13"/>
      <c r="D10" s="9"/>
    </row>
    <row r="11" spans="1:4" ht="55.5" customHeight="1">
      <c r="A11" s="28" t="s">
        <v>51</v>
      </c>
      <c r="B11" s="14"/>
      <c r="C11" s="13"/>
      <c r="D11" s="9"/>
    </row>
    <row r="12" spans="1:4" ht="66" customHeight="1">
      <c r="A12" s="28" t="s">
        <v>55</v>
      </c>
      <c r="B12" s="14" t="s">
        <v>40</v>
      </c>
      <c r="C12" s="13" t="s">
        <v>24</v>
      </c>
      <c r="D12" s="9" t="s">
        <v>40</v>
      </c>
    </row>
    <row r="13" spans="1:4" ht="80.25" customHeight="1">
      <c r="A13" s="28" t="s">
        <v>44</v>
      </c>
      <c r="B13" s="14"/>
      <c r="C13" s="13"/>
      <c r="D13" s="9"/>
    </row>
    <row r="14" spans="1:4" ht="54.75" customHeight="1">
      <c r="A14" s="28" t="s">
        <v>43</v>
      </c>
      <c r="B14" s="14"/>
      <c r="C14" s="13"/>
      <c r="D14" s="9"/>
    </row>
    <row r="15" spans="1:4" ht="53.25" customHeight="1">
      <c r="A15" s="28" t="s">
        <v>58</v>
      </c>
      <c r="B15" s="14"/>
      <c r="C15" s="13"/>
      <c r="D15" s="9"/>
    </row>
    <row r="16" spans="1:4" ht="38.25" customHeight="1">
      <c r="A16" s="28" t="s">
        <v>45</v>
      </c>
      <c r="B16" s="14"/>
      <c r="C16" s="13"/>
      <c r="D16" s="9"/>
    </row>
    <row r="17" spans="1:4" ht="65.25" customHeight="1">
      <c r="A17" s="28" t="s">
        <v>56</v>
      </c>
      <c r="B17" s="14" t="s">
        <v>40</v>
      </c>
      <c r="C17" s="13" t="s">
        <v>24</v>
      </c>
      <c r="D17" s="9"/>
    </row>
    <row r="18" spans="1:4" ht="27" customHeight="1">
      <c r="A18" s="28" t="s">
        <v>46</v>
      </c>
      <c r="B18" s="14"/>
      <c r="C18" s="13"/>
      <c r="D18" s="9"/>
    </row>
    <row r="19" spans="1:4" ht="28.5" customHeight="1">
      <c r="A19" s="28" t="s">
        <v>15</v>
      </c>
      <c r="B19" s="14" t="s">
        <v>40</v>
      </c>
      <c r="C19" s="13" t="s">
        <v>24</v>
      </c>
      <c r="D19" s="9"/>
    </row>
    <row r="20" spans="1:4" ht="27" customHeight="1">
      <c r="A20" s="28" t="s">
        <v>52</v>
      </c>
      <c r="B20" s="14" t="s">
        <v>40</v>
      </c>
      <c r="C20" s="13" t="s">
        <v>24</v>
      </c>
      <c r="D20" s="9"/>
    </row>
    <row r="21" spans="1:4" ht="66" customHeight="1">
      <c r="A21" s="28" t="s">
        <v>54</v>
      </c>
      <c r="B21" s="14" t="s">
        <v>40</v>
      </c>
      <c r="C21" s="13" t="s">
        <v>24</v>
      </c>
      <c r="D21" s="9"/>
    </row>
    <row r="22" spans="1:4" ht="15.75">
      <c r="A22" s="28" t="s">
        <v>16</v>
      </c>
      <c r="B22" s="14" t="s">
        <v>40</v>
      </c>
      <c r="C22" s="13" t="s">
        <v>24</v>
      </c>
      <c r="D22" s="9"/>
    </row>
    <row r="23" spans="1:4" ht="28.5" customHeight="1">
      <c r="A23" s="28" t="s">
        <v>17</v>
      </c>
      <c r="B23" s="14" t="s">
        <v>40</v>
      </c>
      <c r="C23" s="13" t="s">
        <v>24</v>
      </c>
      <c r="D23" s="9"/>
    </row>
    <row r="24" spans="1:4" ht="30" customHeight="1">
      <c r="A24" s="28" t="s">
        <v>1</v>
      </c>
      <c r="B24" s="14" t="s">
        <v>40</v>
      </c>
      <c r="C24" s="13" t="s">
        <v>24</v>
      </c>
      <c r="D24" s="9" t="s">
        <v>40</v>
      </c>
    </row>
    <row r="25" spans="1:4" ht="54.75" customHeight="1">
      <c r="A25" s="28" t="s">
        <v>3</v>
      </c>
      <c r="B25" s="14" t="s">
        <v>40</v>
      </c>
      <c r="C25" s="13" t="s">
        <v>24</v>
      </c>
      <c r="D25" s="9"/>
    </row>
    <row r="26" spans="1:4" ht="28.5" customHeight="1">
      <c r="A26" s="28" t="s">
        <v>2</v>
      </c>
      <c r="B26" s="14" t="s">
        <v>40</v>
      </c>
      <c r="C26" s="13" t="s">
        <v>24</v>
      </c>
      <c r="D26" s="9"/>
    </row>
    <row r="27" spans="1:4" ht="29.25" customHeight="1">
      <c r="A27" s="28" t="s">
        <v>4</v>
      </c>
      <c r="B27" s="14" t="s">
        <v>40</v>
      </c>
      <c r="C27" s="13" t="s">
        <v>24</v>
      </c>
      <c r="D27" s="9"/>
    </row>
    <row r="28" spans="1:4" ht="52.5" customHeight="1">
      <c r="A28" s="28" t="s">
        <v>5</v>
      </c>
      <c r="B28" s="14" t="s">
        <v>40</v>
      </c>
      <c r="C28" s="13" t="s">
        <v>24</v>
      </c>
      <c r="D28" s="9"/>
    </row>
    <row r="29" spans="1:4" ht="27.75" customHeight="1">
      <c r="A29" s="28" t="s">
        <v>6</v>
      </c>
      <c r="B29" s="14" t="s">
        <v>40</v>
      </c>
      <c r="C29" s="13" t="s">
        <v>24</v>
      </c>
      <c r="D29" s="9"/>
    </row>
    <row r="30" spans="1:4" ht="54" customHeight="1">
      <c r="A30" s="28" t="s">
        <v>47</v>
      </c>
      <c r="B30" s="14" t="s">
        <v>41</v>
      </c>
      <c r="C30" s="13" t="s">
        <v>24</v>
      </c>
      <c r="D30" s="9"/>
    </row>
    <row r="31" spans="1:4" ht="54.75" customHeight="1">
      <c r="A31" s="28" t="s">
        <v>12</v>
      </c>
      <c r="B31" s="14" t="s">
        <v>40</v>
      </c>
      <c r="C31" s="13" t="s">
        <v>24</v>
      </c>
      <c r="D31" s="9"/>
    </row>
    <row r="32" spans="1:4" ht="41.25" customHeight="1">
      <c r="A32" s="28" t="s">
        <v>48</v>
      </c>
      <c r="B32" s="14" t="s">
        <v>40</v>
      </c>
      <c r="C32" s="13" t="s">
        <v>24</v>
      </c>
      <c r="D32" s="9" t="s">
        <v>40</v>
      </c>
    </row>
    <row r="33" spans="1:4" ht="51.75" thickBot="1">
      <c r="A33" s="35" t="s">
        <v>49</v>
      </c>
      <c r="B33" s="36" t="s">
        <v>40</v>
      </c>
      <c r="C33" s="29" t="s">
        <v>24</v>
      </c>
      <c r="D33" s="30"/>
    </row>
    <row r="34" spans="1:4" ht="51.75" thickBot="1">
      <c r="A34" s="35" t="s">
        <v>57</v>
      </c>
      <c r="B34" s="36" t="s">
        <v>40</v>
      </c>
      <c r="C34" s="29" t="s">
        <v>24</v>
      </c>
      <c r="D34" s="30"/>
    </row>
    <row r="35" spans="1:4" ht="54" customHeight="1" thickBot="1">
      <c r="A35" s="35" t="s">
        <v>50</v>
      </c>
      <c r="B35" s="36" t="s">
        <v>40</v>
      </c>
      <c r="C35" s="29" t="s">
        <v>24</v>
      </c>
      <c r="D35" s="30"/>
    </row>
    <row r="36" spans="1:4" ht="79.5" customHeight="1" thickBot="1">
      <c r="A36" s="35" t="s">
        <v>60</v>
      </c>
      <c r="B36" s="36" t="s">
        <v>40</v>
      </c>
      <c r="C36" s="29" t="s">
        <v>24</v>
      </c>
      <c r="D36" s="30"/>
    </row>
    <row r="38" spans="1:4" ht="15.75">
      <c r="A38" s="56"/>
      <c r="D38" s="57"/>
    </row>
  </sheetData>
  <mergeCells count="1">
    <mergeCell ref="A3:D3"/>
  </mergeCells>
  <printOptions/>
  <pageMargins left="0.75" right="0.75" top="1" bottom="1" header="0.5" footer="0.5"/>
  <pageSetup blackAndWhite="1" cellComments="atEnd" orientation="portrait"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G39"/>
  <sheetViews>
    <sheetView workbookViewId="0" topLeftCell="A1">
      <selection activeCell="C3" sqref="C3"/>
    </sheetView>
  </sheetViews>
  <sheetFormatPr defaultColWidth="9.140625" defaultRowHeight="12.75"/>
  <cols>
    <col min="1" max="1" width="47.57421875" style="0" customWidth="1"/>
    <col min="2" max="2" width="10.421875" style="0" bestFit="1" customWidth="1"/>
    <col min="3" max="3" width="15.00390625" style="0" bestFit="1" customWidth="1"/>
    <col min="4" max="5" width="9.7109375" style="0" bestFit="1" customWidth="1"/>
  </cols>
  <sheetData>
    <row r="1" spans="1:3" ht="46.5" customHeight="1">
      <c r="A1" s="61" t="s">
        <v>23</v>
      </c>
      <c r="B1" s="61"/>
      <c r="C1" s="61"/>
    </row>
    <row r="2" spans="1:3" ht="46.5" customHeight="1">
      <c r="A2" s="50" t="s">
        <v>35</v>
      </c>
      <c r="B2" s="44">
        <f>[1]!NetWorthtoAssets_Y0</f>
        <v>0.1313</v>
      </c>
      <c r="C2" s="50"/>
    </row>
    <row r="3" spans="1:3" ht="63.75">
      <c r="A3" s="11" t="s">
        <v>7</v>
      </c>
      <c r="B3" s="44">
        <f>[1]!NetWorthDevaluation</f>
        <v>0.1313</v>
      </c>
      <c r="C3" s="40" t="str">
        <f>CONCATENATE("Book Net Worth = ",B2*100,"%.")</f>
        <v>Book Net Worth = 13.13%.</v>
      </c>
    </row>
    <row r="4" spans="1:3" ht="94.5">
      <c r="A4" s="10" t="s">
        <v>13</v>
      </c>
      <c r="B4" s="41" t="str">
        <f>IF(B3&lt;0.04,"Yes","No")</f>
        <v>No</v>
      </c>
      <c r="C4" s="40" t="str">
        <f>CONCATENATE("Net Worth Ratio After 17/4 and Investment Devaluation = ",B3*100,"%.")</f>
        <v>Net Worth Ratio After 17/4 and Investment Devaluation = 13.13%.</v>
      </c>
    </row>
    <row r="5" spans="1:3" ht="38.25">
      <c r="A5" s="10" t="s">
        <v>8</v>
      </c>
      <c r="B5" s="41" t="str">
        <f>IF([1]!NetWorthDecline&gt;0.5,"Yes","No")</f>
        <v>No</v>
      </c>
      <c r="C5" s="42">
        <f>[1]!NetWorthDecline</f>
        <v>0.00029466930454677507</v>
      </c>
    </row>
    <row r="6" spans="1:3" ht="12.75">
      <c r="A6" s="15"/>
      <c r="B6" s="16"/>
      <c r="C6" s="17"/>
    </row>
    <row r="7" spans="1:3" ht="15.75">
      <c r="A7" s="18"/>
      <c r="B7" s="19" t="str">
        <f>IF(AND(UPPER(B4)="NO",UPPER(B5)="NO"),"PART B is complete.  Go to Part C.",IF(OR(UPPER(B4)="YES",UPPER(B5)="YES"),"Complete Pricing Table Input in exam workbook.",""))</f>
        <v>PART B is complete.  Go to Part C.</v>
      </c>
      <c r="C7" s="20"/>
    </row>
    <row r="8" spans="1:3" ht="12.75">
      <c r="A8" s="21"/>
      <c r="B8" s="22"/>
      <c r="C8" s="23"/>
    </row>
    <row r="9" spans="1:3" ht="15.75">
      <c r="A9" s="24"/>
      <c r="B9" s="7" t="s">
        <v>19</v>
      </c>
      <c r="C9" s="6" t="s">
        <v>18</v>
      </c>
    </row>
    <row r="10" spans="1:3" ht="94.5">
      <c r="A10" s="8" t="s">
        <v>9</v>
      </c>
      <c r="B10" s="45">
        <f>ROUND([1]!NetWorthPTDevaluation,4)</f>
        <v>0.1314</v>
      </c>
      <c r="C10" s="40" t="str">
        <f>CONCATENATE("Net Worth Ratio After 17/4 and Investment Devaluation = ",B3*100,"%.")</f>
        <v>Net Worth Ratio After 17/4 and Investment Devaluation = 13.13%.</v>
      </c>
    </row>
    <row r="11" spans="1:3" ht="110.25">
      <c r="A11" s="8" t="s">
        <v>10</v>
      </c>
      <c r="B11" s="41" t="str">
        <f>IF(B10&lt;0.04,"Yes","No")</f>
        <v>No</v>
      </c>
      <c r="C11" s="43" t="str">
        <f>CONCATENATE("Net Worth Ratio with Pricing Table R/E &amp; Investment Devaluation = ",B10*100,"%.")</f>
        <v>Net Worth Ratio with Pricing Table R/E &amp; Investment Devaluation = 13.14%.</v>
      </c>
    </row>
    <row r="12" spans="1:3" ht="38.25">
      <c r="A12" s="10" t="s">
        <v>11</v>
      </c>
      <c r="B12" s="41" t="str">
        <f>IF([1]!NetWorthPTDecline&gt;0.5,"Yes","No")</f>
        <v>No</v>
      </c>
      <c r="C12" s="42">
        <f>[1]!NetWorthPTDecline</f>
        <v>-0.00029466930454677507</v>
      </c>
    </row>
    <row r="13" spans="1:3" ht="16.5" thickBot="1">
      <c r="A13" s="25"/>
      <c r="B13" s="26" t="str">
        <f>IF(AND(UPPER(B11)="NO",UPPER(B12)="NO"),"PART B is complete.  Go to Part C.","PART B is complete.  Skip Part C and complete Part D.")</f>
        <v>PART B is complete.  Go to Part C.</v>
      </c>
      <c r="C13" s="27"/>
    </row>
    <row r="14" spans="1:3" ht="40.5" customHeight="1">
      <c r="A14" s="50" t="s">
        <v>36</v>
      </c>
      <c r="B14" s="51"/>
      <c r="C14" s="2"/>
    </row>
    <row r="15" spans="2:5" ht="15.75">
      <c r="B15" s="52">
        <f>[1]!Year3</f>
        <v>36525</v>
      </c>
      <c r="C15" s="52">
        <f>[1]!Year2</f>
        <v>36891</v>
      </c>
      <c r="D15" s="52">
        <f>[1]!Year1</f>
        <v>37256</v>
      </c>
      <c r="E15" s="52">
        <f>[1]!Year0</f>
        <v>37621</v>
      </c>
    </row>
    <row r="16" spans="1:5" ht="15.75">
      <c r="A16" s="47" t="s">
        <v>25</v>
      </c>
      <c r="B16" s="44">
        <f>[1]!LoansToAssets_Y3</f>
        <v>0.4887352321362355</v>
      </c>
      <c r="C16" s="44">
        <f>[1]!LoansToAssets_Y2</f>
        <v>0.5373586988239175</v>
      </c>
      <c r="D16" s="44">
        <f>[1]!LoansToAssets_Y1</f>
        <v>0.44085270970674334</v>
      </c>
      <c r="E16" s="44">
        <f>[1]!LoansToAssets_Y0</f>
        <v>0.431478483400075</v>
      </c>
    </row>
    <row r="17" spans="1:5" ht="25.5">
      <c r="A17" s="47" t="s">
        <v>26</v>
      </c>
      <c r="B17" s="53">
        <f>[1]!BorrowingsToShares_Y3</f>
        <v>0</v>
      </c>
      <c r="C17" s="53">
        <f>[1]!BorrowingsToShares_Y2</f>
        <v>0</v>
      </c>
      <c r="D17" s="53">
        <f>[1]!BorrowingsToShares_Y1</f>
        <v>0</v>
      </c>
      <c r="E17" s="53">
        <f>[1]!BorrowingsToShares_Y0</f>
        <v>0</v>
      </c>
    </row>
    <row r="18" spans="1:5" ht="15.75">
      <c r="A18" s="48" t="s">
        <v>27</v>
      </c>
      <c r="B18" s="53">
        <f>[1]!CashSTIToAssets_Y3</f>
        <v>0.5045858543912837</v>
      </c>
      <c r="C18" s="53">
        <f>[1]!CashSTIToAssets_Y2</f>
        <v>0.45014590020426026</v>
      </c>
      <c r="D18" s="53">
        <f>[1]!CashSTIToAssets_Y1</f>
        <v>0.5538839996479129</v>
      </c>
      <c r="E18" s="53">
        <f>[1]!CashSTIToAssets_Y0</f>
        <v>0.5538746657692779</v>
      </c>
    </row>
    <row r="19" spans="1:5" ht="15.75">
      <c r="A19" s="48" t="s">
        <v>39</v>
      </c>
      <c r="B19" s="53">
        <f>[1]!RSandDrftstoSharesandBorr_Y3</f>
        <v>1</v>
      </c>
      <c r="C19" s="53">
        <f>[1]!RSandDrftstoSharesandBorr_Y2</f>
        <v>1</v>
      </c>
      <c r="D19" s="53">
        <f>[1]!RSandDrftstoSharesandBorr_Y1</f>
        <v>1</v>
      </c>
      <c r="E19" s="53">
        <f>[1]!RSandDrftstoSharesandBorr_Y0</f>
        <v>1</v>
      </c>
    </row>
    <row r="20" spans="1:5" ht="15.75">
      <c r="A20" s="47" t="s">
        <v>28</v>
      </c>
      <c r="B20" s="54">
        <f>[1]!LoansToShares_Y3</f>
        <v>0.5705850824102785</v>
      </c>
      <c r="C20" s="54">
        <f>[1]!LoansToShares_Y2</f>
        <v>0.6388500287711513</v>
      </c>
      <c r="D20" s="54">
        <f>[1]!LoansToShares_Y1</f>
        <v>0.5088969092257377</v>
      </c>
      <c r="E20" s="54">
        <f>[1]!LoansToShares_Y0</f>
        <v>0.4967228628120274</v>
      </c>
    </row>
    <row r="21" spans="1:5" ht="15.75">
      <c r="A21" s="47" t="s">
        <v>29</v>
      </c>
      <c r="B21" s="54">
        <f>[1]!ContLiabilitiesToCashandInvestments_Y3</f>
        <v>0</v>
      </c>
      <c r="C21" s="54">
        <f>[1]!ContLiabilitiesToCashandInvestments_Y2</f>
        <v>0</v>
      </c>
      <c r="D21" s="54">
        <f>[1]!ContLiabilitiesToCashandInvestments_Y1</f>
        <v>0</v>
      </c>
      <c r="E21" s="54">
        <f>[1]!ContLiabilitiesToCashandInvestments_Y0</f>
        <v>0</v>
      </c>
    </row>
    <row r="22" spans="1:5" ht="15.75">
      <c r="A22" s="47" t="s">
        <v>30</v>
      </c>
      <c r="B22" s="54">
        <f>[1]!NetLiquidAssetsToTotalLiabandShares_Y3</f>
        <v>0.5890902525125432</v>
      </c>
      <c r="C22" s="54">
        <f>[1]!NetLiquidAssetsToTotalLiabandShares_Y2</f>
        <v>0.5351652851737695</v>
      </c>
      <c r="D22" s="54">
        <f>[1]!NetLiquidAssetsToTotalLiabandShares_Y1</f>
        <v>0.6393742156601765</v>
      </c>
      <c r="E22" s="54">
        <f>[1]!NetLiquidAssetsToTotalLiabandShares_Y0</f>
        <v>0.6376267188388905</v>
      </c>
    </row>
    <row r="23" spans="1:5" ht="25.5">
      <c r="A23" s="47" t="s">
        <v>31</v>
      </c>
      <c r="B23" s="54">
        <f>[1]!VolLiabToCashSTI_Y3</f>
        <v>0</v>
      </c>
      <c r="C23" s="54">
        <f>[1]!VolLiabToCashSTI_Y2</f>
        <v>0</v>
      </c>
      <c r="D23" s="54">
        <f>[1]!VolLiabToCashSTI_Y1</f>
        <v>0</v>
      </c>
      <c r="E23" s="54">
        <f>[1]!VolLiabToCashSTI_Y0</f>
        <v>0</v>
      </c>
    </row>
    <row r="24" spans="1:5" ht="15.75">
      <c r="A24" s="47" t="s">
        <v>32</v>
      </c>
      <c r="B24" s="54">
        <f>[1]!GrowthInVolLiabToAssets_Y3</f>
        <v>0</v>
      </c>
      <c r="C24" s="54">
        <f>[1]!GrowthInVolLiabToAssets_Y2</f>
        <v>0</v>
      </c>
      <c r="D24" s="54">
        <f>[1]!GrowthInVolLiabToAssets_Y1</f>
        <v>0</v>
      </c>
      <c r="E24" s="54">
        <f>[1]!GrowthInVolLiabToAssets_Y0</f>
        <v>0</v>
      </c>
    </row>
    <row r="25" spans="1:5" ht="15.75">
      <c r="A25" s="47" t="s">
        <v>33</v>
      </c>
      <c r="B25" s="54" t="str">
        <f>[1]!InvestLossRatio_Y3</f>
        <v>N/A</v>
      </c>
      <c r="C25" s="54" t="str">
        <f>[1]!InvestLossRatio_Y2</f>
        <v>N/A</v>
      </c>
      <c r="D25" s="54" t="str">
        <f>[1]!InvestLossRatio_Y1</f>
        <v>N/A</v>
      </c>
      <c r="E25" s="54">
        <f>[1]!InvestLossRatio_Y0</f>
        <v>0</v>
      </c>
    </row>
    <row r="26" spans="1:5" ht="15.75">
      <c r="A26" s="48" t="s">
        <v>34</v>
      </c>
      <c r="B26" s="55">
        <f>[1]!EstimatedLoanMaturity_Y3</f>
        <v>14.571145927869196</v>
      </c>
      <c r="C26" s="55">
        <f>[1]!EstimatedLoanMaturity_Y2</f>
        <v>14.457674642010145</v>
      </c>
      <c r="D26" s="55">
        <f>[1]!EstimatedLoanMaturity_Y1</f>
        <v>15.694116193975699</v>
      </c>
      <c r="E26" s="55">
        <f>[1]!EstimatedLoanMaturity_Y0</f>
        <v>18.498431366196346</v>
      </c>
    </row>
    <row r="27" spans="2:5" ht="12.75">
      <c r="B27" s="49"/>
      <c r="C27" s="49"/>
      <c r="D27" s="49"/>
      <c r="E27" s="49"/>
    </row>
    <row r="28" spans="1:6" ht="15">
      <c r="A28" s="46"/>
      <c r="F28" s="49"/>
    </row>
    <row r="29" ht="12.75">
      <c r="F29" s="49"/>
    </row>
    <row r="30" ht="12.75">
      <c r="F30" s="49"/>
    </row>
    <row r="31" ht="12.75">
      <c r="F31" s="49"/>
    </row>
    <row r="32" ht="12.75">
      <c r="F32" s="49"/>
    </row>
    <row r="33" ht="12.75">
      <c r="F33" s="49"/>
    </row>
    <row r="34" ht="12.75">
      <c r="F34" s="49"/>
    </row>
    <row r="35" ht="12.75">
      <c r="F35" s="49"/>
    </row>
    <row r="36" ht="12.75">
      <c r="F36" s="49"/>
    </row>
    <row r="37" ht="12.75">
      <c r="F37" s="49"/>
    </row>
    <row r="38" ht="12.75">
      <c r="F38" s="49"/>
    </row>
    <row r="39" spans="6:7" ht="12.75">
      <c r="F39" s="49"/>
      <c r="G39" s="49"/>
    </row>
  </sheetData>
  <mergeCells count="1">
    <mergeCell ref="A1:C1"/>
  </mergeCells>
  <printOptions/>
  <pageMargins left="0.75" right="0.75" top="1" bottom="1" header="0.5" footer="0.5"/>
  <pageSetup orientation="portrait" r:id="rId3"/>
  <headerFooter alignWithMargins="0">
    <oddHeader>&amp;LCharter &amp;REff. Date 12/30/1899</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NCUA</dc:creator>
  <cp:keywords/>
  <dc:description/>
  <cp:lastModifiedBy>OCIO</cp:lastModifiedBy>
  <cp:lastPrinted>2003-10-10T19:25:04Z</cp:lastPrinted>
  <dcterms:created xsi:type="dcterms:W3CDTF">2001-01-29T20:35:49Z</dcterms:created>
  <dcterms:modified xsi:type="dcterms:W3CDTF">2003-10-16T13:05:01Z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1016983519</vt:i4>
  </property>
  <property fmtid="{D5CDD505-2E9C-101B-9397-08002B2CF9AE}" pid="3" name="_EmailSubject">
    <vt:lpwstr>NCUA Letter to Credit Unions No.:  03-CU-16, Subject:  Bank Secrecy Act Compliance</vt:lpwstr>
  </property>
  <property fmtid="{D5CDD505-2E9C-101B-9397-08002B2CF9AE}" pid="4" name="_AuthorEmailDisplayName">
    <vt:lpwstr>CREWS, TRACY D</vt:lpwstr>
  </property>
  <property fmtid="{D5CDD505-2E9C-101B-9397-08002B2CF9AE}" pid="5" name="_AuthorEmail">
    <vt:lpwstr>TCREWS@NCUA.GOV</vt:lpwstr>
  </property>
  <property fmtid="{D5CDD505-2E9C-101B-9397-08002B2CF9AE}" pid="6" name="_PreviousAdHocReviewCycleID">
    <vt:i4>-441738638</vt:i4>
  </property>
</Properties>
</file>