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355" windowHeight="8700" tabRatio="648" activeTab="0"/>
  </bookViews>
  <sheets>
    <sheet name="Intro" sheetId="1" r:id="rId1"/>
    <sheet name="Scenario" sheetId="2" r:id="rId2"/>
    <sheet name="Rules" sheetId="3" r:id="rId3"/>
    <sheet name="Playsheet" sheetId="4" r:id="rId4"/>
    <sheet name="Results" sheetId="5" r:id="rId5"/>
    <sheet name="Lessons" sheetId="6" r:id="rId6"/>
    <sheet name="Sample" sheetId="7" r:id="rId7"/>
    <sheet name="Sample Results" sheetId="8" r:id="rId8"/>
    <sheet name="100 Cases" sheetId="9" r:id="rId9"/>
  </sheets>
  <definedNames>
    <definedName name="Cost" localSheetId="8">'100 Cases'!$G$3</definedName>
    <definedName name="Cost" localSheetId="3">'Playsheet'!#REF!</definedName>
    <definedName name="Cost" localSheetId="6">'Sample'!#REF!</definedName>
    <definedName name="Cost">#REF!</definedName>
    <definedName name="DE_Threshold">'100 Cases'!$K$7</definedName>
    <definedName name="Loss" localSheetId="8">'100 Cases'!$G$5</definedName>
    <definedName name="Loss" localSheetId="3">'Playsheet'!#REF!</definedName>
    <definedName name="Loss" localSheetId="6">'Sample'!#REF!</definedName>
    <definedName name="Loss">#REF!</definedName>
  </definedNames>
  <calcPr fullCalcOnLoad="1"/>
</workbook>
</file>

<file path=xl/sharedStrings.xml><?xml version="1.0" encoding="utf-8"?>
<sst xmlns="http://schemas.openxmlformats.org/spreadsheetml/2006/main" count="268" uniqueCount="85">
  <si>
    <t>Obs</t>
  </si>
  <si>
    <t>Act</t>
  </si>
  <si>
    <t>Cost</t>
  </si>
  <si>
    <t>Deterministic</t>
  </si>
  <si>
    <t>Stochastic</t>
  </si>
  <si>
    <t>(Y/N)</t>
  </si>
  <si>
    <t>(%)</t>
  </si>
  <si>
    <t>practice</t>
  </si>
  <si>
    <t>Step</t>
  </si>
  <si>
    <t>WW</t>
  </si>
  <si>
    <t>Automated</t>
  </si>
  <si>
    <t>Chief's Call</t>
  </si>
  <si>
    <t>K</t>
  </si>
  <si>
    <t>Cost of Protective Action:</t>
  </si>
  <si>
    <t>Loss if not protected:</t>
  </si>
  <si>
    <t>Optimistic</t>
  </si>
  <si>
    <t>(Never Act)</t>
  </si>
  <si>
    <t>(Allways Act)</t>
  </si>
  <si>
    <t>Extreme Costs</t>
  </si>
  <si>
    <t>Pessimistic</t>
  </si>
  <si>
    <t>Charmed</t>
  </si>
  <si>
    <t>(perfect Act)</t>
  </si>
  <si>
    <t>Sim #</t>
  </si>
  <si>
    <t>y</t>
  </si>
  <si>
    <t>n</t>
  </si>
  <si>
    <t xml:space="preserve">(May replace card #2 or #3 with Joker designated as a spade or non-spade) </t>
  </si>
  <si>
    <t>Forecasters confer on reinterpretation of model output based on experience (card #1)</t>
  </si>
  <si>
    <t>$K:</t>
  </si>
  <si>
    <t>Percent</t>
  </si>
  <si>
    <t>Improvement</t>
  </si>
  <si>
    <t xml:space="preserve"> (Over Auto Deterministic)</t>
  </si>
  <si>
    <t>obs</t>
  </si>
  <si>
    <t>det</t>
  </si>
  <si>
    <t>sto</t>
  </si>
  <si>
    <t>Computer Program Results for 100 Sims</t>
  </si>
  <si>
    <t>Fcstr follows experience, and adjusts model)</t>
  </si>
  <si>
    <t>WW Threshold %</t>
  </si>
  <si>
    <r>
      <t>Card #1 = c</t>
    </r>
    <r>
      <rPr>
        <b/>
        <i/>
        <sz val="12"/>
        <rFont val="Arial"/>
        <family val="2"/>
      </rPr>
      <t>urrent obs, forecaster experience, local rules of thumb, etc.</t>
    </r>
  </si>
  <si>
    <t xml:space="preserve">The deterministic forecaster never gets to see the full set of cards, even after the fact.  </t>
  </si>
  <si>
    <t>for Apron</t>
  </si>
  <si>
    <t>for Base Roads</t>
  </si>
  <si>
    <t>for Runways</t>
  </si>
  <si>
    <t>Event #</t>
  </si>
  <si>
    <t>Act?</t>
  </si>
  <si>
    <t>(to protect)</t>
  </si>
  <si>
    <t>(unprotected)</t>
  </si>
  <si>
    <t>Cost ($K)</t>
  </si>
  <si>
    <t>Loss ($K)</t>
  </si>
  <si>
    <t>C / L</t>
  </si>
  <si>
    <t>Ratio</t>
  </si>
  <si>
    <t>Perfect</t>
  </si>
  <si>
    <t>Total Expense:</t>
  </si>
  <si>
    <t>Extreme Decision Makers</t>
  </si>
  <si>
    <t>(no mistakes)</t>
  </si>
  <si>
    <t>Action</t>
  </si>
  <si>
    <t>Snow</t>
  </si>
  <si>
    <t>No Snow</t>
  </si>
  <si>
    <t>Prep.</t>
  </si>
  <si>
    <t>No Prep.</t>
  </si>
  <si>
    <t>Hit             ($1.1K)</t>
  </si>
  <si>
    <t>Loss      ($10.0K)</t>
  </si>
  <si>
    <t>Correct Rejection ($0K)</t>
  </si>
  <si>
    <t>False Alarm ($1.1K)</t>
  </si>
  <si>
    <t>*</t>
  </si>
  <si>
    <r>
      <t xml:space="preserve">Card #2 = </t>
    </r>
    <r>
      <rPr>
        <b/>
        <i/>
        <sz val="12"/>
        <rFont val="Arial"/>
        <family val="2"/>
      </rPr>
      <t>NAM output</t>
    </r>
  </si>
  <si>
    <r>
      <t xml:space="preserve">Card #3 = </t>
    </r>
    <r>
      <rPr>
        <b/>
        <i/>
        <sz val="12"/>
        <rFont val="Arial"/>
        <family val="2"/>
      </rPr>
      <t>GFS output</t>
    </r>
  </si>
  <si>
    <t>Hybrid</t>
  </si>
  <si>
    <t>Deterministic Forecaster may issues WW</t>
  </si>
  <si>
    <t>Hybrid Forecaster may issue WW</t>
  </si>
  <si>
    <r>
      <t xml:space="preserve">Chief of </t>
    </r>
    <r>
      <rPr>
        <b/>
        <i/>
        <sz val="12"/>
        <rFont val="Arial"/>
        <family val="2"/>
      </rPr>
      <t>runways</t>
    </r>
    <r>
      <rPr>
        <b/>
        <sz val="12"/>
        <rFont val="Arial"/>
        <family val="2"/>
      </rPr>
      <t xml:space="preserve"> makes decision</t>
    </r>
  </si>
  <si>
    <r>
      <t xml:space="preserve">Chief of </t>
    </r>
    <r>
      <rPr>
        <b/>
        <i/>
        <sz val="12"/>
        <rFont val="Arial"/>
        <family val="2"/>
      </rPr>
      <t>apron</t>
    </r>
    <r>
      <rPr>
        <b/>
        <sz val="12"/>
        <rFont val="Arial"/>
        <family val="2"/>
      </rPr>
      <t xml:space="preserve"> makes decision</t>
    </r>
  </si>
  <si>
    <r>
      <t xml:space="preserve">Chief of </t>
    </r>
    <r>
      <rPr>
        <b/>
        <i/>
        <sz val="12"/>
        <rFont val="Arial"/>
        <family val="2"/>
      </rPr>
      <t>base roads</t>
    </r>
    <r>
      <rPr>
        <b/>
        <sz val="12"/>
        <rFont val="Arial"/>
        <family val="2"/>
      </rPr>
      <t xml:space="preserve"> makes decision</t>
    </r>
  </si>
  <si>
    <t>Improvement relative</t>
  </si>
  <si>
    <t>Chiefs do not see the cards.</t>
  </si>
  <si>
    <t xml:space="preserve"> to Automated Deterministic</t>
  </si>
  <si>
    <r>
      <t>Shuffle the 10 cards then pull 1 card is to represent what occurs (</t>
    </r>
    <r>
      <rPr>
        <b/>
        <i/>
        <sz val="12"/>
        <rFont val="Arial"/>
        <family val="2"/>
      </rPr>
      <t>snow or no snow</t>
    </r>
    <r>
      <rPr>
        <b/>
        <sz val="12"/>
        <rFont val="Arial"/>
        <family val="2"/>
      </rPr>
      <t>)</t>
    </r>
  </si>
  <si>
    <t>Pull 3 random cards and show to the forecasters, representing:</t>
  </si>
  <si>
    <t>Pull additional 7 cards (ensemble output) and show all 10 cards to hybrid forecaster</t>
  </si>
  <si>
    <r>
      <t>Generate probabilistic WW based on 10 cards (</t>
    </r>
    <r>
      <rPr>
        <b/>
        <i/>
        <sz val="12"/>
        <rFont val="Arial"/>
        <family val="2"/>
      </rPr>
      <t>Note: includes forecaster input from step 2</t>
    </r>
    <r>
      <rPr>
        <b/>
        <sz val="12"/>
        <rFont val="Arial"/>
        <family val="2"/>
      </rPr>
      <t>)</t>
    </r>
  </si>
  <si>
    <t>Shuffle the 10 cards back into to the deck</t>
  </si>
  <si>
    <t>Results are recorded on the playsheet during the simulation, and reviewed at the end.</t>
  </si>
  <si>
    <t>Occurrence</t>
  </si>
  <si>
    <t>Forecast Sim Rules</t>
  </si>
  <si>
    <t>4*</t>
  </si>
  <si>
    <t>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</si>
</sst>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_);_(&quot;$&quot;* \(#,##0.000\);_(&quot;$&quot;* &quot;-&quot;??_);_(@_)"/>
    <numFmt numFmtId="166" formatCode="_(&quot;$&quot;* #,##0.0_);_(&quot;$&quot;* \(#,##0.0\);_(&quot;$&quot;* &quot;-&quot;??_);_(@_)"/>
    <numFmt numFmtId="167" formatCode="_(&quot;$&quot;* #,##0.0_);_(&quot;$&quot;* \(#,##0.0\);_(&quot;$&quot;* &quot;-&quot;?_);_(@_)"/>
    <numFmt numFmtId="168" formatCode="_(* #,##0.0_);_(* \(#,##0.0\);_(* &quot;-&quot;?_);_(@_)"/>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33">
    <font>
      <sz val="10"/>
      <name val="Arial"/>
      <family val="0"/>
    </font>
    <font>
      <sz val="8"/>
      <name val="Arial"/>
      <family val="0"/>
    </font>
    <font>
      <b/>
      <sz val="12"/>
      <name val="Arial"/>
      <family val="2"/>
    </font>
    <font>
      <sz val="12"/>
      <name val="Arial"/>
      <family val="0"/>
    </font>
    <font>
      <b/>
      <sz val="14"/>
      <name val="Arial"/>
      <family val="2"/>
    </font>
    <font>
      <b/>
      <i/>
      <sz val="12"/>
      <color indexed="12"/>
      <name val="Arial"/>
      <family val="2"/>
    </font>
    <font>
      <b/>
      <sz val="18"/>
      <name val="Arial"/>
      <family val="2"/>
    </font>
    <font>
      <sz val="14"/>
      <name val="Times New Roman"/>
      <family val="1"/>
    </font>
    <font>
      <i/>
      <sz val="14"/>
      <name val="Times New Roman"/>
      <family val="1"/>
    </font>
    <font>
      <u val="single"/>
      <sz val="10"/>
      <color indexed="12"/>
      <name val="Arial"/>
      <family val="0"/>
    </font>
    <font>
      <u val="single"/>
      <sz val="10"/>
      <color indexed="36"/>
      <name val="Arial"/>
      <family val="0"/>
    </font>
    <font>
      <i/>
      <sz val="14"/>
      <name val="Arial"/>
      <family val="2"/>
    </font>
    <font>
      <sz val="20"/>
      <name val="Times New Roman"/>
      <family val="1"/>
    </font>
    <font>
      <b/>
      <u val="single"/>
      <sz val="20"/>
      <name val="Times New Roman"/>
      <family val="1"/>
    </font>
    <font>
      <b/>
      <sz val="16"/>
      <name val="Arial"/>
      <family val="2"/>
    </font>
    <font>
      <b/>
      <sz val="14"/>
      <color indexed="12"/>
      <name val="Arial"/>
      <family val="2"/>
    </font>
    <font>
      <b/>
      <i/>
      <sz val="12"/>
      <name val="Arial"/>
      <family val="2"/>
    </font>
    <font>
      <i/>
      <sz val="10"/>
      <name val="Arial"/>
      <family val="2"/>
    </font>
    <font>
      <sz val="10"/>
      <name val="Courier New"/>
      <family val="3"/>
    </font>
    <font>
      <b/>
      <i/>
      <sz val="12"/>
      <color indexed="18"/>
      <name val="Arial"/>
      <family val="0"/>
    </font>
    <font>
      <i/>
      <sz val="10"/>
      <color indexed="18"/>
      <name val="Arial"/>
      <family val="2"/>
    </font>
    <font>
      <b/>
      <i/>
      <sz val="11"/>
      <color indexed="62"/>
      <name val="Arial"/>
      <family val="2"/>
    </font>
    <font>
      <b/>
      <sz val="10"/>
      <name val="Arial"/>
      <family val="0"/>
    </font>
    <font>
      <b/>
      <i/>
      <sz val="11"/>
      <color indexed="18"/>
      <name val="Arial"/>
      <family val="0"/>
    </font>
    <font>
      <i/>
      <sz val="12"/>
      <name val="Arial"/>
      <family val="2"/>
    </font>
    <font>
      <sz val="5"/>
      <name val="Times New Roman"/>
      <family val="1"/>
    </font>
    <font>
      <b/>
      <sz val="14"/>
      <name val="Times New Roman"/>
      <family val="1"/>
    </font>
    <font>
      <b/>
      <sz val="8"/>
      <name val="Times New Roman"/>
      <family val="1"/>
    </font>
    <font>
      <b/>
      <i/>
      <sz val="10"/>
      <name val="Arial"/>
      <family val="2"/>
    </font>
    <font>
      <sz val="12"/>
      <color indexed="12"/>
      <name val="Arial"/>
      <family val="2"/>
    </font>
    <font>
      <i/>
      <sz val="12"/>
      <color indexed="12"/>
      <name val="Arial"/>
      <family val="2"/>
    </font>
    <font>
      <sz val="16"/>
      <name val="Times New Roman"/>
      <family val="1"/>
    </font>
    <font>
      <b/>
      <u val="single"/>
      <sz val="16"/>
      <name val="Times New Roman"/>
      <family val="1"/>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58">
    <border>
      <left/>
      <right/>
      <top/>
      <bottom/>
      <diagonal/>
    </border>
    <border>
      <left>
        <color indexed="63"/>
      </left>
      <right style="thick"/>
      <top>
        <color indexed="63"/>
      </top>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thick"/>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ck"/>
      <right style="thin"/>
      <top>
        <color indexed="63"/>
      </top>
      <bottom>
        <color indexed="63"/>
      </bottom>
    </border>
    <border>
      <left style="thick"/>
      <right style="thin"/>
      <top>
        <color indexed="63"/>
      </top>
      <bottom style="medium"/>
    </border>
    <border>
      <left style="thick"/>
      <right>
        <color indexed="63"/>
      </right>
      <top>
        <color indexed="63"/>
      </top>
      <bottom>
        <color indexed="63"/>
      </bottom>
    </border>
    <border>
      <left style="thick"/>
      <right>
        <color indexed="63"/>
      </right>
      <top>
        <color indexed="63"/>
      </top>
      <bottom style="mediu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medium"/>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left style="thick"/>
      <right>
        <color indexed="63"/>
      </right>
      <top style="medium"/>
      <bottom style="mediumDashed"/>
    </border>
    <border>
      <left style="thin"/>
      <right style="thin"/>
      <top style="medium"/>
      <bottom style="mediumDashed"/>
    </border>
    <border>
      <left>
        <color indexed="63"/>
      </left>
      <right style="thick"/>
      <top style="medium"/>
      <bottom style="mediumDashed"/>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ck"/>
    </border>
    <border>
      <left style="thin"/>
      <right style="thin"/>
      <top>
        <color indexed="63"/>
      </top>
      <bottom style="thick"/>
    </border>
    <border>
      <left>
        <color indexed="63"/>
      </left>
      <right style="thick"/>
      <top style="thin"/>
      <bottom style="thin"/>
    </border>
    <border>
      <left>
        <color indexed="63"/>
      </left>
      <right style="thick"/>
      <top>
        <color indexed="63"/>
      </top>
      <bottom style="thin"/>
    </border>
    <border>
      <left style="thin"/>
      <right style="thick"/>
      <top>
        <color indexed="63"/>
      </top>
      <bottom>
        <color indexed="63"/>
      </bottom>
    </border>
    <border>
      <left>
        <color indexed="63"/>
      </left>
      <right>
        <color indexed="63"/>
      </right>
      <top style="medium"/>
      <bottom style="mediumDashed"/>
    </border>
    <border>
      <left style="thin"/>
      <right style="thick"/>
      <top>
        <color indexed="63"/>
      </top>
      <bottom style="medium"/>
    </border>
    <border>
      <left style="thin"/>
      <right style="thick"/>
      <top style="medium"/>
      <bottom style="mediumDashed"/>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thin"/>
      <bottom style="thin"/>
    </border>
    <border>
      <left style="medium"/>
      <right style="thin"/>
      <top style="thin"/>
      <bottom style="medium"/>
    </border>
    <border>
      <left style="medium"/>
      <right>
        <color indexed="63"/>
      </right>
      <top style="medium"/>
      <bottom style="mediumDashed"/>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Dashed"/>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color indexed="63"/>
      </left>
      <right style="medium"/>
      <top>
        <color indexed="63"/>
      </top>
      <bottom style="thin"/>
    </border>
    <border>
      <left style="thin"/>
      <right style="thick"/>
      <top style="medium"/>
      <bottom>
        <color indexed="63"/>
      </bottom>
    </border>
    <border>
      <left style="thick"/>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thick"/>
      <top style="medium"/>
      <bottom>
        <color indexed="63"/>
      </bottom>
    </border>
    <border>
      <left style="medium"/>
      <right style="thin"/>
      <top style="medium"/>
      <bottom>
        <color indexed="63"/>
      </bottom>
    </border>
    <border>
      <left>
        <color indexed="63"/>
      </left>
      <right>
        <color indexed="63"/>
      </right>
      <top style="thin"/>
      <bottom>
        <color indexed="63"/>
      </bottom>
    </border>
    <border>
      <left style="medium"/>
      <right>
        <color indexed="63"/>
      </right>
      <top style="thin"/>
      <bottom style="thin"/>
    </border>
    <border>
      <left style="thick"/>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1" xfId="0" applyBorder="1"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66" fontId="3" fillId="2" borderId="6" xfId="17" applyNumberFormat="1" applyFont="1" applyFill="1" applyBorder="1" applyAlignment="1">
      <alignment/>
    </xf>
    <xf numFmtId="166" fontId="3" fillId="2" borderId="1" xfId="17" applyNumberFormat="1" applyFont="1" applyFill="1" applyBorder="1" applyAlignment="1">
      <alignment/>
    </xf>
    <xf numFmtId="0" fontId="3" fillId="0" borderId="2" xfId="0" applyFont="1" applyBorder="1" applyAlignment="1">
      <alignment horizontal="center"/>
    </xf>
    <xf numFmtId="0" fontId="3" fillId="0" borderId="8" xfId="0" applyFont="1" applyBorder="1" applyAlignment="1">
      <alignment horizontal="center"/>
    </xf>
    <xf numFmtId="166" fontId="3" fillId="2" borderId="2" xfId="17" applyNumberFormat="1" applyFont="1" applyFill="1" applyBorder="1" applyAlignment="1">
      <alignment/>
    </xf>
    <xf numFmtId="166" fontId="3" fillId="2" borderId="5" xfId="17" applyNumberFormat="1" applyFont="1" applyFill="1" applyBorder="1" applyAlignment="1">
      <alignment/>
    </xf>
    <xf numFmtId="0" fontId="2" fillId="0" borderId="0" xfId="0" applyFont="1" applyAlignment="1">
      <alignment/>
    </xf>
    <xf numFmtId="166" fontId="2" fillId="2" borderId="0" xfId="0" applyNumberFormat="1" applyFont="1" applyFill="1" applyAlignment="1">
      <alignment/>
    </xf>
    <xf numFmtId="166" fontId="2" fillId="0" borderId="0" xfId="0" applyNumberFormat="1" applyFont="1" applyAlignment="1">
      <alignment/>
    </xf>
    <xf numFmtId="0" fontId="3" fillId="0" borderId="0" xfId="0" applyFont="1" applyAlignment="1">
      <alignment horizontal="right"/>
    </xf>
    <xf numFmtId="0" fontId="5" fillId="0" borderId="5"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3" fillId="2" borderId="13" xfId="0" applyFont="1" applyFill="1" applyBorder="1" applyAlignment="1">
      <alignment/>
    </xf>
    <xf numFmtId="167" fontId="3" fillId="2" borderId="14" xfId="17" applyNumberFormat="1" applyFont="1" applyFill="1" applyBorder="1" applyAlignment="1">
      <alignment horizontal="right"/>
    </xf>
    <xf numFmtId="166" fontId="0" fillId="0" borderId="0" xfId="0" applyNumberFormat="1" applyAlignment="1">
      <alignment/>
    </xf>
    <xf numFmtId="0" fontId="0" fillId="0" borderId="2" xfId="0" applyFont="1" applyBorder="1" applyAlignment="1">
      <alignment horizontal="center"/>
    </xf>
    <xf numFmtId="166" fontId="3" fillId="0" borderId="6" xfId="17" applyNumberFormat="1" applyFont="1" applyBorder="1" applyAlignment="1">
      <alignment/>
    </xf>
    <xf numFmtId="166" fontId="2" fillId="0" borderId="6" xfId="0" applyNumberFormat="1" applyFont="1" applyFill="1" applyBorder="1" applyAlignment="1">
      <alignment/>
    </xf>
    <xf numFmtId="0" fontId="3" fillId="0" borderId="15" xfId="0" applyFont="1" applyBorder="1" applyAlignment="1">
      <alignment horizontal="center"/>
    </xf>
    <xf numFmtId="0" fontId="0" fillId="0" borderId="16" xfId="0" applyFont="1" applyBorder="1" applyAlignment="1">
      <alignment horizontal="center"/>
    </xf>
    <xf numFmtId="166" fontId="3" fillId="0" borderId="15" xfId="17" applyNumberFormat="1" applyFont="1" applyBorder="1" applyAlignment="1">
      <alignment/>
    </xf>
    <xf numFmtId="166" fontId="2" fillId="0" borderId="15" xfId="0" applyNumberFormat="1" applyFont="1" applyFill="1" applyBorder="1" applyAlignment="1">
      <alignment/>
    </xf>
    <xf numFmtId="0" fontId="0" fillId="0" borderId="8" xfId="0" applyFont="1" applyBorder="1" applyAlignment="1">
      <alignment horizontal="center"/>
    </xf>
    <xf numFmtId="166" fontId="3" fillId="0" borderId="7" xfId="17" applyNumberFormat="1" applyFont="1" applyBorder="1" applyAlignment="1">
      <alignment/>
    </xf>
    <xf numFmtId="166" fontId="2" fillId="0" borderId="7" xfId="0" applyNumberFormat="1" applyFont="1" applyFill="1" applyBorder="1" applyAlignment="1">
      <alignment/>
    </xf>
    <xf numFmtId="166" fontId="3" fillId="0" borderId="16" xfId="17" applyNumberFormat="1" applyFont="1" applyBorder="1" applyAlignment="1">
      <alignment/>
    </xf>
    <xf numFmtId="166" fontId="3" fillId="0" borderId="8" xfId="17" applyNumberFormat="1" applyFont="1" applyBorder="1" applyAlignment="1">
      <alignment/>
    </xf>
    <xf numFmtId="166" fontId="3" fillId="0" borderId="2" xfId="17" applyNumberFormat="1" applyFont="1" applyBorder="1" applyAlignment="1">
      <alignment/>
    </xf>
    <xf numFmtId="0" fontId="18" fillId="0" borderId="0" xfId="0" applyFont="1" applyAlignment="1">
      <alignment/>
    </xf>
    <xf numFmtId="0" fontId="3" fillId="0" borderId="12" xfId="0" applyFont="1" applyBorder="1" applyAlignment="1">
      <alignment/>
    </xf>
    <xf numFmtId="0" fontId="19" fillId="0" borderId="0" xfId="0" applyFont="1" applyFill="1" applyBorder="1" applyAlignment="1">
      <alignment horizontal="right"/>
    </xf>
    <xf numFmtId="169" fontId="19" fillId="0" borderId="0" xfId="21" applyNumberFormat="1" applyFont="1" applyFill="1" applyAlignment="1">
      <alignment/>
    </xf>
    <xf numFmtId="0" fontId="20" fillId="0" borderId="0" xfId="0" applyFont="1" applyAlignment="1">
      <alignment/>
    </xf>
    <xf numFmtId="0" fontId="17" fillId="0" borderId="0" xfId="0" applyFont="1" applyAlignment="1">
      <alignment/>
    </xf>
    <xf numFmtId="169" fontId="19" fillId="0" borderId="0" xfId="21" applyNumberFormat="1" applyFont="1" applyAlignment="1">
      <alignment/>
    </xf>
    <xf numFmtId="0" fontId="19" fillId="0" borderId="0" xfId="0" applyFont="1" applyAlignment="1">
      <alignment/>
    </xf>
    <xf numFmtId="0" fontId="21" fillId="0" borderId="0" xfId="0" applyFont="1" applyFill="1" applyBorder="1" applyAlignment="1">
      <alignment horizontal="right"/>
    </xf>
    <xf numFmtId="166" fontId="2" fillId="2" borderId="17" xfId="0" applyNumberFormat="1" applyFont="1" applyFill="1" applyBorder="1" applyAlignment="1">
      <alignment/>
    </xf>
    <xf numFmtId="166" fontId="2" fillId="0" borderId="18" xfId="0" applyNumberFormat="1" applyFont="1" applyFill="1" applyBorder="1" applyAlignment="1">
      <alignment/>
    </xf>
    <xf numFmtId="166" fontId="2" fillId="0" borderId="19" xfId="0" applyNumberFormat="1" applyFont="1" applyFill="1" applyBorder="1" applyAlignment="1">
      <alignment/>
    </xf>
    <xf numFmtId="166" fontId="2" fillId="0" borderId="20" xfId="0" applyNumberFormat="1" applyFont="1" applyFill="1" applyBorder="1" applyAlignment="1">
      <alignment/>
    </xf>
    <xf numFmtId="167" fontId="3" fillId="0" borderId="0" xfId="17" applyNumberFormat="1" applyFont="1" applyFill="1" applyBorder="1" applyAlignment="1">
      <alignment horizontal="right"/>
    </xf>
    <xf numFmtId="0" fontId="3" fillId="0" borderId="0" xfId="0" applyFont="1" applyFill="1" applyBorder="1" applyAlignment="1">
      <alignment/>
    </xf>
    <xf numFmtId="0" fontId="0" fillId="0" borderId="0" xfId="0" applyFont="1" applyAlignment="1">
      <alignment/>
    </xf>
    <xf numFmtId="166" fontId="2" fillId="0" borderId="0" xfId="0" applyNumberFormat="1" applyFont="1" applyFill="1" applyBorder="1" applyAlignment="1">
      <alignment/>
    </xf>
    <xf numFmtId="0" fontId="2" fillId="0" borderId="0" xfId="0" applyFont="1" applyFill="1" applyAlignment="1">
      <alignment/>
    </xf>
    <xf numFmtId="166" fontId="2" fillId="0" borderId="0" xfId="0" applyNumberFormat="1" applyFont="1" applyFill="1" applyAlignment="1">
      <alignment/>
    </xf>
    <xf numFmtId="0" fontId="19" fillId="0" borderId="0" xfId="0" applyFont="1" applyFill="1" applyAlignment="1">
      <alignment/>
    </xf>
    <xf numFmtId="166" fontId="19" fillId="0" borderId="0" xfId="0" applyNumberFormat="1" applyFont="1" applyFill="1" applyBorder="1" applyAlignment="1">
      <alignment/>
    </xf>
    <xf numFmtId="166" fontId="19" fillId="0" borderId="0" xfId="0" applyNumberFormat="1" applyFont="1" applyFill="1" applyAlignment="1">
      <alignment/>
    </xf>
    <xf numFmtId="166" fontId="19" fillId="0" borderId="6" xfId="0" applyNumberFormat="1" applyFont="1" applyFill="1" applyBorder="1" applyAlignment="1">
      <alignment/>
    </xf>
    <xf numFmtId="169" fontId="19" fillId="0" borderId="6" xfId="21" applyNumberFormat="1" applyFont="1" applyFill="1" applyBorder="1" applyAlignment="1">
      <alignment/>
    </xf>
    <xf numFmtId="169" fontId="19" fillId="0" borderId="6" xfId="21" applyNumberFormat="1" applyFont="1" applyBorder="1" applyAlignment="1">
      <alignment/>
    </xf>
    <xf numFmtId="0" fontId="19" fillId="0" borderId="6" xfId="0" applyFont="1" applyFill="1" applyBorder="1" applyAlignment="1">
      <alignment horizontal="right"/>
    </xf>
    <xf numFmtId="0" fontId="19" fillId="0" borderId="6" xfId="0" applyFont="1" applyFill="1" applyBorder="1" applyAlignment="1">
      <alignment horizontal="right"/>
    </xf>
    <xf numFmtId="0" fontId="19" fillId="0" borderId="0" xfId="0" applyFont="1" applyFill="1" applyAlignment="1">
      <alignment horizontal="right"/>
    </xf>
    <xf numFmtId="0" fontId="23" fillId="0" borderId="0" xfId="0" applyFont="1" applyFill="1" applyBorder="1" applyAlignment="1">
      <alignment horizontal="right"/>
    </xf>
    <xf numFmtId="1" fontId="0" fillId="0" borderId="0" xfId="21" applyNumberFormat="1" applyAlignment="1">
      <alignment horizontal="left"/>
    </xf>
    <xf numFmtId="169" fontId="2" fillId="0" borderId="0" xfId="0" applyNumberFormat="1" applyFont="1" applyAlignment="1">
      <alignment/>
    </xf>
    <xf numFmtId="0" fontId="4" fillId="0" borderId="0" xfId="0" applyFont="1" applyBorder="1" applyAlignment="1">
      <alignment horizontal="center"/>
    </xf>
    <xf numFmtId="0" fontId="5" fillId="0" borderId="21" xfId="0" applyFont="1" applyBorder="1" applyAlignment="1">
      <alignment horizontal="center"/>
    </xf>
    <xf numFmtId="0" fontId="3" fillId="0" borderId="22" xfId="0" applyFont="1" applyBorder="1" applyAlignment="1">
      <alignment horizontal="center"/>
    </xf>
    <xf numFmtId="166" fontId="3" fillId="2" borderId="23" xfId="17" applyNumberFormat="1" applyFont="1" applyFill="1" applyBorder="1" applyAlignment="1">
      <alignment/>
    </xf>
    <xf numFmtId="0" fontId="16" fillId="0" borderId="0" xfId="0" applyFont="1" applyBorder="1" applyAlignment="1">
      <alignment horizontal="center" vertical="center"/>
    </xf>
    <xf numFmtId="0" fontId="24" fillId="0" borderId="0" xfId="0" applyFont="1" applyBorder="1" applyAlignment="1">
      <alignment horizontal="center"/>
    </xf>
    <xf numFmtId="169" fontId="19" fillId="0" borderId="0" xfId="21" applyNumberFormat="1" applyFont="1" applyBorder="1" applyAlignment="1">
      <alignment/>
    </xf>
    <xf numFmtId="0" fontId="3" fillId="0" borderId="0" xfId="0" applyFont="1" applyFill="1" applyBorder="1" applyAlignment="1">
      <alignment horizontal="center"/>
    </xf>
    <xf numFmtId="166" fontId="3" fillId="0" borderId="0" xfId="17" applyNumberFormat="1" applyFont="1" applyFill="1" applyBorder="1" applyAlignment="1">
      <alignment/>
    </xf>
    <xf numFmtId="0" fontId="2" fillId="0" borderId="0" xfId="0" applyFont="1" applyBorder="1" applyAlignment="1">
      <alignment horizontal="center"/>
    </xf>
    <xf numFmtId="0" fontId="0" fillId="0" borderId="4" xfId="0" applyFont="1" applyFill="1" applyBorder="1" applyAlignment="1">
      <alignment horizontal="center"/>
    </xf>
    <xf numFmtId="0" fontId="2" fillId="0" borderId="7" xfId="0" applyFont="1" applyFill="1" applyBorder="1" applyAlignment="1">
      <alignment horizontal="center"/>
    </xf>
    <xf numFmtId="0" fontId="0" fillId="0" borderId="8" xfId="0" applyFont="1" applyFill="1" applyBorder="1" applyAlignment="1">
      <alignment horizontal="center"/>
    </xf>
    <xf numFmtId="166" fontId="3" fillId="0" borderId="7" xfId="17" applyNumberFormat="1" applyFont="1" applyFill="1" applyBorder="1" applyAlignment="1">
      <alignment/>
    </xf>
    <xf numFmtId="0" fontId="2" fillId="0" borderId="7" xfId="0" applyFont="1" applyBorder="1" applyAlignment="1">
      <alignment horizontal="center"/>
    </xf>
    <xf numFmtId="0" fontId="2" fillId="0" borderId="8" xfId="0" applyFont="1" applyFill="1" applyBorder="1" applyAlignment="1">
      <alignment horizontal="center"/>
    </xf>
    <xf numFmtId="2" fontId="2" fillId="0" borderId="7" xfId="17" applyNumberFormat="1" applyFont="1" applyFill="1" applyBorder="1" applyAlignment="1">
      <alignment horizontal="center"/>
    </xf>
    <xf numFmtId="166" fontId="3" fillId="0" borderId="8" xfId="17" applyNumberFormat="1" applyFont="1" applyFill="1" applyBorder="1" applyAlignment="1">
      <alignment/>
    </xf>
    <xf numFmtId="166" fontId="3" fillId="0" borderId="4" xfId="17" applyNumberFormat="1" applyFont="1" applyFill="1" applyBorder="1" applyAlignment="1">
      <alignment/>
    </xf>
    <xf numFmtId="2" fontId="2" fillId="0" borderId="8" xfId="17" applyNumberFormat="1" applyFont="1" applyFill="1" applyBorder="1" applyAlignment="1">
      <alignment horizontal="center"/>
    </xf>
    <xf numFmtId="0" fontId="3" fillId="0" borderId="4" xfId="0" applyFont="1" applyBorder="1" applyAlignment="1">
      <alignment horizont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4" xfId="0" applyFont="1" applyFill="1" applyBorder="1" applyAlignment="1">
      <alignment horizontal="center" vertical="center" wrapText="1"/>
    </xf>
    <xf numFmtId="166" fontId="4" fillId="0" borderId="0" xfId="17" applyNumberFormat="1" applyFont="1" applyFill="1" applyBorder="1" applyAlignment="1">
      <alignment horizontal="left"/>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5" fillId="4" borderId="30" xfId="0" applyFont="1" applyFill="1" applyBorder="1" applyAlignment="1">
      <alignment horizontal="center"/>
    </xf>
    <xf numFmtId="0" fontId="17" fillId="0" borderId="31" xfId="0" applyFont="1" applyBorder="1" applyAlignment="1">
      <alignment/>
    </xf>
    <xf numFmtId="0" fontId="3" fillId="0" borderId="0" xfId="0" applyFont="1" applyBorder="1" applyAlignment="1">
      <alignment horizontal="center"/>
    </xf>
    <xf numFmtId="0" fontId="5" fillId="4" borderId="32" xfId="0" applyFont="1" applyFill="1" applyBorder="1" applyAlignment="1">
      <alignment horizontal="center"/>
    </xf>
    <xf numFmtId="0" fontId="5" fillId="4" borderId="33" xfId="0" applyFont="1" applyFill="1" applyBorder="1" applyAlignment="1">
      <alignment horizontal="center"/>
    </xf>
    <xf numFmtId="0" fontId="3" fillId="5" borderId="0" xfId="0" applyFont="1" applyFill="1" applyAlignment="1">
      <alignment/>
    </xf>
    <xf numFmtId="0" fontId="0" fillId="5" borderId="0" xfId="0" applyFill="1" applyAlignment="1">
      <alignment/>
    </xf>
    <xf numFmtId="0" fontId="3" fillId="5" borderId="0" xfId="0" applyFont="1" applyFill="1" applyAlignment="1">
      <alignment horizontal="center"/>
    </xf>
    <xf numFmtId="0" fontId="2" fillId="5" borderId="0" xfId="0" applyFont="1" applyFill="1" applyAlignment="1">
      <alignment/>
    </xf>
    <xf numFmtId="166" fontId="2" fillId="0" borderId="34" xfId="0" applyNumberFormat="1" applyFont="1" applyFill="1" applyBorder="1" applyAlignment="1">
      <alignment/>
    </xf>
    <xf numFmtId="166" fontId="19" fillId="0" borderId="34" xfId="0" applyNumberFormat="1" applyFont="1" applyFill="1" applyBorder="1" applyAlignment="1">
      <alignment/>
    </xf>
    <xf numFmtId="0" fontId="19" fillId="0" borderId="34" xfId="21" applyNumberFormat="1" applyFont="1" applyFill="1" applyBorder="1" applyAlignment="1">
      <alignment/>
    </xf>
    <xf numFmtId="166" fontId="2" fillId="0" borderId="35" xfId="0" applyNumberFormat="1" applyFont="1" applyFill="1" applyBorder="1" applyAlignment="1">
      <alignment/>
    </xf>
    <xf numFmtId="169" fontId="19" fillId="0" borderId="34" xfId="21" applyNumberFormat="1" applyFont="1" applyBorder="1" applyAlignment="1">
      <alignment/>
    </xf>
    <xf numFmtId="0" fontId="0" fillId="5" borderId="0" xfId="0" applyFont="1" applyFill="1" applyAlignment="1">
      <alignment/>
    </xf>
    <xf numFmtId="0" fontId="2" fillId="5" borderId="0" xfId="0" applyFont="1" applyFill="1" applyBorder="1" applyAlignment="1">
      <alignment/>
    </xf>
    <xf numFmtId="0" fontId="3" fillId="5" borderId="0" xfId="0" applyFont="1" applyFill="1" applyBorder="1" applyAlignment="1">
      <alignment/>
    </xf>
    <xf numFmtId="0" fontId="0" fillId="5" borderId="0" xfId="0" applyFill="1" applyBorder="1" applyAlignment="1">
      <alignment/>
    </xf>
    <xf numFmtId="0" fontId="2" fillId="5" borderId="36" xfId="0" applyFont="1" applyFill="1" applyBorder="1" applyAlignment="1">
      <alignment/>
    </xf>
    <xf numFmtId="0" fontId="3" fillId="5" borderId="36" xfId="0" applyFont="1" applyFill="1" applyBorder="1" applyAlignment="1">
      <alignment/>
    </xf>
    <xf numFmtId="0" fontId="0" fillId="5" borderId="36" xfId="0" applyFill="1" applyBorder="1" applyAlignment="1">
      <alignment/>
    </xf>
    <xf numFmtId="0" fontId="22" fillId="5" borderId="36" xfId="0" applyFont="1" applyFill="1" applyBorder="1" applyAlignment="1">
      <alignment/>
    </xf>
    <xf numFmtId="0" fontId="0" fillId="5" borderId="36" xfId="0" applyFont="1" applyFill="1" applyBorder="1" applyAlignment="1">
      <alignment/>
    </xf>
    <xf numFmtId="0" fontId="19" fillId="5" borderId="0" xfId="0" applyFont="1" applyFill="1" applyAlignment="1">
      <alignment/>
    </xf>
    <xf numFmtId="0" fontId="19" fillId="5" borderId="0" xfId="0" applyFont="1" applyFill="1" applyAlignment="1">
      <alignment horizontal="right"/>
    </xf>
    <xf numFmtId="0" fontId="23" fillId="5" borderId="0" xfId="0" applyFont="1" applyFill="1" applyBorder="1" applyAlignment="1">
      <alignment horizontal="right" vertical="center"/>
    </xf>
    <xf numFmtId="0" fontId="0" fillId="5" borderId="0" xfId="0" applyFont="1" applyFill="1" applyAlignment="1">
      <alignment/>
    </xf>
    <xf numFmtId="166" fontId="3" fillId="2" borderId="31" xfId="17" applyNumberFormat="1" applyFont="1" applyFill="1" applyBorder="1" applyAlignment="1">
      <alignment/>
    </xf>
    <xf numFmtId="166" fontId="3" fillId="2" borderId="0" xfId="17" applyNumberFormat="1" applyFont="1" applyFill="1" applyBorder="1" applyAlignment="1">
      <alignment/>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Fill="1" applyBorder="1" applyAlignment="1">
      <alignment horizontal="center"/>
    </xf>
    <xf numFmtId="0" fontId="5" fillId="0" borderId="42" xfId="0" applyFont="1" applyFill="1" applyBorder="1" applyAlignment="1">
      <alignment horizontal="center"/>
    </xf>
    <xf numFmtId="0" fontId="5" fillId="0" borderId="43" xfId="0" applyFont="1" applyFill="1" applyBorder="1" applyAlignment="1">
      <alignment horizontal="center"/>
    </xf>
    <xf numFmtId="0" fontId="2" fillId="6" borderId="0" xfId="0" applyFont="1" applyFill="1" applyBorder="1" applyAlignment="1">
      <alignment/>
    </xf>
    <xf numFmtId="0" fontId="3" fillId="6" borderId="0" xfId="0" applyFont="1" applyFill="1" applyBorder="1" applyAlignment="1">
      <alignment/>
    </xf>
    <xf numFmtId="0" fontId="0" fillId="6" borderId="0" xfId="0" applyFill="1" applyBorder="1" applyAlignment="1">
      <alignment/>
    </xf>
    <xf numFmtId="0" fontId="2" fillId="6" borderId="36" xfId="0" applyFont="1" applyFill="1" applyBorder="1" applyAlignment="1">
      <alignment/>
    </xf>
    <xf numFmtId="0" fontId="3" fillId="6" borderId="36" xfId="0" applyFont="1" applyFill="1" applyBorder="1" applyAlignment="1">
      <alignment/>
    </xf>
    <xf numFmtId="0" fontId="0" fillId="6" borderId="36" xfId="0" applyFill="1" applyBorder="1" applyAlignment="1">
      <alignment/>
    </xf>
    <xf numFmtId="0" fontId="2" fillId="6" borderId="24" xfId="0" applyFont="1" applyFill="1" applyBorder="1" applyAlignment="1">
      <alignment/>
    </xf>
    <xf numFmtId="0" fontId="3" fillId="6" borderId="24" xfId="0" applyFont="1" applyFill="1" applyBorder="1" applyAlignment="1">
      <alignment/>
    </xf>
    <xf numFmtId="0" fontId="0" fillId="6" borderId="24" xfId="0" applyFill="1" applyBorder="1" applyAlignment="1">
      <alignment/>
    </xf>
    <xf numFmtId="0" fontId="16" fillId="5" borderId="4" xfId="0" applyFont="1" applyFill="1" applyBorder="1" applyAlignment="1">
      <alignment horizontal="center"/>
    </xf>
    <xf numFmtId="0" fontId="16" fillId="6" borderId="35" xfId="0" applyFont="1" applyFill="1" applyBorder="1" applyAlignment="1">
      <alignment horizontal="center"/>
    </xf>
    <xf numFmtId="0" fontId="16" fillId="6" borderId="44" xfId="0" applyFont="1" applyFill="1" applyBorder="1" applyAlignment="1">
      <alignment horizontal="center"/>
    </xf>
    <xf numFmtId="0" fontId="16" fillId="6" borderId="34" xfId="0" applyFont="1" applyFill="1" applyBorder="1" applyAlignment="1">
      <alignment horizontal="center"/>
    </xf>
    <xf numFmtId="0" fontId="16" fillId="5" borderId="34" xfId="0" applyFont="1" applyFill="1" applyBorder="1" applyAlignment="1">
      <alignment horizontal="center"/>
    </xf>
    <xf numFmtId="0" fontId="28" fillId="5" borderId="44" xfId="0" applyFont="1" applyFill="1" applyBorder="1" applyAlignment="1">
      <alignment horizontal="center"/>
    </xf>
    <xf numFmtId="0" fontId="16" fillId="5" borderId="44" xfId="0" applyFont="1" applyFill="1" applyBorder="1" applyAlignment="1">
      <alignment horizontal="center"/>
    </xf>
    <xf numFmtId="0" fontId="16" fillId="6" borderId="45" xfId="0" applyFont="1" applyFill="1" applyBorder="1" applyAlignment="1">
      <alignment horizontal="center"/>
    </xf>
    <xf numFmtId="0" fontId="5" fillId="4" borderId="46" xfId="0" applyFont="1" applyFill="1" applyBorder="1" applyAlignment="1">
      <alignment horizontal="center"/>
    </xf>
    <xf numFmtId="0" fontId="5" fillId="0" borderId="47" xfId="0" applyFont="1" applyBorder="1" applyAlignment="1">
      <alignment horizontal="center"/>
    </xf>
    <xf numFmtId="0" fontId="3" fillId="0" borderId="48" xfId="0" applyFont="1" applyBorder="1" applyAlignment="1">
      <alignment horizontal="center"/>
    </xf>
    <xf numFmtId="166" fontId="3" fillId="2" borderId="49" xfId="17" applyNumberFormat="1" applyFont="1" applyFill="1" applyBorder="1" applyAlignment="1">
      <alignment/>
    </xf>
    <xf numFmtId="0" fontId="5" fillId="0" borderId="50" xfId="0" applyFont="1" applyBorder="1" applyAlignment="1">
      <alignment horizontal="center"/>
    </xf>
    <xf numFmtId="166" fontId="3" fillId="2" borderId="51" xfId="17" applyNumberFormat="1" applyFont="1" applyFill="1" applyBorder="1" applyAlignment="1">
      <alignment/>
    </xf>
    <xf numFmtId="0" fontId="5" fillId="0" borderId="52" xfId="0" applyFont="1" applyFill="1" applyBorder="1" applyAlignment="1">
      <alignment horizontal="center"/>
    </xf>
    <xf numFmtId="0" fontId="6" fillId="0" borderId="0" xfId="0" applyFont="1" applyAlignment="1">
      <alignment horizontal="center" vertical="center"/>
    </xf>
    <xf numFmtId="0" fontId="4" fillId="4" borderId="15" xfId="0" applyFont="1" applyFill="1" applyBorder="1" applyAlignment="1">
      <alignment horizontal="center"/>
    </xf>
    <xf numFmtId="0" fontId="4" fillId="4" borderId="6" xfId="0" applyFont="1" applyFill="1" applyBorder="1" applyAlignment="1">
      <alignment horizontal="center"/>
    </xf>
    <xf numFmtId="0" fontId="4" fillId="4" borderId="53" xfId="0" applyFont="1" applyFill="1" applyBorder="1" applyAlignment="1">
      <alignment vertical="center" textRotation="90"/>
    </xf>
    <xf numFmtId="0" fontId="4" fillId="4" borderId="24" xfId="0" applyFont="1" applyFill="1" applyBorder="1" applyAlignment="1">
      <alignment vertical="center" textRotation="90"/>
    </xf>
    <xf numFmtId="0" fontId="14" fillId="0" borderId="0" xfId="0" applyFont="1" applyAlignment="1">
      <alignment horizontal="center" vertical="center"/>
    </xf>
    <xf numFmtId="0" fontId="4" fillId="0" borderId="11"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24" fillId="0" borderId="14" xfId="0" applyFont="1" applyBorder="1" applyAlignment="1">
      <alignment horizontal="center"/>
    </xf>
    <xf numFmtId="0" fontId="24" fillId="0" borderId="36" xfId="0" applyFont="1" applyBorder="1" applyAlignment="1">
      <alignment horizontal="center"/>
    </xf>
    <xf numFmtId="0" fontId="24" fillId="0" borderId="54" xfId="0" applyFont="1" applyBorder="1" applyAlignment="1">
      <alignment horizontal="center"/>
    </xf>
    <xf numFmtId="0" fontId="24" fillId="0" borderId="28" xfId="0" applyFont="1" applyBorder="1" applyAlignment="1">
      <alignment horizontal="center"/>
    </xf>
    <xf numFmtId="0" fontId="16" fillId="0" borderId="55" xfId="0" applyFont="1" applyBorder="1" applyAlignment="1">
      <alignment horizontal="center" vertical="center"/>
    </xf>
    <xf numFmtId="0" fontId="16" fillId="0" borderId="24" xfId="0" applyFont="1" applyBorder="1" applyAlignment="1">
      <alignment horizontal="center" vertical="center"/>
    </xf>
    <xf numFmtId="0" fontId="16" fillId="0" borderId="29" xfId="0" applyFont="1" applyBorder="1" applyAlignment="1">
      <alignment horizontal="center" vertical="center"/>
    </xf>
    <xf numFmtId="0" fontId="2" fillId="0" borderId="56" xfId="0" applyFont="1" applyBorder="1" applyAlignment="1">
      <alignment horizontal="center"/>
    </xf>
    <xf numFmtId="0" fontId="2" fillId="0" borderId="24" xfId="0" applyFont="1" applyBorder="1" applyAlignment="1">
      <alignment horizontal="center"/>
    </xf>
    <xf numFmtId="0" fontId="2" fillId="0" borderId="57" xfId="0"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36" xfId="0" applyFont="1" applyBorder="1" applyAlignment="1">
      <alignment horizontal="center"/>
    </xf>
    <xf numFmtId="0" fontId="3" fillId="0" borderId="28" xfId="0" applyFont="1" applyBorder="1" applyAlignment="1">
      <alignment horizontal="center"/>
    </xf>
    <xf numFmtId="0" fontId="4" fillId="0" borderId="0" xfId="0" applyFont="1" applyAlignment="1">
      <alignment horizontal="center"/>
    </xf>
    <xf numFmtId="0" fontId="2" fillId="0" borderId="56" xfId="0" applyFont="1" applyBorder="1" applyAlignment="1">
      <alignment horizontal="center"/>
    </xf>
    <xf numFmtId="0" fontId="2" fillId="0" borderId="24" xfId="0" applyFont="1" applyBorder="1" applyAlignment="1">
      <alignment horizontal="center"/>
    </xf>
    <xf numFmtId="0" fontId="2" fillId="0" borderId="5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bar3DChart>
        <c:barDir val="col"/>
        <c:grouping val="standard"/>
        <c:varyColors val="0"/>
        <c:ser>
          <c:idx val="0"/>
          <c:order val="0"/>
          <c:tx>
            <c:strRef>
              <c:f>Playsheet!$J$26</c:f>
              <c:strCache>
                <c:ptCount val="1"/>
                <c:pt idx="0">
                  <c:v>Automated</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CC"/>
              </a:solidFill>
            </c:spPr>
          </c:dPt>
          <c:dPt>
            <c:idx val="1"/>
            <c:invertIfNegative val="0"/>
            <c:spPr>
              <a:solidFill>
                <a:srgbClr val="9999FF"/>
              </a:solidFill>
            </c:spPr>
          </c:dPt>
          <c:dLbls>
            <c:dLbl>
              <c:idx val="0"/>
              <c:txPr>
                <a:bodyPr vert="horz" rot="0" anchor="ctr"/>
                <a:lstStyle/>
                <a:p>
                  <a:pPr algn="ctr">
                    <a:defRPr lang="en-US" cap="none" sz="14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4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0"/>
            <c:showPercent val="0"/>
          </c:dLbls>
          <c:cat>
            <c:strRef>
              <c:f>Playsheet!$I$27:$I$30</c:f>
              <c:strCache>
                <c:ptCount val="4"/>
                <c:pt idx="0">
                  <c:v>Perfect</c:v>
                </c:pt>
                <c:pt idx="1">
                  <c:v>Deterministic</c:v>
                </c:pt>
                <c:pt idx="2">
                  <c:v>Hybrid</c:v>
                </c:pt>
                <c:pt idx="3">
                  <c:v>Stochastic</c:v>
                </c:pt>
              </c:strCache>
            </c:strRef>
          </c:cat>
          <c:val>
            <c:numRef>
              <c:f>Playsheet!$J$27:$J$30</c:f>
              <c:numCache>
                <c:ptCount val="4"/>
                <c:pt idx="0">
                  <c:v>0</c:v>
                </c:pt>
                <c:pt idx="1">
                  <c:v>0</c:v>
                </c:pt>
                <c:pt idx="2">
                  <c:v>0</c:v>
                </c:pt>
                <c:pt idx="3">
                  <c:v>0</c:v>
                </c:pt>
              </c:numCache>
            </c:numRef>
          </c:val>
          <c:shape val="box"/>
        </c:ser>
        <c:ser>
          <c:idx val="1"/>
          <c:order val="1"/>
          <c:tx>
            <c:strRef>
              <c:f>Playsheet!$K$26</c:f>
              <c:strCache>
                <c:ptCount val="1"/>
                <c:pt idx="0">
                  <c:v>Chief's Call</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0"/>
            <c:showPercent val="0"/>
          </c:dLbls>
          <c:cat>
            <c:strRef>
              <c:f>Playsheet!$I$27:$I$30</c:f>
              <c:strCache>
                <c:ptCount val="4"/>
                <c:pt idx="0">
                  <c:v>Perfect</c:v>
                </c:pt>
                <c:pt idx="1">
                  <c:v>Deterministic</c:v>
                </c:pt>
                <c:pt idx="2">
                  <c:v>Hybrid</c:v>
                </c:pt>
                <c:pt idx="3">
                  <c:v>Stochastic</c:v>
                </c:pt>
              </c:strCache>
            </c:strRef>
          </c:cat>
          <c:val>
            <c:numRef>
              <c:f>Playsheet!$K$27:$K$30</c:f>
              <c:numCache>
                <c:ptCount val="4"/>
                <c:pt idx="1">
                  <c:v>0</c:v>
                </c:pt>
                <c:pt idx="2">
                  <c:v>0</c:v>
                </c:pt>
                <c:pt idx="3">
                  <c:v>0</c:v>
                </c:pt>
              </c:numCache>
            </c:numRef>
          </c:val>
          <c:shape val="box"/>
        </c:ser>
        <c:shape val="box"/>
        <c:axId val="57572232"/>
        <c:axId val="48388041"/>
        <c:axId val="32839186"/>
      </c:bar3DChart>
      <c:catAx>
        <c:axId val="57572232"/>
        <c:scaling>
          <c:orientation val="minMax"/>
        </c:scaling>
        <c:axPos val="b"/>
        <c:delete val="0"/>
        <c:numFmt formatCode="General" sourceLinked="1"/>
        <c:majorTickMark val="out"/>
        <c:minorTickMark val="none"/>
        <c:tickLblPos val="low"/>
        <c:txPr>
          <a:bodyPr vert="horz" rot="-2700000"/>
          <a:lstStyle/>
          <a:p>
            <a:pPr>
              <a:defRPr lang="en-US" cap="none" sz="1400" b="1" i="0" u="none" baseline="0">
                <a:latin typeface="Arial"/>
                <a:ea typeface="Arial"/>
                <a:cs typeface="Arial"/>
              </a:defRPr>
            </a:pPr>
          </a:p>
        </c:txPr>
        <c:crossAx val="48388041"/>
        <c:crosses val="autoZero"/>
        <c:auto val="1"/>
        <c:lblOffset val="100"/>
        <c:noMultiLvlLbl val="0"/>
      </c:catAx>
      <c:valAx>
        <c:axId val="48388041"/>
        <c:scaling>
          <c:orientation val="minMax"/>
        </c:scaling>
        <c:axPos val="l"/>
        <c:title>
          <c:tx>
            <c:rich>
              <a:bodyPr vert="horz" rot="0" anchor="ctr"/>
              <a:lstStyle/>
              <a:p>
                <a:pPr algn="ctr">
                  <a:defRPr/>
                </a:pPr>
                <a:r>
                  <a:rPr lang="en-US" cap="none" sz="1400" b="1" i="0" u="none" baseline="0">
                    <a:latin typeface="Arial"/>
                    <a:ea typeface="Arial"/>
                    <a:cs typeface="Arial"/>
                  </a:rPr>
                  <a:t>Total
Expense ($K)</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7572232"/>
        <c:crossesAt val="1"/>
        <c:crossBetween val="between"/>
        <c:dispUnits/>
      </c:valAx>
      <c:serAx>
        <c:axId val="32839186"/>
        <c:scaling>
          <c:orientation val="minMax"/>
        </c:scaling>
        <c:axPos val="b"/>
        <c:delete val="0"/>
        <c:numFmt formatCode="General" sourceLinked="1"/>
        <c:majorTickMark val="out"/>
        <c:minorTickMark val="none"/>
        <c:tickLblPos val="low"/>
        <c:txPr>
          <a:bodyPr/>
          <a:lstStyle/>
          <a:p>
            <a:pPr>
              <a:defRPr lang="en-US" cap="none" sz="1400" b="1" i="0" u="none" baseline="0">
                <a:latin typeface="Arial"/>
                <a:ea typeface="Arial"/>
                <a:cs typeface="Arial"/>
              </a:defRPr>
            </a:pPr>
          </a:p>
        </c:txPr>
        <c:crossAx val="48388041"/>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bar3DChart>
        <c:barDir val="col"/>
        <c:grouping val="standard"/>
        <c:varyColors val="0"/>
        <c:ser>
          <c:idx val="0"/>
          <c:order val="0"/>
          <c:tx>
            <c:strRef>
              <c:f>Sample!$J$27</c:f>
              <c:strCache>
                <c:ptCount val="1"/>
                <c:pt idx="0">
                  <c:v>Automated</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CC"/>
              </a:solidFill>
            </c:spPr>
          </c:dPt>
          <c:dPt>
            <c:idx val="1"/>
            <c:invertIfNegative val="0"/>
            <c:spPr>
              <a:solidFill>
                <a:srgbClr val="9999FF"/>
              </a:solidFill>
            </c:spPr>
          </c:dPt>
          <c:dLbls>
            <c:dLbl>
              <c:idx val="0"/>
              <c:txPr>
                <a:bodyPr vert="horz" rot="0" anchor="b"/>
                <a:lstStyle/>
                <a:p>
                  <a:pP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b"/>
                <a:lstStyle/>
                <a:p>
                  <a:pP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b"/>
                <a:lstStyle/>
                <a:p>
                  <a:pP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b"/>
                <a:lstStyle/>
                <a:p>
                  <a:pP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b"/>
              <a:lstStyle/>
              <a:p>
                <a:pPr>
                  <a:defRPr lang="en-US" cap="none" sz="1400" b="1" i="0" u="none" baseline="0">
                    <a:latin typeface="Arial"/>
                    <a:ea typeface="Arial"/>
                    <a:cs typeface="Arial"/>
                  </a:defRPr>
                </a:pPr>
              </a:p>
            </c:txPr>
            <c:showLegendKey val="0"/>
            <c:showVal val="1"/>
            <c:showBubbleSize val="0"/>
            <c:showCatName val="0"/>
            <c:showSerName val="0"/>
            <c:showPercent val="0"/>
          </c:dLbls>
          <c:cat>
            <c:strRef>
              <c:f>Sample!$I$28:$I$31</c:f>
              <c:strCache>
                <c:ptCount val="4"/>
                <c:pt idx="0">
                  <c:v>Perfect</c:v>
                </c:pt>
                <c:pt idx="1">
                  <c:v>Deterministic</c:v>
                </c:pt>
                <c:pt idx="2">
                  <c:v>Hybrid</c:v>
                </c:pt>
                <c:pt idx="3">
                  <c:v>Stochastic</c:v>
                </c:pt>
              </c:strCache>
            </c:strRef>
          </c:cat>
          <c:val>
            <c:numRef>
              <c:f>Sample!$J$28:$J$31</c:f>
              <c:numCache>
                <c:ptCount val="4"/>
                <c:pt idx="0">
                  <c:v>6.8999999999999995</c:v>
                </c:pt>
                <c:pt idx="1">
                  <c:v>39.699999999999996</c:v>
                </c:pt>
                <c:pt idx="2">
                  <c:v>36.3</c:v>
                </c:pt>
                <c:pt idx="3">
                  <c:v>28.400000000000002</c:v>
                </c:pt>
              </c:numCache>
            </c:numRef>
          </c:val>
          <c:shape val="box"/>
        </c:ser>
        <c:ser>
          <c:idx val="1"/>
          <c:order val="1"/>
          <c:tx>
            <c:strRef>
              <c:f>Sample!$K$27</c:f>
              <c:strCache>
                <c:ptCount val="1"/>
                <c:pt idx="0">
                  <c:v>Chief's Call</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0"/>
            <c:showPercent val="0"/>
          </c:dLbls>
          <c:cat>
            <c:strRef>
              <c:f>Sample!$I$28:$I$31</c:f>
              <c:strCache>
                <c:ptCount val="4"/>
                <c:pt idx="0">
                  <c:v>Perfect</c:v>
                </c:pt>
                <c:pt idx="1">
                  <c:v>Deterministic</c:v>
                </c:pt>
                <c:pt idx="2">
                  <c:v>Hybrid</c:v>
                </c:pt>
                <c:pt idx="3">
                  <c:v>Stochastic</c:v>
                </c:pt>
              </c:strCache>
            </c:strRef>
          </c:cat>
          <c:val>
            <c:numRef>
              <c:f>Sample!$K$28:$K$31</c:f>
              <c:numCache>
                <c:ptCount val="4"/>
                <c:pt idx="1">
                  <c:v>39.699999999999996</c:v>
                </c:pt>
                <c:pt idx="2">
                  <c:v>37.4</c:v>
                </c:pt>
                <c:pt idx="3">
                  <c:v>31.8</c:v>
                </c:pt>
              </c:numCache>
            </c:numRef>
          </c:val>
          <c:shape val="box"/>
        </c:ser>
        <c:shape val="box"/>
        <c:axId val="27117219"/>
        <c:axId val="42728380"/>
        <c:axId val="49011101"/>
      </c:bar3DChart>
      <c:catAx>
        <c:axId val="27117219"/>
        <c:scaling>
          <c:orientation val="minMax"/>
        </c:scaling>
        <c:axPos val="b"/>
        <c:delete val="0"/>
        <c:numFmt formatCode="General" sourceLinked="1"/>
        <c:majorTickMark val="out"/>
        <c:minorTickMark val="none"/>
        <c:tickLblPos val="low"/>
        <c:txPr>
          <a:bodyPr vert="horz" rot="-2700000"/>
          <a:lstStyle/>
          <a:p>
            <a:pPr>
              <a:defRPr lang="en-US" cap="none" sz="1400" b="1" i="0" u="none" baseline="0">
                <a:latin typeface="Arial"/>
                <a:ea typeface="Arial"/>
                <a:cs typeface="Arial"/>
              </a:defRPr>
            </a:pPr>
          </a:p>
        </c:txPr>
        <c:crossAx val="42728380"/>
        <c:crosses val="autoZero"/>
        <c:auto val="1"/>
        <c:lblOffset val="100"/>
        <c:noMultiLvlLbl val="0"/>
      </c:catAx>
      <c:valAx>
        <c:axId val="42728380"/>
        <c:scaling>
          <c:orientation val="minMax"/>
        </c:scaling>
        <c:axPos val="l"/>
        <c:title>
          <c:tx>
            <c:rich>
              <a:bodyPr vert="horz" rot="0" anchor="ctr"/>
              <a:lstStyle/>
              <a:p>
                <a:pPr algn="ctr">
                  <a:defRPr/>
                </a:pPr>
                <a:r>
                  <a:rPr lang="en-US" cap="none" sz="1400" b="1" i="0" u="none" baseline="0">
                    <a:latin typeface="Arial"/>
                    <a:ea typeface="Arial"/>
                    <a:cs typeface="Arial"/>
                  </a:rPr>
                  <a:t>Total
Expense ($K)</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7117219"/>
        <c:crossesAt val="1"/>
        <c:crossBetween val="between"/>
        <c:dispUnits/>
      </c:valAx>
      <c:serAx>
        <c:axId val="49011101"/>
        <c:scaling>
          <c:orientation val="minMax"/>
        </c:scaling>
        <c:axPos val="b"/>
        <c:delete val="0"/>
        <c:numFmt formatCode="General" sourceLinked="1"/>
        <c:majorTickMark val="out"/>
        <c:minorTickMark val="none"/>
        <c:tickLblPos val="low"/>
        <c:txPr>
          <a:bodyPr/>
          <a:lstStyle/>
          <a:p>
            <a:pPr>
              <a:defRPr lang="en-US" cap="none" sz="1400" b="1" i="0" u="none" baseline="0">
                <a:latin typeface="Arial"/>
                <a:ea typeface="Arial"/>
                <a:cs typeface="Arial"/>
              </a:defRPr>
            </a:pPr>
          </a:p>
        </c:txPr>
        <c:crossAx val="42728380"/>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3"/>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9525</xdr:colOff>
      <xdr:row>33</xdr:row>
      <xdr:rowOff>9525</xdr:rowOff>
    </xdr:to>
    <xdr:pic>
      <xdr:nvPicPr>
        <xdr:cNvPr id="1" name="Picture 2"/>
        <xdr:cNvPicPr preferRelativeResize="1">
          <a:picLocks noChangeAspect="1"/>
        </xdr:cNvPicPr>
      </xdr:nvPicPr>
      <xdr:blipFill>
        <a:blip r:embed="rId1"/>
        <a:srcRect t="3230"/>
        <a:stretch>
          <a:fillRect/>
        </a:stretch>
      </xdr:blipFill>
      <xdr:spPr>
        <a:xfrm>
          <a:off x="0" y="0"/>
          <a:ext cx="7934325" cy="535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9525</xdr:rowOff>
    </xdr:from>
    <xdr:ext cx="8486775" cy="3619500"/>
    <xdr:sp>
      <xdr:nvSpPr>
        <xdr:cNvPr id="1" name="TextBox 1"/>
        <xdr:cNvSpPr txBox="1">
          <a:spLocks noChangeArrowheads="1"/>
        </xdr:cNvSpPr>
      </xdr:nvSpPr>
      <xdr:spPr>
        <a:xfrm>
          <a:off x="9525" y="9525"/>
          <a:ext cx="8486775" cy="361950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2000" b="0" i="0" u="none" baseline="0">
              <a:latin typeface="Times New Roman"/>
              <a:ea typeface="Times New Roman"/>
              <a:cs typeface="Times New Roman"/>
            </a:rPr>
            <a:t>                                        </a:t>
          </a:r>
          <a:r>
            <a:rPr lang="en-US" cap="none" sz="2000" b="1" i="0" u="sng" baseline="0">
              <a:latin typeface="Times New Roman"/>
              <a:ea typeface="Times New Roman"/>
              <a:cs typeface="Times New Roman"/>
            </a:rPr>
            <a:t>Forecast Sim Scenario</a:t>
          </a:r>
          <a:r>
            <a:rPr lang="en-US" cap="none" sz="14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400" b="0" i="0" u="none" baseline="0">
              <a:latin typeface="Times New Roman"/>
              <a:ea typeface="Times New Roman"/>
              <a:cs typeface="Times New Roman"/>
            </a:rPr>
            <a:t>In the interest of national security, Burpleson AFB must maintain continuous operations.  In the event of a snow storm, there are three separate areas to keep open.  Each is controlled by a different Civil Engineering chief under pressure by the Base Commander to not waste money.
A)  Runways -- </a:t>
          </a:r>
          <a:r>
            <a:rPr lang="en-US" cap="none" sz="1400" b="0" i="1" u="none" baseline="0">
              <a:latin typeface="Times New Roman"/>
              <a:ea typeface="Times New Roman"/>
              <a:cs typeface="Times New Roman"/>
            </a:rPr>
            <a:t>Supported by traditional deterministic forecasts</a:t>
          </a:r>
          <a:r>
            <a:rPr lang="en-US" cap="none" sz="1400" b="0" i="0" u="none" baseline="0">
              <a:latin typeface="Times New Roman"/>
              <a:ea typeface="Times New Roman"/>
              <a:cs typeface="Times New Roman"/>
            </a:rPr>
            <a:t>
B)  Apron (aircraft parking)  -- </a:t>
          </a:r>
          <a:r>
            <a:rPr lang="en-US" cap="none" sz="1400" b="0" i="1" u="none" baseline="0">
              <a:latin typeface="Times New Roman"/>
              <a:ea typeface="Times New Roman"/>
              <a:cs typeface="Times New Roman"/>
            </a:rPr>
            <a:t>Supported by "hybrid" forecasts using ensembles determinisitcally</a:t>
          </a:r>
          <a:r>
            <a:rPr lang="en-US" cap="none" sz="1400" b="0" i="0" u="none" baseline="0">
              <a:latin typeface="Times New Roman"/>
              <a:ea typeface="Times New Roman"/>
              <a:cs typeface="Times New Roman"/>
            </a:rPr>
            <a:t>
C)  Base Roads -- </a:t>
          </a:r>
          <a:r>
            <a:rPr lang="en-US" cap="none" sz="1400" b="0" i="1" u="none" baseline="0">
              <a:latin typeface="Times New Roman"/>
              <a:ea typeface="Times New Roman"/>
              <a:cs typeface="Times New Roman"/>
            </a:rPr>
            <a:t>Supported by stochastic forecasts</a:t>
          </a:r>
          <a:r>
            <a:rPr lang="en-US" cap="none" sz="14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400" b="0" i="0" u="none" baseline="0">
              <a:latin typeface="Times New Roman"/>
              <a:ea typeface="Times New Roman"/>
              <a:cs typeface="Times New Roman"/>
            </a:rPr>
            <a:t>The cost of removing snow and ice can be mitigated through anti-icing chemical preparation of the surface.  Application of potassium acetate (cost = </a:t>
          </a:r>
          <a:r>
            <a:rPr lang="en-US" cap="none" sz="1400" b="1" i="0" u="none" baseline="0">
              <a:latin typeface="Times New Roman"/>
              <a:ea typeface="Times New Roman"/>
              <a:cs typeface="Times New Roman"/>
            </a:rPr>
            <a:t>$1.1</a:t>
          </a:r>
          <a:r>
            <a:rPr lang="en-US" cap="none" sz="800" b="1" i="0" u="none" baseline="0">
              <a:latin typeface="Times New Roman"/>
              <a:ea typeface="Times New Roman"/>
              <a:cs typeface="Times New Roman"/>
            </a:rPr>
            <a:t> </a:t>
          </a:r>
          <a:r>
            <a:rPr lang="en-US" cap="none" sz="1400" b="1" i="0" u="none" baseline="0">
              <a:latin typeface="Times New Roman"/>
              <a:ea typeface="Times New Roman"/>
              <a:cs typeface="Times New Roman"/>
            </a:rPr>
            <a:t>K</a:t>
          </a:r>
          <a:r>
            <a:rPr lang="en-US" cap="none" sz="1400" b="0" i="0" u="none" baseline="0">
              <a:latin typeface="Times New Roman"/>
              <a:ea typeface="Times New Roman"/>
              <a:cs typeface="Times New Roman"/>
            </a:rPr>
            <a:t> per application) melts snow on contact, thus avoiding or minimizing snow removal.  The chemical is only effective if applied before frozen precip begins.  Cost of keeping an area clear through snow removal is </a:t>
          </a:r>
          <a:r>
            <a:rPr lang="en-US" cap="none" sz="1400" b="1" i="0" u="none" baseline="0">
              <a:latin typeface="Times New Roman"/>
              <a:ea typeface="Times New Roman"/>
              <a:cs typeface="Times New Roman"/>
            </a:rPr>
            <a:t>$10.0</a:t>
          </a:r>
          <a:r>
            <a:rPr lang="en-US" cap="none" sz="800" b="1" i="0" u="none" baseline="0">
              <a:latin typeface="Times New Roman"/>
              <a:ea typeface="Times New Roman"/>
              <a:cs typeface="Times New Roman"/>
            </a:rPr>
            <a:t> </a:t>
          </a:r>
          <a:r>
            <a:rPr lang="en-US" cap="none" sz="1400" b="1" i="0" u="none" baseline="0">
              <a:latin typeface="Times New Roman"/>
              <a:ea typeface="Times New Roman"/>
              <a:cs typeface="Times New Roman"/>
            </a:rPr>
            <a:t>K</a:t>
          </a:r>
          <a:r>
            <a:rPr lang="en-US" cap="none" sz="1400" b="0" i="0" u="none" baseline="0">
              <a:latin typeface="Times New Roman"/>
              <a:ea typeface="Times New Roman"/>
              <a:cs typeface="Times New Roman"/>
            </a:rPr>
            <a:t> per event for contracted manpower, equipment and fuel. 
</a:t>
          </a:r>
          <a:r>
            <a:rPr lang="en-US" cap="none" sz="500" b="0" i="0" u="none" baseline="0">
              <a:latin typeface="Times New Roman"/>
              <a:ea typeface="Times New Roman"/>
              <a:cs typeface="Times New Roman"/>
            </a:rPr>
            <a:t>
</a:t>
          </a:r>
          <a:r>
            <a:rPr lang="en-US" cap="none" sz="1400" b="0" i="0" u="none" baseline="0">
              <a:latin typeface="Times New Roman"/>
              <a:ea typeface="Times New Roman"/>
              <a:cs typeface="Times New Roman"/>
            </a:rPr>
            <a:t>An accurate weather warning (WW) for snow within the next 24 hours is required.  We will simulate 10 separate storms that threatened Burpleson AFB during one winter season.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142875</xdr:rowOff>
    </xdr:from>
    <xdr:to>
      <xdr:col>1</xdr:col>
      <xdr:colOff>19050</xdr:colOff>
      <xdr:row>17</xdr:row>
      <xdr:rowOff>161925</xdr:rowOff>
    </xdr:to>
    <xdr:sp>
      <xdr:nvSpPr>
        <xdr:cNvPr id="1" name="Polygon 4"/>
        <xdr:cNvSpPr>
          <a:spLocks/>
        </xdr:cNvSpPr>
      </xdr:nvSpPr>
      <xdr:spPr>
        <a:xfrm>
          <a:off x="171450" y="695325"/>
          <a:ext cx="314325" cy="3933825"/>
        </a:xfrm>
        <a:custGeom>
          <a:pathLst>
            <a:path h="414" w="50">
              <a:moveTo>
                <a:pt x="48" y="414"/>
              </a:moveTo>
              <a:cubicBezTo>
                <a:pt x="33" y="414"/>
                <a:pt x="15" y="394"/>
                <a:pt x="8" y="381"/>
              </a:cubicBezTo>
              <a:cubicBezTo>
                <a:pt x="0" y="336"/>
                <a:pt x="1" y="203"/>
                <a:pt x="2" y="144"/>
              </a:cubicBezTo>
              <a:cubicBezTo>
                <a:pt x="3" y="85"/>
                <a:pt x="6" y="49"/>
                <a:pt x="14" y="25"/>
              </a:cubicBezTo>
              <a:cubicBezTo>
                <a:pt x="22" y="1"/>
                <a:pt x="42" y="7"/>
                <a:pt x="50" y="0"/>
              </a:cubicBezTo>
            </a:path>
          </a:pathLst>
        </a:cu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409575</xdr:colOff>
      <xdr:row>17</xdr:row>
      <xdr:rowOff>47625</xdr:rowOff>
    </xdr:from>
    <xdr:ext cx="2038350" cy="276225"/>
    <xdr:sp>
      <xdr:nvSpPr>
        <xdr:cNvPr id="2" name="TextBox 6"/>
        <xdr:cNvSpPr txBox="1">
          <a:spLocks noChangeArrowheads="1"/>
        </xdr:cNvSpPr>
      </xdr:nvSpPr>
      <xdr:spPr>
        <a:xfrm>
          <a:off x="1885950" y="4514850"/>
          <a:ext cx="2038350" cy="276225"/>
        </a:xfrm>
        <a:prstGeom prst="rect">
          <a:avLst/>
        </a:prstGeom>
        <a:solidFill>
          <a:srgbClr val="CCFFFF"/>
        </a:solidFill>
        <a:ln w="28575" cmpd="sng">
          <a:solidFill>
            <a:srgbClr val="0000FF"/>
          </a:solidFill>
          <a:headEnd type="none"/>
          <a:tailEnd type="none"/>
        </a:ln>
      </xdr:spPr>
      <xdr:txBody>
        <a:bodyPr vertOverflow="clip" wrap="square">
          <a:spAutoFit/>
        </a:bodyPr>
        <a:p>
          <a:pPr algn="l">
            <a:defRPr/>
          </a:pPr>
          <a:r>
            <a:rPr lang="en-US" cap="none" sz="1400" b="1" i="0" u="none" baseline="0">
              <a:solidFill>
                <a:srgbClr val="0000FF"/>
              </a:solidFill>
              <a:latin typeface="Arial"/>
              <a:ea typeface="Arial"/>
              <a:cs typeface="Arial"/>
            </a:rPr>
            <a:t>REPEAT for 10 Events</a:t>
          </a:r>
        </a:p>
      </xdr:txBody>
    </xdr:sp>
    <xdr:clientData/>
  </xdr:oneCellAnchor>
  <xdr:twoCellAnchor>
    <xdr:from>
      <xdr:col>0</xdr:col>
      <xdr:colOff>466725</xdr:colOff>
      <xdr:row>17</xdr:row>
      <xdr:rowOff>161925</xdr:rowOff>
    </xdr:from>
    <xdr:to>
      <xdr:col>3</xdr:col>
      <xdr:colOff>390525</xdr:colOff>
      <xdr:row>17</xdr:row>
      <xdr:rowOff>161925</xdr:rowOff>
    </xdr:to>
    <xdr:sp>
      <xdr:nvSpPr>
        <xdr:cNvPr id="3" name="Line 7"/>
        <xdr:cNvSpPr>
          <a:spLocks/>
        </xdr:cNvSpPr>
      </xdr:nvSpPr>
      <xdr:spPr>
        <a:xfrm>
          <a:off x="466725" y="4629150"/>
          <a:ext cx="1400175" cy="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13</xdr:col>
      <xdr:colOff>581025</xdr:colOff>
      <xdr:row>10</xdr:row>
      <xdr:rowOff>9525</xdr:rowOff>
    </xdr:to>
    <xdr:sp>
      <xdr:nvSpPr>
        <xdr:cNvPr id="4" name="Line 8"/>
        <xdr:cNvSpPr>
          <a:spLocks/>
        </xdr:cNvSpPr>
      </xdr:nvSpPr>
      <xdr:spPr>
        <a:xfrm>
          <a:off x="466725" y="2609850"/>
          <a:ext cx="7686675"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xdr:row>
      <xdr:rowOff>9525</xdr:rowOff>
    </xdr:from>
    <xdr:to>
      <xdr:col>13</xdr:col>
      <xdr:colOff>590550</xdr:colOff>
      <xdr:row>15</xdr:row>
      <xdr:rowOff>9525</xdr:rowOff>
    </xdr:to>
    <xdr:sp>
      <xdr:nvSpPr>
        <xdr:cNvPr id="5" name="Line 11"/>
        <xdr:cNvSpPr>
          <a:spLocks/>
        </xdr:cNvSpPr>
      </xdr:nvSpPr>
      <xdr:spPr>
        <a:xfrm>
          <a:off x="466725" y="3943350"/>
          <a:ext cx="7696200"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13</xdr:col>
      <xdr:colOff>600075</xdr:colOff>
      <xdr:row>13</xdr:row>
      <xdr:rowOff>0</xdr:rowOff>
    </xdr:to>
    <xdr:sp>
      <xdr:nvSpPr>
        <xdr:cNvPr id="6" name="Line 12"/>
        <xdr:cNvSpPr>
          <a:spLocks/>
        </xdr:cNvSpPr>
      </xdr:nvSpPr>
      <xdr:spPr>
        <a:xfrm>
          <a:off x="466725" y="3400425"/>
          <a:ext cx="7705725"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19050</xdr:colOff>
      <xdr:row>0</xdr:row>
      <xdr:rowOff>295275</xdr:rowOff>
    </xdr:from>
    <xdr:ext cx="2752725" cy="219075"/>
    <xdr:sp>
      <xdr:nvSpPr>
        <xdr:cNvPr id="7" name="TextBox 13"/>
        <xdr:cNvSpPr txBox="1">
          <a:spLocks noChangeArrowheads="1"/>
        </xdr:cNvSpPr>
      </xdr:nvSpPr>
      <xdr:spPr>
        <a:xfrm>
          <a:off x="2714625" y="295275"/>
          <a:ext cx="2752725" cy="219075"/>
        </a:xfrm>
        <a:prstGeom prst="rect">
          <a:avLst/>
        </a:prstGeom>
        <a:solidFill>
          <a:srgbClr val="CCFFFF"/>
        </a:solidFill>
        <a:ln w="19050" cmpd="sng">
          <a:solidFill>
            <a:srgbClr val="0000FF"/>
          </a:solidFill>
          <a:headEnd type="none"/>
          <a:tailEnd type="none"/>
        </a:ln>
      </xdr:spPr>
      <xdr:txBody>
        <a:bodyPr vertOverflow="clip" wrap="square">
          <a:spAutoFit/>
        </a:bodyPr>
        <a:p>
          <a:pPr algn="l">
            <a:defRPr/>
          </a:pPr>
          <a:r>
            <a:rPr lang="en-US" cap="none" sz="1200" b="0" i="0" u="none" baseline="0">
              <a:solidFill>
                <a:srgbClr val="0000FF"/>
              </a:solidFill>
              <a:latin typeface="Arial"/>
              <a:ea typeface="Arial"/>
              <a:cs typeface="Arial"/>
            </a:rPr>
            <a:t>Spade = Snow      (</a:t>
          </a:r>
          <a:r>
            <a:rPr lang="en-US" cap="none" sz="1200" b="0" i="1" u="none" baseline="0">
              <a:solidFill>
                <a:srgbClr val="0000FF"/>
              </a:solidFill>
              <a:latin typeface="Arial"/>
              <a:ea typeface="Arial"/>
              <a:cs typeface="Arial"/>
            </a:rPr>
            <a:t>snow climo = 25%</a:t>
          </a:r>
          <a:r>
            <a:rPr lang="en-US" cap="none" sz="1200" b="0" i="0" u="none" baseline="0">
              <a:solidFill>
                <a:srgbClr val="0000FF"/>
              </a:solidFill>
              <a:latin typeface="Arial"/>
              <a:ea typeface="Arial"/>
              <a:cs typeface="Arial"/>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295275</xdr:colOff>
      <xdr:row>18</xdr:row>
      <xdr:rowOff>76200</xdr:rowOff>
    </xdr:from>
    <xdr:ext cx="2114550" cy="514350"/>
    <xdr:sp>
      <xdr:nvSpPr>
        <xdr:cNvPr id="1" name="TextBox 1"/>
        <xdr:cNvSpPr txBox="1">
          <a:spLocks noChangeArrowheads="1"/>
        </xdr:cNvSpPr>
      </xdr:nvSpPr>
      <xdr:spPr>
        <a:xfrm>
          <a:off x="12744450" y="4219575"/>
          <a:ext cx="2114550" cy="51435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1" u="none" baseline="0">
              <a:latin typeface="Arial"/>
              <a:ea typeface="Arial"/>
              <a:cs typeface="Arial"/>
            </a:rPr>
            <a:t>The minimum possible expense of operating</a:t>
          </a:r>
        </a:p>
      </xdr:txBody>
    </xdr:sp>
    <xdr:clientData/>
  </xdr:oneCellAnchor>
  <xdr:twoCellAnchor>
    <xdr:from>
      <xdr:col>24</xdr:col>
      <xdr:colOff>438150</xdr:colOff>
      <xdr:row>15</xdr:row>
      <xdr:rowOff>219075</xdr:rowOff>
    </xdr:from>
    <xdr:to>
      <xdr:col>24</xdr:col>
      <xdr:colOff>638175</xdr:colOff>
      <xdr:row>18</xdr:row>
      <xdr:rowOff>85725</xdr:rowOff>
    </xdr:to>
    <xdr:sp>
      <xdr:nvSpPr>
        <xdr:cNvPr id="2" name="AutoShape 2"/>
        <xdr:cNvSpPr>
          <a:spLocks/>
        </xdr:cNvSpPr>
      </xdr:nvSpPr>
      <xdr:spPr>
        <a:xfrm>
          <a:off x="13735050" y="3724275"/>
          <a:ext cx="200025" cy="504825"/>
        </a:xfrm>
        <a:custGeom>
          <a:pathLst>
            <a:path h="30" w="21">
              <a:moveTo>
                <a:pt x="4" y="30"/>
              </a:moveTo>
              <a:cubicBezTo>
                <a:pt x="2" y="22"/>
                <a:pt x="0" y="15"/>
                <a:pt x="2" y="13"/>
              </a:cubicBezTo>
              <a:cubicBezTo>
                <a:pt x="4" y="11"/>
                <a:pt x="17" y="17"/>
                <a:pt x="19" y="15"/>
              </a:cubicBezTo>
              <a:cubicBezTo>
                <a:pt x="21" y="13"/>
                <a:pt x="16" y="2"/>
                <a:pt x="16" y="0"/>
              </a:cubicBezTo>
            </a:path>
          </a:pathLst>
        </a:cu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16</xdr:row>
      <xdr:rowOff>85725</xdr:rowOff>
    </xdr:from>
    <xdr:to>
      <xdr:col>4</xdr:col>
      <xdr:colOff>371475</xdr:colOff>
      <xdr:row>19</xdr:row>
      <xdr:rowOff>76200</xdr:rowOff>
    </xdr:to>
    <xdr:sp>
      <xdr:nvSpPr>
        <xdr:cNvPr id="3" name="AutoShape 3"/>
        <xdr:cNvSpPr>
          <a:spLocks/>
        </xdr:cNvSpPr>
      </xdr:nvSpPr>
      <xdr:spPr>
        <a:xfrm>
          <a:off x="1990725" y="3838575"/>
          <a:ext cx="295275" cy="619125"/>
        </a:xfrm>
        <a:prstGeom prst="leftBrace">
          <a:avLst/>
        </a:prstGeom>
        <a:noFill/>
        <a:ln w="2857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xdr:row>
      <xdr:rowOff>9525</xdr:rowOff>
    </xdr:from>
    <xdr:to>
      <xdr:col>21</xdr:col>
      <xdr:colOff>114300</xdr:colOff>
      <xdr:row>29</xdr:row>
      <xdr:rowOff>152400</xdr:rowOff>
    </xdr:to>
    <xdr:sp>
      <xdr:nvSpPr>
        <xdr:cNvPr id="4" name="Rectangle 4"/>
        <xdr:cNvSpPr>
          <a:spLocks/>
        </xdr:cNvSpPr>
      </xdr:nvSpPr>
      <xdr:spPr>
        <a:xfrm>
          <a:off x="0" y="1285875"/>
          <a:ext cx="11449050" cy="493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9525</xdr:rowOff>
    </xdr:from>
    <xdr:ext cx="8486775" cy="3543300"/>
    <xdr:sp>
      <xdr:nvSpPr>
        <xdr:cNvPr id="1" name="TextBox 1"/>
        <xdr:cNvSpPr txBox="1">
          <a:spLocks noChangeArrowheads="1"/>
        </xdr:cNvSpPr>
      </xdr:nvSpPr>
      <xdr:spPr>
        <a:xfrm>
          <a:off x="9525" y="9525"/>
          <a:ext cx="8486775" cy="354330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2000" b="0" i="0" u="none" baseline="0">
              <a:latin typeface="Times New Roman"/>
              <a:ea typeface="Times New Roman"/>
              <a:cs typeface="Times New Roman"/>
            </a:rPr>
            <a:t>                                            </a:t>
          </a:r>
          <a:r>
            <a:rPr lang="en-US" cap="none" sz="2000" b="1" i="0" u="sng" baseline="0">
              <a:latin typeface="Times New Roman"/>
              <a:ea typeface="Times New Roman"/>
              <a:cs typeface="Times New Roman"/>
            </a:rPr>
            <a:t>Primary Lessons</a:t>
          </a:r>
          <a:r>
            <a:rPr lang="en-US" cap="none" sz="14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600" b="0" i="0" u="none" baseline="0">
              <a:latin typeface="Times New Roman"/>
              <a:ea typeface="Times New Roman"/>
              <a:cs typeface="Times New Roman"/>
            </a:rPr>
            <a:t>1)  Forecaster input is relevant to stochastic prediction -- particularly in short range</a:t>
          </a:r>
          <a:r>
            <a:rPr lang="en-US" cap="none" sz="14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600" b="0" i="0" u="none" baseline="0">
              <a:latin typeface="Times New Roman"/>
              <a:ea typeface="Times New Roman"/>
              <a:cs typeface="Times New Roman"/>
            </a:rPr>
            <a:t>2)  Utility of deterministic wx is limited by random error</a:t>
          </a:r>
          <a:r>
            <a:rPr lang="en-US" cap="none" sz="500" b="0" i="0" u="none" baseline="0">
              <a:latin typeface="Times New Roman"/>
              <a:ea typeface="Times New Roman"/>
              <a:cs typeface="Times New Roman"/>
            </a:rPr>
            <a:t>
</a:t>
          </a:r>
          <a:r>
            <a:rPr lang="en-US" cap="none" sz="1600" b="0" i="0" u="none" baseline="0">
              <a:latin typeface="Times New Roman"/>
              <a:ea typeface="Times New Roman"/>
              <a:cs typeface="Times New Roman"/>
            </a:rPr>
            <a:t>3)  Full advantages of stochastic wx are realized...
     a) in the long run
     b) </a:t>
          </a:r>
          <a:r>
            <a:rPr lang="en-US" cap="none" sz="500" b="0" i="0" u="none" baseline="0">
              <a:latin typeface="Times New Roman"/>
              <a:ea typeface="Times New Roman"/>
              <a:cs typeface="Times New Roman"/>
            </a:rPr>
            <a:t> </a:t>
          </a:r>
          <a:r>
            <a:rPr lang="en-US" cap="none" sz="1600" b="0" i="0" u="none" baseline="0">
              <a:latin typeface="Times New Roman"/>
              <a:ea typeface="Times New Roman"/>
              <a:cs typeface="Times New Roman"/>
            </a:rPr>
            <a:t>when </a:t>
          </a:r>
          <a:r>
            <a:rPr lang="en-US" cap="none" sz="1600" b="1" i="0" u="sng" baseline="0">
              <a:latin typeface="Times New Roman"/>
              <a:ea typeface="Times New Roman"/>
              <a:cs typeface="Times New Roman"/>
            </a:rPr>
            <a:t>users</a:t>
          </a:r>
          <a:r>
            <a:rPr lang="en-US" cap="none" sz="1600" b="0" i="0" u="none" baseline="0">
              <a:latin typeface="Times New Roman"/>
              <a:ea typeface="Times New Roman"/>
              <a:cs typeface="Times New Roman"/>
            </a:rPr>
            <a:t> apply forecast uncertainty to decision process</a:t>
          </a:r>
          <a:r>
            <a:rPr lang="en-US" cap="none" sz="500" b="0" i="0" u="none" baseline="0">
              <a:latin typeface="Times New Roman"/>
              <a:ea typeface="Times New Roman"/>
              <a:cs typeface="Times New Roman"/>
            </a:rPr>
            <a:t>
</a:t>
          </a:r>
          <a:r>
            <a:rPr lang="en-US" cap="none" sz="1600" b="0" i="0" u="none" baseline="0">
              <a:latin typeface="Times New Roman"/>
              <a:ea typeface="Times New Roman"/>
              <a:cs typeface="Times New Roman"/>
            </a:rPr>
            <a:t>4)  Stochastic wx improves but does not perfect decision making</a:t>
          </a:r>
          <a:r>
            <a:rPr lang="en-US" cap="none" sz="500" b="0" i="0" u="none" baseline="0">
              <a:latin typeface="Times New Roman"/>
              <a:ea typeface="Times New Roman"/>
              <a:cs typeface="Times New Roman"/>
            </a:rPr>
            <a:t>
</a:t>
          </a:r>
          <a:r>
            <a:rPr lang="en-US" cap="none" sz="1600" b="0" i="0" u="none" baseline="0">
              <a:latin typeface="Times New Roman"/>
              <a:ea typeface="Times New Roman"/>
              <a:cs typeface="Times New Roman"/>
            </a:rPr>
            <a:t>5)  Human behavior can work against optimal application of stochastic wx</a:t>
          </a:r>
          <a:r>
            <a:rPr lang="en-US" cap="none" sz="1400" b="0" i="0" u="none" baseline="0">
              <a:latin typeface="Times New Roman"/>
              <a:ea typeface="Times New Roman"/>
              <a:cs typeface="Times New Roman"/>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295275</xdr:colOff>
      <xdr:row>19</xdr:row>
      <xdr:rowOff>76200</xdr:rowOff>
    </xdr:from>
    <xdr:ext cx="2114550" cy="514350"/>
    <xdr:sp>
      <xdr:nvSpPr>
        <xdr:cNvPr id="1" name="TextBox 1"/>
        <xdr:cNvSpPr txBox="1">
          <a:spLocks noChangeArrowheads="1"/>
        </xdr:cNvSpPr>
      </xdr:nvSpPr>
      <xdr:spPr>
        <a:xfrm>
          <a:off x="12744450" y="4429125"/>
          <a:ext cx="2114550" cy="51435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1" u="none" baseline="0">
              <a:latin typeface="Arial"/>
              <a:ea typeface="Arial"/>
              <a:cs typeface="Arial"/>
            </a:rPr>
            <a:t>The minimum possible expense of operating</a:t>
          </a:r>
        </a:p>
      </xdr:txBody>
    </xdr:sp>
    <xdr:clientData/>
  </xdr:oneCellAnchor>
  <xdr:twoCellAnchor>
    <xdr:from>
      <xdr:col>24</xdr:col>
      <xdr:colOff>438150</xdr:colOff>
      <xdr:row>16</xdr:row>
      <xdr:rowOff>219075</xdr:rowOff>
    </xdr:from>
    <xdr:to>
      <xdr:col>24</xdr:col>
      <xdr:colOff>638175</xdr:colOff>
      <xdr:row>19</xdr:row>
      <xdr:rowOff>85725</xdr:rowOff>
    </xdr:to>
    <xdr:sp>
      <xdr:nvSpPr>
        <xdr:cNvPr id="2" name="AutoShape 2"/>
        <xdr:cNvSpPr>
          <a:spLocks/>
        </xdr:cNvSpPr>
      </xdr:nvSpPr>
      <xdr:spPr>
        <a:xfrm>
          <a:off x="13735050" y="3933825"/>
          <a:ext cx="200025" cy="504825"/>
        </a:xfrm>
        <a:custGeom>
          <a:pathLst>
            <a:path h="30" w="21">
              <a:moveTo>
                <a:pt x="4" y="30"/>
              </a:moveTo>
              <a:cubicBezTo>
                <a:pt x="2" y="22"/>
                <a:pt x="0" y="15"/>
                <a:pt x="2" y="13"/>
              </a:cubicBezTo>
              <a:cubicBezTo>
                <a:pt x="4" y="11"/>
                <a:pt x="17" y="17"/>
                <a:pt x="19" y="15"/>
              </a:cubicBezTo>
              <a:cubicBezTo>
                <a:pt x="21" y="13"/>
                <a:pt x="16" y="2"/>
                <a:pt x="16" y="0"/>
              </a:cubicBezTo>
            </a:path>
          </a:pathLst>
        </a:cu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17</xdr:row>
      <xdr:rowOff>85725</xdr:rowOff>
    </xdr:from>
    <xdr:to>
      <xdr:col>4</xdr:col>
      <xdr:colOff>371475</xdr:colOff>
      <xdr:row>20</xdr:row>
      <xdr:rowOff>76200</xdr:rowOff>
    </xdr:to>
    <xdr:sp>
      <xdr:nvSpPr>
        <xdr:cNvPr id="3" name="AutoShape 3"/>
        <xdr:cNvSpPr>
          <a:spLocks/>
        </xdr:cNvSpPr>
      </xdr:nvSpPr>
      <xdr:spPr>
        <a:xfrm>
          <a:off x="1990725" y="4048125"/>
          <a:ext cx="295275" cy="619125"/>
        </a:xfrm>
        <a:prstGeom prst="leftBrace">
          <a:avLst/>
        </a:prstGeom>
        <a:noFill/>
        <a:ln w="2857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295275</xdr:colOff>
      <xdr:row>114</xdr:row>
      <xdr:rowOff>28575</xdr:rowOff>
    </xdr:from>
    <xdr:ext cx="2114550" cy="514350"/>
    <xdr:sp>
      <xdr:nvSpPr>
        <xdr:cNvPr id="1" name="TextBox 1"/>
        <xdr:cNvSpPr txBox="1">
          <a:spLocks noChangeArrowheads="1"/>
        </xdr:cNvSpPr>
      </xdr:nvSpPr>
      <xdr:spPr>
        <a:xfrm>
          <a:off x="10277475" y="27555825"/>
          <a:ext cx="2114550" cy="51435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1" u="none" baseline="0">
              <a:latin typeface="Arial"/>
              <a:ea typeface="Arial"/>
              <a:cs typeface="Arial"/>
            </a:rPr>
            <a:t>The minimum possible cost of operating</a:t>
          </a:r>
        </a:p>
      </xdr:txBody>
    </xdr:sp>
    <xdr:clientData/>
  </xdr:oneCellAnchor>
  <xdr:twoCellAnchor>
    <xdr:from>
      <xdr:col>20</xdr:col>
      <xdr:colOff>438150</xdr:colOff>
      <xdr:row>112</xdr:row>
      <xdr:rowOff>9525</xdr:rowOff>
    </xdr:from>
    <xdr:to>
      <xdr:col>20</xdr:col>
      <xdr:colOff>638175</xdr:colOff>
      <xdr:row>114</xdr:row>
      <xdr:rowOff>38100</xdr:rowOff>
    </xdr:to>
    <xdr:sp>
      <xdr:nvSpPr>
        <xdr:cNvPr id="2" name="AutoShape 2"/>
        <xdr:cNvSpPr>
          <a:spLocks/>
        </xdr:cNvSpPr>
      </xdr:nvSpPr>
      <xdr:spPr>
        <a:xfrm>
          <a:off x="11268075" y="27146250"/>
          <a:ext cx="200025" cy="419100"/>
        </a:xfrm>
        <a:custGeom>
          <a:pathLst>
            <a:path h="30" w="21">
              <a:moveTo>
                <a:pt x="4" y="30"/>
              </a:moveTo>
              <a:cubicBezTo>
                <a:pt x="2" y="22"/>
                <a:pt x="0" y="15"/>
                <a:pt x="2" y="13"/>
              </a:cubicBezTo>
              <a:cubicBezTo>
                <a:pt x="4" y="11"/>
                <a:pt x="17" y="17"/>
                <a:pt x="19" y="15"/>
              </a:cubicBezTo>
              <a:cubicBezTo>
                <a:pt x="21" y="13"/>
                <a:pt x="16" y="2"/>
                <a:pt x="16" y="0"/>
              </a:cubicBezTo>
            </a:path>
          </a:pathLst>
        </a:cu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112</xdr:row>
      <xdr:rowOff>85725</xdr:rowOff>
    </xdr:from>
    <xdr:to>
      <xdr:col>4</xdr:col>
      <xdr:colOff>371475</xdr:colOff>
      <xdr:row>115</xdr:row>
      <xdr:rowOff>76200</xdr:rowOff>
    </xdr:to>
    <xdr:sp>
      <xdr:nvSpPr>
        <xdr:cNvPr id="3" name="AutoShape 4"/>
        <xdr:cNvSpPr>
          <a:spLocks/>
        </xdr:cNvSpPr>
      </xdr:nvSpPr>
      <xdr:spPr>
        <a:xfrm>
          <a:off x="1895475" y="27222450"/>
          <a:ext cx="295275" cy="619125"/>
        </a:xfrm>
        <a:prstGeom prst="leftBrace">
          <a:avLst/>
        </a:prstGeom>
        <a:noFill/>
        <a:ln w="2857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34" sqref="A34"/>
    </sheetView>
  </sheetViews>
  <sheetFormatPr defaultColWidth="9.140625" defaultRowHeight="12.75"/>
  <sheetData/>
  <printOptions/>
  <pageMargins left="0.32" right="0.29"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O34"/>
  <sheetViews>
    <sheetView workbookViewId="0" topLeftCell="A1">
      <selection activeCell="A1" sqref="A1:N1"/>
    </sheetView>
  </sheetViews>
  <sheetFormatPr defaultColWidth="9.140625" defaultRowHeight="12.75"/>
  <cols>
    <col min="2" max="2" width="6.00390625" style="0" customWidth="1"/>
    <col min="3" max="3" width="5.28125" style="0" customWidth="1"/>
    <col min="4" max="4" width="13.140625" style="0" customWidth="1"/>
    <col min="5" max="6" width="15.7109375" style="0" customWidth="1"/>
  </cols>
  <sheetData>
    <row r="1" spans="1:15" ht="42" customHeight="1">
      <c r="A1" s="171"/>
      <c r="B1" s="171"/>
      <c r="C1" s="171"/>
      <c r="D1" s="171"/>
      <c r="E1" s="171"/>
      <c r="F1" s="171"/>
      <c r="G1" s="171"/>
      <c r="H1" s="171"/>
      <c r="I1" s="171"/>
      <c r="J1" s="171"/>
      <c r="K1" s="171"/>
      <c r="L1" s="171"/>
      <c r="M1" s="171"/>
      <c r="N1" s="171"/>
      <c r="O1" s="117"/>
    </row>
    <row r="2" spans="7:15" ht="12.75">
      <c r="G2" s="117"/>
      <c r="H2" s="117"/>
      <c r="I2" s="117"/>
      <c r="J2" s="117"/>
      <c r="K2" s="117"/>
      <c r="L2" s="117"/>
      <c r="M2" s="117"/>
      <c r="N2" s="117"/>
      <c r="O2" s="117"/>
    </row>
    <row r="3" spans="7:15" ht="12.75">
      <c r="G3" s="117"/>
      <c r="H3" s="117"/>
      <c r="I3" s="117"/>
      <c r="J3" s="117"/>
      <c r="K3" s="117"/>
      <c r="L3" s="117"/>
      <c r="M3" s="117"/>
      <c r="N3" s="117"/>
      <c r="O3" s="117"/>
    </row>
    <row r="4" spans="7:15" ht="12.75">
      <c r="G4" s="117"/>
      <c r="H4" s="117"/>
      <c r="I4" s="117"/>
      <c r="J4" s="117"/>
      <c r="K4" s="117"/>
      <c r="L4" s="117"/>
      <c r="M4" s="117"/>
      <c r="N4" s="117"/>
      <c r="O4" s="117"/>
    </row>
    <row r="5" spans="7:15" ht="12.75">
      <c r="G5" s="117"/>
      <c r="H5" s="117"/>
      <c r="I5" s="117"/>
      <c r="J5" s="117"/>
      <c r="K5" s="117"/>
      <c r="L5" s="117"/>
      <c r="M5" s="117"/>
      <c r="N5" s="117"/>
      <c r="O5" s="117"/>
    </row>
    <row r="6" spans="7:15" ht="12.75">
      <c r="G6" s="117"/>
      <c r="H6" s="117"/>
      <c r="I6" s="117"/>
      <c r="J6" s="117"/>
      <c r="K6" s="117"/>
      <c r="L6" s="117"/>
      <c r="M6" s="117"/>
      <c r="N6" s="117"/>
      <c r="O6" s="117"/>
    </row>
    <row r="7" spans="7:15" ht="12.75">
      <c r="G7" s="117"/>
      <c r="H7" s="117"/>
      <c r="I7" s="117"/>
      <c r="J7" s="117"/>
      <c r="K7" s="117"/>
      <c r="L7" s="117"/>
      <c r="M7" s="117"/>
      <c r="N7" s="117"/>
      <c r="O7" s="117"/>
    </row>
    <row r="8" spans="7:15" ht="12.75">
      <c r="G8" s="117"/>
      <c r="H8" s="117"/>
      <c r="I8" s="117"/>
      <c r="J8" s="117"/>
      <c r="K8" s="117"/>
      <c r="L8" s="117"/>
      <c r="M8" s="117"/>
      <c r="N8" s="117"/>
      <c r="O8" s="117"/>
    </row>
    <row r="9" spans="7:15" s="4" customFormat="1" ht="15">
      <c r="G9" s="116"/>
      <c r="H9" s="116"/>
      <c r="I9" s="116"/>
      <c r="J9" s="116"/>
      <c r="K9" s="116"/>
      <c r="L9" s="116"/>
      <c r="M9" s="116"/>
      <c r="N9" s="116"/>
      <c r="O9" s="116"/>
    </row>
    <row r="10" spans="7:15" s="4" customFormat="1" ht="15">
      <c r="G10" s="116"/>
      <c r="H10" s="116"/>
      <c r="I10" s="116"/>
      <c r="J10" s="116"/>
      <c r="K10" s="116"/>
      <c r="L10" s="116"/>
      <c r="M10" s="116"/>
      <c r="N10" s="116"/>
      <c r="O10" s="116"/>
    </row>
    <row r="11" spans="7:15" ht="12.75">
      <c r="G11" s="117"/>
      <c r="H11" s="117"/>
      <c r="I11" s="117"/>
      <c r="J11" s="117"/>
      <c r="K11" s="117"/>
      <c r="L11" s="117"/>
      <c r="M11" s="117"/>
      <c r="N11" s="117"/>
      <c r="O11" s="117"/>
    </row>
    <row r="12" spans="7:15" ht="12.75">
      <c r="G12" s="117"/>
      <c r="H12" s="117"/>
      <c r="I12" s="117"/>
      <c r="J12" s="117"/>
      <c r="K12" s="117"/>
      <c r="L12" s="117"/>
      <c r="M12" s="117"/>
      <c r="N12" s="117"/>
      <c r="O12" s="117"/>
    </row>
    <row r="13" spans="7:15" ht="12.75">
      <c r="G13" s="117"/>
      <c r="H13" s="117"/>
      <c r="I13" s="117"/>
      <c r="J13" s="117"/>
      <c r="K13" s="117"/>
      <c r="L13" s="117"/>
      <c r="M13" s="117"/>
      <c r="N13" s="117"/>
      <c r="O13" s="117"/>
    </row>
    <row r="14" spans="7:15" ht="12.75">
      <c r="G14" s="117"/>
      <c r="H14" s="117"/>
      <c r="I14" s="117"/>
      <c r="J14" s="117"/>
      <c r="K14" s="117"/>
      <c r="L14" s="117"/>
      <c r="M14" s="117"/>
      <c r="N14" s="117"/>
      <c r="O14" s="117"/>
    </row>
    <row r="15" spans="1:15" ht="15">
      <c r="A15" s="4"/>
      <c r="G15" s="117"/>
      <c r="H15" s="117"/>
      <c r="I15" s="117"/>
      <c r="J15" s="117"/>
      <c r="K15" s="117"/>
      <c r="L15" s="117"/>
      <c r="M15" s="117"/>
      <c r="N15" s="117"/>
      <c r="O15" s="117"/>
    </row>
    <row r="16" spans="1:15" ht="15">
      <c r="A16" s="4"/>
      <c r="G16" s="117"/>
      <c r="H16" s="117"/>
      <c r="I16" s="117"/>
      <c r="J16" s="117"/>
      <c r="K16" s="117"/>
      <c r="L16" s="117"/>
      <c r="M16" s="117"/>
      <c r="N16" s="117"/>
      <c r="O16" s="117"/>
    </row>
    <row r="17" spans="1:15" ht="15">
      <c r="A17" s="4"/>
      <c r="G17" s="117"/>
      <c r="H17" s="117"/>
      <c r="I17" s="117"/>
      <c r="J17" s="117"/>
      <c r="K17" s="117"/>
      <c r="L17" s="117"/>
      <c r="M17" s="117"/>
      <c r="N17" s="117"/>
      <c r="O17" s="117"/>
    </row>
    <row r="18" spans="1:15" ht="17.25" customHeight="1">
      <c r="A18" s="4"/>
      <c r="G18" s="117"/>
      <c r="H18" s="117"/>
      <c r="I18" s="117"/>
      <c r="J18" s="117"/>
      <c r="K18" s="117"/>
      <c r="L18" s="117"/>
      <c r="M18" s="117"/>
      <c r="N18" s="117"/>
      <c r="O18" s="117"/>
    </row>
    <row r="19" spans="7:15" ht="11.25" customHeight="1">
      <c r="G19" s="117"/>
      <c r="H19" s="117"/>
      <c r="I19" s="117"/>
      <c r="J19" s="117"/>
      <c r="K19" s="117"/>
      <c r="L19" s="117"/>
      <c r="M19" s="117"/>
      <c r="N19" s="117"/>
      <c r="O19" s="117"/>
    </row>
    <row r="20" spans="1:15" s="4" customFormat="1" ht="18" customHeight="1">
      <c r="A20" s="116"/>
      <c r="B20" s="118"/>
      <c r="C20" s="116"/>
      <c r="D20" s="116"/>
      <c r="E20" s="172" t="s">
        <v>54</v>
      </c>
      <c r="F20" s="173"/>
      <c r="G20" s="116"/>
      <c r="H20" s="116"/>
      <c r="I20" s="116"/>
      <c r="J20" s="116"/>
      <c r="K20" s="116"/>
      <c r="L20" s="116"/>
      <c r="M20" s="116"/>
      <c r="N20" s="116"/>
      <c r="O20" s="116"/>
    </row>
    <row r="21" spans="1:15" s="4" customFormat="1" ht="27" customHeight="1" thickBot="1">
      <c r="A21" s="116"/>
      <c r="B21" s="118"/>
      <c r="C21" s="116"/>
      <c r="D21" s="116"/>
      <c r="E21" s="107" t="s">
        <v>57</v>
      </c>
      <c r="F21" s="108" t="s">
        <v>58</v>
      </c>
      <c r="G21" s="116"/>
      <c r="H21" s="116"/>
      <c r="I21" s="116"/>
      <c r="J21" s="116"/>
      <c r="K21" s="116"/>
      <c r="L21" s="116"/>
      <c r="M21" s="116"/>
      <c r="N21" s="116"/>
      <c r="O21" s="116"/>
    </row>
    <row r="22" spans="1:15" s="4" customFormat="1" ht="49.5" customHeight="1" thickTop="1">
      <c r="A22" s="116"/>
      <c r="B22" s="118"/>
      <c r="C22" s="174" t="s">
        <v>81</v>
      </c>
      <c r="D22" s="109" t="s">
        <v>55</v>
      </c>
      <c r="E22" s="102" t="s">
        <v>59</v>
      </c>
      <c r="F22" s="104" t="s">
        <v>60</v>
      </c>
      <c r="G22" s="116"/>
      <c r="H22" s="116"/>
      <c r="I22" s="116"/>
      <c r="J22" s="116"/>
      <c r="K22" s="116"/>
      <c r="L22" s="116"/>
      <c r="M22" s="116"/>
      <c r="N22" s="116"/>
      <c r="O22" s="116"/>
    </row>
    <row r="23" spans="1:15" s="4" customFormat="1" ht="49.5" customHeight="1">
      <c r="A23" s="116"/>
      <c r="B23" s="118"/>
      <c r="C23" s="175"/>
      <c r="D23" s="110" t="s">
        <v>56</v>
      </c>
      <c r="E23" s="105" t="s">
        <v>62</v>
      </c>
      <c r="F23" s="103" t="s">
        <v>61</v>
      </c>
      <c r="G23" s="116"/>
      <c r="H23" s="116"/>
      <c r="I23" s="116"/>
      <c r="J23" s="116"/>
      <c r="K23" s="116"/>
      <c r="L23" s="116"/>
      <c r="M23" s="116"/>
      <c r="N23" s="116"/>
      <c r="O23" s="116"/>
    </row>
    <row r="24" spans="1:15" s="4" customFormat="1" ht="21.75" customHeight="1">
      <c r="A24" s="116"/>
      <c r="B24" s="118"/>
      <c r="C24" s="119"/>
      <c r="D24" s="116"/>
      <c r="E24" s="116"/>
      <c r="F24" s="116"/>
      <c r="G24" s="116"/>
      <c r="H24" s="116"/>
      <c r="I24" s="116"/>
      <c r="J24" s="116"/>
      <c r="K24" s="116"/>
      <c r="L24" s="116"/>
      <c r="M24" s="116"/>
      <c r="N24" s="116"/>
      <c r="O24" s="116"/>
    </row>
    <row r="25" spans="1:15" s="4" customFormat="1" ht="21.75" customHeight="1">
      <c r="A25" s="116"/>
      <c r="B25" s="118"/>
      <c r="C25" s="116"/>
      <c r="D25" s="116"/>
      <c r="E25" s="116"/>
      <c r="F25" s="116"/>
      <c r="G25" s="116"/>
      <c r="H25" s="116"/>
      <c r="I25" s="116"/>
      <c r="J25" s="116"/>
      <c r="K25" s="116"/>
      <c r="L25" s="116"/>
      <c r="M25" s="116"/>
      <c r="N25" s="116"/>
      <c r="O25" s="116"/>
    </row>
    <row r="26" spans="1:15" s="4" customFormat="1" ht="21.75" customHeight="1">
      <c r="A26" s="116"/>
      <c r="B26" s="118"/>
      <c r="C26" s="116"/>
      <c r="D26" s="116"/>
      <c r="E26" s="116"/>
      <c r="F26" s="116"/>
      <c r="G26" s="116"/>
      <c r="H26" s="116"/>
      <c r="I26" s="116"/>
      <c r="J26" s="116"/>
      <c r="K26" s="116"/>
      <c r="L26" s="116"/>
      <c r="M26" s="116"/>
      <c r="N26" s="116"/>
      <c r="O26" s="116"/>
    </row>
    <row r="27" spans="2:3" s="4" customFormat="1" ht="21.75" customHeight="1">
      <c r="B27" s="33"/>
      <c r="C27" s="19"/>
    </row>
    <row r="28" spans="2:3" s="4" customFormat="1" ht="21.75" customHeight="1">
      <c r="B28" s="33"/>
      <c r="C28" s="19"/>
    </row>
    <row r="29" s="4" customFormat="1" ht="21.75" customHeight="1">
      <c r="B29" s="33"/>
    </row>
    <row r="30" spans="2:3" s="4" customFormat="1" ht="21.75" customHeight="1">
      <c r="B30" s="33"/>
      <c r="C30" s="19"/>
    </row>
    <row r="31" s="4" customFormat="1" ht="21.75" customHeight="1">
      <c r="B31" s="33"/>
    </row>
    <row r="32" s="4" customFormat="1" ht="21.75" customHeight="1">
      <c r="B32" s="33"/>
    </row>
    <row r="33" s="4" customFormat="1" ht="21.75" customHeight="1">
      <c r="B33" s="33"/>
    </row>
    <row r="34" ht="21.75" customHeight="1">
      <c r="B34" s="33"/>
    </row>
  </sheetData>
  <mergeCells count="3">
    <mergeCell ref="A1:N1"/>
    <mergeCell ref="E20:F20"/>
    <mergeCell ref="C22:C23"/>
  </mergeCells>
  <printOptions/>
  <pageMargins left="0.32" right="0.29"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22"/>
  <sheetViews>
    <sheetView zoomScale="111" zoomScaleNormal="111" workbookViewId="0" topLeftCell="A1">
      <selection activeCell="A1" sqref="A1:N1"/>
    </sheetView>
  </sheetViews>
  <sheetFormatPr defaultColWidth="9.140625" defaultRowHeight="12.75"/>
  <cols>
    <col min="1" max="1" width="7.00390625" style="0" customWidth="1"/>
    <col min="2" max="2" width="6.00390625" style="0" customWidth="1"/>
  </cols>
  <sheetData>
    <row r="1" spans="1:15" ht="24" customHeight="1">
      <c r="A1" s="176" t="s">
        <v>82</v>
      </c>
      <c r="B1" s="176"/>
      <c r="C1" s="176"/>
      <c r="D1" s="176"/>
      <c r="E1" s="176"/>
      <c r="F1" s="176"/>
      <c r="G1" s="176"/>
      <c r="H1" s="176"/>
      <c r="I1" s="176"/>
      <c r="J1" s="176"/>
      <c r="K1" s="176"/>
      <c r="L1" s="176"/>
      <c r="M1" s="176"/>
      <c r="N1" s="176"/>
      <c r="O1" s="117"/>
    </row>
    <row r="2" spans="1:15" ht="19.5" customHeight="1" thickBot="1">
      <c r="A2" s="117"/>
      <c r="B2" s="156" t="s">
        <v>8</v>
      </c>
      <c r="C2" s="119"/>
      <c r="D2" s="116"/>
      <c r="E2" s="116"/>
      <c r="F2" s="116"/>
      <c r="G2" s="116"/>
      <c r="H2" s="116"/>
      <c r="I2" s="116"/>
      <c r="J2" s="116"/>
      <c r="K2" s="116"/>
      <c r="L2" s="117"/>
      <c r="M2" s="117"/>
      <c r="N2" s="117"/>
      <c r="O2" s="117"/>
    </row>
    <row r="3" spans="1:15" ht="21" customHeight="1">
      <c r="A3" s="117"/>
      <c r="B3" s="157">
        <v>1</v>
      </c>
      <c r="C3" s="147" t="s">
        <v>76</v>
      </c>
      <c r="D3" s="148"/>
      <c r="E3" s="148"/>
      <c r="F3" s="148"/>
      <c r="G3" s="149"/>
      <c r="H3" s="149"/>
      <c r="I3" s="149"/>
      <c r="J3" s="149"/>
      <c r="K3" s="149"/>
      <c r="L3" s="149"/>
      <c r="M3" s="149"/>
      <c r="N3" s="149"/>
      <c r="O3" s="117"/>
    </row>
    <row r="4" spans="1:15" ht="21" customHeight="1">
      <c r="A4" s="117"/>
      <c r="B4" s="158"/>
      <c r="C4" s="150"/>
      <c r="D4" s="150" t="s">
        <v>37</v>
      </c>
      <c r="E4" s="151"/>
      <c r="F4" s="151"/>
      <c r="G4" s="152"/>
      <c r="H4" s="152"/>
      <c r="I4" s="152"/>
      <c r="J4" s="152"/>
      <c r="K4" s="152"/>
      <c r="L4" s="152"/>
      <c r="M4" s="152"/>
      <c r="N4" s="152"/>
      <c r="O4" s="117"/>
    </row>
    <row r="5" spans="1:15" ht="21" customHeight="1">
      <c r="A5" s="117"/>
      <c r="B5" s="159"/>
      <c r="C5" s="147"/>
      <c r="D5" s="147" t="s">
        <v>64</v>
      </c>
      <c r="E5" s="148"/>
      <c r="F5" s="148"/>
      <c r="G5" s="149"/>
      <c r="H5" s="149"/>
      <c r="I5" s="149"/>
      <c r="J5" s="149"/>
      <c r="K5" s="149"/>
      <c r="L5" s="149"/>
      <c r="M5" s="149"/>
      <c r="N5" s="149"/>
      <c r="O5" s="117"/>
    </row>
    <row r="6" spans="1:15" s="4" customFormat="1" ht="21" customHeight="1">
      <c r="A6" s="116"/>
      <c r="B6" s="158"/>
      <c r="C6" s="150"/>
      <c r="D6" s="150" t="s">
        <v>65</v>
      </c>
      <c r="E6" s="151"/>
      <c r="F6" s="151"/>
      <c r="G6" s="151"/>
      <c r="H6" s="151"/>
      <c r="I6" s="151"/>
      <c r="J6" s="151"/>
      <c r="K6" s="151"/>
      <c r="L6" s="151"/>
      <c r="M6" s="151"/>
      <c r="N6" s="151"/>
      <c r="O6" s="116"/>
    </row>
    <row r="7" spans="1:15" s="4" customFormat="1" ht="21" customHeight="1">
      <c r="A7" s="116"/>
      <c r="B7" s="160">
        <v>2</v>
      </c>
      <c r="C7" s="126" t="s">
        <v>26</v>
      </c>
      <c r="D7" s="126"/>
      <c r="E7" s="127"/>
      <c r="F7" s="127"/>
      <c r="G7" s="127"/>
      <c r="H7" s="127"/>
      <c r="I7" s="127"/>
      <c r="J7" s="127"/>
      <c r="K7" s="127"/>
      <c r="L7" s="127"/>
      <c r="M7" s="127"/>
      <c r="N7" s="127"/>
      <c r="O7" s="116"/>
    </row>
    <row r="8" spans="1:15" s="65" customFormat="1" ht="14.25" customHeight="1">
      <c r="A8" s="125"/>
      <c r="B8" s="161"/>
      <c r="C8" s="132"/>
      <c r="D8" s="132" t="s">
        <v>25</v>
      </c>
      <c r="E8" s="133"/>
      <c r="F8" s="133"/>
      <c r="G8" s="133"/>
      <c r="H8" s="133"/>
      <c r="I8" s="133"/>
      <c r="J8" s="133"/>
      <c r="K8" s="133"/>
      <c r="L8" s="133"/>
      <c r="M8" s="133"/>
      <c r="N8" s="133"/>
      <c r="O8" s="137"/>
    </row>
    <row r="9" spans="1:15" s="4" customFormat="1" ht="21" customHeight="1">
      <c r="A9" s="116"/>
      <c r="B9" s="162">
        <v>3</v>
      </c>
      <c r="C9" s="129" t="s">
        <v>67</v>
      </c>
      <c r="D9" s="130"/>
      <c r="E9" s="130"/>
      <c r="F9" s="130"/>
      <c r="G9" s="130"/>
      <c r="H9" s="130"/>
      <c r="I9" s="130"/>
      <c r="J9" s="130"/>
      <c r="K9" s="130"/>
      <c r="L9" s="130"/>
      <c r="M9" s="130"/>
      <c r="N9" s="130"/>
      <c r="O9" s="116"/>
    </row>
    <row r="10" spans="1:15" ht="21" customHeight="1">
      <c r="A10" s="117"/>
      <c r="B10" s="160">
        <v>4</v>
      </c>
      <c r="C10" s="126" t="s">
        <v>69</v>
      </c>
      <c r="D10" s="127"/>
      <c r="E10" s="127"/>
      <c r="F10" s="127"/>
      <c r="G10" s="128"/>
      <c r="H10" s="128"/>
      <c r="I10" s="128"/>
      <c r="J10" s="128"/>
      <c r="K10" s="128"/>
      <c r="L10" s="128"/>
      <c r="M10" s="128"/>
      <c r="N10" s="128"/>
      <c r="O10" s="117"/>
    </row>
    <row r="11" spans="1:15" ht="21" customHeight="1">
      <c r="A11" s="117"/>
      <c r="B11" s="158">
        <v>5</v>
      </c>
      <c r="C11" s="150" t="s">
        <v>77</v>
      </c>
      <c r="D11" s="151"/>
      <c r="E11" s="151"/>
      <c r="F11" s="151"/>
      <c r="G11" s="152"/>
      <c r="H11" s="152"/>
      <c r="I11" s="152"/>
      <c r="J11" s="152"/>
      <c r="K11" s="152"/>
      <c r="L11" s="152"/>
      <c r="M11" s="152"/>
      <c r="N11" s="152"/>
      <c r="O11" s="117"/>
    </row>
    <row r="12" spans="1:15" ht="21" customHeight="1">
      <c r="A12" s="117"/>
      <c r="B12" s="160">
        <v>6</v>
      </c>
      <c r="C12" s="126" t="s">
        <v>68</v>
      </c>
      <c r="D12" s="127"/>
      <c r="E12" s="127"/>
      <c r="F12" s="127"/>
      <c r="G12" s="128"/>
      <c r="H12" s="128"/>
      <c r="I12" s="128"/>
      <c r="J12" s="128"/>
      <c r="K12" s="128"/>
      <c r="L12" s="128"/>
      <c r="M12" s="128"/>
      <c r="N12" s="128"/>
      <c r="O12" s="117"/>
    </row>
    <row r="13" spans="1:15" ht="21" customHeight="1">
      <c r="A13" s="116"/>
      <c r="B13" s="162">
        <v>7</v>
      </c>
      <c r="C13" s="129" t="s">
        <v>70</v>
      </c>
      <c r="D13" s="130"/>
      <c r="E13" s="130"/>
      <c r="F13" s="130"/>
      <c r="G13" s="131"/>
      <c r="H13" s="131"/>
      <c r="I13" s="131"/>
      <c r="J13" s="131"/>
      <c r="K13" s="131"/>
      <c r="L13" s="131"/>
      <c r="M13" s="131"/>
      <c r="N13" s="131"/>
      <c r="O13" s="117"/>
    </row>
    <row r="14" spans="1:15" ht="21" customHeight="1">
      <c r="A14" s="116"/>
      <c r="B14" s="159">
        <v>8</v>
      </c>
      <c r="C14" s="147" t="s">
        <v>78</v>
      </c>
      <c r="D14" s="148"/>
      <c r="E14" s="148"/>
      <c r="F14" s="148"/>
      <c r="G14" s="149"/>
      <c r="H14" s="149"/>
      <c r="I14" s="149"/>
      <c r="J14" s="149"/>
      <c r="K14" s="149"/>
      <c r="L14" s="149"/>
      <c r="M14" s="149"/>
      <c r="N14" s="149"/>
      <c r="O14" s="117"/>
    </row>
    <row r="15" spans="1:15" ht="21" customHeight="1">
      <c r="A15" s="116"/>
      <c r="B15" s="162">
        <v>9</v>
      </c>
      <c r="C15" s="129" t="s">
        <v>71</v>
      </c>
      <c r="D15" s="130"/>
      <c r="E15" s="130"/>
      <c r="F15" s="130"/>
      <c r="G15" s="131"/>
      <c r="H15" s="131"/>
      <c r="I15" s="131"/>
      <c r="J15" s="131"/>
      <c r="K15" s="131"/>
      <c r="L15" s="131"/>
      <c r="M15" s="131"/>
      <c r="N15" s="131"/>
      <c r="O15" s="117"/>
    </row>
    <row r="16" spans="1:15" ht="21" customHeight="1">
      <c r="A16" s="116"/>
      <c r="B16" s="163">
        <v>10</v>
      </c>
      <c r="C16" s="153" t="s">
        <v>75</v>
      </c>
      <c r="D16" s="154"/>
      <c r="E16" s="154"/>
      <c r="F16" s="154"/>
      <c r="G16" s="155"/>
      <c r="H16" s="155"/>
      <c r="I16" s="155"/>
      <c r="J16" s="155"/>
      <c r="K16" s="155"/>
      <c r="L16" s="155"/>
      <c r="M16" s="155"/>
      <c r="N16" s="155"/>
      <c r="O16" s="117"/>
    </row>
    <row r="17" spans="1:15" ht="21" customHeight="1">
      <c r="A17" s="117"/>
      <c r="B17" s="163">
        <v>11</v>
      </c>
      <c r="C17" s="153" t="s">
        <v>79</v>
      </c>
      <c r="D17" s="154"/>
      <c r="E17" s="154"/>
      <c r="F17" s="154"/>
      <c r="G17" s="155"/>
      <c r="H17" s="155"/>
      <c r="I17" s="155"/>
      <c r="J17" s="155"/>
      <c r="K17" s="155"/>
      <c r="L17" s="155"/>
      <c r="M17" s="155"/>
      <c r="N17" s="155"/>
      <c r="O17" s="117"/>
    </row>
    <row r="18" spans="1:15" s="4" customFormat="1" ht="19.5" customHeight="1">
      <c r="A18" s="116"/>
      <c r="B18" s="118"/>
      <c r="C18" s="116"/>
      <c r="D18" s="116"/>
      <c r="E18" s="116"/>
      <c r="F18" s="116"/>
      <c r="G18" s="116"/>
      <c r="H18" s="116"/>
      <c r="I18" s="116"/>
      <c r="J18" s="116"/>
      <c r="K18" s="116"/>
      <c r="L18" s="116"/>
      <c r="M18" s="116"/>
      <c r="N18" s="116"/>
      <c r="O18" s="116"/>
    </row>
    <row r="19" spans="1:15" s="4" customFormat="1" ht="19.5" customHeight="1">
      <c r="A19" s="116"/>
      <c r="B19" s="118"/>
      <c r="C19" s="116"/>
      <c r="D19" s="116"/>
      <c r="E19" s="116"/>
      <c r="F19" s="116"/>
      <c r="G19" s="116"/>
      <c r="H19" s="116"/>
      <c r="I19" s="116"/>
      <c r="J19" s="116"/>
      <c r="K19" s="116"/>
      <c r="L19" s="116"/>
      <c r="M19" s="116"/>
      <c r="N19" s="116"/>
      <c r="O19" s="116"/>
    </row>
    <row r="20" s="4" customFormat="1" ht="19.5" customHeight="1">
      <c r="C20" s="19" t="s">
        <v>73</v>
      </c>
    </row>
    <row r="21" s="4" customFormat="1" ht="19.5" customHeight="1">
      <c r="C21" s="19" t="s">
        <v>80</v>
      </c>
    </row>
    <row r="22" s="4" customFormat="1" ht="21.75" customHeight="1">
      <c r="C22" s="19" t="s">
        <v>38</v>
      </c>
    </row>
    <row r="23" s="4" customFormat="1" ht="21.75" customHeight="1"/>
    <row r="24" s="4" customFormat="1" ht="21.75" customHeight="1"/>
    <row r="25" s="4" customFormat="1" ht="21.75" customHeight="1"/>
    <row r="26" s="4" customFormat="1" ht="21.75" customHeight="1"/>
    <row r="27" s="4" customFormat="1" ht="21.75" customHeight="1"/>
    <row r="28" s="4" customFormat="1" ht="21.75" customHeight="1"/>
    <row r="29" s="4" customFormat="1" ht="21.75" customHeight="1"/>
    <row r="30" s="4" customFormat="1" ht="21.75" customHeight="1"/>
    <row r="31" s="4" customFormat="1" ht="21.75" customHeight="1"/>
    <row r="32" s="4" customFormat="1" ht="21.75" customHeight="1"/>
    <row r="33" s="4" customFormat="1" ht="21.75" customHeight="1"/>
    <row r="34" s="4" customFormat="1" ht="21.75" customHeight="1"/>
    <row r="35" ht="21.75" customHeight="1"/>
  </sheetData>
  <mergeCells count="1">
    <mergeCell ref="A1:N1"/>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Y30"/>
  <sheetViews>
    <sheetView workbookViewId="0" topLeftCell="A1">
      <selection activeCell="A1" sqref="A1"/>
    </sheetView>
  </sheetViews>
  <sheetFormatPr defaultColWidth="9.140625" defaultRowHeight="12.75"/>
  <cols>
    <col min="1" max="1" width="8.140625" style="0" customWidth="1"/>
    <col min="2" max="2" width="7.140625" style="0" customWidth="1"/>
    <col min="3" max="4" width="6.7109375" style="0" customWidth="1"/>
    <col min="5" max="5" width="9.7109375" style="0" customWidth="1"/>
    <col min="6" max="6" width="6.7109375" style="0" customWidth="1"/>
    <col min="7" max="7" width="9.7109375" style="0" customWidth="1"/>
    <col min="8" max="9" width="6.7109375" style="0" customWidth="1"/>
    <col min="10" max="10" width="9.7109375" style="0" customWidth="1"/>
    <col min="11" max="11" width="6.7109375" style="0" customWidth="1"/>
    <col min="12" max="12" width="9.7109375" style="0" customWidth="1"/>
    <col min="13" max="14" width="6.7109375" style="0" customWidth="1"/>
    <col min="15" max="15" width="9.7109375" style="0" customWidth="1"/>
    <col min="16" max="16" width="6.7109375" style="0" customWidth="1"/>
    <col min="17" max="17" width="9.7109375" style="0" customWidth="1"/>
    <col min="18" max="18" width="3.140625" style="0" customWidth="1"/>
    <col min="19" max="19" width="11.28125" style="0" customWidth="1"/>
    <col min="20" max="20" width="11.8515625" style="0" customWidth="1"/>
    <col min="21" max="21" width="9.7109375" style="0" customWidth="1"/>
    <col min="22" max="22" width="4.00390625" style="0" customWidth="1"/>
    <col min="23" max="25" width="12.7109375" style="0" customWidth="1"/>
  </cols>
  <sheetData>
    <row r="1" spans="6:8" ht="15">
      <c r="F1" s="22"/>
      <c r="G1" s="63"/>
      <c r="H1" s="64"/>
    </row>
    <row r="2" spans="2:21" ht="18">
      <c r="B2" s="3"/>
      <c r="C2" s="177" t="s">
        <v>3</v>
      </c>
      <c r="D2" s="178"/>
      <c r="E2" s="178"/>
      <c r="F2" s="178"/>
      <c r="G2" s="179"/>
      <c r="H2" s="178" t="s">
        <v>66</v>
      </c>
      <c r="I2" s="178"/>
      <c r="J2" s="178"/>
      <c r="K2" s="178"/>
      <c r="L2" s="178"/>
      <c r="M2" s="177" t="s">
        <v>4</v>
      </c>
      <c r="N2" s="178"/>
      <c r="O2" s="178"/>
      <c r="P2" s="178"/>
      <c r="Q2" s="179"/>
      <c r="R2" s="81"/>
      <c r="S2" s="81"/>
      <c r="T2" s="81"/>
      <c r="U2" s="81"/>
    </row>
    <row r="3" spans="2:25" s="4" customFormat="1" ht="15.75">
      <c r="B3" s="5"/>
      <c r="C3" s="184" t="s">
        <v>41</v>
      </c>
      <c r="D3" s="185"/>
      <c r="E3" s="185"/>
      <c r="F3" s="185"/>
      <c r="G3" s="186"/>
      <c r="H3" s="184" t="s">
        <v>39</v>
      </c>
      <c r="I3" s="185"/>
      <c r="J3" s="185"/>
      <c r="K3" s="185"/>
      <c r="L3" s="186"/>
      <c r="M3" s="184" t="s">
        <v>40</v>
      </c>
      <c r="N3" s="185"/>
      <c r="O3" s="185"/>
      <c r="P3" s="185"/>
      <c r="Q3" s="186"/>
      <c r="R3" s="85"/>
      <c r="S3" s="85"/>
      <c r="T3" s="85"/>
      <c r="U3" s="85"/>
      <c r="W3" s="187" t="s">
        <v>52</v>
      </c>
      <c r="X3" s="188"/>
      <c r="Y3" s="189"/>
    </row>
    <row r="4" spans="2:25" s="4" customFormat="1" ht="15.75" customHeight="1">
      <c r="B4" s="111" t="s">
        <v>55</v>
      </c>
      <c r="C4" s="24" t="s">
        <v>9</v>
      </c>
      <c r="D4" s="180" t="s">
        <v>10</v>
      </c>
      <c r="E4" s="181"/>
      <c r="F4" s="182" t="s">
        <v>11</v>
      </c>
      <c r="G4" s="183"/>
      <c r="H4" s="24" t="s">
        <v>9</v>
      </c>
      <c r="I4" s="180" t="s">
        <v>10</v>
      </c>
      <c r="J4" s="181"/>
      <c r="K4" s="182" t="s">
        <v>11</v>
      </c>
      <c r="L4" s="183"/>
      <c r="M4" s="24" t="s">
        <v>9</v>
      </c>
      <c r="N4" s="180" t="s">
        <v>10</v>
      </c>
      <c r="O4" s="181"/>
      <c r="P4" s="182" t="s">
        <v>11</v>
      </c>
      <c r="Q4" s="183"/>
      <c r="R4" s="86"/>
      <c r="S4" s="92" t="s">
        <v>46</v>
      </c>
      <c r="T4" s="90" t="s">
        <v>47</v>
      </c>
      <c r="U4" s="95" t="s">
        <v>48</v>
      </c>
      <c r="W4" s="40" t="s">
        <v>19</v>
      </c>
      <c r="X4" s="12" t="s">
        <v>15</v>
      </c>
      <c r="Y4" s="11" t="s">
        <v>50</v>
      </c>
    </row>
    <row r="5" spans="1:25" s="4" customFormat="1" ht="16.5" customHeight="1" thickBot="1">
      <c r="A5" s="101" t="s">
        <v>42</v>
      </c>
      <c r="B5" s="114" t="s">
        <v>0</v>
      </c>
      <c r="C5" s="25" t="s">
        <v>5</v>
      </c>
      <c r="D5" s="7" t="s">
        <v>43</v>
      </c>
      <c r="E5" s="9" t="s">
        <v>2</v>
      </c>
      <c r="F5" s="140" t="s">
        <v>43</v>
      </c>
      <c r="G5" s="10" t="s">
        <v>2</v>
      </c>
      <c r="H5" s="25" t="s">
        <v>5</v>
      </c>
      <c r="I5" s="7" t="s">
        <v>43</v>
      </c>
      <c r="J5" s="9" t="s">
        <v>2</v>
      </c>
      <c r="K5" s="140" t="s">
        <v>43</v>
      </c>
      <c r="L5" s="10" t="s">
        <v>2</v>
      </c>
      <c r="M5" s="25" t="s">
        <v>6</v>
      </c>
      <c r="N5" s="7" t="s">
        <v>43</v>
      </c>
      <c r="O5" s="9" t="s">
        <v>2</v>
      </c>
      <c r="P5" s="140" t="s">
        <v>43</v>
      </c>
      <c r="Q5" s="10" t="s">
        <v>2</v>
      </c>
      <c r="R5" s="88"/>
      <c r="S5" s="93" t="s">
        <v>44</v>
      </c>
      <c r="T5" s="91" t="s">
        <v>45</v>
      </c>
      <c r="U5" s="96" t="s">
        <v>49</v>
      </c>
      <c r="W5" s="41" t="s">
        <v>17</v>
      </c>
      <c r="X5" s="44" t="s">
        <v>16</v>
      </c>
      <c r="Y5" s="37" t="s">
        <v>53</v>
      </c>
    </row>
    <row r="6" spans="1:25" s="4" customFormat="1" ht="19.5" customHeight="1">
      <c r="A6" s="113">
        <v>1</v>
      </c>
      <c r="B6" s="164"/>
      <c r="C6" s="165"/>
      <c r="D6" s="166" t="str">
        <f aca="true" t="shared" si="0" ref="D6:D15">IF(C6="Y","Y","N")</f>
        <v>N</v>
      </c>
      <c r="E6" s="167">
        <f>IF(D6="Y",S6,IF(B6="Y",T6,0))</f>
        <v>0</v>
      </c>
      <c r="F6" s="168"/>
      <c r="G6" s="169">
        <f>IF(F6="Y",S6,IF(B6="Y",T6,0))</f>
        <v>0</v>
      </c>
      <c r="H6" s="165"/>
      <c r="I6" s="166" t="str">
        <f aca="true" t="shared" si="1" ref="I6:I15">IF(H6="Y","Y","N")</f>
        <v>N</v>
      </c>
      <c r="J6" s="167">
        <f>IF(I6="Y",S6,IF(B6="Y",T6,0))</f>
        <v>0</v>
      </c>
      <c r="K6" s="170"/>
      <c r="L6" s="169">
        <f>IF(K6="Y",S6,IF(B6="Y",T6,0))</f>
        <v>0</v>
      </c>
      <c r="M6" s="165"/>
      <c r="N6" s="166" t="str">
        <f>IF(M6&gt;(100*U6),"Y","N")</f>
        <v>N</v>
      </c>
      <c r="O6" s="167">
        <f>IF(N6="Y",S6,IF(B6="Y",T6,0))</f>
        <v>0</v>
      </c>
      <c r="P6" s="170"/>
      <c r="Q6" s="169">
        <f>IF(P6="Y",S6,IF(B6="Y",T6,0))</f>
        <v>0</v>
      </c>
      <c r="R6" s="89"/>
      <c r="S6" s="94">
        <v>1.1</v>
      </c>
      <c r="T6" s="89">
        <v>10</v>
      </c>
      <c r="U6" s="97">
        <f>S6/T6</f>
        <v>0.11000000000000001</v>
      </c>
      <c r="W6" s="42">
        <f aca="true" t="shared" si="2" ref="W6:W15">S6</f>
        <v>1.1</v>
      </c>
      <c r="X6" s="45">
        <f aca="true" t="shared" si="3" ref="X6:X15">T6</f>
        <v>10</v>
      </c>
      <c r="Y6" s="38">
        <f aca="true" t="shared" si="4" ref="Y6:Y15">IF(B6="Y",S6,0)</f>
        <v>0</v>
      </c>
    </row>
    <row r="7" spans="1:25" s="4" customFormat="1" ht="19.5" customHeight="1">
      <c r="A7" s="113">
        <v>2</v>
      </c>
      <c r="B7" s="111"/>
      <c r="C7" s="28"/>
      <c r="D7" s="12" t="str">
        <f t="shared" si="0"/>
        <v>N</v>
      </c>
      <c r="E7" s="139">
        <f aca="true" t="shared" si="5" ref="E7:E15">IF(D7="Y",S7,IF(B7="Y",T7,0))</f>
        <v>0</v>
      </c>
      <c r="F7" s="142"/>
      <c r="G7" s="14">
        <f aca="true" t="shared" si="6" ref="G7:G15">IF(F7="Y",S7,IF(B7="Y",T7,0))</f>
        <v>0</v>
      </c>
      <c r="H7" s="28"/>
      <c r="I7" s="12" t="str">
        <f t="shared" si="1"/>
        <v>N</v>
      </c>
      <c r="J7" s="139">
        <f aca="true" t="shared" si="7" ref="J7:J15">IF(I7="Y",S7,IF(B7="Y",T7,0))</f>
        <v>0</v>
      </c>
      <c r="K7" s="145"/>
      <c r="L7" s="14">
        <f aca="true" t="shared" si="8" ref="L7:L15">IF(K7="Y",S7,IF(B7="Y",T7,0))</f>
        <v>0</v>
      </c>
      <c r="M7" s="28"/>
      <c r="N7" s="12" t="str">
        <f aca="true" t="shared" si="9" ref="N7:N15">IF(M7&gt;(100*U7),"Y","N")</f>
        <v>N</v>
      </c>
      <c r="O7" s="139">
        <f aca="true" t="shared" si="10" ref="O7:O15">IF(N7="Y",S7,IF(B7="Y",T7,0))</f>
        <v>0</v>
      </c>
      <c r="P7" s="145"/>
      <c r="Q7" s="14">
        <f aca="true" t="shared" si="11" ref="Q7:Q15">IF(P7="Y",S7,IF(B7="Y",T7,0))</f>
        <v>0</v>
      </c>
      <c r="R7" s="89"/>
      <c r="S7" s="94">
        <v>1.1</v>
      </c>
      <c r="T7" s="89">
        <v>10</v>
      </c>
      <c r="U7" s="97">
        <f>S7/T7</f>
        <v>0.11000000000000001</v>
      </c>
      <c r="W7" s="42">
        <f t="shared" si="2"/>
        <v>1.1</v>
      </c>
      <c r="X7" s="45">
        <f t="shared" si="3"/>
        <v>10</v>
      </c>
      <c r="Y7" s="38">
        <f t="shared" si="4"/>
        <v>0</v>
      </c>
    </row>
    <row r="8" spans="1:25" s="4" customFormat="1" ht="19.5" customHeight="1">
      <c r="A8" s="113">
        <v>3</v>
      </c>
      <c r="B8" s="111"/>
      <c r="C8" s="28"/>
      <c r="D8" s="12" t="str">
        <f t="shared" si="0"/>
        <v>N</v>
      </c>
      <c r="E8" s="139">
        <f t="shared" si="5"/>
        <v>0</v>
      </c>
      <c r="F8" s="142"/>
      <c r="G8" s="14">
        <f t="shared" si="6"/>
        <v>0</v>
      </c>
      <c r="H8" s="28"/>
      <c r="I8" s="12" t="str">
        <f t="shared" si="1"/>
        <v>N</v>
      </c>
      <c r="J8" s="139">
        <f t="shared" si="7"/>
        <v>0</v>
      </c>
      <c r="K8" s="145"/>
      <c r="L8" s="14">
        <f t="shared" si="8"/>
        <v>0</v>
      </c>
      <c r="M8" s="28"/>
      <c r="N8" s="12" t="str">
        <f t="shared" si="9"/>
        <v>N</v>
      </c>
      <c r="O8" s="139">
        <f t="shared" si="10"/>
        <v>0</v>
      </c>
      <c r="P8" s="145"/>
      <c r="Q8" s="14">
        <f t="shared" si="11"/>
        <v>0</v>
      </c>
      <c r="R8" s="89"/>
      <c r="S8" s="94">
        <v>1.1</v>
      </c>
      <c r="T8" s="89">
        <v>10</v>
      </c>
      <c r="U8" s="97">
        <f>S8/T8</f>
        <v>0.11000000000000001</v>
      </c>
      <c r="W8" s="42">
        <f t="shared" si="2"/>
        <v>1.1</v>
      </c>
      <c r="X8" s="45">
        <f t="shared" si="3"/>
        <v>10</v>
      </c>
      <c r="Y8" s="38">
        <f t="shared" si="4"/>
        <v>0</v>
      </c>
    </row>
    <row r="9" spans="1:25" s="4" customFormat="1" ht="19.5" customHeight="1">
      <c r="A9" s="113">
        <v>4</v>
      </c>
      <c r="B9" s="111"/>
      <c r="C9" s="28"/>
      <c r="D9" s="12" t="str">
        <f t="shared" si="0"/>
        <v>N</v>
      </c>
      <c r="E9" s="139">
        <f t="shared" si="5"/>
        <v>0</v>
      </c>
      <c r="F9" s="142"/>
      <c r="G9" s="14">
        <f t="shared" si="6"/>
        <v>0</v>
      </c>
      <c r="H9" s="28"/>
      <c r="I9" s="12" t="str">
        <f t="shared" si="1"/>
        <v>N</v>
      </c>
      <c r="J9" s="139">
        <f t="shared" si="7"/>
        <v>0</v>
      </c>
      <c r="K9" s="145"/>
      <c r="L9" s="14">
        <f t="shared" si="8"/>
        <v>0</v>
      </c>
      <c r="M9" s="28"/>
      <c r="N9" s="12" t="str">
        <f t="shared" si="9"/>
        <v>N</v>
      </c>
      <c r="O9" s="139">
        <f t="shared" si="10"/>
        <v>0</v>
      </c>
      <c r="P9" s="145"/>
      <c r="Q9" s="14">
        <f t="shared" si="11"/>
        <v>0</v>
      </c>
      <c r="R9" s="106"/>
      <c r="S9" s="94">
        <v>1.1</v>
      </c>
      <c r="T9" s="89">
        <v>10</v>
      </c>
      <c r="U9" s="97">
        <f aca="true" t="shared" si="12" ref="U9:U15">S9/T9</f>
        <v>0.11000000000000001</v>
      </c>
      <c r="W9" s="42">
        <f t="shared" si="2"/>
        <v>1.1</v>
      </c>
      <c r="X9" s="45">
        <f t="shared" si="3"/>
        <v>10</v>
      </c>
      <c r="Y9" s="38">
        <f t="shared" si="4"/>
        <v>0</v>
      </c>
    </row>
    <row r="10" spans="1:25" s="4" customFormat="1" ht="19.5" customHeight="1">
      <c r="A10" s="113">
        <v>5</v>
      </c>
      <c r="B10" s="111"/>
      <c r="C10" s="28"/>
      <c r="D10" s="12" t="str">
        <f t="shared" si="0"/>
        <v>N</v>
      </c>
      <c r="E10" s="139">
        <f t="shared" si="5"/>
        <v>0</v>
      </c>
      <c r="F10" s="142"/>
      <c r="G10" s="14">
        <f t="shared" si="6"/>
        <v>0</v>
      </c>
      <c r="H10" s="28"/>
      <c r="I10" s="12" t="str">
        <f t="shared" si="1"/>
        <v>N</v>
      </c>
      <c r="J10" s="139">
        <f t="shared" si="7"/>
        <v>0</v>
      </c>
      <c r="K10" s="145"/>
      <c r="L10" s="14">
        <f t="shared" si="8"/>
        <v>0</v>
      </c>
      <c r="M10" s="28"/>
      <c r="N10" s="12" t="str">
        <f t="shared" si="9"/>
        <v>N</v>
      </c>
      <c r="O10" s="139">
        <f t="shared" si="10"/>
        <v>0</v>
      </c>
      <c r="P10" s="145"/>
      <c r="Q10" s="14">
        <f t="shared" si="11"/>
        <v>0</v>
      </c>
      <c r="R10" s="89"/>
      <c r="S10" s="94">
        <v>1.1</v>
      </c>
      <c r="T10" s="89">
        <v>10</v>
      </c>
      <c r="U10" s="97">
        <f t="shared" si="12"/>
        <v>0.11000000000000001</v>
      </c>
      <c r="W10" s="42">
        <f t="shared" si="2"/>
        <v>1.1</v>
      </c>
      <c r="X10" s="45">
        <f t="shared" si="3"/>
        <v>10</v>
      </c>
      <c r="Y10" s="38">
        <f t="shared" si="4"/>
        <v>0</v>
      </c>
    </row>
    <row r="11" spans="1:25" s="4" customFormat="1" ht="19.5" customHeight="1">
      <c r="A11" s="113">
        <v>6</v>
      </c>
      <c r="B11" s="111"/>
      <c r="C11" s="28"/>
      <c r="D11" s="12" t="str">
        <f t="shared" si="0"/>
        <v>N</v>
      </c>
      <c r="E11" s="139">
        <f t="shared" si="5"/>
        <v>0</v>
      </c>
      <c r="F11" s="142"/>
      <c r="G11" s="14">
        <f t="shared" si="6"/>
        <v>0</v>
      </c>
      <c r="H11" s="28"/>
      <c r="I11" s="12" t="str">
        <f t="shared" si="1"/>
        <v>N</v>
      </c>
      <c r="J11" s="139">
        <f t="shared" si="7"/>
        <v>0</v>
      </c>
      <c r="K11" s="145"/>
      <c r="L11" s="14">
        <f t="shared" si="8"/>
        <v>0</v>
      </c>
      <c r="M11" s="28"/>
      <c r="N11" s="12" t="str">
        <f t="shared" si="9"/>
        <v>N</v>
      </c>
      <c r="O11" s="139">
        <f t="shared" si="10"/>
        <v>0</v>
      </c>
      <c r="P11" s="145"/>
      <c r="Q11" s="14">
        <f t="shared" si="11"/>
        <v>0</v>
      </c>
      <c r="R11" s="89"/>
      <c r="S11" s="94">
        <v>1.1</v>
      </c>
      <c r="T11" s="89">
        <v>10</v>
      </c>
      <c r="U11" s="97">
        <f t="shared" si="12"/>
        <v>0.11000000000000001</v>
      </c>
      <c r="W11" s="42">
        <f t="shared" si="2"/>
        <v>1.1</v>
      </c>
      <c r="X11" s="45">
        <f t="shared" si="3"/>
        <v>10</v>
      </c>
      <c r="Y11" s="38">
        <f t="shared" si="4"/>
        <v>0</v>
      </c>
    </row>
    <row r="12" spans="1:25" s="4" customFormat="1" ht="19.5" customHeight="1">
      <c r="A12" s="113">
        <v>7</v>
      </c>
      <c r="B12" s="111"/>
      <c r="C12" s="28"/>
      <c r="D12" s="12" t="str">
        <f t="shared" si="0"/>
        <v>N</v>
      </c>
      <c r="E12" s="139">
        <f t="shared" si="5"/>
        <v>0</v>
      </c>
      <c r="F12" s="142"/>
      <c r="G12" s="14">
        <f t="shared" si="6"/>
        <v>0</v>
      </c>
      <c r="H12" s="28"/>
      <c r="I12" s="12" t="str">
        <f t="shared" si="1"/>
        <v>N</v>
      </c>
      <c r="J12" s="139">
        <f t="shared" si="7"/>
        <v>0</v>
      </c>
      <c r="K12" s="145"/>
      <c r="L12" s="14">
        <f t="shared" si="8"/>
        <v>0</v>
      </c>
      <c r="M12" s="28"/>
      <c r="N12" s="12" t="str">
        <f t="shared" si="9"/>
        <v>N</v>
      </c>
      <c r="O12" s="139">
        <f t="shared" si="10"/>
        <v>0</v>
      </c>
      <c r="P12" s="145"/>
      <c r="Q12" s="14">
        <f t="shared" si="11"/>
        <v>0</v>
      </c>
      <c r="R12" s="106"/>
      <c r="S12" s="94">
        <v>1.1</v>
      </c>
      <c r="T12" s="89">
        <v>10</v>
      </c>
      <c r="U12" s="97">
        <f t="shared" si="12"/>
        <v>0.11000000000000001</v>
      </c>
      <c r="W12" s="42">
        <f t="shared" si="2"/>
        <v>1.1</v>
      </c>
      <c r="X12" s="45">
        <f t="shared" si="3"/>
        <v>10</v>
      </c>
      <c r="Y12" s="38">
        <f t="shared" si="4"/>
        <v>0</v>
      </c>
    </row>
    <row r="13" spans="1:25" s="4" customFormat="1" ht="19.5" customHeight="1">
      <c r="A13" s="113">
        <v>8</v>
      </c>
      <c r="B13" s="111"/>
      <c r="C13" s="28"/>
      <c r="D13" s="12" t="str">
        <f t="shared" si="0"/>
        <v>N</v>
      </c>
      <c r="E13" s="139">
        <f t="shared" si="5"/>
        <v>0</v>
      </c>
      <c r="F13" s="142"/>
      <c r="G13" s="14">
        <f t="shared" si="6"/>
        <v>0</v>
      </c>
      <c r="H13" s="28"/>
      <c r="I13" s="12" t="str">
        <f t="shared" si="1"/>
        <v>N</v>
      </c>
      <c r="J13" s="139">
        <f t="shared" si="7"/>
        <v>0</v>
      </c>
      <c r="K13" s="145"/>
      <c r="L13" s="14">
        <f t="shared" si="8"/>
        <v>0</v>
      </c>
      <c r="M13" s="28"/>
      <c r="N13" s="12" t="str">
        <f t="shared" si="9"/>
        <v>N</v>
      </c>
      <c r="O13" s="139">
        <f t="shared" si="10"/>
        <v>0</v>
      </c>
      <c r="P13" s="145"/>
      <c r="Q13" s="14">
        <f t="shared" si="11"/>
        <v>0</v>
      </c>
      <c r="R13" s="89"/>
      <c r="S13" s="94">
        <v>1.1</v>
      </c>
      <c r="T13" s="89">
        <v>10</v>
      </c>
      <c r="U13" s="97">
        <f t="shared" si="12"/>
        <v>0.11000000000000001</v>
      </c>
      <c r="W13" s="42">
        <f t="shared" si="2"/>
        <v>1.1</v>
      </c>
      <c r="X13" s="45">
        <f t="shared" si="3"/>
        <v>10</v>
      </c>
      <c r="Y13" s="38">
        <f t="shared" si="4"/>
        <v>0</v>
      </c>
    </row>
    <row r="14" spans="1:25" s="4" customFormat="1" ht="19.5" customHeight="1">
      <c r="A14" s="113">
        <v>9</v>
      </c>
      <c r="B14" s="111"/>
      <c r="C14" s="28"/>
      <c r="D14" s="12" t="str">
        <f t="shared" si="0"/>
        <v>N</v>
      </c>
      <c r="E14" s="139">
        <f t="shared" si="5"/>
        <v>0</v>
      </c>
      <c r="F14" s="142"/>
      <c r="G14" s="14">
        <f t="shared" si="6"/>
        <v>0</v>
      </c>
      <c r="H14" s="28"/>
      <c r="I14" s="12" t="str">
        <f t="shared" si="1"/>
        <v>N</v>
      </c>
      <c r="J14" s="139">
        <f t="shared" si="7"/>
        <v>0</v>
      </c>
      <c r="K14" s="145"/>
      <c r="L14" s="14">
        <f t="shared" si="8"/>
        <v>0</v>
      </c>
      <c r="M14" s="28"/>
      <c r="N14" s="12" t="str">
        <f t="shared" si="9"/>
        <v>N</v>
      </c>
      <c r="O14" s="139">
        <f t="shared" si="10"/>
        <v>0</v>
      </c>
      <c r="P14" s="145"/>
      <c r="Q14" s="14">
        <f t="shared" si="11"/>
        <v>0</v>
      </c>
      <c r="R14" s="89"/>
      <c r="S14" s="94">
        <v>1.1</v>
      </c>
      <c r="T14" s="89">
        <v>10</v>
      </c>
      <c r="U14" s="97">
        <f t="shared" si="12"/>
        <v>0.11000000000000001</v>
      </c>
      <c r="W14" s="42">
        <f t="shared" si="2"/>
        <v>1.1</v>
      </c>
      <c r="X14" s="45">
        <f t="shared" si="3"/>
        <v>10</v>
      </c>
      <c r="Y14" s="38">
        <f t="shared" si="4"/>
        <v>0</v>
      </c>
    </row>
    <row r="15" spans="1:25" s="4" customFormat="1" ht="19.5" customHeight="1" thickBot="1">
      <c r="A15" s="101">
        <v>10</v>
      </c>
      <c r="B15" s="114"/>
      <c r="C15" s="29"/>
      <c r="D15" s="16" t="str">
        <f t="shared" si="0"/>
        <v>N</v>
      </c>
      <c r="E15" s="139">
        <f t="shared" si="5"/>
        <v>0</v>
      </c>
      <c r="F15" s="143"/>
      <c r="G15" s="18">
        <f t="shared" si="6"/>
        <v>0</v>
      </c>
      <c r="H15" s="29"/>
      <c r="I15" s="16" t="str">
        <f t="shared" si="1"/>
        <v>N</v>
      </c>
      <c r="J15" s="139">
        <f t="shared" si="7"/>
        <v>0</v>
      </c>
      <c r="K15" s="146"/>
      <c r="L15" s="18">
        <f t="shared" si="8"/>
        <v>0</v>
      </c>
      <c r="M15" s="29"/>
      <c r="N15" s="16" t="str">
        <f t="shared" si="9"/>
        <v>N</v>
      </c>
      <c r="O15" s="139">
        <f t="shared" si="10"/>
        <v>0</v>
      </c>
      <c r="P15" s="146"/>
      <c r="Q15" s="18">
        <f t="shared" si="11"/>
        <v>0</v>
      </c>
      <c r="R15" s="89"/>
      <c r="S15" s="94">
        <v>1.1</v>
      </c>
      <c r="T15" s="89">
        <v>10</v>
      </c>
      <c r="U15" s="97">
        <f t="shared" si="12"/>
        <v>0.11000000000000001</v>
      </c>
      <c r="W15" s="47">
        <f t="shared" si="2"/>
        <v>1.1</v>
      </c>
      <c r="X15" s="48">
        <f t="shared" si="3"/>
        <v>10</v>
      </c>
      <c r="Y15" s="49">
        <f t="shared" si="4"/>
        <v>0</v>
      </c>
    </row>
    <row r="16" spans="2:25" s="19" customFormat="1" ht="19.5" customHeight="1" thickBot="1">
      <c r="B16" s="19" t="s">
        <v>51</v>
      </c>
      <c r="E16" s="59">
        <f>SUM(E6:E15)</f>
        <v>0</v>
      </c>
      <c r="F16" s="21"/>
      <c r="G16" s="59">
        <f>SUM(G6:G15)</f>
        <v>0</v>
      </c>
      <c r="H16" s="21"/>
      <c r="I16" s="21"/>
      <c r="J16" s="59">
        <f>SUM(J6:J15)</f>
        <v>0</v>
      </c>
      <c r="K16" s="21"/>
      <c r="L16" s="59">
        <f>SUM(L6:L15)</f>
        <v>0</v>
      </c>
      <c r="M16" s="21"/>
      <c r="N16" s="21"/>
      <c r="O16" s="59">
        <f>SUM(O6:O15)</f>
        <v>0</v>
      </c>
      <c r="P16" s="21"/>
      <c r="Q16" s="59">
        <f>SUM(Q6:Q15)</f>
        <v>0</v>
      </c>
      <c r="R16" s="66"/>
      <c r="S16" s="66"/>
      <c r="T16" s="66"/>
      <c r="U16" s="66"/>
      <c r="W16" s="43">
        <f>SUM(W6:W15)</f>
        <v>10.999999999999998</v>
      </c>
      <c r="X16" s="46">
        <f>SUM(X6:X15)</f>
        <v>100</v>
      </c>
      <c r="Y16" s="39">
        <f>SUM(Y6:Y15)</f>
        <v>0</v>
      </c>
    </row>
    <row r="17" spans="7:25" s="67" customFormat="1" ht="11.25" customHeight="1">
      <c r="G17" s="120"/>
      <c r="H17" s="68"/>
      <c r="I17" s="68"/>
      <c r="J17" s="123"/>
      <c r="K17" s="68"/>
      <c r="L17" s="123"/>
      <c r="M17" s="68"/>
      <c r="N17" s="68"/>
      <c r="O17" s="120"/>
      <c r="P17" s="68"/>
      <c r="Q17" s="120"/>
      <c r="R17" s="66"/>
      <c r="S17" s="66"/>
      <c r="T17" s="66"/>
      <c r="U17" s="66"/>
      <c r="W17" s="66"/>
      <c r="X17" s="66"/>
      <c r="Y17" s="66"/>
    </row>
    <row r="18" spans="1:25" s="69" customFormat="1" ht="19.5" customHeight="1">
      <c r="A18" s="134"/>
      <c r="B18" s="134"/>
      <c r="C18" s="134"/>
      <c r="D18" s="135" t="s">
        <v>72</v>
      </c>
      <c r="F18" s="76" t="s">
        <v>27</v>
      </c>
      <c r="G18" s="121">
        <f>E16-G16</f>
        <v>0</v>
      </c>
      <c r="H18" s="71"/>
      <c r="I18" s="71"/>
      <c r="J18" s="121">
        <f>E16-J16</f>
        <v>0</v>
      </c>
      <c r="K18" s="71"/>
      <c r="L18" s="121">
        <f>E16-L16</f>
        <v>0</v>
      </c>
      <c r="M18" s="71"/>
      <c r="N18" s="71"/>
      <c r="O18" s="121">
        <f>E16-O16</f>
        <v>0</v>
      </c>
      <c r="P18" s="71"/>
      <c r="Q18" s="121">
        <f>E16-Q16</f>
        <v>0</v>
      </c>
      <c r="R18" s="70"/>
      <c r="S18" s="70"/>
      <c r="T18" s="70"/>
      <c r="U18" s="70"/>
      <c r="W18" s="70"/>
      <c r="X18" s="70"/>
      <c r="Y18" s="70"/>
    </row>
    <row r="19" spans="1:21" ht="18.75" customHeight="1">
      <c r="A19" s="117"/>
      <c r="B19" s="117"/>
      <c r="C19" s="117"/>
      <c r="D19" s="136" t="s">
        <v>74</v>
      </c>
      <c r="F19" s="75" t="s">
        <v>28</v>
      </c>
      <c r="G19" s="122" t="e">
        <f>(E16-G16)/E16</f>
        <v>#DIV/0!</v>
      </c>
      <c r="H19" s="54"/>
      <c r="I19" s="55"/>
      <c r="J19" s="124" t="e">
        <f>(E16-J16)/E16</f>
        <v>#DIV/0!</v>
      </c>
      <c r="K19" s="57"/>
      <c r="L19" s="124" t="e">
        <f>(E16-L16)/E16</f>
        <v>#DIV/0!</v>
      </c>
      <c r="M19" s="57"/>
      <c r="N19" s="57"/>
      <c r="O19" s="124" t="e">
        <f>(E16-O16)/E16</f>
        <v>#DIV/0!</v>
      </c>
      <c r="P19" s="57"/>
      <c r="Q19" s="124" t="e">
        <f>(E16-Q16)/E16</f>
        <v>#DIV/0!</v>
      </c>
      <c r="R19" s="87"/>
      <c r="S19" s="87"/>
      <c r="T19" s="87"/>
      <c r="U19" s="87"/>
    </row>
    <row r="20" ht="18" customHeight="1">
      <c r="F20" s="58"/>
    </row>
    <row r="26" spans="10:11" ht="12.75">
      <c r="J26" t="s">
        <v>10</v>
      </c>
      <c r="K26" t="s">
        <v>11</v>
      </c>
    </row>
    <row r="27" spans="9:10" ht="12.75">
      <c r="I27" s="2" t="s">
        <v>50</v>
      </c>
      <c r="J27" s="36">
        <f>Y16</f>
        <v>0</v>
      </c>
    </row>
    <row r="28" spans="9:11" ht="12.75">
      <c r="I28" s="2" t="s">
        <v>3</v>
      </c>
      <c r="J28" s="36">
        <f>E16</f>
        <v>0</v>
      </c>
      <c r="K28" s="36">
        <f>G16</f>
        <v>0</v>
      </c>
    </row>
    <row r="29" spans="9:11" ht="12.75">
      <c r="I29" s="2" t="s">
        <v>66</v>
      </c>
      <c r="J29" s="36">
        <f>J16</f>
        <v>0</v>
      </c>
      <c r="K29" s="36">
        <f>L16</f>
        <v>0</v>
      </c>
    </row>
    <row r="30" spans="9:11" ht="12.75">
      <c r="I30" s="2" t="s">
        <v>4</v>
      </c>
      <c r="J30" s="36">
        <f>O16</f>
        <v>0</v>
      </c>
      <c r="K30" s="36">
        <f>Q16</f>
        <v>0</v>
      </c>
    </row>
  </sheetData>
  <mergeCells count="13">
    <mergeCell ref="W3:Y3"/>
    <mergeCell ref="M2:Q2"/>
    <mergeCell ref="N4:O4"/>
    <mergeCell ref="P4:Q4"/>
    <mergeCell ref="M3:Q3"/>
    <mergeCell ref="H2:L2"/>
    <mergeCell ref="I4:J4"/>
    <mergeCell ref="K4:L4"/>
    <mergeCell ref="H3:L3"/>
    <mergeCell ref="C2:G2"/>
    <mergeCell ref="D4:E4"/>
    <mergeCell ref="F4:G4"/>
    <mergeCell ref="C3:G3"/>
  </mergeCells>
  <printOptions/>
  <pageMargins left="0.36" right="0.33" top="1" bottom="0.49"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O34"/>
  <sheetViews>
    <sheetView workbookViewId="0" topLeftCell="A1">
      <selection activeCell="A1" sqref="A1:N1"/>
    </sheetView>
  </sheetViews>
  <sheetFormatPr defaultColWidth="9.140625" defaultRowHeight="12.75"/>
  <cols>
    <col min="2" max="2" width="6.00390625" style="0" customWidth="1"/>
    <col min="3" max="3" width="5.28125" style="0" customWidth="1"/>
    <col min="4" max="4" width="13.140625" style="0" customWidth="1"/>
    <col min="5" max="6" width="15.7109375" style="0" customWidth="1"/>
  </cols>
  <sheetData>
    <row r="1" spans="1:15" ht="42" customHeight="1">
      <c r="A1" s="171"/>
      <c r="B1" s="171"/>
      <c r="C1" s="171"/>
      <c r="D1" s="171"/>
      <c r="E1" s="171"/>
      <c r="F1" s="171"/>
      <c r="G1" s="171"/>
      <c r="H1" s="171"/>
      <c r="I1" s="171"/>
      <c r="J1" s="171"/>
      <c r="K1" s="171"/>
      <c r="L1" s="171"/>
      <c r="M1" s="171"/>
      <c r="N1" s="171"/>
      <c r="O1" s="117"/>
    </row>
    <row r="2" spans="7:15" ht="12.75">
      <c r="G2" s="117"/>
      <c r="H2" s="117"/>
      <c r="I2" s="117"/>
      <c r="J2" s="117"/>
      <c r="K2" s="117"/>
      <c r="L2" s="117"/>
      <c r="M2" s="117"/>
      <c r="N2" s="117"/>
      <c r="O2" s="117"/>
    </row>
    <row r="3" spans="7:15" ht="12.75">
      <c r="G3" s="117"/>
      <c r="H3" s="117"/>
      <c r="I3" s="117"/>
      <c r="J3" s="117"/>
      <c r="K3" s="117"/>
      <c r="L3" s="117"/>
      <c r="M3" s="117"/>
      <c r="N3" s="117"/>
      <c r="O3" s="117"/>
    </row>
    <row r="4" spans="7:15" ht="12.75">
      <c r="G4" s="117"/>
      <c r="H4" s="117"/>
      <c r="I4" s="117"/>
      <c r="J4" s="117"/>
      <c r="K4" s="117"/>
      <c r="L4" s="117"/>
      <c r="M4" s="117"/>
      <c r="N4" s="117"/>
      <c r="O4" s="117"/>
    </row>
    <row r="5" spans="7:15" ht="12.75">
      <c r="G5" s="117"/>
      <c r="H5" s="117"/>
      <c r="I5" s="117"/>
      <c r="J5" s="117"/>
      <c r="K5" s="117"/>
      <c r="L5" s="117"/>
      <c r="M5" s="117"/>
      <c r="N5" s="117"/>
      <c r="O5" s="117"/>
    </row>
    <row r="6" spans="7:15" ht="12.75">
      <c r="G6" s="117"/>
      <c r="H6" s="117"/>
      <c r="I6" s="117"/>
      <c r="J6" s="117"/>
      <c r="K6" s="117"/>
      <c r="L6" s="117"/>
      <c r="M6" s="117"/>
      <c r="N6" s="117"/>
      <c r="O6" s="117"/>
    </row>
    <row r="7" spans="7:15" ht="12.75">
      <c r="G7" s="117"/>
      <c r="H7" s="117"/>
      <c r="I7" s="117"/>
      <c r="J7" s="117"/>
      <c r="K7" s="117"/>
      <c r="L7" s="117"/>
      <c r="M7" s="117"/>
      <c r="N7" s="117"/>
      <c r="O7" s="117"/>
    </row>
    <row r="8" spans="7:15" ht="12.75">
      <c r="G8" s="117"/>
      <c r="H8" s="117"/>
      <c r="I8" s="117"/>
      <c r="J8" s="117"/>
      <c r="K8" s="117"/>
      <c r="L8" s="117"/>
      <c r="M8" s="117"/>
      <c r="N8" s="117"/>
      <c r="O8" s="117"/>
    </row>
    <row r="9" spans="7:15" s="4" customFormat="1" ht="15">
      <c r="G9" s="116"/>
      <c r="H9" s="116"/>
      <c r="I9" s="116"/>
      <c r="J9" s="116"/>
      <c r="K9" s="116"/>
      <c r="L9" s="116"/>
      <c r="M9" s="116"/>
      <c r="N9" s="116"/>
      <c r="O9" s="116"/>
    </row>
    <row r="10" spans="7:15" s="4" customFormat="1" ht="15">
      <c r="G10" s="116"/>
      <c r="H10" s="116"/>
      <c r="I10" s="116"/>
      <c r="J10" s="116"/>
      <c r="K10" s="116"/>
      <c r="L10" s="116"/>
      <c r="M10" s="116"/>
      <c r="N10" s="116"/>
      <c r="O10" s="116"/>
    </row>
    <row r="11" spans="7:15" ht="12.75">
      <c r="G11" s="117"/>
      <c r="H11" s="117"/>
      <c r="I11" s="117"/>
      <c r="J11" s="117"/>
      <c r="K11" s="117"/>
      <c r="L11" s="117"/>
      <c r="M11" s="117"/>
      <c r="N11" s="117"/>
      <c r="O11" s="117"/>
    </row>
    <row r="12" spans="7:15" ht="12.75">
      <c r="G12" s="117"/>
      <c r="H12" s="117"/>
      <c r="I12" s="117"/>
      <c r="J12" s="117"/>
      <c r="K12" s="117"/>
      <c r="L12" s="117"/>
      <c r="M12" s="117"/>
      <c r="N12" s="117"/>
      <c r="O12" s="117"/>
    </row>
    <row r="13" spans="7:15" ht="12.75">
      <c r="G13" s="117"/>
      <c r="H13" s="117"/>
      <c r="I13" s="117"/>
      <c r="J13" s="117"/>
      <c r="K13" s="117"/>
      <c r="L13" s="117"/>
      <c r="M13" s="117"/>
      <c r="N13" s="117"/>
      <c r="O13" s="117"/>
    </row>
    <row r="14" spans="7:15" ht="12.75">
      <c r="G14" s="117"/>
      <c r="H14" s="117"/>
      <c r="I14" s="117"/>
      <c r="J14" s="117"/>
      <c r="K14" s="117"/>
      <c r="L14" s="117"/>
      <c r="M14" s="117"/>
      <c r="N14" s="117"/>
      <c r="O14" s="117"/>
    </row>
    <row r="15" spans="1:15" ht="15">
      <c r="A15" s="4"/>
      <c r="G15" s="117"/>
      <c r="H15" s="117"/>
      <c r="I15" s="117"/>
      <c r="J15" s="117"/>
      <c r="K15" s="117"/>
      <c r="L15" s="117"/>
      <c r="M15" s="117"/>
      <c r="N15" s="117"/>
      <c r="O15" s="117"/>
    </row>
    <row r="16" spans="1:15" ht="15">
      <c r="A16" s="4"/>
      <c r="G16" s="117"/>
      <c r="H16" s="117"/>
      <c r="I16" s="117"/>
      <c r="J16" s="117"/>
      <c r="K16" s="117"/>
      <c r="L16" s="117"/>
      <c r="M16" s="117"/>
      <c r="N16" s="117"/>
      <c r="O16" s="117"/>
    </row>
    <row r="17" spans="1:15" ht="15.75">
      <c r="A17" s="116"/>
      <c r="B17" s="118"/>
      <c r="C17" s="119"/>
      <c r="D17" s="116"/>
      <c r="E17" s="116"/>
      <c r="F17" s="116"/>
      <c r="G17" s="117"/>
      <c r="H17" s="117"/>
      <c r="I17" s="117"/>
      <c r="J17" s="117"/>
      <c r="K17" s="117"/>
      <c r="L17" s="117"/>
      <c r="M17" s="117"/>
      <c r="N17" s="117"/>
      <c r="O17" s="117"/>
    </row>
    <row r="18" spans="1:15" ht="17.25" customHeight="1">
      <c r="A18" s="116"/>
      <c r="B18" s="118"/>
      <c r="C18" s="119"/>
      <c r="D18" s="116"/>
      <c r="E18" s="116"/>
      <c r="F18" s="116"/>
      <c r="G18" s="117"/>
      <c r="H18" s="117"/>
      <c r="I18" s="117"/>
      <c r="J18" s="117"/>
      <c r="K18" s="117"/>
      <c r="L18" s="117"/>
      <c r="M18" s="117"/>
      <c r="N18" s="117"/>
      <c r="O18" s="117"/>
    </row>
    <row r="19" spans="1:15" ht="11.25" customHeight="1">
      <c r="A19" s="116"/>
      <c r="B19" s="118"/>
      <c r="C19" s="119"/>
      <c r="D19" s="116"/>
      <c r="E19" s="116"/>
      <c r="F19" s="116"/>
      <c r="G19" s="117"/>
      <c r="H19" s="117"/>
      <c r="I19" s="117"/>
      <c r="J19" s="117"/>
      <c r="K19" s="117"/>
      <c r="L19" s="117"/>
      <c r="M19" s="117"/>
      <c r="N19" s="117"/>
      <c r="O19" s="117"/>
    </row>
    <row r="20" spans="1:15" ht="18" customHeight="1">
      <c r="A20" s="116"/>
      <c r="B20" s="118"/>
      <c r="C20" s="119"/>
      <c r="D20" s="116"/>
      <c r="E20" s="116"/>
      <c r="F20" s="116"/>
      <c r="G20" s="116"/>
      <c r="H20" s="116"/>
      <c r="I20" s="116"/>
      <c r="J20" s="116"/>
      <c r="K20" s="116"/>
      <c r="L20" s="116"/>
      <c r="M20" s="116"/>
      <c r="N20" s="116"/>
      <c r="O20" s="116"/>
    </row>
    <row r="21" spans="1:15" ht="27" customHeight="1">
      <c r="A21" s="116"/>
      <c r="B21" s="118"/>
      <c r="C21" s="119"/>
      <c r="D21" s="116"/>
      <c r="E21" s="116"/>
      <c r="F21" s="116"/>
      <c r="G21" s="116"/>
      <c r="H21" s="116"/>
      <c r="I21" s="116"/>
      <c r="J21" s="116"/>
      <c r="K21" s="116"/>
      <c r="L21" s="116"/>
      <c r="M21" s="116"/>
      <c r="N21" s="116"/>
      <c r="O21" s="116"/>
    </row>
    <row r="22" spans="1:15" ht="49.5" customHeight="1">
      <c r="A22" s="116"/>
      <c r="B22" s="118"/>
      <c r="C22" s="119"/>
      <c r="D22" s="116"/>
      <c r="E22" s="116"/>
      <c r="F22" s="116"/>
      <c r="G22" s="116"/>
      <c r="H22" s="116"/>
      <c r="I22" s="116"/>
      <c r="J22" s="116"/>
      <c r="K22" s="116"/>
      <c r="L22" s="116"/>
      <c r="M22" s="116"/>
      <c r="N22" s="116"/>
      <c r="O22" s="116"/>
    </row>
    <row r="23" spans="1:15" ht="49.5" customHeight="1">
      <c r="A23" s="116"/>
      <c r="B23" s="118"/>
      <c r="C23" s="119"/>
      <c r="D23" s="116"/>
      <c r="E23" s="116"/>
      <c r="F23" s="116"/>
      <c r="G23" s="116"/>
      <c r="H23" s="116"/>
      <c r="I23" s="116"/>
      <c r="J23" s="116"/>
      <c r="K23" s="116"/>
      <c r="L23" s="116"/>
      <c r="M23" s="116"/>
      <c r="N23" s="116"/>
      <c r="O23" s="116"/>
    </row>
    <row r="24" spans="1:15" s="4" customFormat="1" ht="21.75" customHeight="1">
      <c r="A24" s="116"/>
      <c r="B24" s="118"/>
      <c r="C24" s="119"/>
      <c r="D24" s="116"/>
      <c r="E24" s="116"/>
      <c r="F24" s="116"/>
      <c r="G24" s="116"/>
      <c r="H24" s="116"/>
      <c r="I24" s="116"/>
      <c r="J24" s="116"/>
      <c r="K24" s="116"/>
      <c r="L24" s="116"/>
      <c r="M24" s="116"/>
      <c r="N24" s="116"/>
      <c r="O24" s="116"/>
    </row>
    <row r="25" spans="1:15" s="4" customFormat="1" ht="21.75" customHeight="1">
      <c r="A25" s="116"/>
      <c r="B25" s="118"/>
      <c r="C25" s="116"/>
      <c r="D25" s="116"/>
      <c r="E25" s="116"/>
      <c r="F25" s="116"/>
      <c r="G25" s="116"/>
      <c r="H25" s="116"/>
      <c r="I25" s="116"/>
      <c r="J25" s="116"/>
      <c r="K25" s="116"/>
      <c r="L25" s="116"/>
      <c r="M25" s="116"/>
      <c r="N25" s="116"/>
      <c r="O25" s="116"/>
    </row>
    <row r="26" spans="1:15" s="4" customFormat="1" ht="21.75" customHeight="1">
      <c r="A26" s="116"/>
      <c r="B26" s="118"/>
      <c r="C26" s="116"/>
      <c r="D26" s="116"/>
      <c r="E26" s="116"/>
      <c r="F26" s="116"/>
      <c r="G26" s="116"/>
      <c r="H26" s="116"/>
      <c r="I26" s="116"/>
      <c r="J26" s="116"/>
      <c r="K26" s="116"/>
      <c r="L26" s="116"/>
      <c r="M26" s="116"/>
      <c r="N26" s="116"/>
      <c r="O26" s="116"/>
    </row>
    <row r="27" spans="2:3" s="4" customFormat="1" ht="21.75" customHeight="1">
      <c r="B27" s="33"/>
      <c r="C27" s="19"/>
    </row>
    <row r="28" spans="2:3" s="4" customFormat="1" ht="21.75" customHeight="1">
      <c r="B28" s="33"/>
      <c r="C28" s="19"/>
    </row>
    <row r="29" s="4" customFormat="1" ht="21.75" customHeight="1">
      <c r="B29" s="33"/>
    </row>
    <row r="30" spans="2:3" s="4" customFormat="1" ht="21.75" customHeight="1">
      <c r="B30" s="33"/>
      <c r="C30" s="19"/>
    </row>
    <row r="31" s="4" customFormat="1" ht="21.75" customHeight="1">
      <c r="B31" s="33"/>
    </row>
    <row r="32" s="4" customFormat="1" ht="21.75" customHeight="1">
      <c r="B32" s="33"/>
    </row>
    <row r="33" s="4" customFormat="1" ht="21.75" customHeight="1">
      <c r="B33" s="33"/>
    </row>
    <row r="34" ht="21.75" customHeight="1">
      <c r="B34" s="33"/>
    </row>
  </sheetData>
  <mergeCells count="1">
    <mergeCell ref="A1:N1"/>
  </mergeCells>
  <printOptions/>
  <pageMargins left="0.32" right="0.29"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Y31"/>
  <sheetViews>
    <sheetView workbookViewId="0" topLeftCell="A1">
      <selection activeCell="A1" sqref="A1"/>
    </sheetView>
  </sheetViews>
  <sheetFormatPr defaultColWidth="9.140625" defaultRowHeight="12.75"/>
  <cols>
    <col min="1" max="1" width="8.140625" style="0" customWidth="1"/>
    <col min="2" max="2" width="7.140625" style="0" customWidth="1"/>
    <col min="3" max="4" width="6.7109375" style="0" customWidth="1"/>
    <col min="5" max="5" width="9.7109375" style="0" customWidth="1"/>
    <col min="6" max="6" width="6.7109375" style="0" customWidth="1"/>
    <col min="7" max="7" width="9.7109375" style="0" customWidth="1"/>
    <col min="8" max="9" width="6.7109375" style="0" customWidth="1"/>
    <col min="10" max="10" width="9.7109375" style="0" customWidth="1"/>
    <col min="11" max="11" width="6.7109375" style="0" customWidth="1"/>
    <col min="12" max="12" width="9.7109375" style="0" customWidth="1"/>
    <col min="13" max="14" width="6.7109375" style="0" customWidth="1"/>
    <col min="15" max="15" width="9.7109375" style="0" customWidth="1"/>
    <col min="16" max="16" width="6.7109375" style="0" customWidth="1"/>
    <col min="17" max="17" width="9.7109375" style="0" customWidth="1"/>
    <col min="18" max="18" width="3.140625" style="0" customWidth="1"/>
    <col min="19" max="19" width="11.28125" style="0" customWidth="1"/>
    <col min="20" max="20" width="11.8515625" style="0" customWidth="1"/>
    <col min="21" max="21" width="9.7109375" style="0" customWidth="1"/>
    <col min="22" max="22" width="4.00390625" style="0" customWidth="1"/>
    <col min="23" max="25" width="12.7109375" style="0" customWidth="1"/>
  </cols>
  <sheetData>
    <row r="1" spans="6:8" ht="15">
      <c r="F1" s="22"/>
      <c r="G1" s="63"/>
      <c r="H1" s="64"/>
    </row>
    <row r="2" spans="2:21" ht="18">
      <c r="B2" s="3"/>
      <c r="C2" s="177" t="s">
        <v>3</v>
      </c>
      <c r="D2" s="178"/>
      <c r="E2" s="178"/>
      <c r="F2" s="178"/>
      <c r="G2" s="179"/>
      <c r="H2" s="178" t="s">
        <v>66</v>
      </c>
      <c r="I2" s="178"/>
      <c r="J2" s="178"/>
      <c r="K2" s="178"/>
      <c r="L2" s="178"/>
      <c r="M2" s="177" t="s">
        <v>4</v>
      </c>
      <c r="N2" s="178"/>
      <c r="O2" s="178"/>
      <c r="P2" s="178"/>
      <c r="Q2" s="179"/>
      <c r="R2" s="81"/>
      <c r="S2" s="81"/>
      <c r="T2" s="81"/>
      <c r="U2" s="81"/>
    </row>
    <row r="3" spans="2:25" s="4" customFormat="1" ht="15.75">
      <c r="B3" s="5"/>
      <c r="C3" s="184" t="s">
        <v>41</v>
      </c>
      <c r="D3" s="185"/>
      <c r="E3" s="185"/>
      <c r="F3" s="185"/>
      <c r="G3" s="186"/>
      <c r="H3" s="184" t="s">
        <v>39</v>
      </c>
      <c r="I3" s="185"/>
      <c r="J3" s="185"/>
      <c r="K3" s="185"/>
      <c r="L3" s="186"/>
      <c r="M3" s="184" t="s">
        <v>40</v>
      </c>
      <c r="N3" s="185"/>
      <c r="O3" s="185"/>
      <c r="P3" s="185"/>
      <c r="Q3" s="186"/>
      <c r="R3" s="85"/>
      <c r="S3" s="85"/>
      <c r="T3" s="85"/>
      <c r="U3" s="85"/>
      <c r="W3" s="187" t="s">
        <v>52</v>
      </c>
      <c r="X3" s="188"/>
      <c r="Y3" s="189"/>
    </row>
    <row r="4" spans="2:25" s="4" customFormat="1" ht="15.75" customHeight="1">
      <c r="B4" s="111" t="s">
        <v>55</v>
      </c>
      <c r="C4" s="24" t="s">
        <v>9</v>
      </c>
      <c r="D4" s="180" t="s">
        <v>10</v>
      </c>
      <c r="E4" s="181"/>
      <c r="F4" s="182" t="s">
        <v>11</v>
      </c>
      <c r="G4" s="183"/>
      <c r="H4" s="24" t="s">
        <v>9</v>
      </c>
      <c r="I4" s="180" t="s">
        <v>10</v>
      </c>
      <c r="J4" s="181"/>
      <c r="K4" s="182" t="s">
        <v>11</v>
      </c>
      <c r="L4" s="183"/>
      <c r="M4" s="24" t="s">
        <v>9</v>
      </c>
      <c r="N4" s="180" t="s">
        <v>10</v>
      </c>
      <c r="O4" s="181"/>
      <c r="P4" s="182" t="s">
        <v>11</v>
      </c>
      <c r="Q4" s="183"/>
      <c r="R4" s="86"/>
      <c r="S4" s="92" t="s">
        <v>46</v>
      </c>
      <c r="T4" s="90" t="s">
        <v>47</v>
      </c>
      <c r="U4" s="95" t="s">
        <v>48</v>
      </c>
      <c r="W4" s="40" t="s">
        <v>19</v>
      </c>
      <c r="X4" s="12" t="s">
        <v>15</v>
      </c>
      <c r="Y4" s="11" t="s">
        <v>50</v>
      </c>
    </row>
    <row r="5" spans="1:25" s="4" customFormat="1" ht="16.5" customHeight="1" thickBot="1">
      <c r="A5" s="101" t="s">
        <v>42</v>
      </c>
      <c r="B5" s="114" t="s">
        <v>0</v>
      </c>
      <c r="C5" s="25" t="s">
        <v>5</v>
      </c>
      <c r="D5" s="7" t="s">
        <v>43</v>
      </c>
      <c r="E5" s="9" t="s">
        <v>2</v>
      </c>
      <c r="F5" s="140" t="s">
        <v>43</v>
      </c>
      <c r="G5" s="10" t="s">
        <v>2</v>
      </c>
      <c r="H5" s="25" t="s">
        <v>5</v>
      </c>
      <c r="I5" s="7" t="s">
        <v>43</v>
      </c>
      <c r="J5" s="9" t="s">
        <v>2</v>
      </c>
      <c r="K5" s="140" t="s">
        <v>43</v>
      </c>
      <c r="L5" s="10" t="s">
        <v>2</v>
      </c>
      <c r="M5" s="25" t="s">
        <v>6</v>
      </c>
      <c r="N5" s="7" t="s">
        <v>43</v>
      </c>
      <c r="O5" s="9" t="s">
        <v>2</v>
      </c>
      <c r="P5" s="140" t="s">
        <v>43</v>
      </c>
      <c r="Q5" s="10" t="s">
        <v>2</v>
      </c>
      <c r="R5" s="88"/>
      <c r="S5" s="93" t="s">
        <v>44</v>
      </c>
      <c r="T5" s="91" t="s">
        <v>45</v>
      </c>
      <c r="U5" s="96" t="s">
        <v>49</v>
      </c>
      <c r="W5" s="41" t="s">
        <v>17</v>
      </c>
      <c r="X5" s="44" t="s">
        <v>16</v>
      </c>
      <c r="Y5" s="37" t="s">
        <v>53</v>
      </c>
    </row>
    <row r="6" spans="1:25" s="4" customFormat="1" ht="16.5" customHeight="1" thickBot="1">
      <c r="A6" s="112" t="s">
        <v>7</v>
      </c>
      <c r="B6" s="115" t="s">
        <v>23</v>
      </c>
      <c r="C6" s="82" t="s">
        <v>23</v>
      </c>
      <c r="D6" s="83" t="str">
        <f aca="true" t="shared" si="0" ref="D6:D16">IF(C6="Y","Y","N")</f>
        <v>Y</v>
      </c>
      <c r="E6" s="138">
        <f>IF(D6="Y",S6,IF(B6="Y",T6,0))</f>
        <v>1.1</v>
      </c>
      <c r="F6" s="141" t="s">
        <v>23</v>
      </c>
      <c r="G6" s="84">
        <f>IF(F6="Y",S6,IF(B6="Y",T6,0))</f>
        <v>1.1</v>
      </c>
      <c r="H6" s="82" t="s">
        <v>23</v>
      </c>
      <c r="I6" s="83" t="str">
        <f aca="true" t="shared" si="1" ref="I6:I16">IF(H6="Y","Y","N")</f>
        <v>Y</v>
      </c>
      <c r="J6" s="138">
        <f>IF(I6="Y",S6,IF(B6="Y",T6,0))</f>
        <v>1.1</v>
      </c>
      <c r="K6" s="144" t="s">
        <v>24</v>
      </c>
      <c r="L6" s="84">
        <f>IF(K6="Y",S6,IF(B6="Y",T6,0))</f>
        <v>10</v>
      </c>
      <c r="M6" s="82">
        <v>40</v>
      </c>
      <c r="N6" s="83" t="str">
        <f>IF(M6&gt;(100*U6),"Y","N")</f>
        <v>Y</v>
      </c>
      <c r="O6" s="138">
        <f>IF(N6="Y",S6,IF(B6="Y",T6,0))</f>
        <v>1.1</v>
      </c>
      <c r="P6" s="144" t="s">
        <v>23</v>
      </c>
      <c r="Q6" s="84">
        <f>IF(P6="Y",S6,IF(B6="Y",T6,0))</f>
        <v>1.1</v>
      </c>
      <c r="R6" s="89"/>
      <c r="S6" s="94">
        <v>1.1</v>
      </c>
      <c r="T6" s="89">
        <v>10</v>
      </c>
      <c r="U6" s="97">
        <f>S6/T6</f>
        <v>0.11000000000000001</v>
      </c>
      <c r="W6" s="42"/>
      <c r="X6" s="45"/>
      <c r="Y6" s="38"/>
    </row>
    <row r="7" spans="1:25" s="4" customFormat="1" ht="19.5" customHeight="1">
      <c r="A7" s="113">
        <v>1</v>
      </c>
      <c r="B7" s="111" t="s">
        <v>24</v>
      </c>
      <c r="C7" s="28" t="s">
        <v>24</v>
      </c>
      <c r="D7" s="12" t="str">
        <f t="shared" si="0"/>
        <v>N</v>
      </c>
      <c r="E7" s="139">
        <f>IF(D7="Y",S7,IF(B7="Y",T7,0))</f>
        <v>0</v>
      </c>
      <c r="F7" s="142" t="s">
        <v>24</v>
      </c>
      <c r="G7" s="14">
        <f>IF(F7="Y",S7,IF(B7="Y",T7,0))</f>
        <v>0</v>
      </c>
      <c r="H7" s="28" t="s">
        <v>24</v>
      </c>
      <c r="I7" s="12" t="str">
        <f t="shared" si="1"/>
        <v>N</v>
      </c>
      <c r="J7" s="139">
        <f>IF(I7="Y",S7,IF(B7="Y",T7,0))</f>
        <v>0</v>
      </c>
      <c r="K7" s="145" t="s">
        <v>24</v>
      </c>
      <c r="L7" s="14">
        <f>IF(K7="Y",S7,IF(B7="Y",T7,0))</f>
        <v>0</v>
      </c>
      <c r="M7" s="28">
        <v>30</v>
      </c>
      <c r="N7" s="12" t="str">
        <f>IF(M7&gt;(100*U7),"Y","N")</f>
        <v>Y</v>
      </c>
      <c r="O7" s="139">
        <f>IF(N7="Y",S7,IF(B7="Y",T7,0))</f>
        <v>1.1</v>
      </c>
      <c r="P7" s="145" t="s">
        <v>23</v>
      </c>
      <c r="Q7" s="14">
        <f>IF(P7="Y",S7,IF(B7="Y",T7,0))</f>
        <v>1.1</v>
      </c>
      <c r="R7" s="89"/>
      <c r="S7" s="94">
        <v>1.1</v>
      </c>
      <c r="T7" s="89">
        <v>10</v>
      </c>
      <c r="U7" s="97">
        <f aca="true" t="shared" si="2" ref="U7:U12">S7/T7</f>
        <v>0.11000000000000001</v>
      </c>
      <c r="W7" s="42">
        <f>S7</f>
        <v>1.1</v>
      </c>
      <c r="X7" s="45">
        <f>T7</f>
        <v>10</v>
      </c>
      <c r="Y7" s="38">
        <f>IF(B7="Y",S7,0)</f>
        <v>0</v>
      </c>
    </row>
    <row r="8" spans="1:25" s="4" customFormat="1" ht="19.5" customHeight="1">
      <c r="A8" s="113">
        <v>2</v>
      </c>
      <c r="B8" s="111" t="s">
        <v>24</v>
      </c>
      <c r="C8" s="28" t="s">
        <v>23</v>
      </c>
      <c r="D8" s="12" t="str">
        <f t="shared" si="0"/>
        <v>Y</v>
      </c>
      <c r="E8" s="139">
        <f aca="true" t="shared" si="3" ref="E8:E16">IF(D8="Y",S8,IF(B8="Y",T8,0))</f>
        <v>1.1</v>
      </c>
      <c r="F8" s="142" t="s">
        <v>23</v>
      </c>
      <c r="G8" s="14">
        <f aca="true" t="shared" si="4" ref="G8:G16">IF(F8="Y",S8,IF(B8="Y",T8,0))</f>
        <v>1.1</v>
      </c>
      <c r="H8" s="28" t="s">
        <v>24</v>
      </c>
      <c r="I8" s="12" t="str">
        <f t="shared" si="1"/>
        <v>N</v>
      </c>
      <c r="J8" s="139">
        <f aca="true" t="shared" si="5" ref="J8:J16">IF(I8="Y",S8,IF(B8="Y",T8,0))</f>
        <v>0</v>
      </c>
      <c r="K8" s="145" t="s">
        <v>23</v>
      </c>
      <c r="L8" s="14">
        <f aca="true" t="shared" si="6" ref="L8:L16">IF(K8="Y",S8,IF(B8="Y",T8,0))</f>
        <v>1.1</v>
      </c>
      <c r="M8" s="28">
        <v>10</v>
      </c>
      <c r="N8" s="12" t="str">
        <f aca="true" t="shared" si="7" ref="N8:N16">IF(M8&gt;(100*U8),"Y","N")</f>
        <v>N</v>
      </c>
      <c r="O8" s="139">
        <f aca="true" t="shared" si="8" ref="O8:O16">IF(N8="Y",S8,IF(B8="Y",T8,0))</f>
        <v>0</v>
      </c>
      <c r="P8" s="145" t="s">
        <v>23</v>
      </c>
      <c r="Q8" s="14">
        <f aca="true" t="shared" si="9" ref="Q8:Q16">IF(P8="Y",S8,IF(B8="Y",T8,0))</f>
        <v>1.1</v>
      </c>
      <c r="R8" s="89"/>
      <c r="S8" s="94">
        <v>1.1</v>
      </c>
      <c r="T8" s="89">
        <v>10</v>
      </c>
      <c r="U8" s="97">
        <f t="shared" si="2"/>
        <v>0.11000000000000001</v>
      </c>
      <c r="W8" s="42">
        <f aca="true" t="shared" si="10" ref="W8:W16">S8</f>
        <v>1.1</v>
      </c>
      <c r="X8" s="45">
        <f aca="true" t="shared" si="11" ref="X8:X16">T8</f>
        <v>10</v>
      </c>
      <c r="Y8" s="38">
        <f aca="true" t="shared" si="12" ref="Y8:Y16">IF(B8="Y",S8,0)</f>
        <v>0</v>
      </c>
    </row>
    <row r="9" spans="1:25" s="4" customFormat="1" ht="19.5" customHeight="1">
      <c r="A9" s="113">
        <v>3</v>
      </c>
      <c r="B9" s="111" t="s">
        <v>24</v>
      </c>
      <c r="C9" s="28" t="s">
        <v>24</v>
      </c>
      <c r="D9" s="12" t="str">
        <f t="shared" si="0"/>
        <v>N</v>
      </c>
      <c r="E9" s="139">
        <f t="shared" si="3"/>
        <v>0</v>
      </c>
      <c r="F9" s="142" t="s">
        <v>24</v>
      </c>
      <c r="G9" s="14">
        <f t="shared" si="4"/>
        <v>0</v>
      </c>
      <c r="H9" s="28" t="s">
        <v>24</v>
      </c>
      <c r="I9" s="12" t="str">
        <f t="shared" si="1"/>
        <v>N</v>
      </c>
      <c r="J9" s="139">
        <f t="shared" si="5"/>
        <v>0</v>
      </c>
      <c r="K9" s="145" t="s">
        <v>24</v>
      </c>
      <c r="L9" s="14">
        <f t="shared" si="6"/>
        <v>0</v>
      </c>
      <c r="M9" s="28">
        <v>20</v>
      </c>
      <c r="N9" s="12" t="str">
        <f t="shared" si="7"/>
        <v>Y</v>
      </c>
      <c r="O9" s="139">
        <f t="shared" si="8"/>
        <v>1.1</v>
      </c>
      <c r="P9" s="145" t="s">
        <v>23</v>
      </c>
      <c r="Q9" s="14">
        <f t="shared" si="9"/>
        <v>1.1</v>
      </c>
      <c r="R9" s="89"/>
      <c r="S9" s="94">
        <v>1.1</v>
      </c>
      <c r="T9" s="89">
        <v>10</v>
      </c>
      <c r="U9" s="97">
        <f t="shared" si="2"/>
        <v>0.11000000000000001</v>
      </c>
      <c r="W9" s="42">
        <f t="shared" si="10"/>
        <v>1.1</v>
      </c>
      <c r="X9" s="45">
        <f t="shared" si="11"/>
        <v>10</v>
      </c>
      <c r="Y9" s="38">
        <f t="shared" si="12"/>
        <v>0</v>
      </c>
    </row>
    <row r="10" spans="1:25" s="4" customFormat="1" ht="19.5" customHeight="1">
      <c r="A10" s="90" t="s">
        <v>83</v>
      </c>
      <c r="B10" s="111" t="s">
        <v>24</v>
      </c>
      <c r="C10" s="28" t="s">
        <v>24</v>
      </c>
      <c r="D10" s="12" t="str">
        <f t="shared" si="0"/>
        <v>N</v>
      </c>
      <c r="E10" s="139">
        <f t="shared" si="3"/>
        <v>0</v>
      </c>
      <c r="F10" s="142" t="s">
        <v>24</v>
      </c>
      <c r="G10" s="14">
        <f t="shared" si="4"/>
        <v>0</v>
      </c>
      <c r="H10" s="28" t="s">
        <v>24</v>
      </c>
      <c r="I10" s="12" t="str">
        <f t="shared" si="1"/>
        <v>N</v>
      </c>
      <c r="J10" s="139">
        <f t="shared" si="5"/>
        <v>0</v>
      </c>
      <c r="K10" s="145" t="s">
        <v>24</v>
      </c>
      <c r="L10" s="14">
        <f t="shared" si="6"/>
        <v>0</v>
      </c>
      <c r="M10" s="28">
        <v>20</v>
      </c>
      <c r="N10" s="12" t="str">
        <f t="shared" si="7"/>
        <v>N</v>
      </c>
      <c r="O10" s="139">
        <f t="shared" si="8"/>
        <v>0</v>
      </c>
      <c r="P10" s="145" t="s">
        <v>23</v>
      </c>
      <c r="Q10" s="14">
        <f t="shared" si="9"/>
        <v>2.3</v>
      </c>
      <c r="R10" s="106" t="s">
        <v>63</v>
      </c>
      <c r="S10" s="94">
        <v>2.3</v>
      </c>
      <c r="T10" s="89">
        <v>10</v>
      </c>
      <c r="U10" s="97">
        <f t="shared" si="2"/>
        <v>0.22999999999999998</v>
      </c>
      <c r="W10" s="42">
        <f t="shared" si="10"/>
        <v>2.3</v>
      </c>
      <c r="X10" s="45">
        <f t="shared" si="11"/>
        <v>10</v>
      </c>
      <c r="Y10" s="38">
        <f t="shared" si="12"/>
        <v>0</v>
      </c>
    </row>
    <row r="11" spans="1:25" s="4" customFormat="1" ht="19.5" customHeight="1">
      <c r="A11" s="113">
        <v>5</v>
      </c>
      <c r="B11" s="111" t="s">
        <v>24</v>
      </c>
      <c r="C11" s="28" t="s">
        <v>23</v>
      </c>
      <c r="D11" s="12" t="str">
        <f t="shared" si="0"/>
        <v>Y</v>
      </c>
      <c r="E11" s="139">
        <f t="shared" si="3"/>
        <v>2.3</v>
      </c>
      <c r="F11" s="142" t="s">
        <v>23</v>
      </c>
      <c r="G11" s="14">
        <f t="shared" si="4"/>
        <v>2.3</v>
      </c>
      <c r="H11" s="28" t="s">
        <v>24</v>
      </c>
      <c r="I11" s="12" t="str">
        <f t="shared" si="1"/>
        <v>N</v>
      </c>
      <c r="J11" s="139">
        <f t="shared" si="5"/>
        <v>0</v>
      </c>
      <c r="K11" s="145" t="s">
        <v>24</v>
      </c>
      <c r="L11" s="14">
        <f t="shared" si="6"/>
        <v>0</v>
      </c>
      <c r="M11" s="28">
        <v>40</v>
      </c>
      <c r="N11" s="12" t="str">
        <f t="shared" si="7"/>
        <v>Y</v>
      </c>
      <c r="O11" s="139">
        <f t="shared" si="8"/>
        <v>2.3</v>
      </c>
      <c r="P11" s="145" t="s">
        <v>23</v>
      </c>
      <c r="Q11" s="14">
        <f t="shared" si="9"/>
        <v>2.3</v>
      </c>
      <c r="R11" s="89"/>
      <c r="S11" s="94">
        <v>2.3</v>
      </c>
      <c r="T11" s="89">
        <v>10</v>
      </c>
      <c r="U11" s="97">
        <f t="shared" si="2"/>
        <v>0.22999999999999998</v>
      </c>
      <c r="W11" s="42">
        <f t="shared" si="10"/>
        <v>2.3</v>
      </c>
      <c r="X11" s="45">
        <f t="shared" si="11"/>
        <v>10</v>
      </c>
      <c r="Y11" s="38">
        <f t="shared" si="12"/>
        <v>0</v>
      </c>
    </row>
    <row r="12" spans="1:25" s="4" customFormat="1" ht="19.5" customHeight="1">
      <c r="A12" s="113">
        <v>6</v>
      </c>
      <c r="B12" s="111" t="s">
        <v>24</v>
      </c>
      <c r="C12" s="28" t="s">
        <v>24</v>
      </c>
      <c r="D12" s="12" t="str">
        <f t="shared" si="0"/>
        <v>N</v>
      </c>
      <c r="E12" s="139">
        <f t="shared" si="3"/>
        <v>0</v>
      </c>
      <c r="F12" s="142" t="s">
        <v>24</v>
      </c>
      <c r="G12" s="14">
        <f t="shared" si="4"/>
        <v>0</v>
      </c>
      <c r="H12" s="28" t="s">
        <v>24</v>
      </c>
      <c r="I12" s="12" t="str">
        <f t="shared" si="1"/>
        <v>N</v>
      </c>
      <c r="J12" s="139">
        <f t="shared" si="5"/>
        <v>0</v>
      </c>
      <c r="K12" s="145" t="s">
        <v>24</v>
      </c>
      <c r="L12" s="14">
        <f t="shared" si="6"/>
        <v>0</v>
      </c>
      <c r="M12" s="28">
        <v>20</v>
      </c>
      <c r="N12" s="12" t="str">
        <f t="shared" si="7"/>
        <v>N</v>
      </c>
      <c r="O12" s="139">
        <f t="shared" si="8"/>
        <v>0</v>
      </c>
      <c r="P12" s="145" t="s">
        <v>24</v>
      </c>
      <c r="Q12" s="14">
        <f t="shared" si="9"/>
        <v>0</v>
      </c>
      <c r="R12" s="89"/>
      <c r="S12" s="94">
        <v>2.3</v>
      </c>
      <c r="T12" s="89">
        <v>10</v>
      </c>
      <c r="U12" s="97">
        <f t="shared" si="2"/>
        <v>0.22999999999999998</v>
      </c>
      <c r="W12" s="42">
        <f t="shared" si="10"/>
        <v>2.3</v>
      </c>
      <c r="X12" s="45">
        <f t="shared" si="11"/>
        <v>10</v>
      </c>
      <c r="Y12" s="38">
        <f t="shared" si="12"/>
        <v>0</v>
      </c>
    </row>
    <row r="13" spans="1:25" s="4" customFormat="1" ht="19.5" customHeight="1">
      <c r="A13" s="90" t="s">
        <v>84</v>
      </c>
      <c r="B13" s="111" t="s">
        <v>24</v>
      </c>
      <c r="C13" s="28" t="s">
        <v>24</v>
      </c>
      <c r="D13" s="12" t="str">
        <f t="shared" si="0"/>
        <v>N</v>
      </c>
      <c r="E13" s="139">
        <f t="shared" si="3"/>
        <v>0</v>
      </c>
      <c r="F13" s="142" t="s">
        <v>24</v>
      </c>
      <c r="G13" s="14">
        <f t="shared" si="4"/>
        <v>0</v>
      </c>
      <c r="H13" s="28" t="s">
        <v>24</v>
      </c>
      <c r="I13" s="12" t="str">
        <f t="shared" si="1"/>
        <v>N</v>
      </c>
      <c r="J13" s="139">
        <f t="shared" si="5"/>
        <v>0</v>
      </c>
      <c r="K13" s="145" t="s">
        <v>24</v>
      </c>
      <c r="L13" s="14">
        <f t="shared" si="6"/>
        <v>0</v>
      </c>
      <c r="M13" s="28">
        <v>20</v>
      </c>
      <c r="N13" s="12" t="str">
        <f t="shared" si="7"/>
        <v>Y</v>
      </c>
      <c r="O13" s="139">
        <f t="shared" si="8"/>
        <v>2.3</v>
      </c>
      <c r="P13" s="145" t="s">
        <v>23</v>
      </c>
      <c r="Q13" s="14">
        <f t="shared" si="9"/>
        <v>2.3</v>
      </c>
      <c r="R13" s="106" t="s">
        <v>63</v>
      </c>
      <c r="S13" s="94">
        <v>2.3</v>
      </c>
      <c r="T13" s="89">
        <v>17</v>
      </c>
      <c r="U13" s="97">
        <f>S13/T13</f>
        <v>0.13529411764705881</v>
      </c>
      <c r="W13" s="42">
        <f t="shared" si="10"/>
        <v>2.3</v>
      </c>
      <c r="X13" s="45">
        <f t="shared" si="11"/>
        <v>17</v>
      </c>
      <c r="Y13" s="38">
        <f t="shared" si="12"/>
        <v>0</v>
      </c>
    </row>
    <row r="14" spans="1:25" s="4" customFormat="1" ht="19.5" customHeight="1">
      <c r="A14" s="113">
        <v>8</v>
      </c>
      <c r="B14" s="111" t="s">
        <v>23</v>
      </c>
      <c r="C14" s="28" t="s">
        <v>24</v>
      </c>
      <c r="D14" s="12" t="str">
        <f t="shared" si="0"/>
        <v>N</v>
      </c>
      <c r="E14" s="139">
        <f t="shared" si="3"/>
        <v>17</v>
      </c>
      <c r="F14" s="142" t="s">
        <v>24</v>
      </c>
      <c r="G14" s="14">
        <f t="shared" si="4"/>
        <v>17</v>
      </c>
      <c r="H14" s="28" t="s">
        <v>24</v>
      </c>
      <c r="I14" s="12" t="str">
        <f t="shared" si="1"/>
        <v>N</v>
      </c>
      <c r="J14" s="139">
        <f t="shared" si="5"/>
        <v>17</v>
      </c>
      <c r="K14" s="145" t="s">
        <v>24</v>
      </c>
      <c r="L14" s="14">
        <f t="shared" si="6"/>
        <v>17</v>
      </c>
      <c r="M14" s="28">
        <v>30</v>
      </c>
      <c r="N14" s="12" t="str">
        <f t="shared" si="7"/>
        <v>Y</v>
      </c>
      <c r="O14" s="139">
        <f t="shared" si="8"/>
        <v>2.3</v>
      </c>
      <c r="P14" s="145" t="s">
        <v>23</v>
      </c>
      <c r="Q14" s="14">
        <f t="shared" si="9"/>
        <v>2.3</v>
      </c>
      <c r="R14" s="89"/>
      <c r="S14" s="94">
        <v>2.3</v>
      </c>
      <c r="T14" s="89">
        <v>17</v>
      </c>
      <c r="U14" s="97">
        <f>S14/T14</f>
        <v>0.13529411764705881</v>
      </c>
      <c r="W14" s="42">
        <f t="shared" si="10"/>
        <v>2.3</v>
      </c>
      <c r="X14" s="45">
        <f t="shared" si="11"/>
        <v>17</v>
      </c>
      <c r="Y14" s="38">
        <f t="shared" si="12"/>
        <v>2.3</v>
      </c>
    </row>
    <row r="15" spans="1:25" s="4" customFormat="1" ht="19.5" customHeight="1">
      <c r="A15" s="113">
        <v>9</v>
      </c>
      <c r="B15" s="111" t="s">
        <v>23</v>
      </c>
      <c r="C15" s="28" t="s">
        <v>24</v>
      </c>
      <c r="D15" s="12" t="str">
        <f t="shared" si="0"/>
        <v>N</v>
      </c>
      <c r="E15" s="139">
        <f t="shared" si="3"/>
        <v>17</v>
      </c>
      <c r="F15" s="142" t="s">
        <v>24</v>
      </c>
      <c r="G15" s="14">
        <f t="shared" si="4"/>
        <v>17</v>
      </c>
      <c r="H15" s="28" t="s">
        <v>24</v>
      </c>
      <c r="I15" s="12" t="str">
        <f t="shared" si="1"/>
        <v>N</v>
      </c>
      <c r="J15" s="139">
        <f t="shared" si="5"/>
        <v>17</v>
      </c>
      <c r="K15" s="145" t="s">
        <v>24</v>
      </c>
      <c r="L15" s="14">
        <f t="shared" si="6"/>
        <v>17</v>
      </c>
      <c r="M15" s="28">
        <v>10</v>
      </c>
      <c r="N15" s="12" t="str">
        <f t="shared" si="7"/>
        <v>N</v>
      </c>
      <c r="O15" s="139">
        <f t="shared" si="8"/>
        <v>17</v>
      </c>
      <c r="P15" s="145" t="s">
        <v>24</v>
      </c>
      <c r="Q15" s="14">
        <f t="shared" si="9"/>
        <v>17</v>
      </c>
      <c r="R15" s="89"/>
      <c r="S15" s="94">
        <v>2.3</v>
      </c>
      <c r="T15" s="89">
        <v>17</v>
      </c>
      <c r="U15" s="97">
        <f>S15/T15</f>
        <v>0.13529411764705881</v>
      </c>
      <c r="W15" s="42">
        <f t="shared" si="10"/>
        <v>2.3</v>
      </c>
      <c r="X15" s="45">
        <f t="shared" si="11"/>
        <v>17</v>
      </c>
      <c r="Y15" s="38">
        <f t="shared" si="12"/>
        <v>2.3</v>
      </c>
    </row>
    <row r="16" spans="1:25" s="4" customFormat="1" ht="19.5" customHeight="1" thickBot="1">
      <c r="A16" s="101">
        <v>10</v>
      </c>
      <c r="B16" s="114" t="s">
        <v>23</v>
      </c>
      <c r="C16" s="29" t="s">
        <v>23</v>
      </c>
      <c r="D16" s="16" t="str">
        <f t="shared" si="0"/>
        <v>Y</v>
      </c>
      <c r="E16" s="139">
        <f t="shared" si="3"/>
        <v>2.3</v>
      </c>
      <c r="F16" s="143" t="s">
        <v>23</v>
      </c>
      <c r="G16" s="18">
        <f t="shared" si="4"/>
        <v>2.3</v>
      </c>
      <c r="H16" s="29" t="s">
        <v>23</v>
      </c>
      <c r="I16" s="16" t="str">
        <f t="shared" si="1"/>
        <v>Y</v>
      </c>
      <c r="J16" s="139">
        <f t="shared" si="5"/>
        <v>2.3</v>
      </c>
      <c r="K16" s="146" t="s">
        <v>23</v>
      </c>
      <c r="L16" s="18">
        <f t="shared" si="6"/>
        <v>2.3</v>
      </c>
      <c r="M16" s="29">
        <v>50</v>
      </c>
      <c r="N16" s="16" t="str">
        <f t="shared" si="7"/>
        <v>Y</v>
      </c>
      <c r="O16" s="139">
        <f t="shared" si="8"/>
        <v>2.3</v>
      </c>
      <c r="P16" s="146" t="s">
        <v>23</v>
      </c>
      <c r="Q16" s="18">
        <f t="shared" si="9"/>
        <v>2.3</v>
      </c>
      <c r="R16" s="89"/>
      <c r="S16" s="98">
        <v>2.3</v>
      </c>
      <c r="T16" s="99">
        <v>17</v>
      </c>
      <c r="U16" s="100">
        <f>S16/T16</f>
        <v>0.13529411764705881</v>
      </c>
      <c r="W16" s="47">
        <f t="shared" si="10"/>
        <v>2.3</v>
      </c>
      <c r="X16" s="48">
        <f t="shared" si="11"/>
        <v>17</v>
      </c>
      <c r="Y16" s="49">
        <f t="shared" si="12"/>
        <v>2.3</v>
      </c>
    </row>
    <row r="17" spans="2:25" s="19" customFormat="1" ht="19.5" customHeight="1" thickBot="1">
      <c r="B17" s="19" t="s">
        <v>51</v>
      </c>
      <c r="E17" s="59">
        <f>SUM(E7:E16)</f>
        <v>39.699999999999996</v>
      </c>
      <c r="F17" s="21"/>
      <c r="G17" s="59">
        <f>SUM(G7:G16)</f>
        <v>39.699999999999996</v>
      </c>
      <c r="H17" s="21"/>
      <c r="I17" s="21"/>
      <c r="J17" s="59">
        <f>SUM(J7:J16)</f>
        <v>36.3</v>
      </c>
      <c r="K17" s="21"/>
      <c r="L17" s="59">
        <f>SUM(L7:L16)</f>
        <v>37.4</v>
      </c>
      <c r="M17" s="21"/>
      <c r="N17" s="21"/>
      <c r="O17" s="59">
        <f>SUM(O7:O16)</f>
        <v>28.400000000000002</v>
      </c>
      <c r="P17" s="21"/>
      <c r="Q17" s="59">
        <f>SUM(Q7:Q16)</f>
        <v>31.8</v>
      </c>
      <c r="R17" s="66"/>
      <c r="S17" s="66"/>
      <c r="T17" s="66"/>
      <c r="U17" s="66"/>
      <c r="W17" s="43">
        <f>SUM(W7:W16)</f>
        <v>19.400000000000002</v>
      </c>
      <c r="X17" s="46">
        <f>SUM(X7:X16)</f>
        <v>128</v>
      </c>
      <c r="Y17" s="39">
        <f>SUM(Y7:Y16)</f>
        <v>6.8999999999999995</v>
      </c>
    </row>
    <row r="18" spans="7:25" s="67" customFormat="1" ht="11.25" customHeight="1">
      <c r="G18" s="120"/>
      <c r="H18" s="68"/>
      <c r="I18" s="68"/>
      <c r="J18" s="123"/>
      <c r="K18" s="68"/>
      <c r="L18" s="123"/>
      <c r="M18" s="68"/>
      <c r="N18" s="68"/>
      <c r="O18" s="120"/>
      <c r="P18" s="68"/>
      <c r="Q18" s="120"/>
      <c r="R18" s="66"/>
      <c r="S18" s="66"/>
      <c r="T18" s="66"/>
      <c r="U18" s="66"/>
      <c r="W18" s="66"/>
      <c r="X18" s="66"/>
      <c r="Y18" s="66"/>
    </row>
    <row r="19" spans="1:25" s="69" customFormat="1" ht="19.5" customHeight="1">
      <c r="A19" s="134"/>
      <c r="B19" s="134"/>
      <c r="C19" s="134"/>
      <c r="D19" s="135" t="s">
        <v>72</v>
      </c>
      <c r="F19" s="76" t="s">
        <v>27</v>
      </c>
      <c r="G19" s="121">
        <f>E17-G17</f>
        <v>0</v>
      </c>
      <c r="H19" s="71"/>
      <c r="I19" s="71"/>
      <c r="J19" s="121">
        <f>E17-J17</f>
        <v>3.3999999999999986</v>
      </c>
      <c r="K19" s="71"/>
      <c r="L19" s="121">
        <f>E17-L17</f>
        <v>2.299999999999997</v>
      </c>
      <c r="M19" s="71"/>
      <c r="N19" s="71"/>
      <c r="O19" s="121">
        <f>E17-O17</f>
        <v>11.299999999999994</v>
      </c>
      <c r="P19" s="71"/>
      <c r="Q19" s="121">
        <f>E17-Q17</f>
        <v>7.899999999999995</v>
      </c>
      <c r="R19" s="70"/>
      <c r="S19" s="70"/>
      <c r="T19" s="70"/>
      <c r="U19" s="70"/>
      <c r="W19" s="70"/>
      <c r="X19" s="70"/>
      <c r="Y19" s="70"/>
    </row>
    <row r="20" spans="1:21" ht="18.75" customHeight="1">
      <c r="A20" s="117"/>
      <c r="B20" s="117"/>
      <c r="C20" s="117"/>
      <c r="D20" s="136" t="s">
        <v>74</v>
      </c>
      <c r="F20" s="75" t="s">
        <v>28</v>
      </c>
      <c r="G20" s="122">
        <f>(E17-G17)/E17</f>
        <v>0</v>
      </c>
      <c r="H20" s="54"/>
      <c r="I20" s="55"/>
      <c r="J20" s="124">
        <f>(E17-J17)/E17</f>
        <v>0.08564231738035262</v>
      </c>
      <c r="K20" s="57"/>
      <c r="L20" s="124">
        <f>(E17-L17)/E17</f>
        <v>0.05793450881612084</v>
      </c>
      <c r="M20" s="57"/>
      <c r="N20" s="57"/>
      <c r="O20" s="124">
        <f>(E17-O17)/E17</f>
        <v>0.28463476070528954</v>
      </c>
      <c r="P20" s="57"/>
      <c r="Q20" s="124">
        <f>(E17-Q17)/E17</f>
        <v>0.19899244332493693</v>
      </c>
      <c r="R20" s="87"/>
      <c r="S20" s="87"/>
      <c r="T20" s="87"/>
      <c r="U20" s="87"/>
    </row>
    <row r="21" ht="18" customHeight="1">
      <c r="F21" s="58"/>
    </row>
    <row r="27" spans="10:11" ht="12.75">
      <c r="J27" t="s">
        <v>10</v>
      </c>
      <c r="K27" t="s">
        <v>11</v>
      </c>
    </row>
    <row r="28" spans="9:10" ht="12.75">
      <c r="I28" s="2" t="s">
        <v>50</v>
      </c>
      <c r="J28" s="36">
        <f>Y17</f>
        <v>6.8999999999999995</v>
      </c>
    </row>
    <row r="29" spans="9:11" ht="12.75">
      <c r="I29" s="2" t="s">
        <v>3</v>
      </c>
      <c r="J29" s="36">
        <f>E17</f>
        <v>39.699999999999996</v>
      </c>
      <c r="K29" s="36">
        <f>G17</f>
        <v>39.699999999999996</v>
      </c>
    </row>
    <row r="30" spans="9:11" ht="12.75">
      <c r="I30" s="2" t="s">
        <v>66</v>
      </c>
      <c r="J30" s="36">
        <f>J17</f>
        <v>36.3</v>
      </c>
      <c r="K30" s="36">
        <f>L17</f>
        <v>37.4</v>
      </c>
    </row>
    <row r="31" spans="9:11" ht="12.75">
      <c r="I31" s="2" t="s">
        <v>4</v>
      </c>
      <c r="J31" s="36">
        <f>O17</f>
        <v>28.400000000000002</v>
      </c>
      <c r="K31" s="36">
        <f>Q17</f>
        <v>31.8</v>
      </c>
    </row>
  </sheetData>
  <mergeCells count="13">
    <mergeCell ref="C2:G2"/>
    <mergeCell ref="D4:E4"/>
    <mergeCell ref="F4:G4"/>
    <mergeCell ref="C3:G3"/>
    <mergeCell ref="H2:L2"/>
    <mergeCell ref="I4:J4"/>
    <mergeCell ref="K4:L4"/>
    <mergeCell ref="H3:L3"/>
    <mergeCell ref="W3:Y3"/>
    <mergeCell ref="M2:Q2"/>
    <mergeCell ref="N4:O4"/>
    <mergeCell ref="P4:Q4"/>
    <mergeCell ref="M3:Q3"/>
  </mergeCells>
  <printOptions/>
  <pageMargins left="0.36" right="0.33" top="1" bottom="0.49"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B120"/>
  <sheetViews>
    <sheetView workbookViewId="0" topLeftCell="A1">
      <selection activeCell="R1" sqref="R1"/>
    </sheetView>
  </sheetViews>
  <sheetFormatPr defaultColWidth="9.140625" defaultRowHeight="12.75"/>
  <cols>
    <col min="1" max="1" width="7.140625" style="0" customWidth="1"/>
    <col min="2" max="4" width="6.7109375" style="0" customWidth="1"/>
    <col min="5" max="5" width="9.7109375" style="0" customWidth="1"/>
    <col min="6" max="6" width="6.7109375" style="0" customWidth="1"/>
    <col min="7" max="7" width="9.7109375" style="0" customWidth="1"/>
    <col min="8" max="9" width="6.7109375" style="0" customWidth="1"/>
    <col min="10" max="10" width="9.7109375" style="0" customWidth="1"/>
    <col min="11" max="11" width="6.7109375" style="0" customWidth="1"/>
    <col min="12" max="12" width="9.7109375" style="0" customWidth="1"/>
    <col min="13" max="14" width="6.7109375" style="0" customWidth="1"/>
    <col min="15" max="15" width="10.140625" style="0" customWidth="1"/>
    <col min="16" max="16" width="6.7109375" style="0" customWidth="1"/>
    <col min="17" max="17" width="9.7109375" style="0" customWidth="1"/>
    <col min="18" max="18" width="4.00390625" style="0" customWidth="1"/>
    <col min="19" max="21" width="12.7109375" style="0" customWidth="1"/>
  </cols>
  <sheetData>
    <row r="1" spans="1:17" ht="18">
      <c r="A1" s="194" t="s">
        <v>34</v>
      </c>
      <c r="B1" s="194"/>
      <c r="C1" s="194"/>
      <c r="D1" s="194"/>
      <c r="E1" s="194"/>
      <c r="F1" s="194"/>
      <c r="G1" s="194"/>
      <c r="H1" s="194"/>
      <c r="I1" s="194"/>
      <c r="J1" s="194"/>
      <c r="K1" s="194"/>
      <c r="L1" s="194"/>
      <c r="M1" s="194"/>
      <c r="N1" s="194"/>
      <c r="O1" s="194"/>
      <c r="P1" s="194"/>
      <c r="Q1" s="194"/>
    </row>
    <row r="3" spans="6:8" ht="15">
      <c r="F3" s="22" t="s">
        <v>13</v>
      </c>
      <c r="G3" s="35">
        <v>1.1</v>
      </c>
      <c r="H3" s="34" t="s">
        <v>12</v>
      </c>
    </row>
    <row r="4" spans="6:8" ht="15">
      <c r="F4" s="4"/>
      <c r="G4" s="4"/>
      <c r="H4" s="4"/>
    </row>
    <row r="5" spans="6:8" ht="15">
      <c r="F5" s="22" t="s">
        <v>14</v>
      </c>
      <c r="G5" s="35">
        <v>10</v>
      </c>
      <c r="H5" s="34" t="s">
        <v>12</v>
      </c>
    </row>
    <row r="6" spans="6:7" ht="12.75">
      <c r="F6" s="2"/>
      <c r="G6" s="1"/>
    </row>
    <row r="7" spans="3:11" ht="12.75">
      <c r="C7" t="s">
        <v>35</v>
      </c>
      <c r="J7" s="2" t="s">
        <v>36</v>
      </c>
      <c r="K7" s="79">
        <v>40</v>
      </c>
    </row>
    <row r="8" spans="2:17" ht="18">
      <c r="B8" s="3"/>
      <c r="C8" s="177" t="s">
        <v>3</v>
      </c>
      <c r="D8" s="178"/>
      <c r="E8" s="178"/>
      <c r="F8" s="178"/>
      <c r="G8" s="179"/>
      <c r="H8" s="178" t="s">
        <v>66</v>
      </c>
      <c r="I8" s="178"/>
      <c r="J8" s="178"/>
      <c r="K8" s="178"/>
      <c r="L8" s="178"/>
      <c r="M8" s="177" t="s">
        <v>4</v>
      </c>
      <c r="N8" s="178"/>
      <c r="O8" s="178"/>
      <c r="P8" s="178"/>
      <c r="Q8" s="179"/>
    </row>
    <row r="9" spans="2:21" s="4" customFormat="1" ht="15.75">
      <c r="B9" s="5"/>
      <c r="C9" s="184" t="s">
        <v>41</v>
      </c>
      <c r="D9" s="185"/>
      <c r="E9" s="185"/>
      <c r="F9" s="185"/>
      <c r="G9" s="186"/>
      <c r="H9" s="184" t="s">
        <v>39</v>
      </c>
      <c r="I9" s="185"/>
      <c r="J9" s="185"/>
      <c r="K9" s="185"/>
      <c r="L9" s="186"/>
      <c r="M9" s="184" t="s">
        <v>40</v>
      </c>
      <c r="N9" s="185"/>
      <c r="O9" s="185"/>
      <c r="P9" s="185"/>
      <c r="Q9" s="186"/>
      <c r="S9" s="195" t="s">
        <v>18</v>
      </c>
      <c r="T9" s="196"/>
      <c r="U9" s="197"/>
    </row>
    <row r="10" spans="2:21" s="4" customFormat="1" ht="15.75" customHeight="1">
      <c r="B10" s="5"/>
      <c r="C10" s="24" t="s">
        <v>9</v>
      </c>
      <c r="D10" s="190" t="s">
        <v>10</v>
      </c>
      <c r="E10" s="191"/>
      <c r="F10" s="192" t="s">
        <v>11</v>
      </c>
      <c r="G10" s="193"/>
      <c r="H10" s="24" t="s">
        <v>9</v>
      </c>
      <c r="I10" s="190" t="s">
        <v>10</v>
      </c>
      <c r="J10" s="191"/>
      <c r="K10" s="192" t="s">
        <v>11</v>
      </c>
      <c r="L10" s="193"/>
      <c r="M10" s="24" t="s">
        <v>9</v>
      </c>
      <c r="N10" s="190" t="s">
        <v>10</v>
      </c>
      <c r="O10" s="191"/>
      <c r="P10" s="192" t="s">
        <v>11</v>
      </c>
      <c r="Q10" s="193"/>
      <c r="S10" s="40" t="s">
        <v>19</v>
      </c>
      <c r="T10" s="12" t="s">
        <v>15</v>
      </c>
      <c r="U10" s="11" t="s">
        <v>20</v>
      </c>
    </row>
    <row r="11" spans="1:25" s="4" customFormat="1" ht="16.5" customHeight="1" thickBot="1">
      <c r="A11" s="6" t="s">
        <v>22</v>
      </c>
      <c r="B11" s="23" t="s">
        <v>0</v>
      </c>
      <c r="C11" s="25" t="s">
        <v>5</v>
      </c>
      <c r="D11" s="7" t="s">
        <v>1</v>
      </c>
      <c r="E11" s="8" t="s">
        <v>2</v>
      </c>
      <c r="F11" s="26" t="s">
        <v>1</v>
      </c>
      <c r="G11" s="10" t="s">
        <v>2</v>
      </c>
      <c r="H11" s="25" t="s">
        <v>5</v>
      </c>
      <c r="I11" s="32" t="s">
        <v>1</v>
      </c>
      <c r="J11" s="8" t="s">
        <v>2</v>
      </c>
      <c r="K11" s="26" t="s">
        <v>1</v>
      </c>
      <c r="L11" s="9" t="s">
        <v>2</v>
      </c>
      <c r="M11" s="25" t="s">
        <v>6</v>
      </c>
      <c r="N11" s="32" t="s">
        <v>1</v>
      </c>
      <c r="O11" s="8" t="s">
        <v>2</v>
      </c>
      <c r="P11" s="26" t="s">
        <v>1</v>
      </c>
      <c r="Q11" s="10" t="s">
        <v>2</v>
      </c>
      <c r="S11" s="41" t="s">
        <v>17</v>
      </c>
      <c r="T11" s="44" t="s">
        <v>16</v>
      </c>
      <c r="U11" s="37" t="s">
        <v>21</v>
      </c>
      <c r="W11" s="4" t="s">
        <v>31</v>
      </c>
      <c r="X11" s="4" t="s">
        <v>32</v>
      </c>
      <c r="Y11" s="4" t="s">
        <v>33</v>
      </c>
    </row>
    <row r="12" spans="1:28" s="4" customFormat="1" ht="19.5" customHeight="1">
      <c r="A12" s="11">
        <v>1</v>
      </c>
      <c r="B12" s="27" t="str">
        <f aca="true" t="shared" si="0" ref="B12:B43">Z12</f>
        <v>y</v>
      </c>
      <c r="C12" s="28" t="str">
        <f aca="true" t="shared" si="1" ref="C12:C43">AA12</f>
        <v>n</v>
      </c>
      <c r="D12" s="12" t="str">
        <f aca="true" t="shared" si="2" ref="D12:D75">IF(C12="Y","Y","N")</f>
        <v>N</v>
      </c>
      <c r="E12" s="13">
        <f aca="true" t="shared" si="3" ref="E12:E75">IF(D12="Y",Cost,IF(B12="Y",Loss,0))</f>
        <v>10</v>
      </c>
      <c r="F12" s="30"/>
      <c r="G12" s="14"/>
      <c r="H12" s="28" t="str">
        <f aca="true" t="shared" si="4" ref="H12:H43">IF(M12&gt;=DE_Threshold,"Y","N")</f>
        <v>N</v>
      </c>
      <c r="I12" s="12" t="str">
        <f aca="true" t="shared" si="5" ref="I12:I75">IF(H12="Y","Y","N")</f>
        <v>N</v>
      </c>
      <c r="J12" s="13">
        <f aca="true" t="shared" si="6" ref="J12:J75">IF(I12="Y",Cost,IF(B12="Y",Loss,0))</f>
        <v>10</v>
      </c>
      <c r="K12" s="30"/>
      <c r="L12" s="14"/>
      <c r="M12" s="4">
        <f aca="true" t="shared" si="7" ref="M12:M43">AB12</f>
        <v>20</v>
      </c>
      <c r="N12" s="12" t="str">
        <f aca="true" t="shared" si="8" ref="N12:N43">IF(M12&gt;(100*Cost/Loss),"Y","N")</f>
        <v>Y</v>
      </c>
      <c r="O12" s="13">
        <f aca="true" t="shared" si="9" ref="O12:O75">IF(N12="Y",Cost,IF(B12="Y",Loss,0))</f>
        <v>1.1</v>
      </c>
      <c r="P12" s="30"/>
      <c r="Q12" s="14"/>
      <c r="S12" s="42">
        <f aca="true" t="shared" si="10" ref="S12:S75">Cost</f>
        <v>1.1</v>
      </c>
      <c r="T12" s="45">
        <f aca="true" t="shared" si="11" ref="T12:T75">Loss</f>
        <v>10</v>
      </c>
      <c r="U12" s="38">
        <f aca="true" t="shared" si="12" ref="U12:U75">IF(B12="Y",Cost,0)</f>
        <v>1.1</v>
      </c>
      <c r="W12" s="50">
        <v>1</v>
      </c>
      <c r="X12" s="50">
        <v>0</v>
      </c>
      <c r="Y12" s="50">
        <v>0.2</v>
      </c>
      <c r="Z12" s="4" t="str">
        <f>IF(W12=1,"y","n")</f>
        <v>y</v>
      </c>
      <c r="AA12" s="4" t="str">
        <f>IF(X12=1,"y","n")</f>
        <v>n</v>
      </c>
      <c r="AB12" s="4">
        <f>Y12*100</f>
        <v>20</v>
      </c>
    </row>
    <row r="13" spans="1:28" s="4" customFormat="1" ht="19.5" customHeight="1">
      <c r="A13" s="11">
        <v>2</v>
      </c>
      <c r="B13" s="27" t="str">
        <f t="shared" si="0"/>
        <v>y</v>
      </c>
      <c r="C13" s="28" t="str">
        <f t="shared" si="1"/>
        <v>n</v>
      </c>
      <c r="D13" s="12" t="str">
        <f t="shared" si="2"/>
        <v>N</v>
      </c>
      <c r="E13" s="13">
        <f t="shared" si="3"/>
        <v>10</v>
      </c>
      <c r="F13" s="30"/>
      <c r="G13" s="14"/>
      <c r="H13" s="28" t="str">
        <f t="shared" si="4"/>
        <v>Y</v>
      </c>
      <c r="I13" s="12" t="str">
        <f t="shared" si="5"/>
        <v>Y</v>
      </c>
      <c r="J13" s="13">
        <f t="shared" si="6"/>
        <v>1.1</v>
      </c>
      <c r="K13" s="30"/>
      <c r="L13" s="14"/>
      <c r="M13" s="4">
        <f t="shared" si="7"/>
        <v>50</v>
      </c>
      <c r="N13" s="12" t="str">
        <f t="shared" si="8"/>
        <v>Y</v>
      </c>
      <c r="O13" s="13">
        <f t="shared" si="9"/>
        <v>1.1</v>
      </c>
      <c r="P13" s="30"/>
      <c r="Q13" s="14"/>
      <c r="S13" s="42">
        <f t="shared" si="10"/>
        <v>1.1</v>
      </c>
      <c r="T13" s="45">
        <f t="shared" si="11"/>
        <v>10</v>
      </c>
      <c r="U13" s="38">
        <f t="shared" si="12"/>
        <v>1.1</v>
      </c>
      <c r="W13" s="50">
        <v>1</v>
      </c>
      <c r="X13" s="50">
        <v>0</v>
      </c>
      <c r="Y13" s="50">
        <v>0.5</v>
      </c>
      <c r="Z13" s="4" t="str">
        <f aca="true" t="shared" si="13" ref="Z13:Z76">IF(W13=1,"y","n")</f>
        <v>y</v>
      </c>
      <c r="AA13" s="4" t="str">
        <f aca="true" t="shared" si="14" ref="AA13:AA76">IF(X13=1,"y","n")</f>
        <v>n</v>
      </c>
      <c r="AB13" s="4">
        <f aca="true" t="shared" si="15" ref="AB13:AB76">Y13*100</f>
        <v>50</v>
      </c>
    </row>
    <row r="14" spans="1:28" s="4" customFormat="1" ht="19.5" customHeight="1">
      <c r="A14" s="11">
        <v>3</v>
      </c>
      <c r="B14" s="27" t="str">
        <f t="shared" si="0"/>
        <v>n</v>
      </c>
      <c r="C14" s="28" t="str">
        <f t="shared" si="1"/>
        <v>n</v>
      </c>
      <c r="D14" s="12" t="str">
        <f t="shared" si="2"/>
        <v>N</v>
      </c>
      <c r="E14" s="13">
        <f t="shared" si="3"/>
        <v>0</v>
      </c>
      <c r="F14" s="30"/>
      <c r="G14" s="14"/>
      <c r="H14" s="28" t="str">
        <f t="shared" si="4"/>
        <v>Y</v>
      </c>
      <c r="I14" s="12" t="str">
        <f t="shared" si="5"/>
        <v>Y</v>
      </c>
      <c r="J14" s="13">
        <f t="shared" si="6"/>
        <v>1.1</v>
      </c>
      <c r="K14" s="30"/>
      <c r="L14" s="14"/>
      <c r="M14" s="4">
        <f t="shared" si="7"/>
        <v>40</v>
      </c>
      <c r="N14" s="12" t="str">
        <f t="shared" si="8"/>
        <v>Y</v>
      </c>
      <c r="O14" s="13">
        <f t="shared" si="9"/>
        <v>1.1</v>
      </c>
      <c r="P14" s="30"/>
      <c r="Q14" s="14"/>
      <c r="S14" s="42">
        <f t="shared" si="10"/>
        <v>1.1</v>
      </c>
      <c r="T14" s="45">
        <f t="shared" si="11"/>
        <v>10</v>
      </c>
      <c r="U14" s="38">
        <f t="shared" si="12"/>
        <v>0</v>
      </c>
      <c r="W14" s="50">
        <v>0</v>
      </c>
      <c r="X14" s="50">
        <v>0</v>
      </c>
      <c r="Y14" s="50">
        <v>0.4</v>
      </c>
      <c r="Z14" s="4" t="str">
        <f t="shared" si="13"/>
        <v>n</v>
      </c>
      <c r="AA14" s="4" t="str">
        <f t="shared" si="14"/>
        <v>n</v>
      </c>
      <c r="AB14" s="4">
        <f t="shared" si="15"/>
        <v>40</v>
      </c>
    </row>
    <row r="15" spans="1:28" s="4" customFormat="1" ht="19.5" customHeight="1">
      <c r="A15" s="11">
        <v>4</v>
      </c>
      <c r="B15" s="27" t="str">
        <f t="shared" si="0"/>
        <v>n</v>
      </c>
      <c r="C15" s="28" t="str">
        <f t="shared" si="1"/>
        <v>n</v>
      </c>
      <c r="D15" s="12" t="str">
        <f t="shared" si="2"/>
        <v>N</v>
      </c>
      <c r="E15" s="13">
        <f t="shared" si="3"/>
        <v>0</v>
      </c>
      <c r="F15" s="30"/>
      <c r="G15" s="14"/>
      <c r="H15" s="28" t="str">
        <f t="shared" si="4"/>
        <v>N</v>
      </c>
      <c r="I15" s="12" t="str">
        <f t="shared" si="5"/>
        <v>N</v>
      </c>
      <c r="J15" s="13">
        <f t="shared" si="6"/>
        <v>0</v>
      </c>
      <c r="K15" s="30"/>
      <c r="L15" s="14"/>
      <c r="M15" s="4">
        <f t="shared" si="7"/>
        <v>0</v>
      </c>
      <c r="N15" s="12" t="str">
        <f t="shared" si="8"/>
        <v>N</v>
      </c>
      <c r="O15" s="13">
        <f t="shared" si="9"/>
        <v>0</v>
      </c>
      <c r="P15" s="30"/>
      <c r="Q15" s="14"/>
      <c r="S15" s="42">
        <f t="shared" si="10"/>
        <v>1.1</v>
      </c>
      <c r="T15" s="45">
        <f t="shared" si="11"/>
        <v>10</v>
      </c>
      <c r="U15" s="38">
        <f t="shared" si="12"/>
        <v>0</v>
      </c>
      <c r="W15" s="50">
        <v>0</v>
      </c>
      <c r="X15" s="50">
        <v>0</v>
      </c>
      <c r="Y15" s="50">
        <v>0</v>
      </c>
      <c r="Z15" s="4" t="str">
        <f t="shared" si="13"/>
        <v>n</v>
      </c>
      <c r="AA15" s="4" t="str">
        <f t="shared" si="14"/>
        <v>n</v>
      </c>
      <c r="AB15" s="4">
        <f t="shared" si="15"/>
        <v>0</v>
      </c>
    </row>
    <row r="16" spans="1:28" s="4" customFormat="1" ht="19.5" customHeight="1">
      <c r="A16" s="11">
        <v>5</v>
      </c>
      <c r="B16" s="27" t="str">
        <f t="shared" si="0"/>
        <v>n</v>
      </c>
      <c r="C16" s="28" t="str">
        <f t="shared" si="1"/>
        <v>y</v>
      </c>
      <c r="D16" s="12" t="str">
        <f t="shared" si="2"/>
        <v>Y</v>
      </c>
      <c r="E16" s="13">
        <f t="shared" si="3"/>
        <v>1.1</v>
      </c>
      <c r="F16" s="30"/>
      <c r="G16" s="14"/>
      <c r="H16" s="28" t="str">
        <f t="shared" si="4"/>
        <v>Y</v>
      </c>
      <c r="I16" s="12" t="str">
        <f t="shared" si="5"/>
        <v>Y</v>
      </c>
      <c r="J16" s="13">
        <f t="shared" si="6"/>
        <v>1.1</v>
      </c>
      <c r="K16" s="30"/>
      <c r="L16" s="14"/>
      <c r="M16" s="4">
        <f t="shared" si="7"/>
        <v>40</v>
      </c>
      <c r="N16" s="12" t="str">
        <f t="shared" si="8"/>
        <v>Y</v>
      </c>
      <c r="O16" s="13">
        <f t="shared" si="9"/>
        <v>1.1</v>
      </c>
      <c r="P16" s="30"/>
      <c r="Q16" s="14"/>
      <c r="S16" s="42">
        <f t="shared" si="10"/>
        <v>1.1</v>
      </c>
      <c r="T16" s="45">
        <f t="shared" si="11"/>
        <v>10</v>
      </c>
      <c r="U16" s="38">
        <f t="shared" si="12"/>
        <v>0</v>
      </c>
      <c r="W16" s="50">
        <v>0</v>
      </c>
      <c r="X16" s="50">
        <v>1</v>
      </c>
      <c r="Y16" s="50">
        <v>0.4</v>
      </c>
      <c r="Z16" s="4" t="str">
        <f t="shared" si="13"/>
        <v>n</v>
      </c>
      <c r="AA16" s="4" t="str">
        <f t="shared" si="14"/>
        <v>y</v>
      </c>
      <c r="AB16" s="4">
        <f t="shared" si="15"/>
        <v>40</v>
      </c>
    </row>
    <row r="17" spans="1:28" s="4" customFormat="1" ht="19.5" customHeight="1">
      <c r="A17" s="11">
        <v>6</v>
      </c>
      <c r="B17" s="27" t="str">
        <f t="shared" si="0"/>
        <v>n</v>
      </c>
      <c r="C17" s="28" t="str">
        <f t="shared" si="1"/>
        <v>n</v>
      </c>
      <c r="D17" s="12" t="str">
        <f t="shared" si="2"/>
        <v>N</v>
      </c>
      <c r="E17" s="13">
        <f t="shared" si="3"/>
        <v>0</v>
      </c>
      <c r="F17" s="30"/>
      <c r="G17" s="14"/>
      <c r="H17" s="28" t="str">
        <f t="shared" si="4"/>
        <v>Y</v>
      </c>
      <c r="I17" s="12" t="str">
        <f t="shared" si="5"/>
        <v>Y</v>
      </c>
      <c r="J17" s="13">
        <f t="shared" si="6"/>
        <v>1.1</v>
      </c>
      <c r="K17" s="30"/>
      <c r="L17" s="14"/>
      <c r="M17" s="4">
        <f t="shared" si="7"/>
        <v>40</v>
      </c>
      <c r="N17" s="12" t="str">
        <f t="shared" si="8"/>
        <v>Y</v>
      </c>
      <c r="O17" s="13">
        <f t="shared" si="9"/>
        <v>1.1</v>
      </c>
      <c r="P17" s="30"/>
      <c r="Q17" s="14"/>
      <c r="S17" s="42">
        <f t="shared" si="10"/>
        <v>1.1</v>
      </c>
      <c r="T17" s="45">
        <f t="shared" si="11"/>
        <v>10</v>
      </c>
      <c r="U17" s="38">
        <f t="shared" si="12"/>
        <v>0</v>
      </c>
      <c r="W17" s="50">
        <v>0</v>
      </c>
      <c r="X17" s="50">
        <v>0</v>
      </c>
      <c r="Y17" s="50">
        <v>0.4</v>
      </c>
      <c r="Z17" s="4" t="str">
        <f t="shared" si="13"/>
        <v>n</v>
      </c>
      <c r="AA17" s="4" t="str">
        <f t="shared" si="14"/>
        <v>n</v>
      </c>
      <c r="AB17" s="4">
        <f t="shared" si="15"/>
        <v>40</v>
      </c>
    </row>
    <row r="18" spans="1:28" s="4" customFormat="1" ht="19.5" customHeight="1">
      <c r="A18" s="11">
        <v>7</v>
      </c>
      <c r="B18" s="27" t="str">
        <f t="shared" si="0"/>
        <v>n</v>
      </c>
      <c r="C18" s="28" t="str">
        <f t="shared" si="1"/>
        <v>n</v>
      </c>
      <c r="D18" s="12" t="str">
        <f t="shared" si="2"/>
        <v>N</v>
      </c>
      <c r="E18" s="13">
        <f t="shared" si="3"/>
        <v>0</v>
      </c>
      <c r="F18" s="30"/>
      <c r="G18" s="14"/>
      <c r="H18" s="28" t="str">
        <f t="shared" si="4"/>
        <v>N</v>
      </c>
      <c r="I18" s="12" t="str">
        <f t="shared" si="5"/>
        <v>N</v>
      </c>
      <c r="J18" s="13">
        <f t="shared" si="6"/>
        <v>0</v>
      </c>
      <c r="K18" s="30"/>
      <c r="L18" s="14"/>
      <c r="M18" s="4">
        <f t="shared" si="7"/>
        <v>20</v>
      </c>
      <c r="N18" s="12" t="str">
        <f t="shared" si="8"/>
        <v>Y</v>
      </c>
      <c r="O18" s="13">
        <f t="shared" si="9"/>
        <v>1.1</v>
      </c>
      <c r="P18" s="30"/>
      <c r="Q18" s="14"/>
      <c r="S18" s="42">
        <f t="shared" si="10"/>
        <v>1.1</v>
      </c>
      <c r="T18" s="45">
        <f t="shared" si="11"/>
        <v>10</v>
      </c>
      <c r="U18" s="38">
        <f t="shared" si="12"/>
        <v>0</v>
      </c>
      <c r="W18" s="50">
        <v>0</v>
      </c>
      <c r="X18" s="50">
        <v>0</v>
      </c>
      <c r="Y18" s="50">
        <v>0.2</v>
      </c>
      <c r="Z18" s="4" t="str">
        <f t="shared" si="13"/>
        <v>n</v>
      </c>
      <c r="AA18" s="4" t="str">
        <f t="shared" si="14"/>
        <v>n</v>
      </c>
      <c r="AB18" s="4">
        <f t="shared" si="15"/>
        <v>20</v>
      </c>
    </row>
    <row r="19" spans="1:28" s="4" customFormat="1" ht="19.5" customHeight="1">
      <c r="A19" s="11">
        <v>8</v>
      </c>
      <c r="B19" s="27" t="str">
        <f t="shared" si="0"/>
        <v>y</v>
      </c>
      <c r="C19" s="28" t="str">
        <f t="shared" si="1"/>
        <v>n</v>
      </c>
      <c r="D19" s="12" t="str">
        <f t="shared" si="2"/>
        <v>N</v>
      </c>
      <c r="E19" s="13">
        <f t="shared" si="3"/>
        <v>10</v>
      </c>
      <c r="F19" s="30"/>
      <c r="G19" s="14"/>
      <c r="H19" s="28" t="str">
        <f t="shared" si="4"/>
        <v>Y</v>
      </c>
      <c r="I19" s="12" t="str">
        <f t="shared" si="5"/>
        <v>Y</v>
      </c>
      <c r="J19" s="13">
        <f t="shared" si="6"/>
        <v>1.1</v>
      </c>
      <c r="K19" s="30"/>
      <c r="L19" s="14"/>
      <c r="M19" s="4">
        <f t="shared" si="7"/>
        <v>60</v>
      </c>
      <c r="N19" s="12" t="str">
        <f t="shared" si="8"/>
        <v>Y</v>
      </c>
      <c r="O19" s="13">
        <f t="shared" si="9"/>
        <v>1.1</v>
      </c>
      <c r="P19" s="30"/>
      <c r="Q19" s="14"/>
      <c r="S19" s="42">
        <f t="shared" si="10"/>
        <v>1.1</v>
      </c>
      <c r="T19" s="45">
        <f t="shared" si="11"/>
        <v>10</v>
      </c>
      <c r="U19" s="38">
        <f t="shared" si="12"/>
        <v>1.1</v>
      </c>
      <c r="W19" s="50">
        <v>1</v>
      </c>
      <c r="X19" s="50">
        <v>0</v>
      </c>
      <c r="Y19" s="50">
        <v>0.6</v>
      </c>
      <c r="Z19" s="4" t="str">
        <f t="shared" si="13"/>
        <v>y</v>
      </c>
      <c r="AA19" s="4" t="str">
        <f t="shared" si="14"/>
        <v>n</v>
      </c>
      <c r="AB19" s="4">
        <f t="shared" si="15"/>
        <v>60</v>
      </c>
    </row>
    <row r="20" spans="1:28" s="4" customFormat="1" ht="19.5" customHeight="1">
      <c r="A20" s="11">
        <v>9</v>
      </c>
      <c r="B20" s="27" t="str">
        <f t="shared" si="0"/>
        <v>n</v>
      </c>
      <c r="C20" s="28" t="str">
        <f t="shared" si="1"/>
        <v>y</v>
      </c>
      <c r="D20" s="12" t="str">
        <f t="shared" si="2"/>
        <v>Y</v>
      </c>
      <c r="E20" s="13">
        <f t="shared" si="3"/>
        <v>1.1</v>
      </c>
      <c r="F20" s="30"/>
      <c r="G20" s="14"/>
      <c r="H20" s="28" t="str">
        <f t="shared" si="4"/>
        <v>Y</v>
      </c>
      <c r="I20" s="12" t="str">
        <f t="shared" si="5"/>
        <v>Y</v>
      </c>
      <c r="J20" s="13">
        <f t="shared" si="6"/>
        <v>1.1</v>
      </c>
      <c r="K20" s="30"/>
      <c r="L20" s="14"/>
      <c r="M20" s="4">
        <f t="shared" si="7"/>
        <v>60</v>
      </c>
      <c r="N20" s="12" t="str">
        <f t="shared" si="8"/>
        <v>Y</v>
      </c>
      <c r="O20" s="13">
        <f t="shared" si="9"/>
        <v>1.1</v>
      </c>
      <c r="P20" s="30"/>
      <c r="Q20" s="14"/>
      <c r="S20" s="42">
        <f t="shared" si="10"/>
        <v>1.1</v>
      </c>
      <c r="T20" s="45">
        <f t="shared" si="11"/>
        <v>10</v>
      </c>
      <c r="U20" s="38">
        <f t="shared" si="12"/>
        <v>0</v>
      </c>
      <c r="W20" s="50">
        <v>0</v>
      </c>
      <c r="X20" s="50">
        <v>1</v>
      </c>
      <c r="Y20" s="50">
        <v>0.6</v>
      </c>
      <c r="Z20" s="4" t="str">
        <f t="shared" si="13"/>
        <v>n</v>
      </c>
      <c r="AA20" s="4" t="str">
        <f t="shared" si="14"/>
        <v>y</v>
      </c>
      <c r="AB20" s="4">
        <f t="shared" si="15"/>
        <v>60</v>
      </c>
    </row>
    <row r="21" spans="1:28" s="4" customFormat="1" ht="19.5" customHeight="1">
      <c r="A21" s="11">
        <v>10</v>
      </c>
      <c r="B21" s="27" t="str">
        <f t="shared" si="0"/>
        <v>n</v>
      </c>
      <c r="C21" s="28" t="str">
        <f t="shared" si="1"/>
        <v>n</v>
      </c>
      <c r="D21" s="12" t="str">
        <f t="shared" si="2"/>
        <v>N</v>
      </c>
      <c r="E21" s="13">
        <f t="shared" si="3"/>
        <v>0</v>
      </c>
      <c r="F21" s="30"/>
      <c r="G21" s="14"/>
      <c r="H21" s="28" t="str">
        <f t="shared" si="4"/>
        <v>N</v>
      </c>
      <c r="I21" s="12" t="str">
        <f t="shared" si="5"/>
        <v>N</v>
      </c>
      <c r="J21" s="13">
        <f t="shared" si="6"/>
        <v>0</v>
      </c>
      <c r="K21" s="30"/>
      <c r="L21" s="14"/>
      <c r="M21" s="4">
        <f t="shared" si="7"/>
        <v>30</v>
      </c>
      <c r="N21" s="12" t="str">
        <f t="shared" si="8"/>
        <v>Y</v>
      </c>
      <c r="O21" s="13">
        <f t="shared" si="9"/>
        <v>1.1</v>
      </c>
      <c r="P21" s="30"/>
      <c r="Q21" s="14"/>
      <c r="S21" s="42">
        <f t="shared" si="10"/>
        <v>1.1</v>
      </c>
      <c r="T21" s="45">
        <f t="shared" si="11"/>
        <v>10</v>
      </c>
      <c r="U21" s="38">
        <f t="shared" si="12"/>
        <v>0</v>
      </c>
      <c r="W21" s="50">
        <v>0</v>
      </c>
      <c r="X21" s="50">
        <v>0</v>
      </c>
      <c r="Y21" s="50">
        <v>0.3</v>
      </c>
      <c r="Z21" s="4" t="str">
        <f t="shared" si="13"/>
        <v>n</v>
      </c>
      <c r="AA21" s="4" t="str">
        <f t="shared" si="14"/>
        <v>n</v>
      </c>
      <c r="AB21" s="4">
        <f t="shared" si="15"/>
        <v>30</v>
      </c>
    </row>
    <row r="22" spans="1:28" s="4" customFormat="1" ht="19.5" customHeight="1">
      <c r="A22" s="11">
        <v>11</v>
      </c>
      <c r="B22" s="27" t="str">
        <f t="shared" si="0"/>
        <v>n</v>
      </c>
      <c r="C22" s="28" t="str">
        <f t="shared" si="1"/>
        <v>n</v>
      </c>
      <c r="D22" s="12" t="str">
        <f t="shared" si="2"/>
        <v>N</v>
      </c>
      <c r="E22" s="13">
        <f t="shared" si="3"/>
        <v>0</v>
      </c>
      <c r="F22" s="30"/>
      <c r="G22" s="14"/>
      <c r="H22" s="28" t="str">
        <f t="shared" si="4"/>
        <v>N</v>
      </c>
      <c r="I22" s="12" t="str">
        <f t="shared" si="5"/>
        <v>N</v>
      </c>
      <c r="J22" s="13">
        <f t="shared" si="6"/>
        <v>0</v>
      </c>
      <c r="K22" s="30"/>
      <c r="L22" s="14"/>
      <c r="M22" s="4">
        <f t="shared" si="7"/>
        <v>20</v>
      </c>
      <c r="N22" s="12" t="str">
        <f t="shared" si="8"/>
        <v>Y</v>
      </c>
      <c r="O22" s="13">
        <f t="shared" si="9"/>
        <v>1.1</v>
      </c>
      <c r="P22" s="30"/>
      <c r="Q22" s="14"/>
      <c r="S22" s="42">
        <f t="shared" si="10"/>
        <v>1.1</v>
      </c>
      <c r="T22" s="45">
        <f t="shared" si="11"/>
        <v>10</v>
      </c>
      <c r="U22" s="38">
        <f t="shared" si="12"/>
        <v>0</v>
      </c>
      <c r="W22" s="50">
        <v>0</v>
      </c>
      <c r="X22" s="50">
        <v>0</v>
      </c>
      <c r="Y22" s="50">
        <v>0.2</v>
      </c>
      <c r="Z22" s="4" t="str">
        <f t="shared" si="13"/>
        <v>n</v>
      </c>
      <c r="AA22" s="4" t="str">
        <f t="shared" si="14"/>
        <v>n</v>
      </c>
      <c r="AB22" s="4">
        <f t="shared" si="15"/>
        <v>20</v>
      </c>
    </row>
    <row r="23" spans="1:28" s="4" customFormat="1" ht="19.5" customHeight="1">
      <c r="A23" s="11">
        <v>12</v>
      </c>
      <c r="B23" s="27" t="str">
        <f t="shared" si="0"/>
        <v>y</v>
      </c>
      <c r="C23" s="28" t="str">
        <f t="shared" si="1"/>
        <v>n</v>
      </c>
      <c r="D23" s="12" t="str">
        <f t="shared" si="2"/>
        <v>N</v>
      </c>
      <c r="E23" s="13">
        <f t="shared" si="3"/>
        <v>10</v>
      </c>
      <c r="F23" s="30"/>
      <c r="G23" s="14"/>
      <c r="H23" s="28" t="str">
        <f t="shared" si="4"/>
        <v>Y</v>
      </c>
      <c r="I23" s="12" t="str">
        <f t="shared" si="5"/>
        <v>Y</v>
      </c>
      <c r="J23" s="13">
        <f t="shared" si="6"/>
        <v>1.1</v>
      </c>
      <c r="K23" s="30"/>
      <c r="L23" s="14"/>
      <c r="M23" s="4">
        <f t="shared" si="7"/>
        <v>40</v>
      </c>
      <c r="N23" s="12" t="str">
        <f t="shared" si="8"/>
        <v>Y</v>
      </c>
      <c r="O23" s="13">
        <f t="shared" si="9"/>
        <v>1.1</v>
      </c>
      <c r="P23" s="30"/>
      <c r="Q23" s="14"/>
      <c r="S23" s="42">
        <f t="shared" si="10"/>
        <v>1.1</v>
      </c>
      <c r="T23" s="45">
        <f t="shared" si="11"/>
        <v>10</v>
      </c>
      <c r="U23" s="38">
        <f t="shared" si="12"/>
        <v>1.1</v>
      </c>
      <c r="W23" s="50">
        <v>1</v>
      </c>
      <c r="X23" s="50">
        <v>0</v>
      </c>
      <c r="Y23" s="50">
        <v>0.4</v>
      </c>
      <c r="Z23" s="4" t="str">
        <f t="shared" si="13"/>
        <v>y</v>
      </c>
      <c r="AA23" s="4" t="str">
        <f t="shared" si="14"/>
        <v>n</v>
      </c>
      <c r="AB23" s="4">
        <f t="shared" si="15"/>
        <v>40</v>
      </c>
    </row>
    <row r="24" spans="1:28" s="4" customFormat="1" ht="19.5" customHeight="1">
      <c r="A24" s="11">
        <v>13</v>
      </c>
      <c r="B24" s="27" t="str">
        <f t="shared" si="0"/>
        <v>y</v>
      </c>
      <c r="C24" s="28" t="str">
        <f t="shared" si="1"/>
        <v>n</v>
      </c>
      <c r="D24" s="12" t="str">
        <f t="shared" si="2"/>
        <v>N</v>
      </c>
      <c r="E24" s="13">
        <f t="shared" si="3"/>
        <v>10</v>
      </c>
      <c r="F24" s="30"/>
      <c r="G24" s="14"/>
      <c r="H24" s="28" t="str">
        <f t="shared" si="4"/>
        <v>N</v>
      </c>
      <c r="I24" s="12" t="str">
        <f t="shared" si="5"/>
        <v>N</v>
      </c>
      <c r="J24" s="13">
        <f t="shared" si="6"/>
        <v>10</v>
      </c>
      <c r="K24" s="30"/>
      <c r="L24" s="14"/>
      <c r="M24" s="4">
        <f t="shared" si="7"/>
        <v>30</v>
      </c>
      <c r="N24" s="12" t="str">
        <f t="shared" si="8"/>
        <v>Y</v>
      </c>
      <c r="O24" s="13">
        <f t="shared" si="9"/>
        <v>1.1</v>
      </c>
      <c r="P24" s="30"/>
      <c r="Q24" s="14"/>
      <c r="S24" s="42">
        <f t="shared" si="10"/>
        <v>1.1</v>
      </c>
      <c r="T24" s="45">
        <f t="shared" si="11"/>
        <v>10</v>
      </c>
      <c r="U24" s="38">
        <f t="shared" si="12"/>
        <v>1.1</v>
      </c>
      <c r="W24" s="50">
        <v>1</v>
      </c>
      <c r="X24" s="50">
        <v>0</v>
      </c>
      <c r="Y24" s="50">
        <v>0.3</v>
      </c>
      <c r="Z24" s="4" t="str">
        <f t="shared" si="13"/>
        <v>y</v>
      </c>
      <c r="AA24" s="4" t="str">
        <f t="shared" si="14"/>
        <v>n</v>
      </c>
      <c r="AB24" s="4">
        <f t="shared" si="15"/>
        <v>30</v>
      </c>
    </row>
    <row r="25" spans="1:28" s="4" customFormat="1" ht="19.5" customHeight="1">
      <c r="A25" s="11">
        <v>14</v>
      </c>
      <c r="B25" s="27" t="str">
        <f t="shared" si="0"/>
        <v>n</v>
      </c>
      <c r="C25" s="28" t="str">
        <f t="shared" si="1"/>
        <v>n</v>
      </c>
      <c r="D25" s="12" t="str">
        <f t="shared" si="2"/>
        <v>N</v>
      </c>
      <c r="E25" s="13">
        <f t="shared" si="3"/>
        <v>0</v>
      </c>
      <c r="F25" s="30"/>
      <c r="G25" s="14"/>
      <c r="H25" s="28" t="str">
        <f t="shared" si="4"/>
        <v>Y</v>
      </c>
      <c r="I25" s="12" t="str">
        <f t="shared" si="5"/>
        <v>Y</v>
      </c>
      <c r="J25" s="13">
        <f t="shared" si="6"/>
        <v>1.1</v>
      </c>
      <c r="K25" s="30"/>
      <c r="L25" s="14"/>
      <c r="M25" s="4">
        <f t="shared" si="7"/>
        <v>40</v>
      </c>
      <c r="N25" s="12" t="str">
        <f t="shared" si="8"/>
        <v>Y</v>
      </c>
      <c r="O25" s="13">
        <f t="shared" si="9"/>
        <v>1.1</v>
      </c>
      <c r="P25" s="30"/>
      <c r="Q25" s="14"/>
      <c r="S25" s="42">
        <f t="shared" si="10"/>
        <v>1.1</v>
      </c>
      <c r="T25" s="45">
        <f t="shared" si="11"/>
        <v>10</v>
      </c>
      <c r="U25" s="38">
        <f t="shared" si="12"/>
        <v>0</v>
      </c>
      <c r="W25" s="50">
        <v>0</v>
      </c>
      <c r="X25" s="50">
        <v>0</v>
      </c>
      <c r="Y25" s="50">
        <v>0.4</v>
      </c>
      <c r="Z25" s="4" t="str">
        <f t="shared" si="13"/>
        <v>n</v>
      </c>
      <c r="AA25" s="4" t="str">
        <f t="shared" si="14"/>
        <v>n</v>
      </c>
      <c r="AB25" s="4">
        <f t="shared" si="15"/>
        <v>40</v>
      </c>
    </row>
    <row r="26" spans="1:28" s="4" customFormat="1" ht="19.5" customHeight="1">
      <c r="A26" s="11">
        <v>15</v>
      </c>
      <c r="B26" s="27" t="str">
        <f t="shared" si="0"/>
        <v>n</v>
      </c>
      <c r="C26" s="28" t="str">
        <f t="shared" si="1"/>
        <v>n</v>
      </c>
      <c r="D26" s="12" t="str">
        <f t="shared" si="2"/>
        <v>N</v>
      </c>
      <c r="E26" s="13">
        <f t="shared" si="3"/>
        <v>0</v>
      </c>
      <c r="F26" s="30"/>
      <c r="G26" s="14"/>
      <c r="H26" s="28" t="str">
        <f t="shared" si="4"/>
        <v>N</v>
      </c>
      <c r="I26" s="12" t="str">
        <f t="shared" si="5"/>
        <v>N</v>
      </c>
      <c r="J26" s="13">
        <f t="shared" si="6"/>
        <v>0</v>
      </c>
      <c r="K26" s="30"/>
      <c r="L26" s="14"/>
      <c r="M26" s="4">
        <f t="shared" si="7"/>
        <v>20</v>
      </c>
      <c r="N26" s="12" t="str">
        <f t="shared" si="8"/>
        <v>Y</v>
      </c>
      <c r="O26" s="13">
        <f t="shared" si="9"/>
        <v>1.1</v>
      </c>
      <c r="P26" s="30"/>
      <c r="Q26" s="14"/>
      <c r="S26" s="42">
        <f t="shared" si="10"/>
        <v>1.1</v>
      </c>
      <c r="T26" s="45">
        <f t="shared" si="11"/>
        <v>10</v>
      </c>
      <c r="U26" s="38">
        <f t="shared" si="12"/>
        <v>0</v>
      </c>
      <c r="W26" s="50">
        <v>0</v>
      </c>
      <c r="X26" s="50">
        <v>0</v>
      </c>
      <c r="Y26" s="50">
        <v>0.2</v>
      </c>
      <c r="Z26" s="4" t="str">
        <f t="shared" si="13"/>
        <v>n</v>
      </c>
      <c r="AA26" s="4" t="str">
        <f t="shared" si="14"/>
        <v>n</v>
      </c>
      <c r="AB26" s="4">
        <f t="shared" si="15"/>
        <v>20</v>
      </c>
    </row>
    <row r="27" spans="1:28" s="4" customFormat="1" ht="19.5" customHeight="1">
      <c r="A27" s="11">
        <v>16</v>
      </c>
      <c r="B27" s="27" t="str">
        <f t="shared" si="0"/>
        <v>n</v>
      </c>
      <c r="C27" s="28" t="str">
        <f t="shared" si="1"/>
        <v>n</v>
      </c>
      <c r="D27" s="12" t="str">
        <f t="shared" si="2"/>
        <v>N</v>
      </c>
      <c r="E27" s="13">
        <f t="shared" si="3"/>
        <v>0</v>
      </c>
      <c r="F27" s="30"/>
      <c r="G27" s="14"/>
      <c r="H27" s="28" t="str">
        <f t="shared" si="4"/>
        <v>Y</v>
      </c>
      <c r="I27" s="12" t="str">
        <f t="shared" si="5"/>
        <v>Y</v>
      </c>
      <c r="J27" s="13">
        <f t="shared" si="6"/>
        <v>1.1</v>
      </c>
      <c r="K27" s="30"/>
      <c r="L27" s="14"/>
      <c r="M27" s="4">
        <f t="shared" si="7"/>
        <v>40</v>
      </c>
      <c r="N27" s="12" t="str">
        <f t="shared" si="8"/>
        <v>Y</v>
      </c>
      <c r="O27" s="13">
        <f t="shared" si="9"/>
        <v>1.1</v>
      </c>
      <c r="P27" s="30"/>
      <c r="Q27" s="14"/>
      <c r="S27" s="42">
        <f t="shared" si="10"/>
        <v>1.1</v>
      </c>
      <c r="T27" s="45">
        <f t="shared" si="11"/>
        <v>10</v>
      </c>
      <c r="U27" s="38">
        <f t="shared" si="12"/>
        <v>0</v>
      </c>
      <c r="W27" s="50">
        <v>0</v>
      </c>
      <c r="X27" s="50">
        <v>0</v>
      </c>
      <c r="Y27" s="50">
        <v>0.4</v>
      </c>
      <c r="Z27" s="4" t="str">
        <f t="shared" si="13"/>
        <v>n</v>
      </c>
      <c r="AA27" s="4" t="str">
        <f t="shared" si="14"/>
        <v>n</v>
      </c>
      <c r="AB27" s="4">
        <f t="shared" si="15"/>
        <v>40</v>
      </c>
    </row>
    <row r="28" spans="1:28" s="4" customFormat="1" ht="19.5" customHeight="1">
      <c r="A28" s="11">
        <v>17</v>
      </c>
      <c r="B28" s="27" t="str">
        <f t="shared" si="0"/>
        <v>n</v>
      </c>
      <c r="C28" s="28" t="str">
        <f t="shared" si="1"/>
        <v>n</v>
      </c>
      <c r="D28" s="12" t="str">
        <f t="shared" si="2"/>
        <v>N</v>
      </c>
      <c r="E28" s="13">
        <f t="shared" si="3"/>
        <v>0</v>
      </c>
      <c r="F28" s="30"/>
      <c r="G28" s="14"/>
      <c r="H28" s="28" t="str">
        <f t="shared" si="4"/>
        <v>N</v>
      </c>
      <c r="I28" s="12" t="str">
        <f t="shared" si="5"/>
        <v>N</v>
      </c>
      <c r="J28" s="13">
        <f t="shared" si="6"/>
        <v>0</v>
      </c>
      <c r="K28" s="30"/>
      <c r="L28" s="14"/>
      <c r="M28" s="4">
        <f t="shared" si="7"/>
        <v>20</v>
      </c>
      <c r="N28" s="12" t="str">
        <f t="shared" si="8"/>
        <v>Y</v>
      </c>
      <c r="O28" s="13">
        <f t="shared" si="9"/>
        <v>1.1</v>
      </c>
      <c r="P28" s="30"/>
      <c r="Q28" s="14"/>
      <c r="S28" s="42">
        <f t="shared" si="10"/>
        <v>1.1</v>
      </c>
      <c r="T28" s="45">
        <f t="shared" si="11"/>
        <v>10</v>
      </c>
      <c r="U28" s="38">
        <f t="shared" si="12"/>
        <v>0</v>
      </c>
      <c r="W28" s="50">
        <v>0</v>
      </c>
      <c r="X28" s="50">
        <v>0</v>
      </c>
      <c r="Y28" s="50">
        <v>0.2</v>
      </c>
      <c r="Z28" s="4" t="str">
        <f t="shared" si="13"/>
        <v>n</v>
      </c>
      <c r="AA28" s="4" t="str">
        <f t="shared" si="14"/>
        <v>n</v>
      </c>
      <c r="AB28" s="4">
        <f t="shared" si="15"/>
        <v>20</v>
      </c>
    </row>
    <row r="29" spans="1:28" s="4" customFormat="1" ht="19.5" customHeight="1">
      <c r="A29" s="11">
        <v>18</v>
      </c>
      <c r="B29" s="27" t="str">
        <f t="shared" si="0"/>
        <v>n</v>
      </c>
      <c r="C29" s="28" t="str">
        <f t="shared" si="1"/>
        <v>n</v>
      </c>
      <c r="D29" s="12" t="str">
        <f t="shared" si="2"/>
        <v>N</v>
      </c>
      <c r="E29" s="13">
        <f t="shared" si="3"/>
        <v>0</v>
      </c>
      <c r="F29" s="30"/>
      <c r="G29" s="14"/>
      <c r="H29" s="28" t="str">
        <f t="shared" si="4"/>
        <v>N</v>
      </c>
      <c r="I29" s="12" t="str">
        <f t="shared" si="5"/>
        <v>N</v>
      </c>
      <c r="J29" s="13">
        <f t="shared" si="6"/>
        <v>0</v>
      </c>
      <c r="K29" s="30"/>
      <c r="L29" s="14"/>
      <c r="M29" s="4">
        <f t="shared" si="7"/>
        <v>0</v>
      </c>
      <c r="N29" s="12" t="str">
        <f t="shared" si="8"/>
        <v>N</v>
      </c>
      <c r="O29" s="13">
        <f t="shared" si="9"/>
        <v>0</v>
      </c>
      <c r="P29" s="30"/>
      <c r="Q29" s="14"/>
      <c r="S29" s="42">
        <f t="shared" si="10"/>
        <v>1.1</v>
      </c>
      <c r="T29" s="45">
        <f t="shared" si="11"/>
        <v>10</v>
      </c>
      <c r="U29" s="38">
        <f t="shared" si="12"/>
        <v>0</v>
      </c>
      <c r="W29" s="50">
        <v>0</v>
      </c>
      <c r="X29" s="50">
        <v>0</v>
      </c>
      <c r="Y29" s="50">
        <v>0</v>
      </c>
      <c r="Z29" s="4" t="str">
        <f t="shared" si="13"/>
        <v>n</v>
      </c>
      <c r="AA29" s="4" t="str">
        <f t="shared" si="14"/>
        <v>n</v>
      </c>
      <c r="AB29" s="4">
        <f t="shared" si="15"/>
        <v>0</v>
      </c>
    </row>
    <row r="30" spans="1:28" s="4" customFormat="1" ht="19.5" customHeight="1">
      <c r="A30" s="11">
        <v>19</v>
      </c>
      <c r="B30" s="27" t="str">
        <f t="shared" si="0"/>
        <v>n</v>
      </c>
      <c r="C30" s="28" t="str">
        <f t="shared" si="1"/>
        <v>n</v>
      </c>
      <c r="D30" s="12" t="str">
        <f t="shared" si="2"/>
        <v>N</v>
      </c>
      <c r="E30" s="13">
        <f t="shared" si="3"/>
        <v>0</v>
      </c>
      <c r="F30" s="30"/>
      <c r="G30" s="14"/>
      <c r="H30" s="28" t="str">
        <f t="shared" si="4"/>
        <v>N</v>
      </c>
      <c r="I30" s="12" t="str">
        <f t="shared" si="5"/>
        <v>N</v>
      </c>
      <c r="J30" s="13">
        <f t="shared" si="6"/>
        <v>0</v>
      </c>
      <c r="K30" s="30"/>
      <c r="L30" s="14"/>
      <c r="M30" s="4">
        <f t="shared" si="7"/>
        <v>30</v>
      </c>
      <c r="N30" s="12" t="str">
        <f t="shared" si="8"/>
        <v>Y</v>
      </c>
      <c r="O30" s="13">
        <f t="shared" si="9"/>
        <v>1.1</v>
      </c>
      <c r="P30" s="30"/>
      <c r="Q30" s="14"/>
      <c r="S30" s="42">
        <f t="shared" si="10"/>
        <v>1.1</v>
      </c>
      <c r="T30" s="45">
        <f t="shared" si="11"/>
        <v>10</v>
      </c>
      <c r="U30" s="38">
        <f t="shared" si="12"/>
        <v>0</v>
      </c>
      <c r="W30" s="50">
        <v>0</v>
      </c>
      <c r="X30" s="50">
        <v>0</v>
      </c>
      <c r="Y30" s="50">
        <v>0.3</v>
      </c>
      <c r="Z30" s="4" t="str">
        <f t="shared" si="13"/>
        <v>n</v>
      </c>
      <c r="AA30" s="4" t="str">
        <f t="shared" si="14"/>
        <v>n</v>
      </c>
      <c r="AB30" s="4">
        <f t="shared" si="15"/>
        <v>30</v>
      </c>
    </row>
    <row r="31" spans="1:28" s="4" customFormat="1" ht="19.5" customHeight="1">
      <c r="A31" s="11">
        <v>20</v>
      </c>
      <c r="B31" s="27" t="str">
        <f t="shared" si="0"/>
        <v>y</v>
      </c>
      <c r="C31" s="28" t="str">
        <f t="shared" si="1"/>
        <v>n</v>
      </c>
      <c r="D31" s="12" t="str">
        <f t="shared" si="2"/>
        <v>N</v>
      </c>
      <c r="E31" s="13">
        <f t="shared" si="3"/>
        <v>10</v>
      </c>
      <c r="F31" s="30"/>
      <c r="G31" s="14"/>
      <c r="H31" s="28" t="str">
        <f t="shared" si="4"/>
        <v>N</v>
      </c>
      <c r="I31" s="12" t="str">
        <f t="shared" si="5"/>
        <v>N</v>
      </c>
      <c r="J31" s="13">
        <f t="shared" si="6"/>
        <v>10</v>
      </c>
      <c r="K31" s="30"/>
      <c r="L31" s="14"/>
      <c r="M31" s="4">
        <f t="shared" si="7"/>
        <v>30</v>
      </c>
      <c r="N31" s="12" t="str">
        <f t="shared" si="8"/>
        <v>Y</v>
      </c>
      <c r="O31" s="13">
        <f t="shared" si="9"/>
        <v>1.1</v>
      </c>
      <c r="P31" s="30"/>
      <c r="Q31" s="14"/>
      <c r="S31" s="42">
        <f t="shared" si="10"/>
        <v>1.1</v>
      </c>
      <c r="T31" s="45">
        <f t="shared" si="11"/>
        <v>10</v>
      </c>
      <c r="U31" s="38">
        <f t="shared" si="12"/>
        <v>1.1</v>
      </c>
      <c r="W31" s="50">
        <v>1</v>
      </c>
      <c r="X31" s="50">
        <v>0</v>
      </c>
      <c r="Y31" s="50">
        <v>0.3</v>
      </c>
      <c r="Z31" s="4" t="str">
        <f t="shared" si="13"/>
        <v>y</v>
      </c>
      <c r="AA31" s="4" t="str">
        <f t="shared" si="14"/>
        <v>n</v>
      </c>
      <c r="AB31" s="4">
        <f t="shared" si="15"/>
        <v>30</v>
      </c>
    </row>
    <row r="32" spans="1:28" s="4" customFormat="1" ht="19.5" customHeight="1">
      <c r="A32" s="11">
        <v>21</v>
      </c>
      <c r="B32" s="27" t="str">
        <f t="shared" si="0"/>
        <v>n</v>
      </c>
      <c r="C32" s="28" t="str">
        <f t="shared" si="1"/>
        <v>n</v>
      </c>
      <c r="D32" s="12" t="str">
        <f t="shared" si="2"/>
        <v>N</v>
      </c>
      <c r="E32" s="13">
        <f t="shared" si="3"/>
        <v>0</v>
      </c>
      <c r="F32" s="30"/>
      <c r="G32" s="14"/>
      <c r="H32" s="28" t="str">
        <f t="shared" si="4"/>
        <v>N</v>
      </c>
      <c r="I32" s="12" t="str">
        <f t="shared" si="5"/>
        <v>N</v>
      </c>
      <c r="J32" s="13">
        <f t="shared" si="6"/>
        <v>0</v>
      </c>
      <c r="K32" s="30"/>
      <c r="L32" s="14"/>
      <c r="M32" s="4">
        <f t="shared" si="7"/>
        <v>10</v>
      </c>
      <c r="N32" s="12" t="str">
        <f t="shared" si="8"/>
        <v>N</v>
      </c>
      <c r="O32" s="13">
        <f t="shared" si="9"/>
        <v>0</v>
      </c>
      <c r="P32" s="30"/>
      <c r="Q32" s="14"/>
      <c r="S32" s="42">
        <f t="shared" si="10"/>
        <v>1.1</v>
      </c>
      <c r="T32" s="45">
        <f t="shared" si="11"/>
        <v>10</v>
      </c>
      <c r="U32" s="38">
        <f t="shared" si="12"/>
        <v>0</v>
      </c>
      <c r="W32" s="50">
        <v>0</v>
      </c>
      <c r="X32" s="50">
        <v>0</v>
      </c>
      <c r="Y32" s="50">
        <v>0.1</v>
      </c>
      <c r="Z32" s="4" t="str">
        <f t="shared" si="13"/>
        <v>n</v>
      </c>
      <c r="AA32" s="4" t="str">
        <f t="shared" si="14"/>
        <v>n</v>
      </c>
      <c r="AB32" s="4">
        <f t="shared" si="15"/>
        <v>10</v>
      </c>
    </row>
    <row r="33" spans="1:28" s="4" customFormat="1" ht="19.5" customHeight="1">
      <c r="A33" s="11">
        <v>22</v>
      </c>
      <c r="B33" s="27" t="str">
        <f t="shared" si="0"/>
        <v>n</v>
      </c>
      <c r="C33" s="28" t="str">
        <f t="shared" si="1"/>
        <v>n</v>
      </c>
      <c r="D33" s="12" t="str">
        <f t="shared" si="2"/>
        <v>N</v>
      </c>
      <c r="E33" s="13">
        <f t="shared" si="3"/>
        <v>0</v>
      </c>
      <c r="F33" s="30"/>
      <c r="G33" s="14"/>
      <c r="H33" s="28" t="str">
        <f t="shared" si="4"/>
        <v>N</v>
      </c>
      <c r="I33" s="12" t="str">
        <f t="shared" si="5"/>
        <v>N</v>
      </c>
      <c r="J33" s="13">
        <f t="shared" si="6"/>
        <v>0</v>
      </c>
      <c r="K33" s="30"/>
      <c r="L33" s="14"/>
      <c r="M33" s="4">
        <f t="shared" si="7"/>
        <v>20</v>
      </c>
      <c r="N33" s="12" t="str">
        <f t="shared" si="8"/>
        <v>Y</v>
      </c>
      <c r="O33" s="13">
        <f t="shared" si="9"/>
        <v>1.1</v>
      </c>
      <c r="P33" s="30"/>
      <c r="Q33" s="14"/>
      <c r="S33" s="42">
        <f t="shared" si="10"/>
        <v>1.1</v>
      </c>
      <c r="T33" s="45">
        <f t="shared" si="11"/>
        <v>10</v>
      </c>
      <c r="U33" s="38">
        <f t="shared" si="12"/>
        <v>0</v>
      </c>
      <c r="W33" s="50">
        <v>0</v>
      </c>
      <c r="X33" s="50">
        <v>0</v>
      </c>
      <c r="Y33" s="50">
        <v>0.2</v>
      </c>
      <c r="Z33" s="4" t="str">
        <f t="shared" si="13"/>
        <v>n</v>
      </c>
      <c r="AA33" s="4" t="str">
        <f t="shared" si="14"/>
        <v>n</v>
      </c>
      <c r="AB33" s="4">
        <f t="shared" si="15"/>
        <v>20</v>
      </c>
    </row>
    <row r="34" spans="1:28" s="4" customFormat="1" ht="19.5" customHeight="1">
      <c r="A34" s="11">
        <v>23</v>
      </c>
      <c r="B34" s="27" t="str">
        <f t="shared" si="0"/>
        <v>n</v>
      </c>
      <c r="C34" s="28" t="str">
        <f t="shared" si="1"/>
        <v>y</v>
      </c>
      <c r="D34" s="12" t="str">
        <f t="shared" si="2"/>
        <v>Y</v>
      </c>
      <c r="E34" s="13">
        <f t="shared" si="3"/>
        <v>1.1</v>
      </c>
      <c r="F34" s="30"/>
      <c r="G34" s="14"/>
      <c r="H34" s="28" t="str">
        <f t="shared" si="4"/>
        <v>Y</v>
      </c>
      <c r="I34" s="12" t="str">
        <f t="shared" si="5"/>
        <v>Y</v>
      </c>
      <c r="J34" s="13">
        <f t="shared" si="6"/>
        <v>1.1</v>
      </c>
      <c r="K34" s="30"/>
      <c r="L34" s="14"/>
      <c r="M34" s="4">
        <f t="shared" si="7"/>
        <v>40</v>
      </c>
      <c r="N34" s="12" t="str">
        <f t="shared" si="8"/>
        <v>Y</v>
      </c>
      <c r="O34" s="13">
        <f t="shared" si="9"/>
        <v>1.1</v>
      </c>
      <c r="P34" s="30"/>
      <c r="Q34" s="14"/>
      <c r="S34" s="42">
        <f t="shared" si="10"/>
        <v>1.1</v>
      </c>
      <c r="T34" s="45">
        <f t="shared" si="11"/>
        <v>10</v>
      </c>
      <c r="U34" s="38">
        <f t="shared" si="12"/>
        <v>0</v>
      </c>
      <c r="W34" s="50">
        <v>0</v>
      </c>
      <c r="X34" s="50">
        <v>1</v>
      </c>
      <c r="Y34" s="50">
        <v>0.4</v>
      </c>
      <c r="Z34" s="4" t="str">
        <f t="shared" si="13"/>
        <v>n</v>
      </c>
      <c r="AA34" s="4" t="str">
        <f t="shared" si="14"/>
        <v>y</v>
      </c>
      <c r="AB34" s="4">
        <f t="shared" si="15"/>
        <v>40</v>
      </c>
    </row>
    <row r="35" spans="1:28" s="4" customFormat="1" ht="19.5" customHeight="1">
      <c r="A35" s="11">
        <v>24</v>
      </c>
      <c r="B35" s="27" t="str">
        <f t="shared" si="0"/>
        <v>n</v>
      </c>
      <c r="C35" s="28" t="str">
        <f t="shared" si="1"/>
        <v>y</v>
      </c>
      <c r="D35" s="12" t="str">
        <f t="shared" si="2"/>
        <v>Y</v>
      </c>
      <c r="E35" s="13">
        <f t="shared" si="3"/>
        <v>1.1</v>
      </c>
      <c r="F35" s="30"/>
      <c r="G35" s="14"/>
      <c r="H35" s="28" t="str">
        <f t="shared" si="4"/>
        <v>Y</v>
      </c>
      <c r="I35" s="12" t="str">
        <f t="shared" si="5"/>
        <v>Y</v>
      </c>
      <c r="J35" s="13">
        <f t="shared" si="6"/>
        <v>1.1</v>
      </c>
      <c r="K35" s="30"/>
      <c r="L35" s="14"/>
      <c r="M35" s="4">
        <f t="shared" si="7"/>
        <v>60</v>
      </c>
      <c r="N35" s="12" t="str">
        <f t="shared" si="8"/>
        <v>Y</v>
      </c>
      <c r="O35" s="13">
        <f t="shared" si="9"/>
        <v>1.1</v>
      </c>
      <c r="P35" s="30"/>
      <c r="Q35" s="14"/>
      <c r="S35" s="42">
        <f t="shared" si="10"/>
        <v>1.1</v>
      </c>
      <c r="T35" s="45">
        <f t="shared" si="11"/>
        <v>10</v>
      </c>
      <c r="U35" s="38">
        <f t="shared" si="12"/>
        <v>0</v>
      </c>
      <c r="W35" s="50">
        <v>0</v>
      </c>
      <c r="X35" s="50">
        <v>1</v>
      </c>
      <c r="Y35" s="50">
        <v>0.6</v>
      </c>
      <c r="Z35" s="4" t="str">
        <f t="shared" si="13"/>
        <v>n</v>
      </c>
      <c r="AA35" s="4" t="str">
        <f t="shared" si="14"/>
        <v>y</v>
      </c>
      <c r="AB35" s="4">
        <f t="shared" si="15"/>
        <v>60</v>
      </c>
    </row>
    <row r="36" spans="1:28" s="4" customFormat="1" ht="19.5" customHeight="1">
      <c r="A36" s="11">
        <v>25</v>
      </c>
      <c r="B36" s="27" t="str">
        <f t="shared" si="0"/>
        <v>n</v>
      </c>
      <c r="C36" s="28" t="str">
        <f t="shared" si="1"/>
        <v>y</v>
      </c>
      <c r="D36" s="12" t="str">
        <f t="shared" si="2"/>
        <v>Y</v>
      </c>
      <c r="E36" s="13">
        <f t="shared" si="3"/>
        <v>1.1</v>
      </c>
      <c r="F36" s="30"/>
      <c r="G36" s="14"/>
      <c r="H36" s="28" t="str">
        <f t="shared" si="4"/>
        <v>N</v>
      </c>
      <c r="I36" s="12" t="str">
        <f t="shared" si="5"/>
        <v>N</v>
      </c>
      <c r="J36" s="13">
        <f t="shared" si="6"/>
        <v>0</v>
      </c>
      <c r="K36" s="30"/>
      <c r="L36" s="14"/>
      <c r="M36" s="4">
        <f t="shared" si="7"/>
        <v>30</v>
      </c>
      <c r="N36" s="12" t="str">
        <f t="shared" si="8"/>
        <v>Y</v>
      </c>
      <c r="O36" s="13">
        <f t="shared" si="9"/>
        <v>1.1</v>
      </c>
      <c r="P36" s="30"/>
      <c r="Q36" s="14"/>
      <c r="S36" s="42">
        <f t="shared" si="10"/>
        <v>1.1</v>
      </c>
      <c r="T36" s="45">
        <f t="shared" si="11"/>
        <v>10</v>
      </c>
      <c r="U36" s="38">
        <f t="shared" si="12"/>
        <v>0</v>
      </c>
      <c r="W36" s="50">
        <v>0</v>
      </c>
      <c r="X36" s="50">
        <v>1</v>
      </c>
      <c r="Y36" s="50">
        <v>0.3</v>
      </c>
      <c r="Z36" s="4" t="str">
        <f t="shared" si="13"/>
        <v>n</v>
      </c>
      <c r="AA36" s="4" t="str">
        <f t="shared" si="14"/>
        <v>y</v>
      </c>
      <c r="AB36" s="4">
        <f t="shared" si="15"/>
        <v>30</v>
      </c>
    </row>
    <row r="37" spans="1:28" s="4" customFormat="1" ht="19.5" customHeight="1">
      <c r="A37" s="11">
        <v>26</v>
      </c>
      <c r="B37" s="27" t="str">
        <f t="shared" si="0"/>
        <v>n</v>
      </c>
      <c r="C37" s="28" t="str">
        <f t="shared" si="1"/>
        <v>n</v>
      </c>
      <c r="D37" s="12" t="str">
        <f t="shared" si="2"/>
        <v>N</v>
      </c>
      <c r="E37" s="13">
        <f t="shared" si="3"/>
        <v>0</v>
      </c>
      <c r="F37" s="30"/>
      <c r="G37" s="14"/>
      <c r="H37" s="28" t="str">
        <f t="shared" si="4"/>
        <v>N</v>
      </c>
      <c r="I37" s="12" t="str">
        <f t="shared" si="5"/>
        <v>N</v>
      </c>
      <c r="J37" s="13">
        <f t="shared" si="6"/>
        <v>0</v>
      </c>
      <c r="K37" s="30"/>
      <c r="L37" s="14"/>
      <c r="M37" s="4">
        <f t="shared" si="7"/>
        <v>30</v>
      </c>
      <c r="N37" s="12" t="str">
        <f t="shared" si="8"/>
        <v>Y</v>
      </c>
      <c r="O37" s="13">
        <f t="shared" si="9"/>
        <v>1.1</v>
      </c>
      <c r="P37" s="30"/>
      <c r="Q37" s="14"/>
      <c r="S37" s="42">
        <f t="shared" si="10"/>
        <v>1.1</v>
      </c>
      <c r="T37" s="45">
        <f t="shared" si="11"/>
        <v>10</v>
      </c>
      <c r="U37" s="38">
        <f t="shared" si="12"/>
        <v>0</v>
      </c>
      <c r="W37" s="50">
        <v>0</v>
      </c>
      <c r="X37" s="50">
        <v>0</v>
      </c>
      <c r="Y37" s="50">
        <v>0.3</v>
      </c>
      <c r="Z37" s="4" t="str">
        <f t="shared" si="13"/>
        <v>n</v>
      </c>
      <c r="AA37" s="4" t="str">
        <f t="shared" si="14"/>
        <v>n</v>
      </c>
      <c r="AB37" s="4">
        <f t="shared" si="15"/>
        <v>30</v>
      </c>
    </row>
    <row r="38" spans="1:28" s="4" customFormat="1" ht="19.5" customHeight="1">
      <c r="A38" s="11">
        <v>27</v>
      </c>
      <c r="B38" s="27" t="str">
        <f t="shared" si="0"/>
        <v>n</v>
      </c>
      <c r="C38" s="28" t="str">
        <f t="shared" si="1"/>
        <v>n</v>
      </c>
      <c r="D38" s="12" t="str">
        <f t="shared" si="2"/>
        <v>N</v>
      </c>
      <c r="E38" s="13">
        <f t="shared" si="3"/>
        <v>0</v>
      </c>
      <c r="F38" s="30"/>
      <c r="G38" s="14"/>
      <c r="H38" s="28" t="str">
        <f t="shared" si="4"/>
        <v>N</v>
      </c>
      <c r="I38" s="12" t="str">
        <f t="shared" si="5"/>
        <v>N</v>
      </c>
      <c r="J38" s="13">
        <f t="shared" si="6"/>
        <v>0</v>
      </c>
      <c r="K38" s="30"/>
      <c r="L38" s="14"/>
      <c r="M38" s="4">
        <f t="shared" si="7"/>
        <v>20</v>
      </c>
      <c r="N38" s="12" t="str">
        <f t="shared" si="8"/>
        <v>Y</v>
      </c>
      <c r="O38" s="13">
        <f t="shared" si="9"/>
        <v>1.1</v>
      </c>
      <c r="P38" s="30"/>
      <c r="Q38" s="14"/>
      <c r="S38" s="42">
        <f t="shared" si="10"/>
        <v>1.1</v>
      </c>
      <c r="T38" s="45">
        <f t="shared" si="11"/>
        <v>10</v>
      </c>
      <c r="U38" s="38">
        <f t="shared" si="12"/>
        <v>0</v>
      </c>
      <c r="W38" s="50">
        <v>0</v>
      </c>
      <c r="X38" s="50">
        <v>0</v>
      </c>
      <c r="Y38" s="50">
        <v>0.2</v>
      </c>
      <c r="Z38" s="4" t="str">
        <f t="shared" si="13"/>
        <v>n</v>
      </c>
      <c r="AA38" s="4" t="str">
        <f t="shared" si="14"/>
        <v>n</v>
      </c>
      <c r="AB38" s="4">
        <f t="shared" si="15"/>
        <v>20</v>
      </c>
    </row>
    <row r="39" spans="1:28" s="4" customFormat="1" ht="19.5" customHeight="1">
      <c r="A39" s="11">
        <v>28</v>
      </c>
      <c r="B39" s="27" t="str">
        <f t="shared" si="0"/>
        <v>n</v>
      </c>
      <c r="C39" s="28" t="str">
        <f t="shared" si="1"/>
        <v>y</v>
      </c>
      <c r="D39" s="12" t="str">
        <f t="shared" si="2"/>
        <v>Y</v>
      </c>
      <c r="E39" s="13">
        <f t="shared" si="3"/>
        <v>1.1</v>
      </c>
      <c r="F39" s="30"/>
      <c r="G39" s="14"/>
      <c r="H39" s="28" t="str">
        <f t="shared" si="4"/>
        <v>Y</v>
      </c>
      <c r="I39" s="12" t="str">
        <f t="shared" si="5"/>
        <v>Y</v>
      </c>
      <c r="J39" s="13">
        <f t="shared" si="6"/>
        <v>1.1</v>
      </c>
      <c r="K39" s="30"/>
      <c r="L39" s="14"/>
      <c r="M39" s="4">
        <f t="shared" si="7"/>
        <v>50</v>
      </c>
      <c r="N39" s="12" t="str">
        <f t="shared" si="8"/>
        <v>Y</v>
      </c>
      <c r="O39" s="13">
        <f t="shared" si="9"/>
        <v>1.1</v>
      </c>
      <c r="P39" s="30"/>
      <c r="Q39" s="14"/>
      <c r="S39" s="42">
        <f t="shared" si="10"/>
        <v>1.1</v>
      </c>
      <c r="T39" s="45">
        <f t="shared" si="11"/>
        <v>10</v>
      </c>
      <c r="U39" s="38">
        <f t="shared" si="12"/>
        <v>0</v>
      </c>
      <c r="W39" s="50">
        <v>0</v>
      </c>
      <c r="X39" s="50">
        <v>1</v>
      </c>
      <c r="Y39" s="50">
        <v>0.5</v>
      </c>
      <c r="Z39" s="4" t="str">
        <f t="shared" si="13"/>
        <v>n</v>
      </c>
      <c r="AA39" s="4" t="str">
        <f t="shared" si="14"/>
        <v>y</v>
      </c>
      <c r="AB39" s="4">
        <f t="shared" si="15"/>
        <v>50</v>
      </c>
    </row>
    <row r="40" spans="1:28" s="4" customFormat="1" ht="19.5" customHeight="1">
      <c r="A40" s="11">
        <v>29</v>
      </c>
      <c r="B40" s="27" t="str">
        <f t="shared" si="0"/>
        <v>y</v>
      </c>
      <c r="C40" s="28" t="str">
        <f t="shared" si="1"/>
        <v>y</v>
      </c>
      <c r="D40" s="12" t="str">
        <f t="shared" si="2"/>
        <v>Y</v>
      </c>
      <c r="E40" s="13">
        <f t="shared" si="3"/>
        <v>1.1</v>
      </c>
      <c r="F40" s="30"/>
      <c r="G40" s="14"/>
      <c r="H40" s="28" t="str">
        <f t="shared" si="4"/>
        <v>Y</v>
      </c>
      <c r="I40" s="12" t="str">
        <f t="shared" si="5"/>
        <v>Y</v>
      </c>
      <c r="J40" s="13">
        <f t="shared" si="6"/>
        <v>1.1</v>
      </c>
      <c r="K40" s="30"/>
      <c r="L40" s="14"/>
      <c r="M40" s="4">
        <f t="shared" si="7"/>
        <v>50</v>
      </c>
      <c r="N40" s="12" t="str">
        <f t="shared" si="8"/>
        <v>Y</v>
      </c>
      <c r="O40" s="13">
        <f t="shared" si="9"/>
        <v>1.1</v>
      </c>
      <c r="P40" s="30"/>
      <c r="Q40" s="14"/>
      <c r="S40" s="42">
        <f t="shared" si="10"/>
        <v>1.1</v>
      </c>
      <c r="T40" s="45">
        <f t="shared" si="11"/>
        <v>10</v>
      </c>
      <c r="U40" s="38">
        <f t="shared" si="12"/>
        <v>1.1</v>
      </c>
      <c r="W40" s="50">
        <v>1</v>
      </c>
      <c r="X40" s="50">
        <v>1</v>
      </c>
      <c r="Y40" s="50">
        <v>0.5</v>
      </c>
      <c r="Z40" s="4" t="str">
        <f t="shared" si="13"/>
        <v>y</v>
      </c>
      <c r="AA40" s="4" t="str">
        <f t="shared" si="14"/>
        <v>y</v>
      </c>
      <c r="AB40" s="4">
        <f t="shared" si="15"/>
        <v>50</v>
      </c>
    </row>
    <row r="41" spans="1:28" s="4" customFormat="1" ht="19.5" customHeight="1">
      <c r="A41" s="11">
        <v>30</v>
      </c>
      <c r="B41" s="27" t="str">
        <f t="shared" si="0"/>
        <v>n</v>
      </c>
      <c r="C41" s="28" t="str">
        <f t="shared" si="1"/>
        <v>y</v>
      </c>
      <c r="D41" s="12" t="str">
        <f t="shared" si="2"/>
        <v>Y</v>
      </c>
      <c r="E41" s="13">
        <f t="shared" si="3"/>
        <v>1.1</v>
      </c>
      <c r="F41" s="30"/>
      <c r="G41" s="14"/>
      <c r="H41" s="28" t="str">
        <f t="shared" si="4"/>
        <v>Y</v>
      </c>
      <c r="I41" s="12" t="str">
        <f t="shared" si="5"/>
        <v>Y</v>
      </c>
      <c r="J41" s="13">
        <f t="shared" si="6"/>
        <v>1.1</v>
      </c>
      <c r="K41" s="30"/>
      <c r="L41" s="14"/>
      <c r="M41" s="4">
        <f t="shared" si="7"/>
        <v>50</v>
      </c>
      <c r="N41" s="12" t="str">
        <f t="shared" si="8"/>
        <v>Y</v>
      </c>
      <c r="O41" s="13">
        <f t="shared" si="9"/>
        <v>1.1</v>
      </c>
      <c r="P41" s="30"/>
      <c r="Q41" s="14"/>
      <c r="S41" s="42">
        <f t="shared" si="10"/>
        <v>1.1</v>
      </c>
      <c r="T41" s="45">
        <f t="shared" si="11"/>
        <v>10</v>
      </c>
      <c r="U41" s="38">
        <f t="shared" si="12"/>
        <v>0</v>
      </c>
      <c r="W41" s="50">
        <v>0</v>
      </c>
      <c r="X41" s="50">
        <v>1</v>
      </c>
      <c r="Y41" s="50">
        <v>0.5</v>
      </c>
      <c r="Z41" s="4" t="str">
        <f t="shared" si="13"/>
        <v>n</v>
      </c>
      <c r="AA41" s="4" t="str">
        <f t="shared" si="14"/>
        <v>y</v>
      </c>
      <c r="AB41" s="4">
        <f t="shared" si="15"/>
        <v>50</v>
      </c>
    </row>
    <row r="42" spans="1:28" s="4" customFormat="1" ht="19.5" customHeight="1">
      <c r="A42" s="11">
        <v>31</v>
      </c>
      <c r="B42" s="27" t="str">
        <f t="shared" si="0"/>
        <v>y</v>
      </c>
      <c r="C42" s="28" t="str">
        <f t="shared" si="1"/>
        <v>y</v>
      </c>
      <c r="D42" s="12" t="str">
        <f t="shared" si="2"/>
        <v>Y</v>
      </c>
      <c r="E42" s="13">
        <f t="shared" si="3"/>
        <v>1.1</v>
      </c>
      <c r="F42" s="30"/>
      <c r="G42" s="14"/>
      <c r="H42" s="28" t="str">
        <f t="shared" si="4"/>
        <v>N</v>
      </c>
      <c r="I42" s="12" t="str">
        <f t="shared" si="5"/>
        <v>N</v>
      </c>
      <c r="J42" s="13">
        <f t="shared" si="6"/>
        <v>10</v>
      </c>
      <c r="K42" s="30"/>
      <c r="L42" s="14"/>
      <c r="M42" s="4">
        <f t="shared" si="7"/>
        <v>30</v>
      </c>
      <c r="N42" s="12" t="str">
        <f t="shared" si="8"/>
        <v>Y</v>
      </c>
      <c r="O42" s="13">
        <f t="shared" si="9"/>
        <v>1.1</v>
      </c>
      <c r="P42" s="30"/>
      <c r="Q42" s="14"/>
      <c r="S42" s="42">
        <f t="shared" si="10"/>
        <v>1.1</v>
      </c>
      <c r="T42" s="45">
        <f t="shared" si="11"/>
        <v>10</v>
      </c>
      <c r="U42" s="38">
        <f t="shared" si="12"/>
        <v>1.1</v>
      </c>
      <c r="W42" s="50">
        <v>1</v>
      </c>
      <c r="X42" s="50">
        <v>1</v>
      </c>
      <c r="Y42" s="50">
        <v>0.3</v>
      </c>
      <c r="Z42" s="4" t="str">
        <f t="shared" si="13"/>
        <v>y</v>
      </c>
      <c r="AA42" s="4" t="str">
        <f t="shared" si="14"/>
        <v>y</v>
      </c>
      <c r="AB42" s="4">
        <f t="shared" si="15"/>
        <v>30</v>
      </c>
    </row>
    <row r="43" spans="1:28" s="4" customFormat="1" ht="19.5" customHeight="1">
      <c r="A43" s="11">
        <v>32</v>
      </c>
      <c r="B43" s="27" t="str">
        <f t="shared" si="0"/>
        <v>n</v>
      </c>
      <c r="C43" s="28" t="str">
        <f t="shared" si="1"/>
        <v>y</v>
      </c>
      <c r="D43" s="12" t="str">
        <f t="shared" si="2"/>
        <v>Y</v>
      </c>
      <c r="E43" s="13">
        <f t="shared" si="3"/>
        <v>1.1</v>
      </c>
      <c r="F43" s="30"/>
      <c r="G43" s="14"/>
      <c r="H43" s="28" t="str">
        <f t="shared" si="4"/>
        <v>N</v>
      </c>
      <c r="I43" s="12" t="str">
        <f t="shared" si="5"/>
        <v>N</v>
      </c>
      <c r="J43" s="13">
        <f t="shared" si="6"/>
        <v>0</v>
      </c>
      <c r="K43" s="30"/>
      <c r="L43" s="14"/>
      <c r="M43" s="4">
        <f t="shared" si="7"/>
        <v>30</v>
      </c>
      <c r="N43" s="12" t="str">
        <f t="shared" si="8"/>
        <v>Y</v>
      </c>
      <c r="O43" s="13">
        <f t="shared" si="9"/>
        <v>1.1</v>
      </c>
      <c r="P43" s="30"/>
      <c r="Q43" s="14"/>
      <c r="S43" s="42">
        <f t="shared" si="10"/>
        <v>1.1</v>
      </c>
      <c r="T43" s="45">
        <f t="shared" si="11"/>
        <v>10</v>
      </c>
      <c r="U43" s="38">
        <f t="shared" si="12"/>
        <v>0</v>
      </c>
      <c r="W43" s="50">
        <v>0</v>
      </c>
      <c r="X43" s="50">
        <v>1</v>
      </c>
      <c r="Y43" s="50">
        <v>0.3</v>
      </c>
      <c r="Z43" s="4" t="str">
        <f t="shared" si="13"/>
        <v>n</v>
      </c>
      <c r="AA43" s="4" t="str">
        <f t="shared" si="14"/>
        <v>y</v>
      </c>
      <c r="AB43" s="4">
        <f t="shared" si="15"/>
        <v>30</v>
      </c>
    </row>
    <row r="44" spans="1:28" s="4" customFormat="1" ht="19.5" customHeight="1">
      <c r="A44" s="11">
        <v>33</v>
      </c>
      <c r="B44" s="27" t="str">
        <f aca="true" t="shared" si="16" ref="B44:B75">Z44</f>
        <v>y</v>
      </c>
      <c r="C44" s="28" t="str">
        <f aca="true" t="shared" si="17" ref="C44:C75">AA44</f>
        <v>n</v>
      </c>
      <c r="D44" s="12" t="str">
        <f t="shared" si="2"/>
        <v>N</v>
      </c>
      <c r="E44" s="13">
        <f t="shared" si="3"/>
        <v>10</v>
      </c>
      <c r="F44" s="30"/>
      <c r="G44" s="14"/>
      <c r="H44" s="28" t="str">
        <f aca="true" t="shared" si="18" ref="H44:H75">IF(M44&gt;=DE_Threshold,"Y","N")</f>
        <v>N</v>
      </c>
      <c r="I44" s="12" t="str">
        <f t="shared" si="5"/>
        <v>N</v>
      </c>
      <c r="J44" s="13">
        <f t="shared" si="6"/>
        <v>10</v>
      </c>
      <c r="K44" s="30"/>
      <c r="L44" s="14"/>
      <c r="M44" s="4">
        <f aca="true" t="shared" si="19" ref="M44:M75">AB44</f>
        <v>30</v>
      </c>
      <c r="N44" s="12" t="str">
        <f aca="true" t="shared" si="20" ref="N44:N75">IF(M44&gt;(100*Cost/Loss),"Y","N")</f>
        <v>Y</v>
      </c>
      <c r="O44" s="13">
        <f t="shared" si="9"/>
        <v>1.1</v>
      </c>
      <c r="P44" s="30"/>
      <c r="Q44" s="14"/>
      <c r="S44" s="42">
        <f t="shared" si="10"/>
        <v>1.1</v>
      </c>
      <c r="T44" s="45">
        <f t="shared" si="11"/>
        <v>10</v>
      </c>
      <c r="U44" s="38">
        <f t="shared" si="12"/>
        <v>1.1</v>
      </c>
      <c r="W44" s="50">
        <v>1</v>
      </c>
      <c r="X44" s="50">
        <v>0</v>
      </c>
      <c r="Y44" s="50">
        <v>0.3</v>
      </c>
      <c r="Z44" s="4" t="str">
        <f t="shared" si="13"/>
        <v>y</v>
      </c>
      <c r="AA44" s="4" t="str">
        <f t="shared" si="14"/>
        <v>n</v>
      </c>
      <c r="AB44" s="4">
        <f t="shared" si="15"/>
        <v>30</v>
      </c>
    </row>
    <row r="45" spans="1:28" s="4" customFormat="1" ht="19.5" customHeight="1">
      <c r="A45" s="11">
        <v>34</v>
      </c>
      <c r="B45" s="27" t="str">
        <f t="shared" si="16"/>
        <v>n</v>
      </c>
      <c r="C45" s="28" t="str">
        <f t="shared" si="17"/>
        <v>n</v>
      </c>
      <c r="D45" s="12" t="str">
        <f t="shared" si="2"/>
        <v>N</v>
      </c>
      <c r="E45" s="13">
        <f t="shared" si="3"/>
        <v>0</v>
      </c>
      <c r="F45" s="30"/>
      <c r="G45" s="14"/>
      <c r="H45" s="28" t="str">
        <f t="shared" si="18"/>
        <v>N</v>
      </c>
      <c r="I45" s="12" t="str">
        <f t="shared" si="5"/>
        <v>N</v>
      </c>
      <c r="J45" s="13">
        <f t="shared" si="6"/>
        <v>0</v>
      </c>
      <c r="K45" s="30"/>
      <c r="L45" s="14"/>
      <c r="M45" s="4">
        <f t="shared" si="19"/>
        <v>30</v>
      </c>
      <c r="N45" s="12" t="str">
        <f t="shared" si="20"/>
        <v>Y</v>
      </c>
      <c r="O45" s="13">
        <f t="shared" si="9"/>
        <v>1.1</v>
      </c>
      <c r="P45" s="30"/>
      <c r="Q45" s="14"/>
      <c r="S45" s="42">
        <f t="shared" si="10"/>
        <v>1.1</v>
      </c>
      <c r="T45" s="45">
        <f t="shared" si="11"/>
        <v>10</v>
      </c>
      <c r="U45" s="38">
        <f t="shared" si="12"/>
        <v>0</v>
      </c>
      <c r="W45" s="50">
        <v>0</v>
      </c>
      <c r="X45" s="50">
        <v>0</v>
      </c>
      <c r="Y45" s="50">
        <v>0.3</v>
      </c>
      <c r="Z45" s="4" t="str">
        <f t="shared" si="13"/>
        <v>n</v>
      </c>
      <c r="AA45" s="4" t="str">
        <f t="shared" si="14"/>
        <v>n</v>
      </c>
      <c r="AB45" s="4">
        <f t="shared" si="15"/>
        <v>30</v>
      </c>
    </row>
    <row r="46" spans="1:28" s="4" customFormat="1" ht="19.5" customHeight="1">
      <c r="A46" s="11">
        <v>35</v>
      </c>
      <c r="B46" s="27" t="str">
        <f t="shared" si="16"/>
        <v>n</v>
      </c>
      <c r="C46" s="28" t="str">
        <f t="shared" si="17"/>
        <v>y</v>
      </c>
      <c r="D46" s="12" t="str">
        <f t="shared" si="2"/>
        <v>Y</v>
      </c>
      <c r="E46" s="13">
        <f t="shared" si="3"/>
        <v>1.1</v>
      </c>
      <c r="F46" s="30"/>
      <c r="G46" s="14"/>
      <c r="H46" s="28" t="str">
        <f t="shared" si="18"/>
        <v>N</v>
      </c>
      <c r="I46" s="12" t="str">
        <f t="shared" si="5"/>
        <v>N</v>
      </c>
      <c r="J46" s="13">
        <f t="shared" si="6"/>
        <v>0</v>
      </c>
      <c r="K46" s="30"/>
      <c r="L46" s="14"/>
      <c r="M46" s="4">
        <f t="shared" si="19"/>
        <v>30</v>
      </c>
      <c r="N46" s="12" t="str">
        <f t="shared" si="20"/>
        <v>Y</v>
      </c>
      <c r="O46" s="13">
        <f t="shared" si="9"/>
        <v>1.1</v>
      </c>
      <c r="P46" s="30"/>
      <c r="Q46" s="14"/>
      <c r="S46" s="42">
        <f t="shared" si="10"/>
        <v>1.1</v>
      </c>
      <c r="T46" s="45">
        <f t="shared" si="11"/>
        <v>10</v>
      </c>
      <c r="U46" s="38">
        <f t="shared" si="12"/>
        <v>0</v>
      </c>
      <c r="W46" s="50">
        <v>0</v>
      </c>
      <c r="X46" s="50">
        <v>1</v>
      </c>
      <c r="Y46" s="50">
        <v>0.3</v>
      </c>
      <c r="Z46" s="4" t="str">
        <f t="shared" si="13"/>
        <v>n</v>
      </c>
      <c r="AA46" s="4" t="str">
        <f t="shared" si="14"/>
        <v>y</v>
      </c>
      <c r="AB46" s="4">
        <f t="shared" si="15"/>
        <v>30</v>
      </c>
    </row>
    <row r="47" spans="1:28" s="4" customFormat="1" ht="19.5" customHeight="1">
      <c r="A47" s="11">
        <v>36</v>
      </c>
      <c r="B47" s="27" t="str">
        <f t="shared" si="16"/>
        <v>y</v>
      </c>
      <c r="C47" s="28" t="str">
        <f t="shared" si="17"/>
        <v>y</v>
      </c>
      <c r="D47" s="12" t="str">
        <f t="shared" si="2"/>
        <v>Y</v>
      </c>
      <c r="E47" s="13">
        <f t="shared" si="3"/>
        <v>1.1</v>
      </c>
      <c r="F47" s="30"/>
      <c r="G47" s="14"/>
      <c r="H47" s="28" t="str">
        <f t="shared" si="18"/>
        <v>N</v>
      </c>
      <c r="I47" s="12" t="str">
        <f t="shared" si="5"/>
        <v>N</v>
      </c>
      <c r="J47" s="13">
        <f t="shared" si="6"/>
        <v>10</v>
      </c>
      <c r="K47" s="30"/>
      <c r="L47" s="14"/>
      <c r="M47" s="4">
        <f t="shared" si="19"/>
        <v>30</v>
      </c>
      <c r="N47" s="12" t="str">
        <f t="shared" si="20"/>
        <v>Y</v>
      </c>
      <c r="O47" s="13">
        <f t="shared" si="9"/>
        <v>1.1</v>
      </c>
      <c r="P47" s="30"/>
      <c r="Q47" s="14"/>
      <c r="S47" s="42">
        <f t="shared" si="10"/>
        <v>1.1</v>
      </c>
      <c r="T47" s="45">
        <f t="shared" si="11"/>
        <v>10</v>
      </c>
      <c r="U47" s="38">
        <f t="shared" si="12"/>
        <v>1.1</v>
      </c>
      <c r="W47" s="50">
        <v>1</v>
      </c>
      <c r="X47" s="50">
        <v>1</v>
      </c>
      <c r="Y47" s="50">
        <v>0.3</v>
      </c>
      <c r="Z47" s="4" t="str">
        <f t="shared" si="13"/>
        <v>y</v>
      </c>
      <c r="AA47" s="4" t="str">
        <f t="shared" si="14"/>
        <v>y</v>
      </c>
      <c r="AB47" s="4">
        <f t="shared" si="15"/>
        <v>30</v>
      </c>
    </row>
    <row r="48" spans="1:28" s="4" customFormat="1" ht="19.5" customHeight="1">
      <c r="A48" s="11">
        <v>37</v>
      </c>
      <c r="B48" s="27" t="str">
        <f t="shared" si="16"/>
        <v>n</v>
      </c>
      <c r="C48" s="28" t="str">
        <f t="shared" si="17"/>
        <v>n</v>
      </c>
      <c r="D48" s="12" t="str">
        <f t="shared" si="2"/>
        <v>N</v>
      </c>
      <c r="E48" s="13">
        <f t="shared" si="3"/>
        <v>0</v>
      </c>
      <c r="F48" s="30"/>
      <c r="G48" s="14"/>
      <c r="H48" s="28" t="str">
        <f t="shared" si="18"/>
        <v>N</v>
      </c>
      <c r="I48" s="12" t="str">
        <f t="shared" si="5"/>
        <v>N</v>
      </c>
      <c r="J48" s="13">
        <f t="shared" si="6"/>
        <v>0</v>
      </c>
      <c r="K48" s="30"/>
      <c r="L48" s="14"/>
      <c r="M48" s="4">
        <f t="shared" si="19"/>
        <v>30</v>
      </c>
      <c r="N48" s="12" t="str">
        <f t="shared" si="20"/>
        <v>Y</v>
      </c>
      <c r="O48" s="13">
        <f t="shared" si="9"/>
        <v>1.1</v>
      </c>
      <c r="P48" s="30"/>
      <c r="Q48" s="14"/>
      <c r="S48" s="42">
        <f t="shared" si="10"/>
        <v>1.1</v>
      </c>
      <c r="T48" s="45">
        <f t="shared" si="11"/>
        <v>10</v>
      </c>
      <c r="U48" s="38">
        <f t="shared" si="12"/>
        <v>0</v>
      </c>
      <c r="W48" s="50">
        <v>0</v>
      </c>
      <c r="X48" s="50">
        <v>0</v>
      </c>
      <c r="Y48" s="50">
        <v>0.3</v>
      </c>
      <c r="Z48" s="4" t="str">
        <f t="shared" si="13"/>
        <v>n</v>
      </c>
      <c r="AA48" s="4" t="str">
        <f t="shared" si="14"/>
        <v>n</v>
      </c>
      <c r="AB48" s="4">
        <f t="shared" si="15"/>
        <v>30</v>
      </c>
    </row>
    <row r="49" spans="1:28" s="4" customFormat="1" ht="19.5" customHeight="1">
      <c r="A49" s="11">
        <v>38</v>
      </c>
      <c r="B49" s="27" t="str">
        <f t="shared" si="16"/>
        <v>n</v>
      </c>
      <c r="C49" s="28" t="str">
        <f t="shared" si="17"/>
        <v>n</v>
      </c>
      <c r="D49" s="12" t="str">
        <f t="shared" si="2"/>
        <v>N</v>
      </c>
      <c r="E49" s="13">
        <f t="shared" si="3"/>
        <v>0</v>
      </c>
      <c r="F49" s="30"/>
      <c r="G49" s="14"/>
      <c r="H49" s="28" t="str">
        <f t="shared" si="18"/>
        <v>N</v>
      </c>
      <c r="I49" s="12" t="str">
        <f t="shared" si="5"/>
        <v>N</v>
      </c>
      <c r="J49" s="13">
        <f t="shared" si="6"/>
        <v>0</v>
      </c>
      <c r="K49" s="30"/>
      <c r="L49" s="14"/>
      <c r="M49" s="4">
        <f t="shared" si="19"/>
        <v>0</v>
      </c>
      <c r="N49" s="12" t="str">
        <f t="shared" si="20"/>
        <v>N</v>
      </c>
      <c r="O49" s="13">
        <f t="shared" si="9"/>
        <v>0</v>
      </c>
      <c r="P49" s="30"/>
      <c r="Q49" s="14"/>
      <c r="S49" s="42">
        <f t="shared" si="10"/>
        <v>1.1</v>
      </c>
      <c r="T49" s="45">
        <f t="shared" si="11"/>
        <v>10</v>
      </c>
      <c r="U49" s="38">
        <f t="shared" si="12"/>
        <v>0</v>
      </c>
      <c r="W49" s="50">
        <v>0</v>
      </c>
      <c r="X49" s="50">
        <v>0</v>
      </c>
      <c r="Y49" s="50">
        <v>0</v>
      </c>
      <c r="Z49" s="4" t="str">
        <f t="shared" si="13"/>
        <v>n</v>
      </c>
      <c r="AA49" s="4" t="str">
        <f t="shared" si="14"/>
        <v>n</v>
      </c>
      <c r="AB49" s="4">
        <f t="shared" si="15"/>
        <v>0</v>
      </c>
    </row>
    <row r="50" spans="1:28" s="4" customFormat="1" ht="19.5" customHeight="1">
      <c r="A50" s="11">
        <v>39</v>
      </c>
      <c r="B50" s="27" t="str">
        <f t="shared" si="16"/>
        <v>y</v>
      </c>
      <c r="C50" s="28" t="str">
        <f t="shared" si="17"/>
        <v>n</v>
      </c>
      <c r="D50" s="12" t="str">
        <f t="shared" si="2"/>
        <v>N</v>
      </c>
      <c r="E50" s="13">
        <f t="shared" si="3"/>
        <v>10</v>
      </c>
      <c r="F50" s="30"/>
      <c r="G50" s="14"/>
      <c r="H50" s="28" t="str">
        <f t="shared" si="18"/>
        <v>N</v>
      </c>
      <c r="I50" s="12" t="str">
        <f t="shared" si="5"/>
        <v>N</v>
      </c>
      <c r="J50" s="13">
        <f t="shared" si="6"/>
        <v>10</v>
      </c>
      <c r="K50" s="30"/>
      <c r="L50" s="14"/>
      <c r="M50" s="4">
        <f t="shared" si="19"/>
        <v>30</v>
      </c>
      <c r="N50" s="12" t="str">
        <f t="shared" si="20"/>
        <v>Y</v>
      </c>
      <c r="O50" s="13">
        <f t="shared" si="9"/>
        <v>1.1</v>
      </c>
      <c r="P50" s="30"/>
      <c r="Q50" s="14"/>
      <c r="S50" s="42">
        <f t="shared" si="10"/>
        <v>1.1</v>
      </c>
      <c r="T50" s="45">
        <f t="shared" si="11"/>
        <v>10</v>
      </c>
      <c r="U50" s="38">
        <f t="shared" si="12"/>
        <v>1.1</v>
      </c>
      <c r="W50" s="50">
        <v>1</v>
      </c>
      <c r="X50" s="50">
        <v>0</v>
      </c>
      <c r="Y50" s="50">
        <v>0.3</v>
      </c>
      <c r="Z50" s="4" t="str">
        <f t="shared" si="13"/>
        <v>y</v>
      </c>
      <c r="AA50" s="4" t="str">
        <f t="shared" si="14"/>
        <v>n</v>
      </c>
      <c r="AB50" s="4">
        <f t="shared" si="15"/>
        <v>30</v>
      </c>
    </row>
    <row r="51" spans="1:28" s="4" customFormat="1" ht="19.5" customHeight="1">
      <c r="A51" s="11">
        <v>40</v>
      </c>
      <c r="B51" s="27" t="str">
        <f t="shared" si="16"/>
        <v>n</v>
      </c>
      <c r="C51" s="28" t="str">
        <f t="shared" si="17"/>
        <v>y</v>
      </c>
      <c r="D51" s="12" t="str">
        <f t="shared" si="2"/>
        <v>Y</v>
      </c>
      <c r="E51" s="13">
        <f t="shared" si="3"/>
        <v>1.1</v>
      </c>
      <c r="F51" s="30"/>
      <c r="G51" s="14"/>
      <c r="H51" s="28" t="str">
        <f t="shared" si="18"/>
        <v>Y</v>
      </c>
      <c r="I51" s="12" t="str">
        <f t="shared" si="5"/>
        <v>Y</v>
      </c>
      <c r="J51" s="13">
        <f t="shared" si="6"/>
        <v>1.1</v>
      </c>
      <c r="K51" s="30"/>
      <c r="L51" s="14"/>
      <c r="M51" s="4">
        <f t="shared" si="19"/>
        <v>50</v>
      </c>
      <c r="N51" s="12" t="str">
        <f t="shared" si="20"/>
        <v>Y</v>
      </c>
      <c r="O51" s="13">
        <f t="shared" si="9"/>
        <v>1.1</v>
      </c>
      <c r="P51" s="30"/>
      <c r="Q51" s="14"/>
      <c r="S51" s="42">
        <f t="shared" si="10"/>
        <v>1.1</v>
      </c>
      <c r="T51" s="45">
        <f t="shared" si="11"/>
        <v>10</v>
      </c>
      <c r="U51" s="38">
        <f t="shared" si="12"/>
        <v>0</v>
      </c>
      <c r="W51" s="50">
        <v>0</v>
      </c>
      <c r="X51" s="50">
        <v>1</v>
      </c>
      <c r="Y51" s="50">
        <v>0.5</v>
      </c>
      <c r="Z51" s="4" t="str">
        <f t="shared" si="13"/>
        <v>n</v>
      </c>
      <c r="AA51" s="4" t="str">
        <f t="shared" si="14"/>
        <v>y</v>
      </c>
      <c r="AB51" s="4">
        <f t="shared" si="15"/>
        <v>50</v>
      </c>
    </row>
    <row r="52" spans="1:28" s="4" customFormat="1" ht="19.5" customHeight="1">
      <c r="A52" s="11">
        <v>41</v>
      </c>
      <c r="B52" s="27" t="str">
        <f t="shared" si="16"/>
        <v>y</v>
      </c>
      <c r="C52" s="28" t="str">
        <f t="shared" si="17"/>
        <v>y</v>
      </c>
      <c r="D52" s="12" t="str">
        <f t="shared" si="2"/>
        <v>Y</v>
      </c>
      <c r="E52" s="13">
        <f t="shared" si="3"/>
        <v>1.1</v>
      </c>
      <c r="F52" s="30"/>
      <c r="G52" s="14"/>
      <c r="H52" s="28" t="str">
        <f t="shared" si="18"/>
        <v>Y</v>
      </c>
      <c r="I52" s="12" t="str">
        <f t="shared" si="5"/>
        <v>Y</v>
      </c>
      <c r="J52" s="13">
        <f t="shared" si="6"/>
        <v>1.1</v>
      </c>
      <c r="K52" s="30"/>
      <c r="L52" s="14"/>
      <c r="M52" s="4">
        <f t="shared" si="19"/>
        <v>50</v>
      </c>
      <c r="N52" s="12" t="str">
        <f t="shared" si="20"/>
        <v>Y</v>
      </c>
      <c r="O52" s="13">
        <f t="shared" si="9"/>
        <v>1.1</v>
      </c>
      <c r="P52" s="30"/>
      <c r="Q52" s="14"/>
      <c r="S52" s="42">
        <f t="shared" si="10"/>
        <v>1.1</v>
      </c>
      <c r="T52" s="45">
        <f t="shared" si="11"/>
        <v>10</v>
      </c>
      <c r="U52" s="38">
        <f t="shared" si="12"/>
        <v>1.1</v>
      </c>
      <c r="W52" s="50">
        <v>1</v>
      </c>
      <c r="X52" s="50">
        <v>1</v>
      </c>
      <c r="Y52" s="50">
        <v>0.5</v>
      </c>
      <c r="Z52" s="4" t="str">
        <f t="shared" si="13"/>
        <v>y</v>
      </c>
      <c r="AA52" s="4" t="str">
        <f t="shared" si="14"/>
        <v>y</v>
      </c>
      <c r="AB52" s="4">
        <f t="shared" si="15"/>
        <v>50</v>
      </c>
    </row>
    <row r="53" spans="1:28" s="4" customFormat="1" ht="19.5" customHeight="1">
      <c r="A53" s="11">
        <v>42</v>
      </c>
      <c r="B53" s="27" t="str">
        <f t="shared" si="16"/>
        <v>n</v>
      </c>
      <c r="C53" s="28" t="str">
        <f t="shared" si="17"/>
        <v>n</v>
      </c>
      <c r="D53" s="12" t="str">
        <f t="shared" si="2"/>
        <v>N</v>
      </c>
      <c r="E53" s="13">
        <f t="shared" si="3"/>
        <v>0</v>
      </c>
      <c r="F53" s="30"/>
      <c r="G53" s="14"/>
      <c r="H53" s="28" t="str">
        <f t="shared" si="18"/>
        <v>N</v>
      </c>
      <c r="I53" s="12" t="str">
        <f t="shared" si="5"/>
        <v>N</v>
      </c>
      <c r="J53" s="13">
        <f t="shared" si="6"/>
        <v>0</v>
      </c>
      <c r="K53" s="30"/>
      <c r="L53" s="14"/>
      <c r="M53" s="4">
        <f t="shared" si="19"/>
        <v>20</v>
      </c>
      <c r="N53" s="12" t="str">
        <f t="shared" si="20"/>
        <v>Y</v>
      </c>
      <c r="O53" s="13">
        <f t="shared" si="9"/>
        <v>1.1</v>
      </c>
      <c r="P53" s="30"/>
      <c r="Q53" s="14"/>
      <c r="S53" s="42">
        <f t="shared" si="10"/>
        <v>1.1</v>
      </c>
      <c r="T53" s="45">
        <f t="shared" si="11"/>
        <v>10</v>
      </c>
      <c r="U53" s="38">
        <f t="shared" si="12"/>
        <v>0</v>
      </c>
      <c r="W53" s="50">
        <v>0</v>
      </c>
      <c r="X53" s="50">
        <v>0</v>
      </c>
      <c r="Y53" s="50">
        <v>0.2</v>
      </c>
      <c r="Z53" s="4" t="str">
        <f t="shared" si="13"/>
        <v>n</v>
      </c>
      <c r="AA53" s="4" t="str">
        <f t="shared" si="14"/>
        <v>n</v>
      </c>
      <c r="AB53" s="4">
        <f t="shared" si="15"/>
        <v>20</v>
      </c>
    </row>
    <row r="54" spans="1:28" s="4" customFormat="1" ht="19.5" customHeight="1">
      <c r="A54" s="11">
        <v>43</v>
      </c>
      <c r="B54" s="27" t="str">
        <f t="shared" si="16"/>
        <v>n</v>
      </c>
      <c r="C54" s="28" t="str">
        <f t="shared" si="17"/>
        <v>n</v>
      </c>
      <c r="D54" s="12" t="str">
        <f t="shared" si="2"/>
        <v>N</v>
      </c>
      <c r="E54" s="13">
        <f t="shared" si="3"/>
        <v>0</v>
      </c>
      <c r="F54" s="30"/>
      <c r="G54" s="14"/>
      <c r="H54" s="28" t="str">
        <f t="shared" si="18"/>
        <v>N</v>
      </c>
      <c r="I54" s="12" t="str">
        <f t="shared" si="5"/>
        <v>N</v>
      </c>
      <c r="J54" s="13">
        <f t="shared" si="6"/>
        <v>0</v>
      </c>
      <c r="K54" s="30"/>
      <c r="L54" s="14"/>
      <c r="M54" s="4">
        <f t="shared" si="19"/>
        <v>20</v>
      </c>
      <c r="N54" s="12" t="str">
        <f t="shared" si="20"/>
        <v>Y</v>
      </c>
      <c r="O54" s="13">
        <f t="shared" si="9"/>
        <v>1.1</v>
      </c>
      <c r="P54" s="30"/>
      <c r="Q54" s="14"/>
      <c r="S54" s="42">
        <f t="shared" si="10"/>
        <v>1.1</v>
      </c>
      <c r="T54" s="45">
        <f t="shared" si="11"/>
        <v>10</v>
      </c>
      <c r="U54" s="38">
        <f t="shared" si="12"/>
        <v>0</v>
      </c>
      <c r="W54" s="50">
        <v>0</v>
      </c>
      <c r="X54" s="50">
        <v>0</v>
      </c>
      <c r="Y54" s="50">
        <v>0.2</v>
      </c>
      <c r="Z54" s="4" t="str">
        <f t="shared" si="13"/>
        <v>n</v>
      </c>
      <c r="AA54" s="4" t="str">
        <f t="shared" si="14"/>
        <v>n</v>
      </c>
      <c r="AB54" s="4">
        <f t="shared" si="15"/>
        <v>20</v>
      </c>
    </row>
    <row r="55" spans="1:28" s="4" customFormat="1" ht="19.5" customHeight="1">
      <c r="A55" s="11">
        <v>44</v>
      </c>
      <c r="B55" s="27" t="str">
        <f t="shared" si="16"/>
        <v>n</v>
      </c>
      <c r="C55" s="28" t="str">
        <f t="shared" si="17"/>
        <v>n</v>
      </c>
      <c r="D55" s="12" t="str">
        <f t="shared" si="2"/>
        <v>N</v>
      </c>
      <c r="E55" s="13">
        <f t="shared" si="3"/>
        <v>0</v>
      </c>
      <c r="F55" s="30"/>
      <c r="G55" s="14"/>
      <c r="H55" s="28" t="str">
        <f t="shared" si="18"/>
        <v>N</v>
      </c>
      <c r="I55" s="12" t="str">
        <f t="shared" si="5"/>
        <v>N</v>
      </c>
      <c r="J55" s="13">
        <f t="shared" si="6"/>
        <v>0</v>
      </c>
      <c r="K55" s="30"/>
      <c r="L55" s="14"/>
      <c r="M55" s="4">
        <f t="shared" si="19"/>
        <v>30</v>
      </c>
      <c r="N55" s="12" t="str">
        <f t="shared" si="20"/>
        <v>Y</v>
      </c>
      <c r="O55" s="13">
        <f t="shared" si="9"/>
        <v>1.1</v>
      </c>
      <c r="P55" s="30"/>
      <c r="Q55" s="14"/>
      <c r="S55" s="42">
        <f t="shared" si="10"/>
        <v>1.1</v>
      </c>
      <c r="T55" s="45">
        <f t="shared" si="11"/>
        <v>10</v>
      </c>
      <c r="U55" s="38">
        <f t="shared" si="12"/>
        <v>0</v>
      </c>
      <c r="W55" s="50">
        <v>0</v>
      </c>
      <c r="X55" s="50">
        <v>0</v>
      </c>
      <c r="Y55" s="50">
        <v>0.3</v>
      </c>
      <c r="Z55" s="4" t="str">
        <f t="shared" si="13"/>
        <v>n</v>
      </c>
      <c r="AA55" s="4" t="str">
        <f t="shared" si="14"/>
        <v>n</v>
      </c>
      <c r="AB55" s="4">
        <f t="shared" si="15"/>
        <v>30</v>
      </c>
    </row>
    <row r="56" spans="1:28" s="4" customFormat="1" ht="19.5" customHeight="1">
      <c r="A56" s="11">
        <v>45</v>
      </c>
      <c r="B56" s="27" t="str">
        <f t="shared" si="16"/>
        <v>y</v>
      </c>
      <c r="C56" s="28" t="str">
        <f t="shared" si="17"/>
        <v>n</v>
      </c>
      <c r="D56" s="12" t="str">
        <f t="shared" si="2"/>
        <v>N</v>
      </c>
      <c r="E56" s="13">
        <f t="shared" si="3"/>
        <v>10</v>
      </c>
      <c r="F56" s="30"/>
      <c r="G56" s="14"/>
      <c r="H56" s="28" t="str">
        <f t="shared" si="18"/>
        <v>Y</v>
      </c>
      <c r="I56" s="12" t="str">
        <f t="shared" si="5"/>
        <v>Y</v>
      </c>
      <c r="J56" s="13">
        <f t="shared" si="6"/>
        <v>1.1</v>
      </c>
      <c r="K56" s="30"/>
      <c r="L56" s="14"/>
      <c r="M56" s="4">
        <f t="shared" si="19"/>
        <v>50</v>
      </c>
      <c r="N56" s="12" t="str">
        <f t="shared" si="20"/>
        <v>Y</v>
      </c>
      <c r="O56" s="13">
        <f t="shared" si="9"/>
        <v>1.1</v>
      </c>
      <c r="P56" s="30"/>
      <c r="Q56" s="14"/>
      <c r="S56" s="42">
        <f t="shared" si="10"/>
        <v>1.1</v>
      </c>
      <c r="T56" s="45">
        <f t="shared" si="11"/>
        <v>10</v>
      </c>
      <c r="U56" s="38">
        <f t="shared" si="12"/>
        <v>1.1</v>
      </c>
      <c r="W56" s="50">
        <v>1</v>
      </c>
      <c r="X56" s="50">
        <v>0</v>
      </c>
      <c r="Y56" s="50">
        <v>0.5</v>
      </c>
      <c r="Z56" s="4" t="str">
        <f t="shared" si="13"/>
        <v>y</v>
      </c>
      <c r="AA56" s="4" t="str">
        <f t="shared" si="14"/>
        <v>n</v>
      </c>
      <c r="AB56" s="4">
        <f t="shared" si="15"/>
        <v>50</v>
      </c>
    </row>
    <row r="57" spans="1:28" s="4" customFormat="1" ht="19.5" customHeight="1">
      <c r="A57" s="11">
        <v>46</v>
      </c>
      <c r="B57" s="27" t="str">
        <f t="shared" si="16"/>
        <v>y</v>
      </c>
      <c r="C57" s="28" t="str">
        <f t="shared" si="17"/>
        <v>y</v>
      </c>
      <c r="D57" s="12" t="str">
        <f t="shared" si="2"/>
        <v>Y</v>
      </c>
      <c r="E57" s="13">
        <f t="shared" si="3"/>
        <v>1.1</v>
      </c>
      <c r="F57" s="30"/>
      <c r="G57" s="14"/>
      <c r="H57" s="28" t="str">
        <f t="shared" si="18"/>
        <v>N</v>
      </c>
      <c r="I57" s="12" t="str">
        <f t="shared" si="5"/>
        <v>N</v>
      </c>
      <c r="J57" s="13">
        <f t="shared" si="6"/>
        <v>10</v>
      </c>
      <c r="K57" s="30"/>
      <c r="L57" s="14"/>
      <c r="M57" s="4">
        <f t="shared" si="19"/>
        <v>30</v>
      </c>
      <c r="N57" s="12" t="str">
        <f t="shared" si="20"/>
        <v>Y</v>
      </c>
      <c r="O57" s="13">
        <f t="shared" si="9"/>
        <v>1.1</v>
      </c>
      <c r="P57" s="30"/>
      <c r="Q57" s="14"/>
      <c r="S57" s="42">
        <f t="shared" si="10"/>
        <v>1.1</v>
      </c>
      <c r="T57" s="45">
        <f t="shared" si="11"/>
        <v>10</v>
      </c>
      <c r="U57" s="38">
        <f t="shared" si="12"/>
        <v>1.1</v>
      </c>
      <c r="W57" s="50">
        <v>1</v>
      </c>
      <c r="X57" s="50">
        <v>1</v>
      </c>
      <c r="Y57" s="50">
        <v>0.3</v>
      </c>
      <c r="Z57" s="4" t="str">
        <f t="shared" si="13"/>
        <v>y</v>
      </c>
      <c r="AA57" s="4" t="str">
        <f t="shared" si="14"/>
        <v>y</v>
      </c>
      <c r="AB57" s="4">
        <f t="shared" si="15"/>
        <v>30</v>
      </c>
    </row>
    <row r="58" spans="1:28" s="4" customFormat="1" ht="19.5" customHeight="1">
      <c r="A58" s="11">
        <v>47</v>
      </c>
      <c r="B58" s="27" t="str">
        <f t="shared" si="16"/>
        <v>y</v>
      </c>
      <c r="C58" s="28" t="str">
        <f t="shared" si="17"/>
        <v>n</v>
      </c>
      <c r="D58" s="12" t="str">
        <f t="shared" si="2"/>
        <v>N</v>
      </c>
      <c r="E58" s="13">
        <f t="shared" si="3"/>
        <v>10</v>
      </c>
      <c r="F58" s="30"/>
      <c r="G58" s="14"/>
      <c r="H58" s="28" t="str">
        <f t="shared" si="18"/>
        <v>N</v>
      </c>
      <c r="I58" s="12" t="str">
        <f t="shared" si="5"/>
        <v>N</v>
      </c>
      <c r="J58" s="13">
        <f t="shared" si="6"/>
        <v>10</v>
      </c>
      <c r="K58" s="30"/>
      <c r="L58" s="14"/>
      <c r="M58" s="4">
        <f t="shared" si="19"/>
        <v>20</v>
      </c>
      <c r="N58" s="12" t="str">
        <f t="shared" si="20"/>
        <v>Y</v>
      </c>
      <c r="O58" s="13">
        <f t="shared" si="9"/>
        <v>1.1</v>
      </c>
      <c r="P58" s="30"/>
      <c r="Q58" s="14"/>
      <c r="S58" s="42">
        <f t="shared" si="10"/>
        <v>1.1</v>
      </c>
      <c r="T58" s="45">
        <f t="shared" si="11"/>
        <v>10</v>
      </c>
      <c r="U58" s="38">
        <f t="shared" si="12"/>
        <v>1.1</v>
      </c>
      <c r="W58" s="50">
        <v>1</v>
      </c>
      <c r="X58" s="50">
        <v>0</v>
      </c>
      <c r="Y58" s="50">
        <v>0.2</v>
      </c>
      <c r="Z58" s="4" t="str">
        <f t="shared" si="13"/>
        <v>y</v>
      </c>
      <c r="AA58" s="4" t="str">
        <f t="shared" si="14"/>
        <v>n</v>
      </c>
      <c r="AB58" s="4">
        <f t="shared" si="15"/>
        <v>20</v>
      </c>
    </row>
    <row r="59" spans="1:28" s="4" customFormat="1" ht="19.5" customHeight="1">
      <c r="A59" s="11">
        <v>48</v>
      </c>
      <c r="B59" s="27" t="str">
        <f t="shared" si="16"/>
        <v>n</v>
      </c>
      <c r="C59" s="28" t="str">
        <f t="shared" si="17"/>
        <v>n</v>
      </c>
      <c r="D59" s="12" t="str">
        <f t="shared" si="2"/>
        <v>N</v>
      </c>
      <c r="E59" s="13">
        <f t="shared" si="3"/>
        <v>0</v>
      </c>
      <c r="F59" s="30"/>
      <c r="G59" s="14"/>
      <c r="H59" s="28" t="str">
        <f t="shared" si="18"/>
        <v>N</v>
      </c>
      <c r="I59" s="12" t="str">
        <f t="shared" si="5"/>
        <v>N</v>
      </c>
      <c r="J59" s="13">
        <f t="shared" si="6"/>
        <v>0</v>
      </c>
      <c r="K59" s="30"/>
      <c r="L59" s="14"/>
      <c r="M59" s="4">
        <f t="shared" si="19"/>
        <v>20</v>
      </c>
      <c r="N59" s="12" t="str">
        <f t="shared" si="20"/>
        <v>Y</v>
      </c>
      <c r="O59" s="13">
        <f t="shared" si="9"/>
        <v>1.1</v>
      </c>
      <c r="P59" s="30"/>
      <c r="Q59" s="14"/>
      <c r="S59" s="42">
        <f t="shared" si="10"/>
        <v>1.1</v>
      </c>
      <c r="T59" s="45">
        <f t="shared" si="11"/>
        <v>10</v>
      </c>
      <c r="U59" s="38">
        <f t="shared" si="12"/>
        <v>0</v>
      </c>
      <c r="W59" s="50">
        <v>0</v>
      </c>
      <c r="X59" s="50">
        <v>0</v>
      </c>
      <c r="Y59" s="50">
        <v>0.2</v>
      </c>
      <c r="Z59" s="4" t="str">
        <f t="shared" si="13"/>
        <v>n</v>
      </c>
      <c r="AA59" s="4" t="str">
        <f t="shared" si="14"/>
        <v>n</v>
      </c>
      <c r="AB59" s="4">
        <f t="shared" si="15"/>
        <v>20</v>
      </c>
    </row>
    <row r="60" spans="1:28" s="4" customFormat="1" ht="19.5" customHeight="1">
      <c r="A60" s="11">
        <v>49</v>
      </c>
      <c r="B60" s="27" t="str">
        <f t="shared" si="16"/>
        <v>n</v>
      </c>
      <c r="C60" s="28" t="str">
        <f t="shared" si="17"/>
        <v>y</v>
      </c>
      <c r="D60" s="12" t="str">
        <f t="shared" si="2"/>
        <v>Y</v>
      </c>
      <c r="E60" s="13">
        <f t="shared" si="3"/>
        <v>1.1</v>
      </c>
      <c r="F60" s="30"/>
      <c r="G60" s="14"/>
      <c r="H60" s="28" t="str">
        <f t="shared" si="18"/>
        <v>Y</v>
      </c>
      <c r="I60" s="12" t="str">
        <f t="shared" si="5"/>
        <v>Y</v>
      </c>
      <c r="J60" s="13">
        <f t="shared" si="6"/>
        <v>1.1</v>
      </c>
      <c r="K60" s="30"/>
      <c r="L60" s="14"/>
      <c r="M60" s="4">
        <f t="shared" si="19"/>
        <v>60</v>
      </c>
      <c r="N60" s="12" t="str">
        <f t="shared" si="20"/>
        <v>Y</v>
      </c>
      <c r="O60" s="13">
        <f t="shared" si="9"/>
        <v>1.1</v>
      </c>
      <c r="P60" s="30"/>
      <c r="Q60" s="14"/>
      <c r="S60" s="42">
        <f t="shared" si="10"/>
        <v>1.1</v>
      </c>
      <c r="T60" s="45">
        <f t="shared" si="11"/>
        <v>10</v>
      </c>
      <c r="U60" s="38">
        <f t="shared" si="12"/>
        <v>0</v>
      </c>
      <c r="W60" s="50">
        <v>0</v>
      </c>
      <c r="X60" s="50">
        <v>1</v>
      </c>
      <c r="Y60" s="50">
        <v>0.6</v>
      </c>
      <c r="Z60" s="4" t="str">
        <f t="shared" si="13"/>
        <v>n</v>
      </c>
      <c r="AA60" s="4" t="str">
        <f t="shared" si="14"/>
        <v>y</v>
      </c>
      <c r="AB60" s="4">
        <f t="shared" si="15"/>
        <v>60</v>
      </c>
    </row>
    <row r="61" spans="1:28" s="4" customFormat="1" ht="19.5" customHeight="1">
      <c r="A61" s="11">
        <v>50</v>
      </c>
      <c r="B61" s="27" t="str">
        <f t="shared" si="16"/>
        <v>n</v>
      </c>
      <c r="C61" s="28" t="str">
        <f t="shared" si="17"/>
        <v>n</v>
      </c>
      <c r="D61" s="12" t="str">
        <f t="shared" si="2"/>
        <v>N</v>
      </c>
      <c r="E61" s="13">
        <f t="shared" si="3"/>
        <v>0</v>
      </c>
      <c r="F61" s="30"/>
      <c r="G61" s="14"/>
      <c r="H61" s="28" t="str">
        <f t="shared" si="18"/>
        <v>N</v>
      </c>
      <c r="I61" s="12" t="str">
        <f t="shared" si="5"/>
        <v>N</v>
      </c>
      <c r="J61" s="13">
        <f t="shared" si="6"/>
        <v>0</v>
      </c>
      <c r="K61" s="30"/>
      <c r="L61" s="14"/>
      <c r="M61" s="4">
        <f t="shared" si="19"/>
        <v>0</v>
      </c>
      <c r="N61" s="12" t="str">
        <f t="shared" si="20"/>
        <v>N</v>
      </c>
      <c r="O61" s="13">
        <f t="shared" si="9"/>
        <v>0</v>
      </c>
      <c r="P61" s="30"/>
      <c r="Q61" s="14"/>
      <c r="S61" s="42">
        <f t="shared" si="10"/>
        <v>1.1</v>
      </c>
      <c r="T61" s="45">
        <f t="shared" si="11"/>
        <v>10</v>
      </c>
      <c r="U61" s="38">
        <f t="shared" si="12"/>
        <v>0</v>
      </c>
      <c r="W61" s="50">
        <v>0</v>
      </c>
      <c r="X61" s="50">
        <v>0</v>
      </c>
      <c r="Y61" s="50">
        <v>0</v>
      </c>
      <c r="Z61" s="4" t="str">
        <f t="shared" si="13"/>
        <v>n</v>
      </c>
      <c r="AA61" s="4" t="str">
        <f t="shared" si="14"/>
        <v>n</v>
      </c>
      <c r="AB61" s="4">
        <f t="shared" si="15"/>
        <v>0</v>
      </c>
    </row>
    <row r="62" spans="1:28" s="4" customFormat="1" ht="19.5" customHeight="1">
      <c r="A62" s="11">
        <v>51</v>
      </c>
      <c r="B62" s="27" t="str">
        <f t="shared" si="16"/>
        <v>n</v>
      </c>
      <c r="C62" s="28" t="str">
        <f t="shared" si="17"/>
        <v>n</v>
      </c>
      <c r="D62" s="12" t="str">
        <f t="shared" si="2"/>
        <v>N</v>
      </c>
      <c r="E62" s="13">
        <f t="shared" si="3"/>
        <v>0</v>
      </c>
      <c r="F62" s="30"/>
      <c r="G62" s="14"/>
      <c r="H62" s="28" t="str">
        <f t="shared" si="18"/>
        <v>N</v>
      </c>
      <c r="I62" s="12" t="str">
        <f t="shared" si="5"/>
        <v>N</v>
      </c>
      <c r="J62" s="13">
        <f t="shared" si="6"/>
        <v>0</v>
      </c>
      <c r="K62" s="30"/>
      <c r="L62" s="14"/>
      <c r="M62" s="4">
        <f t="shared" si="19"/>
        <v>30</v>
      </c>
      <c r="N62" s="12" t="str">
        <f t="shared" si="20"/>
        <v>Y</v>
      </c>
      <c r="O62" s="13">
        <f t="shared" si="9"/>
        <v>1.1</v>
      </c>
      <c r="P62" s="30"/>
      <c r="Q62" s="14"/>
      <c r="S62" s="42">
        <f t="shared" si="10"/>
        <v>1.1</v>
      </c>
      <c r="T62" s="45">
        <f t="shared" si="11"/>
        <v>10</v>
      </c>
      <c r="U62" s="38">
        <f t="shared" si="12"/>
        <v>0</v>
      </c>
      <c r="W62" s="50">
        <v>0</v>
      </c>
      <c r="X62" s="50">
        <v>0</v>
      </c>
      <c r="Y62" s="50">
        <v>0.3</v>
      </c>
      <c r="Z62" s="4" t="str">
        <f t="shared" si="13"/>
        <v>n</v>
      </c>
      <c r="AA62" s="4" t="str">
        <f t="shared" si="14"/>
        <v>n</v>
      </c>
      <c r="AB62" s="4">
        <f t="shared" si="15"/>
        <v>30</v>
      </c>
    </row>
    <row r="63" spans="1:28" s="4" customFormat="1" ht="19.5" customHeight="1">
      <c r="A63" s="11">
        <v>52</v>
      </c>
      <c r="B63" s="27" t="str">
        <f t="shared" si="16"/>
        <v>n</v>
      </c>
      <c r="C63" s="28" t="str">
        <f t="shared" si="17"/>
        <v>y</v>
      </c>
      <c r="D63" s="12" t="str">
        <f t="shared" si="2"/>
        <v>Y</v>
      </c>
      <c r="E63" s="13">
        <f t="shared" si="3"/>
        <v>1.1</v>
      </c>
      <c r="F63" s="30"/>
      <c r="G63" s="14"/>
      <c r="H63" s="28" t="str">
        <f t="shared" si="18"/>
        <v>Y</v>
      </c>
      <c r="I63" s="12" t="str">
        <f t="shared" si="5"/>
        <v>Y</v>
      </c>
      <c r="J63" s="13">
        <f t="shared" si="6"/>
        <v>1.1</v>
      </c>
      <c r="K63" s="30"/>
      <c r="L63" s="14"/>
      <c r="M63" s="4">
        <f t="shared" si="19"/>
        <v>40</v>
      </c>
      <c r="N63" s="12" t="str">
        <f t="shared" si="20"/>
        <v>Y</v>
      </c>
      <c r="O63" s="13">
        <f t="shared" si="9"/>
        <v>1.1</v>
      </c>
      <c r="P63" s="30"/>
      <c r="Q63" s="14"/>
      <c r="S63" s="42">
        <f t="shared" si="10"/>
        <v>1.1</v>
      </c>
      <c r="T63" s="45">
        <f t="shared" si="11"/>
        <v>10</v>
      </c>
      <c r="U63" s="38">
        <f t="shared" si="12"/>
        <v>0</v>
      </c>
      <c r="W63" s="50">
        <v>0</v>
      </c>
      <c r="X63" s="50">
        <v>1</v>
      </c>
      <c r="Y63" s="50">
        <v>0.4</v>
      </c>
      <c r="Z63" s="4" t="str">
        <f t="shared" si="13"/>
        <v>n</v>
      </c>
      <c r="AA63" s="4" t="str">
        <f t="shared" si="14"/>
        <v>y</v>
      </c>
      <c r="AB63" s="4">
        <f t="shared" si="15"/>
        <v>40</v>
      </c>
    </row>
    <row r="64" spans="1:28" s="4" customFormat="1" ht="19.5" customHeight="1">
      <c r="A64" s="11">
        <v>53</v>
      </c>
      <c r="B64" s="27" t="str">
        <f t="shared" si="16"/>
        <v>n</v>
      </c>
      <c r="C64" s="28" t="str">
        <f t="shared" si="17"/>
        <v>n</v>
      </c>
      <c r="D64" s="12" t="str">
        <f t="shared" si="2"/>
        <v>N</v>
      </c>
      <c r="E64" s="13">
        <f t="shared" si="3"/>
        <v>0</v>
      </c>
      <c r="F64" s="30"/>
      <c r="G64" s="14"/>
      <c r="H64" s="28" t="str">
        <f t="shared" si="18"/>
        <v>N</v>
      </c>
      <c r="I64" s="12" t="str">
        <f t="shared" si="5"/>
        <v>N</v>
      </c>
      <c r="J64" s="13">
        <f t="shared" si="6"/>
        <v>0</v>
      </c>
      <c r="K64" s="30"/>
      <c r="L64" s="14"/>
      <c r="M64" s="4">
        <f t="shared" si="19"/>
        <v>0</v>
      </c>
      <c r="N64" s="12" t="str">
        <f t="shared" si="20"/>
        <v>N</v>
      </c>
      <c r="O64" s="13">
        <f t="shared" si="9"/>
        <v>0</v>
      </c>
      <c r="P64" s="30"/>
      <c r="Q64" s="14"/>
      <c r="S64" s="42">
        <f t="shared" si="10"/>
        <v>1.1</v>
      </c>
      <c r="T64" s="45">
        <f t="shared" si="11"/>
        <v>10</v>
      </c>
      <c r="U64" s="38">
        <f t="shared" si="12"/>
        <v>0</v>
      </c>
      <c r="W64" s="50">
        <v>0</v>
      </c>
      <c r="X64" s="50">
        <v>0</v>
      </c>
      <c r="Y64" s="50">
        <v>0</v>
      </c>
      <c r="Z64" s="4" t="str">
        <f t="shared" si="13"/>
        <v>n</v>
      </c>
      <c r="AA64" s="4" t="str">
        <f t="shared" si="14"/>
        <v>n</v>
      </c>
      <c r="AB64" s="4">
        <f t="shared" si="15"/>
        <v>0</v>
      </c>
    </row>
    <row r="65" spans="1:28" s="4" customFormat="1" ht="19.5" customHeight="1">
      <c r="A65" s="11">
        <v>54</v>
      </c>
      <c r="B65" s="27" t="str">
        <f t="shared" si="16"/>
        <v>y</v>
      </c>
      <c r="C65" s="28" t="str">
        <f t="shared" si="17"/>
        <v>y</v>
      </c>
      <c r="D65" s="12" t="str">
        <f t="shared" si="2"/>
        <v>Y</v>
      </c>
      <c r="E65" s="13">
        <f t="shared" si="3"/>
        <v>1.1</v>
      </c>
      <c r="F65" s="30"/>
      <c r="G65" s="14"/>
      <c r="H65" s="28" t="str">
        <f t="shared" si="18"/>
        <v>Y</v>
      </c>
      <c r="I65" s="12" t="str">
        <f t="shared" si="5"/>
        <v>Y</v>
      </c>
      <c r="J65" s="13">
        <f t="shared" si="6"/>
        <v>1.1</v>
      </c>
      <c r="K65" s="30"/>
      <c r="L65" s="14"/>
      <c r="M65" s="4">
        <f t="shared" si="19"/>
        <v>50</v>
      </c>
      <c r="N65" s="12" t="str">
        <f t="shared" si="20"/>
        <v>Y</v>
      </c>
      <c r="O65" s="13">
        <f t="shared" si="9"/>
        <v>1.1</v>
      </c>
      <c r="P65" s="30"/>
      <c r="Q65" s="14"/>
      <c r="S65" s="42">
        <f t="shared" si="10"/>
        <v>1.1</v>
      </c>
      <c r="T65" s="45">
        <f t="shared" si="11"/>
        <v>10</v>
      </c>
      <c r="U65" s="38">
        <f t="shared" si="12"/>
        <v>1.1</v>
      </c>
      <c r="W65" s="50">
        <v>1</v>
      </c>
      <c r="X65" s="50">
        <v>1</v>
      </c>
      <c r="Y65" s="50">
        <v>0.5</v>
      </c>
      <c r="Z65" s="4" t="str">
        <f t="shared" si="13"/>
        <v>y</v>
      </c>
      <c r="AA65" s="4" t="str">
        <f t="shared" si="14"/>
        <v>y</v>
      </c>
      <c r="AB65" s="4">
        <f t="shared" si="15"/>
        <v>50</v>
      </c>
    </row>
    <row r="66" spans="1:28" s="4" customFormat="1" ht="19.5" customHeight="1">
      <c r="A66" s="11">
        <v>55</v>
      </c>
      <c r="B66" s="27" t="str">
        <f t="shared" si="16"/>
        <v>n</v>
      </c>
      <c r="C66" s="28" t="str">
        <f t="shared" si="17"/>
        <v>n</v>
      </c>
      <c r="D66" s="12" t="str">
        <f t="shared" si="2"/>
        <v>N</v>
      </c>
      <c r="E66" s="13">
        <f t="shared" si="3"/>
        <v>0</v>
      </c>
      <c r="F66" s="30"/>
      <c r="G66" s="14"/>
      <c r="H66" s="28" t="str">
        <f t="shared" si="18"/>
        <v>N</v>
      </c>
      <c r="I66" s="12" t="str">
        <f t="shared" si="5"/>
        <v>N</v>
      </c>
      <c r="J66" s="13">
        <f t="shared" si="6"/>
        <v>0</v>
      </c>
      <c r="K66" s="30"/>
      <c r="L66" s="14"/>
      <c r="M66" s="4">
        <f t="shared" si="19"/>
        <v>10</v>
      </c>
      <c r="N66" s="12" t="str">
        <f t="shared" si="20"/>
        <v>N</v>
      </c>
      <c r="O66" s="13">
        <f t="shared" si="9"/>
        <v>0</v>
      </c>
      <c r="P66" s="30"/>
      <c r="Q66" s="14"/>
      <c r="S66" s="42">
        <f t="shared" si="10"/>
        <v>1.1</v>
      </c>
      <c r="T66" s="45">
        <f t="shared" si="11"/>
        <v>10</v>
      </c>
      <c r="U66" s="38">
        <f t="shared" si="12"/>
        <v>0</v>
      </c>
      <c r="W66" s="50">
        <v>0</v>
      </c>
      <c r="X66" s="50">
        <v>0</v>
      </c>
      <c r="Y66" s="50">
        <v>0.1</v>
      </c>
      <c r="Z66" s="4" t="str">
        <f t="shared" si="13"/>
        <v>n</v>
      </c>
      <c r="AA66" s="4" t="str">
        <f t="shared" si="14"/>
        <v>n</v>
      </c>
      <c r="AB66" s="4">
        <f t="shared" si="15"/>
        <v>10</v>
      </c>
    </row>
    <row r="67" spans="1:28" s="4" customFormat="1" ht="19.5" customHeight="1">
      <c r="A67" s="11">
        <v>56</v>
      </c>
      <c r="B67" s="27" t="str">
        <f t="shared" si="16"/>
        <v>n</v>
      </c>
      <c r="C67" s="28" t="str">
        <f t="shared" si="17"/>
        <v>y</v>
      </c>
      <c r="D67" s="12" t="str">
        <f t="shared" si="2"/>
        <v>Y</v>
      </c>
      <c r="E67" s="13">
        <f t="shared" si="3"/>
        <v>1.1</v>
      </c>
      <c r="F67" s="30"/>
      <c r="G67" s="14"/>
      <c r="H67" s="28" t="str">
        <f t="shared" si="18"/>
        <v>N</v>
      </c>
      <c r="I67" s="12" t="str">
        <f t="shared" si="5"/>
        <v>N</v>
      </c>
      <c r="J67" s="13">
        <f t="shared" si="6"/>
        <v>0</v>
      </c>
      <c r="K67" s="30"/>
      <c r="L67" s="14"/>
      <c r="M67" s="4">
        <f t="shared" si="19"/>
        <v>30</v>
      </c>
      <c r="N67" s="12" t="str">
        <f t="shared" si="20"/>
        <v>Y</v>
      </c>
      <c r="O67" s="13">
        <f t="shared" si="9"/>
        <v>1.1</v>
      </c>
      <c r="P67" s="30"/>
      <c r="Q67" s="14"/>
      <c r="S67" s="42">
        <f t="shared" si="10"/>
        <v>1.1</v>
      </c>
      <c r="T67" s="45">
        <f t="shared" si="11"/>
        <v>10</v>
      </c>
      <c r="U67" s="38">
        <f t="shared" si="12"/>
        <v>0</v>
      </c>
      <c r="W67" s="50">
        <v>0</v>
      </c>
      <c r="X67" s="50">
        <v>1</v>
      </c>
      <c r="Y67" s="50">
        <v>0.3</v>
      </c>
      <c r="Z67" s="4" t="str">
        <f t="shared" si="13"/>
        <v>n</v>
      </c>
      <c r="AA67" s="4" t="str">
        <f t="shared" si="14"/>
        <v>y</v>
      </c>
      <c r="AB67" s="4">
        <f t="shared" si="15"/>
        <v>30</v>
      </c>
    </row>
    <row r="68" spans="1:28" s="4" customFormat="1" ht="19.5" customHeight="1">
      <c r="A68" s="11">
        <v>57</v>
      </c>
      <c r="B68" s="27" t="str">
        <f t="shared" si="16"/>
        <v>n</v>
      </c>
      <c r="C68" s="28" t="str">
        <f t="shared" si="17"/>
        <v>y</v>
      </c>
      <c r="D68" s="12" t="str">
        <f t="shared" si="2"/>
        <v>Y</v>
      </c>
      <c r="E68" s="13">
        <f t="shared" si="3"/>
        <v>1.1</v>
      </c>
      <c r="F68" s="30"/>
      <c r="G68" s="14"/>
      <c r="H68" s="28" t="str">
        <f t="shared" si="18"/>
        <v>Y</v>
      </c>
      <c r="I68" s="12" t="str">
        <f t="shared" si="5"/>
        <v>Y</v>
      </c>
      <c r="J68" s="13">
        <f t="shared" si="6"/>
        <v>1.1</v>
      </c>
      <c r="K68" s="30"/>
      <c r="L68" s="14"/>
      <c r="M68" s="4">
        <f t="shared" si="19"/>
        <v>40</v>
      </c>
      <c r="N68" s="12" t="str">
        <f t="shared" si="20"/>
        <v>Y</v>
      </c>
      <c r="O68" s="13">
        <f t="shared" si="9"/>
        <v>1.1</v>
      </c>
      <c r="P68" s="30"/>
      <c r="Q68" s="14"/>
      <c r="S68" s="42">
        <f t="shared" si="10"/>
        <v>1.1</v>
      </c>
      <c r="T68" s="45">
        <f t="shared" si="11"/>
        <v>10</v>
      </c>
      <c r="U68" s="38">
        <f t="shared" si="12"/>
        <v>0</v>
      </c>
      <c r="W68" s="50">
        <v>0</v>
      </c>
      <c r="X68" s="50">
        <v>1</v>
      </c>
      <c r="Y68" s="50">
        <v>0.4</v>
      </c>
      <c r="Z68" s="4" t="str">
        <f t="shared" si="13"/>
        <v>n</v>
      </c>
      <c r="AA68" s="4" t="str">
        <f t="shared" si="14"/>
        <v>y</v>
      </c>
      <c r="AB68" s="4">
        <f t="shared" si="15"/>
        <v>40</v>
      </c>
    </row>
    <row r="69" spans="1:28" s="4" customFormat="1" ht="19.5" customHeight="1">
      <c r="A69" s="11">
        <v>58</v>
      </c>
      <c r="B69" s="27" t="str">
        <f t="shared" si="16"/>
        <v>y</v>
      </c>
      <c r="C69" s="28" t="str">
        <f t="shared" si="17"/>
        <v>n</v>
      </c>
      <c r="D69" s="12" t="str">
        <f t="shared" si="2"/>
        <v>N</v>
      </c>
      <c r="E69" s="13">
        <f t="shared" si="3"/>
        <v>10</v>
      </c>
      <c r="F69" s="30"/>
      <c r="G69" s="14"/>
      <c r="H69" s="28" t="str">
        <f t="shared" si="18"/>
        <v>Y</v>
      </c>
      <c r="I69" s="12" t="str">
        <f t="shared" si="5"/>
        <v>Y</v>
      </c>
      <c r="J69" s="13">
        <f t="shared" si="6"/>
        <v>1.1</v>
      </c>
      <c r="K69" s="30"/>
      <c r="L69" s="14"/>
      <c r="M69" s="4">
        <f t="shared" si="19"/>
        <v>50</v>
      </c>
      <c r="N69" s="12" t="str">
        <f t="shared" si="20"/>
        <v>Y</v>
      </c>
      <c r="O69" s="13">
        <f t="shared" si="9"/>
        <v>1.1</v>
      </c>
      <c r="P69" s="30"/>
      <c r="Q69" s="14"/>
      <c r="S69" s="42">
        <f t="shared" si="10"/>
        <v>1.1</v>
      </c>
      <c r="T69" s="45">
        <f t="shared" si="11"/>
        <v>10</v>
      </c>
      <c r="U69" s="38">
        <f t="shared" si="12"/>
        <v>1.1</v>
      </c>
      <c r="W69" s="50">
        <v>1</v>
      </c>
      <c r="X69" s="50">
        <v>0</v>
      </c>
      <c r="Y69" s="50">
        <v>0.5</v>
      </c>
      <c r="Z69" s="4" t="str">
        <f t="shared" si="13"/>
        <v>y</v>
      </c>
      <c r="AA69" s="4" t="str">
        <f t="shared" si="14"/>
        <v>n</v>
      </c>
      <c r="AB69" s="4">
        <f t="shared" si="15"/>
        <v>50</v>
      </c>
    </row>
    <row r="70" spans="1:28" s="4" customFormat="1" ht="19.5" customHeight="1">
      <c r="A70" s="11">
        <v>59</v>
      </c>
      <c r="B70" s="27" t="str">
        <f t="shared" si="16"/>
        <v>n</v>
      </c>
      <c r="C70" s="28" t="str">
        <f t="shared" si="17"/>
        <v>y</v>
      </c>
      <c r="D70" s="12" t="str">
        <f t="shared" si="2"/>
        <v>Y</v>
      </c>
      <c r="E70" s="13">
        <f t="shared" si="3"/>
        <v>1.1</v>
      </c>
      <c r="F70" s="30"/>
      <c r="G70" s="14"/>
      <c r="H70" s="28" t="str">
        <f t="shared" si="18"/>
        <v>Y</v>
      </c>
      <c r="I70" s="12" t="str">
        <f t="shared" si="5"/>
        <v>Y</v>
      </c>
      <c r="J70" s="13">
        <f t="shared" si="6"/>
        <v>1.1</v>
      </c>
      <c r="K70" s="30"/>
      <c r="L70" s="14"/>
      <c r="M70" s="4">
        <f t="shared" si="19"/>
        <v>50</v>
      </c>
      <c r="N70" s="12" t="str">
        <f t="shared" si="20"/>
        <v>Y</v>
      </c>
      <c r="O70" s="13">
        <f t="shared" si="9"/>
        <v>1.1</v>
      </c>
      <c r="P70" s="30"/>
      <c r="Q70" s="14"/>
      <c r="S70" s="42">
        <f t="shared" si="10"/>
        <v>1.1</v>
      </c>
      <c r="T70" s="45">
        <f t="shared" si="11"/>
        <v>10</v>
      </c>
      <c r="U70" s="38">
        <f t="shared" si="12"/>
        <v>0</v>
      </c>
      <c r="W70" s="50">
        <v>0</v>
      </c>
      <c r="X70" s="50">
        <v>1</v>
      </c>
      <c r="Y70" s="50">
        <v>0.5</v>
      </c>
      <c r="Z70" s="4" t="str">
        <f t="shared" si="13"/>
        <v>n</v>
      </c>
      <c r="AA70" s="4" t="str">
        <f t="shared" si="14"/>
        <v>y</v>
      </c>
      <c r="AB70" s="4">
        <f t="shared" si="15"/>
        <v>50</v>
      </c>
    </row>
    <row r="71" spans="1:28" s="4" customFormat="1" ht="19.5" customHeight="1">
      <c r="A71" s="11">
        <v>60</v>
      </c>
      <c r="B71" s="27" t="str">
        <f t="shared" si="16"/>
        <v>y</v>
      </c>
      <c r="C71" s="28" t="str">
        <f t="shared" si="17"/>
        <v>y</v>
      </c>
      <c r="D71" s="12" t="str">
        <f t="shared" si="2"/>
        <v>Y</v>
      </c>
      <c r="E71" s="13">
        <f t="shared" si="3"/>
        <v>1.1</v>
      </c>
      <c r="F71" s="30"/>
      <c r="G71" s="14"/>
      <c r="H71" s="28" t="str">
        <f t="shared" si="18"/>
        <v>Y</v>
      </c>
      <c r="I71" s="12" t="str">
        <f t="shared" si="5"/>
        <v>Y</v>
      </c>
      <c r="J71" s="13">
        <f t="shared" si="6"/>
        <v>1.1</v>
      </c>
      <c r="K71" s="30"/>
      <c r="L71" s="14"/>
      <c r="M71" s="4">
        <f t="shared" si="19"/>
        <v>50</v>
      </c>
      <c r="N71" s="12" t="str">
        <f t="shared" si="20"/>
        <v>Y</v>
      </c>
      <c r="O71" s="13">
        <f t="shared" si="9"/>
        <v>1.1</v>
      </c>
      <c r="P71" s="30"/>
      <c r="Q71" s="14"/>
      <c r="S71" s="42">
        <f t="shared" si="10"/>
        <v>1.1</v>
      </c>
      <c r="T71" s="45">
        <f t="shared" si="11"/>
        <v>10</v>
      </c>
      <c r="U71" s="38">
        <f t="shared" si="12"/>
        <v>1.1</v>
      </c>
      <c r="W71" s="50">
        <v>1</v>
      </c>
      <c r="X71" s="50">
        <v>1</v>
      </c>
      <c r="Y71" s="50">
        <v>0.5</v>
      </c>
      <c r="Z71" s="4" t="str">
        <f t="shared" si="13"/>
        <v>y</v>
      </c>
      <c r="AA71" s="4" t="str">
        <f t="shared" si="14"/>
        <v>y</v>
      </c>
      <c r="AB71" s="4">
        <f t="shared" si="15"/>
        <v>50</v>
      </c>
    </row>
    <row r="72" spans="1:28" s="4" customFormat="1" ht="19.5" customHeight="1">
      <c r="A72" s="11">
        <v>61</v>
      </c>
      <c r="B72" s="27" t="str">
        <f t="shared" si="16"/>
        <v>n</v>
      </c>
      <c r="C72" s="28" t="str">
        <f t="shared" si="17"/>
        <v>n</v>
      </c>
      <c r="D72" s="12" t="str">
        <f t="shared" si="2"/>
        <v>N</v>
      </c>
      <c r="E72" s="13">
        <f t="shared" si="3"/>
        <v>0</v>
      </c>
      <c r="F72" s="30"/>
      <c r="G72" s="14"/>
      <c r="H72" s="28" t="str">
        <f t="shared" si="18"/>
        <v>N</v>
      </c>
      <c r="I72" s="12" t="str">
        <f t="shared" si="5"/>
        <v>N</v>
      </c>
      <c r="J72" s="13">
        <f t="shared" si="6"/>
        <v>0</v>
      </c>
      <c r="K72" s="30"/>
      <c r="L72" s="14"/>
      <c r="M72" s="4">
        <f t="shared" si="19"/>
        <v>30</v>
      </c>
      <c r="N72" s="12" t="str">
        <f t="shared" si="20"/>
        <v>Y</v>
      </c>
      <c r="O72" s="13">
        <f t="shared" si="9"/>
        <v>1.1</v>
      </c>
      <c r="P72" s="30"/>
      <c r="Q72" s="14"/>
      <c r="S72" s="42">
        <f t="shared" si="10"/>
        <v>1.1</v>
      </c>
      <c r="T72" s="45">
        <f t="shared" si="11"/>
        <v>10</v>
      </c>
      <c r="U72" s="38">
        <f t="shared" si="12"/>
        <v>0</v>
      </c>
      <c r="W72" s="50">
        <v>0</v>
      </c>
      <c r="X72" s="50">
        <v>0</v>
      </c>
      <c r="Y72" s="50">
        <v>0.3</v>
      </c>
      <c r="Z72" s="4" t="str">
        <f t="shared" si="13"/>
        <v>n</v>
      </c>
      <c r="AA72" s="4" t="str">
        <f t="shared" si="14"/>
        <v>n</v>
      </c>
      <c r="AB72" s="4">
        <f t="shared" si="15"/>
        <v>30</v>
      </c>
    </row>
    <row r="73" spans="1:28" s="4" customFormat="1" ht="19.5" customHeight="1">
      <c r="A73" s="11">
        <v>62</v>
      </c>
      <c r="B73" s="27" t="str">
        <f t="shared" si="16"/>
        <v>n</v>
      </c>
      <c r="C73" s="28" t="str">
        <f t="shared" si="17"/>
        <v>n</v>
      </c>
      <c r="D73" s="12" t="str">
        <f t="shared" si="2"/>
        <v>N</v>
      </c>
      <c r="E73" s="13">
        <f t="shared" si="3"/>
        <v>0</v>
      </c>
      <c r="F73" s="30"/>
      <c r="G73" s="14"/>
      <c r="H73" s="28" t="str">
        <f t="shared" si="18"/>
        <v>N</v>
      </c>
      <c r="I73" s="12" t="str">
        <f t="shared" si="5"/>
        <v>N</v>
      </c>
      <c r="J73" s="13">
        <f t="shared" si="6"/>
        <v>0</v>
      </c>
      <c r="K73" s="30"/>
      <c r="L73" s="14"/>
      <c r="M73" s="4">
        <f t="shared" si="19"/>
        <v>20</v>
      </c>
      <c r="N73" s="12" t="str">
        <f t="shared" si="20"/>
        <v>Y</v>
      </c>
      <c r="O73" s="13">
        <f t="shared" si="9"/>
        <v>1.1</v>
      </c>
      <c r="P73" s="30"/>
      <c r="Q73" s="14"/>
      <c r="S73" s="42">
        <f t="shared" si="10"/>
        <v>1.1</v>
      </c>
      <c r="T73" s="45">
        <f t="shared" si="11"/>
        <v>10</v>
      </c>
      <c r="U73" s="38">
        <f t="shared" si="12"/>
        <v>0</v>
      </c>
      <c r="W73" s="50">
        <v>0</v>
      </c>
      <c r="X73" s="50">
        <v>0</v>
      </c>
      <c r="Y73" s="50">
        <v>0.2</v>
      </c>
      <c r="Z73" s="4" t="str">
        <f t="shared" si="13"/>
        <v>n</v>
      </c>
      <c r="AA73" s="4" t="str">
        <f t="shared" si="14"/>
        <v>n</v>
      </c>
      <c r="AB73" s="4">
        <f t="shared" si="15"/>
        <v>20</v>
      </c>
    </row>
    <row r="74" spans="1:28" s="4" customFormat="1" ht="19.5" customHeight="1">
      <c r="A74" s="11">
        <v>63</v>
      </c>
      <c r="B74" s="27" t="str">
        <f t="shared" si="16"/>
        <v>n</v>
      </c>
      <c r="C74" s="28" t="str">
        <f t="shared" si="17"/>
        <v>y</v>
      </c>
      <c r="D74" s="12" t="str">
        <f t="shared" si="2"/>
        <v>Y</v>
      </c>
      <c r="E74" s="13">
        <f t="shared" si="3"/>
        <v>1.1</v>
      </c>
      <c r="F74" s="30"/>
      <c r="G74" s="14"/>
      <c r="H74" s="28" t="str">
        <f t="shared" si="18"/>
        <v>Y</v>
      </c>
      <c r="I74" s="12" t="str">
        <f t="shared" si="5"/>
        <v>Y</v>
      </c>
      <c r="J74" s="13">
        <f t="shared" si="6"/>
        <v>1.1</v>
      </c>
      <c r="K74" s="30"/>
      <c r="L74" s="14"/>
      <c r="M74" s="4">
        <f t="shared" si="19"/>
        <v>40</v>
      </c>
      <c r="N74" s="12" t="str">
        <f t="shared" si="20"/>
        <v>Y</v>
      </c>
      <c r="O74" s="13">
        <f t="shared" si="9"/>
        <v>1.1</v>
      </c>
      <c r="P74" s="30"/>
      <c r="Q74" s="14"/>
      <c r="S74" s="42">
        <f t="shared" si="10"/>
        <v>1.1</v>
      </c>
      <c r="T74" s="45">
        <f t="shared" si="11"/>
        <v>10</v>
      </c>
      <c r="U74" s="38">
        <f t="shared" si="12"/>
        <v>0</v>
      </c>
      <c r="W74" s="50">
        <v>0</v>
      </c>
      <c r="X74" s="50">
        <v>1</v>
      </c>
      <c r="Y74" s="50">
        <v>0.4</v>
      </c>
      <c r="Z74" s="4" t="str">
        <f t="shared" si="13"/>
        <v>n</v>
      </c>
      <c r="AA74" s="4" t="str">
        <f t="shared" si="14"/>
        <v>y</v>
      </c>
      <c r="AB74" s="4">
        <f t="shared" si="15"/>
        <v>40</v>
      </c>
    </row>
    <row r="75" spans="1:28" s="4" customFormat="1" ht="19.5" customHeight="1">
      <c r="A75" s="11">
        <v>64</v>
      </c>
      <c r="B75" s="27" t="str">
        <f t="shared" si="16"/>
        <v>n</v>
      </c>
      <c r="C75" s="28" t="str">
        <f t="shared" si="17"/>
        <v>n</v>
      </c>
      <c r="D75" s="12" t="str">
        <f t="shared" si="2"/>
        <v>N</v>
      </c>
      <c r="E75" s="13">
        <f t="shared" si="3"/>
        <v>0</v>
      </c>
      <c r="F75" s="30"/>
      <c r="G75" s="14"/>
      <c r="H75" s="28" t="str">
        <f t="shared" si="18"/>
        <v>N</v>
      </c>
      <c r="I75" s="12" t="str">
        <f t="shared" si="5"/>
        <v>N</v>
      </c>
      <c r="J75" s="13">
        <f t="shared" si="6"/>
        <v>0</v>
      </c>
      <c r="K75" s="30"/>
      <c r="L75" s="14"/>
      <c r="M75" s="4">
        <f t="shared" si="19"/>
        <v>30</v>
      </c>
      <c r="N75" s="12" t="str">
        <f t="shared" si="20"/>
        <v>Y</v>
      </c>
      <c r="O75" s="13">
        <f t="shared" si="9"/>
        <v>1.1</v>
      </c>
      <c r="P75" s="30"/>
      <c r="Q75" s="14"/>
      <c r="S75" s="42">
        <f t="shared" si="10"/>
        <v>1.1</v>
      </c>
      <c r="T75" s="45">
        <f t="shared" si="11"/>
        <v>10</v>
      </c>
      <c r="U75" s="38">
        <f t="shared" si="12"/>
        <v>0</v>
      </c>
      <c r="W75" s="50">
        <v>0</v>
      </c>
      <c r="X75" s="50">
        <v>0</v>
      </c>
      <c r="Y75" s="50">
        <v>0.3</v>
      </c>
      <c r="Z75" s="4" t="str">
        <f t="shared" si="13"/>
        <v>n</v>
      </c>
      <c r="AA75" s="4" t="str">
        <f t="shared" si="14"/>
        <v>n</v>
      </c>
      <c r="AB75" s="4">
        <f t="shared" si="15"/>
        <v>30</v>
      </c>
    </row>
    <row r="76" spans="1:28" s="4" customFormat="1" ht="19.5" customHeight="1">
      <c r="A76" s="11">
        <v>65</v>
      </c>
      <c r="B76" s="27" t="str">
        <f aca="true" t="shared" si="21" ref="B76:B111">Z76</f>
        <v>n</v>
      </c>
      <c r="C76" s="28" t="str">
        <f aca="true" t="shared" si="22" ref="C76:C111">AA76</f>
        <v>n</v>
      </c>
      <c r="D76" s="12" t="str">
        <f aca="true" t="shared" si="23" ref="D76:D88">IF(C76="Y","Y","N")</f>
        <v>N</v>
      </c>
      <c r="E76" s="13">
        <f aca="true" t="shared" si="24" ref="E76:E88">IF(D76="Y",Cost,IF(B76="Y",Loss,0))</f>
        <v>0</v>
      </c>
      <c r="F76" s="30"/>
      <c r="G76" s="14"/>
      <c r="H76" s="28" t="str">
        <f aca="true" t="shared" si="25" ref="H76:H111">IF(M76&gt;=DE_Threshold,"Y","N")</f>
        <v>N</v>
      </c>
      <c r="I76" s="12" t="str">
        <f aca="true" t="shared" si="26" ref="I76:I88">IF(H76="Y","Y","N")</f>
        <v>N</v>
      </c>
      <c r="J76" s="13">
        <f aca="true" t="shared" si="27" ref="J76:J88">IF(I76="Y",Cost,IF(B76="Y",Loss,0))</f>
        <v>0</v>
      </c>
      <c r="K76" s="30"/>
      <c r="L76" s="14"/>
      <c r="M76" s="4">
        <f aca="true" t="shared" si="28" ref="M76:M111">AB76</f>
        <v>10</v>
      </c>
      <c r="N76" s="12" t="str">
        <f aca="true" t="shared" si="29" ref="N76:N107">IF(M76&gt;(100*Cost/Loss),"Y","N")</f>
        <v>N</v>
      </c>
      <c r="O76" s="13">
        <f aca="true" t="shared" si="30" ref="O76:O88">IF(N76="Y",Cost,IF(B76="Y",Loss,0))</f>
        <v>0</v>
      </c>
      <c r="P76" s="30"/>
      <c r="Q76" s="14"/>
      <c r="S76" s="42">
        <f aca="true" t="shared" si="31" ref="S76:S88">Cost</f>
        <v>1.1</v>
      </c>
      <c r="T76" s="45">
        <f aca="true" t="shared" si="32" ref="T76:T88">Loss</f>
        <v>10</v>
      </c>
      <c r="U76" s="38">
        <f aca="true" t="shared" si="33" ref="U76:U88">IF(B76="Y",Cost,0)</f>
        <v>0</v>
      </c>
      <c r="W76" s="50">
        <v>0</v>
      </c>
      <c r="X76" s="50">
        <v>0</v>
      </c>
      <c r="Y76" s="50">
        <v>0.1</v>
      </c>
      <c r="Z76" s="4" t="str">
        <f t="shared" si="13"/>
        <v>n</v>
      </c>
      <c r="AA76" s="4" t="str">
        <f t="shared" si="14"/>
        <v>n</v>
      </c>
      <c r="AB76" s="4">
        <f t="shared" si="15"/>
        <v>10</v>
      </c>
    </row>
    <row r="77" spans="1:28" s="4" customFormat="1" ht="19.5" customHeight="1">
      <c r="A77" s="11">
        <v>66</v>
      </c>
      <c r="B77" s="27" t="str">
        <f t="shared" si="21"/>
        <v>n</v>
      </c>
      <c r="C77" s="28" t="str">
        <f t="shared" si="22"/>
        <v>y</v>
      </c>
      <c r="D77" s="12" t="str">
        <f t="shared" si="23"/>
        <v>Y</v>
      </c>
      <c r="E77" s="13">
        <f t="shared" si="24"/>
        <v>1.1</v>
      </c>
      <c r="F77" s="30"/>
      <c r="G77" s="14"/>
      <c r="H77" s="28" t="str">
        <f t="shared" si="25"/>
        <v>Y</v>
      </c>
      <c r="I77" s="12" t="str">
        <f t="shared" si="26"/>
        <v>Y</v>
      </c>
      <c r="J77" s="13">
        <f t="shared" si="27"/>
        <v>1.1</v>
      </c>
      <c r="K77" s="30"/>
      <c r="L77" s="14"/>
      <c r="M77" s="4">
        <f t="shared" si="28"/>
        <v>50</v>
      </c>
      <c r="N77" s="12" t="str">
        <f t="shared" si="29"/>
        <v>Y</v>
      </c>
      <c r="O77" s="13">
        <f t="shared" si="30"/>
        <v>1.1</v>
      </c>
      <c r="P77" s="30"/>
      <c r="Q77" s="14"/>
      <c r="S77" s="42">
        <f t="shared" si="31"/>
        <v>1.1</v>
      </c>
      <c r="T77" s="45">
        <f t="shared" si="32"/>
        <v>10</v>
      </c>
      <c r="U77" s="38">
        <f t="shared" si="33"/>
        <v>0</v>
      </c>
      <c r="W77" s="50">
        <v>0</v>
      </c>
      <c r="X77" s="50">
        <v>1</v>
      </c>
      <c r="Y77" s="50">
        <v>0.5</v>
      </c>
      <c r="Z77" s="4" t="str">
        <f aca="true" t="shared" si="34" ref="Z77:Z111">IF(W77=1,"y","n")</f>
        <v>n</v>
      </c>
      <c r="AA77" s="4" t="str">
        <f aca="true" t="shared" si="35" ref="AA77:AA111">IF(X77=1,"y","n")</f>
        <v>y</v>
      </c>
      <c r="AB77" s="4">
        <f aca="true" t="shared" si="36" ref="AB77:AB111">Y77*100</f>
        <v>50</v>
      </c>
    </row>
    <row r="78" spans="1:28" s="4" customFormat="1" ht="19.5" customHeight="1">
      <c r="A78" s="11">
        <v>67</v>
      </c>
      <c r="B78" s="27" t="str">
        <f t="shared" si="21"/>
        <v>n</v>
      </c>
      <c r="C78" s="28" t="str">
        <f t="shared" si="22"/>
        <v>n</v>
      </c>
      <c r="D78" s="12" t="str">
        <f t="shared" si="23"/>
        <v>N</v>
      </c>
      <c r="E78" s="13">
        <f t="shared" si="24"/>
        <v>0</v>
      </c>
      <c r="F78" s="30"/>
      <c r="G78" s="14"/>
      <c r="H78" s="28" t="str">
        <f t="shared" si="25"/>
        <v>N</v>
      </c>
      <c r="I78" s="12" t="str">
        <f t="shared" si="26"/>
        <v>N</v>
      </c>
      <c r="J78" s="13">
        <f t="shared" si="27"/>
        <v>0</v>
      </c>
      <c r="K78" s="30"/>
      <c r="L78" s="14"/>
      <c r="M78" s="4">
        <f t="shared" si="28"/>
        <v>30</v>
      </c>
      <c r="N78" s="12" t="str">
        <f t="shared" si="29"/>
        <v>Y</v>
      </c>
      <c r="O78" s="13">
        <f t="shared" si="30"/>
        <v>1.1</v>
      </c>
      <c r="P78" s="30"/>
      <c r="Q78" s="14"/>
      <c r="S78" s="42">
        <f t="shared" si="31"/>
        <v>1.1</v>
      </c>
      <c r="T78" s="45">
        <f t="shared" si="32"/>
        <v>10</v>
      </c>
      <c r="U78" s="38">
        <f t="shared" si="33"/>
        <v>0</v>
      </c>
      <c r="W78" s="50">
        <v>0</v>
      </c>
      <c r="X78" s="50">
        <v>0</v>
      </c>
      <c r="Y78" s="50">
        <v>0.3</v>
      </c>
      <c r="Z78" s="4" t="str">
        <f t="shared" si="34"/>
        <v>n</v>
      </c>
      <c r="AA78" s="4" t="str">
        <f t="shared" si="35"/>
        <v>n</v>
      </c>
      <c r="AB78" s="4">
        <f t="shared" si="36"/>
        <v>30</v>
      </c>
    </row>
    <row r="79" spans="1:28" s="4" customFormat="1" ht="19.5" customHeight="1">
      <c r="A79" s="11">
        <v>68</v>
      </c>
      <c r="B79" s="27" t="str">
        <f t="shared" si="21"/>
        <v>n</v>
      </c>
      <c r="C79" s="28" t="str">
        <f t="shared" si="22"/>
        <v>n</v>
      </c>
      <c r="D79" s="12" t="str">
        <f t="shared" si="23"/>
        <v>N</v>
      </c>
      <c r="E79" s="13">
        <f t="shared" si="24"/>
        <v>0</v>
      </c>
      <c r="F79" s="30"/>
      <c r="G79" s="14"/>
      <c r="H79" s="28" t="str">
        <f t="shared" si="25"/>
        <v>N</v>
      </c>
      <c r="I79" s="12" t="str">
        <f t="shared" si="26"/>
        <v>N</v>
      </c>
      <c r="J79" s="13">
        <f t="shared" si="27"/>
        <v>0</v>
      </c>
      <c r="K79" s="30"/>
      <c r="L79" s="14"/>
      <c r="M79" s="4">
        <f t="shared" si="28"/>
        <v>20</v>
      </c>
      <c r="N79" s="12" t="str">
        <f t="shared" si="29"/>
        <v>Y</v>
      </c>
      <c r="O79" s="13">
        <f t="shared" si="30"/>
        <v>1.1</v>
      </c>
      <c r="P79" s="30"/>
      <c r="Q79" s="14"/>
      <c r="S79" s="42">
        <f t="shared" si="31"/>
        <v>1.1</v>
      </c>
      <c r="T79" s="45">
        <f t="shared" si="32"/>
        <v>10</v>
      </c>
      <c r="U79" s="38">
        <f t="shared" si="33"/>
        <v>0</v>
      </c>
      <c r="W79" s="50">
        <v>0</v>
      </c>
      <c r="X79" s="50">
        <v>0</v>
      </c>
      <c r="Y79" s="50">
        <v>0.2</v>
      </c>
      <c r="Z79" s="4" t="str">
        <f t="shared" si="34"/>
        <v>n</v>
      </c>
      <c r="AA79" s="4" t="str">
        <f t="shared" si="35"/>
        <v>n</v>
      </c>
      <c r="AB79" s="4">
        <f t="shared" si="36"/>
        <v>20</v>
      </c>
    </row>
    <row r="80" spans="1:28" s="4" customFormat="1" ht="19.5" customHeight="1">
      <c r="A80" s="11">
        <v>69</v>
      </c>
      <c r="B80" s="27" t="str">
        <f t="shared" si="21"/>
        <v>n</v>
      </c>
      <c r="C80" s="28" t="str">
        <f t="shared" si="22"/>
        <v>y</v>
      </c>
      <c r="D80" s="12" t="str">
        <f t="shared" si="23"/>
        <v>Y</v>
      </c>
      <c r="E80" s="13">
        <f t="shared" si="24"/>
        <v>1.1</v>
      </c>
      <c r="F80" s="30"/>
      <c r="G80" s="14"/>
      <c r="H80" s="28" t="str">
        <f t="shared" si="25"/>
        <v>Y</v>
      </c>
      <c r="I80" s="12" t="str">
        <f t="shared" si="26"/>
        <v>Y</v>
      </c>
      <c r="J80" s="13">
        <f t="shared" si="27"/>
        <v>1.1</v>
      </c>
      <c r="K80" s="30"/>
      <c r="L80" s="14"/>
      <c r="M80" s="4">
        <f t="shared" si="28"/>
        <v>40</v>
      </c>
      <c r="N80" s="12" t="str">
        <f t="shared" si="29"/>
        <v>Y</v>
      </c>
      <c r="O80" s="13">
        <f t="shared" si="30"/>
        <v>1.1</v>
      </c>
      <c r="P80" s="30"/>
      <c r="Q80" s="14"/>
      <c r="S80" s="42">
        <f t="shared" si="31"/>
        <v>1.1</v>
      </c>
      <c r="T80" s="45">
        <f t="shared" si="32"/>
        <v>10</v>
      </c>
      <c r="U80" s="38">
        <f t="shared" si="33"/>
        <v>0</v>
      </c>
      <c r="W80" s="50">
        <v>0</v>
      </c>
      <c r="X80" s="50">
        <v>1</v>
      </c>
      <c r="Y80" s="50">
        <v>0.4</v>
      </c>
      <c r="Z80" s="4" t="str">
        <f t="shared" si="34"/>
        <v>n</v>
      </c>
      <c r="AA80" s="4" t="str">
        <f t="shared" si="35"/>
        <v>y</v>
      </c>
      <c r="AB80" s="4">
        <f t="shared" si="36"/>
        <v>40</v>
      </c>
    </row>
    <row r="81" spans="1:28" s="4" customFormat="1" ht="19.5" customHeight="1">
      <c r="A81" s="11">
        <v>70</v>
      </c>
      <c r="B81" s="27" t="str">
        <f t="shared" si="21"/>
        <v>n</v>
      </c>
      <c r="C81" s="28" t="str">
        <f t="shared" si="22"/>
        <v>y</v>
      </c>
      <c r="D81" s="12" t="str">
        <f t="shared" si="23"/>
        <v>Y</v>
      </c>
      <c r="E81" s="13">
        <f t="shared" si="24"/>
        <v>1.1</v>
      </c>
      <c r="F81" s="30"/>
      <c r="G81" s="14"/>
      <c r="H81" s="28" t="str">
        <f t="shared" si="25"/>
        <v>Y</v>
      </c>
      <c r="I81" s="12" t="str">
        <f t="shared" si="26"/>
        <v>Y</v>
      </c>
      <c r="J81" s="13">
        <f t="shared" si="27"/>
        <v>1.1</v>
      </c>
      <c r="K81" s="30"/>
      <c r="L81" s="14"/>
      <c r="M81" s="4">
        <f t="shared" si="28"/>
        <v>50</v>
      </c>
      <c r="N81" s="12" t="str">
        <f t="shared" si="29"/>
        <v>Y</v>
      </c>
      <c r="O81" s="13">
        <f t="shared" si="30"/>
        <v>1.1</v>
      </c>
      <c r="P81" s="30"/>
      <c r="Q81" s="14"/>
      <c r="S81" s="42">
        <f t="shared" si="31"/>
        <v>1.1</v>
      </c>
      <c r="T81" s="45">
        <f t="shared" si="32"/>
        <v>10</v>
      </c>
      <c r="U81" s="38">
        <f t="shared" si="33"/>
        <v>0</v>
      </c>
      <c r="W81" s="50">
        <v>0</v>
      </c>
      <c r="X81" s="50">
        <v>1</v>
      </c>
      <c r="Y81" s="50">
        <v>0.5</v>
      </c>
      <c r="Z81" s="4" t="str">
        <f t="shared" si="34"/>
        <v>n</v>
      </c>
      <c r="AA81" s="4" t="str">
        <f t="shared" si="35"/>
        <v>y</v>
      </c>
      <c r="AB81" s="4">
        <f t="shared" si="36"/>
        <v>50</v>
      </c>
    </row>
    <row r="82" spans="1:28" s="4" customFormat="1" ht="19.5" customHeight="1">
      <c r="A82" s="11">
        <v>71</v>
      </c>
      <c r="B82" s="27" t="str">
        <f t="shared" si="21"/>
        <v>n</v>
      </c>
      <c r="C82" s="28" t="str">
        <f t="shared" si="22"/>
        <v>n</v>
      </c>
      <c r="D82" s="12" t="str">
        <f t="shared" si="23"/>
        <v>N</v>
      </c>
      <c r="E82" s="13">
        <f t="shared" si="24"/>
        <v>0</v>
      </c>
      <c r="F82" s="30"/>
      <c r="G82" s="14"/>
      <c r="H82" s="28" t="str">
        <f t="shared" si="25"/>
        <v>N</v>
      </c>
      <c r="I82" s="12" t="str">
        <f t="shared" si="26"/>
        <v>N</v>
      </c>
      <c r="J82" s="13">
        <f t="shared" si="27"/>
        <v>0</v>
      </c>
      <c r="K82" s="30"/>
      <c r="L82" s="14"/>
      <c r="M82" s="4">
        <f t="shared" si="28"/>
        <v>20</v>
      </c>
      <c r="N82" s="12" t="str">
        <f t="shared" si="29"/>
        <v>Y</v>
      </c>
      <c r="O82" s="13">
        <f t="shared" si="30"/>
        <v>1.1</v>
      </c>
      <c r="P82" s="30"/>
      <c r="Q82" s="14"/>
      <c r="S82" s="42">
        <f t="shared" si="31"/>
        <v>1.1</v>
      </c>
      <c r="T82" s="45">
        <f t="shared" si="32"/>
        <v>10</v>
      </c>
      <c r="U82" s="38">
        <f t="shared" si="33"/>
        <v>0</v>
      </c>
      <c r="W82" s="50">
        <v>0</v>
      </c>
      <c r="X82" s="50">
        <v>0</v>
      </c>
      <c r="Y82" s="50">
        <v>0.2</v>
      </c>
      <c r="Z82" s="4" t="str">
        <f t="shared" si="34"/>
        <v>n</v>
      </c>
      <c r="AA82" s="4" t="str">
        <f t="shared" si="35"/>
        <v>n</v>
      </c>
      <c r="AB82" s="4">
        <f t="shared" si="36"/>
        <v>20</v>
      </c>
    </row>
    <row r="83" spans="1:28" s="4" customFormat="1" ht="19.5" customHeight="1">
      <c r="A83" s="11">
        <v>72</v>
      </c>
      <c r="B83" s="27" t="str">
        <f t="shared" si="21"/>
        <v>n</v>
      </c>
      <c r="C83" s="28" t="str">
        <f t="shared" si="22"/>
        <v>n</v>
      </c>
      <c r="D83" s="12" t="str">
        <f t="shared" si="23"/>
        <v>N</v>
      </c>
      <c r="E83" s="13">
        <f t="shared" si="24"/>
        <v>0</v>
      </c>
      <c r="F83" s="30"/>
      <c r="G83" s="14"/>
      <c r="H83" s="28" t="str">
        <f t="shared" si="25"/>
        <v>N</v>
      </c>
      <c r="I83" s="12" t="str">
        <f t="shared" si="26"/>
        <v>N</v>
      </c>
      <c r="J83" s="13">
        <f t="shared" si="27"/>
        <v>0</v>
      </c>
      <c r="K83" s="30"/>
      <c r="L83" s="14"/>
      <c r="M83" s="4">
        <f t="shared" si="28"/>
        <v>30</v>
      </c>
      <c r="N83" s="12" t="str">
        <f t="shared" si="29"/>
        <v>Y</v>
      </c>
      <c r="O83" s="13">
        <f t="shared" si="30"/>
        <v>1.1</v>
      </c>
      <c r="P83" s="30"/>
      <c r="Q83" s="14"/>
      <c r="S83" s="42">
        <f t="shared" si="31"/>
        <v>1.1</v>
      </c>
      <c r="T83" s="45">
        <f t="shared" si="32"/>
        <v>10</v>
      </c>
      <c r="U83" s="38">
        <f t="shared" si="33"/>
        <v>0</v>
      </c>
      <c r="W83" s="50">
        <v>0</v>
      </c>
      <c r="X83" s="50">
        <v>0</v>
      </c>
      <c r="Y83" s="50">
        <v>0.3</v>
      </c>
      <c r="Z83" s="4" t="str">
        <f t="shared" si="34"/>
        <v>n</v>
      </c>
      <c r="AA83" s="4" t="str">
        <f t="shared" si="35"/>
        <v>n</v>
      </c>
      <c r="AB83" s="4">
        <f t="shared" si="36"/>
        <v>30</v>
      </c>
    </row>
    <row r="84" spans="1:28" s="4" customFormat="1" ht="19.5" customHeight="1">
      <c r="A84" s="11">
        <v>73</v>
      </c>
      <c r="B84" s="27" t="str">
        <f t="shared" si="21"/>
        <v>n</v>
      </c>
      <c r="C84" s="28" t="str">
        <f t="shared" si="22"/>
        <v>n</v>
      </c>
      <c r="D84" s="12" t="str">
        <f t="shared" si="23"/>
        <v>N</v>
      </c>
      <c r="E84" s="13">
        <f t="shared" si="24"/>
        <v>0</v>
      </c>
      <c r="F84" s="30"/>
      <c r="G84" s="14"/>
      <c r="H84" s="28" t="str">
        <f t="shared" si="25"/>
        <v>N</v>
      </c>
      <c r="I84" s="12" t="str">
        <f t="shared" si="26"/>
        <v>N</v>
      </c>
      <c r="J84" s="13">
        <f t="shared" si="27"/>
        <v>0</v>
      </c>
      <c r="K84" s="30"/>
      <c r="L84" s="14"/>
      <c r="M84" s="4">
        <f t="shared" si="28"/>
        <v>30</v>
      </c>
      <c r="N84" s="12" t="str">
        <f t="shared" si="29"/>
        <v>Y</v>
      </c>
      <c r="O84" s="13">
        <f t="shared" si="30"/>
        <v>1.1</v>
      </c>
      <c r="P84" s="30"/>
      <c r="Q84" s="14"/>
      <c r="S84" s="42">
        <f t="shared" si="31"/>
        <v>1.1</v>
      </c>
      <c r="T84" s="45">
        <f t="shared" si="32"/>
        <v>10</v>
      </c>
      <c r="U84" s="38">
        <f t="shared" si="33"/>
        <v>0</v>
      </c>
      <c r="W84" s="50">
        <v>0</v>
      </c>
      <c r="X84" s="50">
        <v>0</v>
      </c>
      <c r="Y84" s="50">
        <v>0.3</v>
      </c>
      <c r="Z84" s="4" t="str">
        <f t="shared" si="34"/>
        <v>n</v>
      </c>
      <c r="AA84" s="4" t="str">
        <f t="shared" si="35"/>
        <v>n</v>
      </c>
      <c r="AB84" s="4">
        <f t="shared" si="36"/>
        <v>30</v>
      </c>
    </row>
    <row r="85" spans="1:28" s="4" customFormat="1" ht="19.5" customHeight="1">
      <c r="A85" s="11">
        <v>74</v>
      </c>
      <c r="B85" s="27" t="str">
        <f t="shared" si="21"/>
        <v>n</v>
      </c>
      <c r="C85" s="28" t="str">
        <f t="shared" si="22"/>
        <v>n</v>
      </c>
      <c r="D85" s="12" t="str">
        <f t="shared" si="23"/>
        <v>N</v>
      </c>
      <c r="E85" s="13">
        <f t="shared" si="24"/>
        <v>0</v>
      </c>
      <c r="F85" s="30"/>
      <c r="G85" s="14"/>
      <c r="H85" s="28" t="str">
        <f t="shared" si="25"/>
        <v>Y</v>
      </c>
      <c r="I85" s="12" t="str">
        <f t="shared" si="26"/>
        <v>Y</v>
      </c>
      <c r="J85" s="13">
        <f t="shared" si="27"/>
        <v>1.1</v>
      </c>
      <c r="K85" s="30"/>
      <c r="L85" s="14"/>
      <c r="M85" s="4">
        <f t="shared" si="28"/>
        <v>40</v>
      </c>
      <c r="N85" s="12" t="str">
        <f t="shared" si="29"/>
        <v>Y</v>
      </c>
      <c r="O85" s="13">
        <f t="shared" si="30"/>
        <v>1.1</v>
      </c>
      <c r="P85" s="30"/>
      <c r="Q85" s="14"/>
      <c r="S85" s="42">
        <f t="shared" si="31"/>
        <v>1.1</v>
      </c>
      <c r="T85" s="45">
        <f t="shared" si="32"/>
        <v>10</v>
      </c>
      <c r="U85" s="38">
        <f t="shared" si="33"/>
        <v>0</v>
      </c>
      <c r="W85" s="50">
        <v>0</v>
      </c>
      <c r="X85" s="50">
        <v>0</v>
      </c>
      <c r="Y85" s="50">
        <v>0.4</v>
      </c>
      <c r="Z85" s="4" t="str">
        <f t="shared" si="34"/>
        <v>n</v>
      </c>
      <c r="AA85" s="4" t="str">
        <f t="shared" si="35"/>
        <v>n</v>
      </c>
      <c r="AB85" s="4">
        <f t="shared" si="36"/>
        <v>40</v>
      </c>
    </row>
    <row r="86" spans="1:28" s="4" customFormat="1" ht="19.5" customHeight="1">
      <c r="A86" s="11">
        <v>75</v>
      </c>
      <c r="B86" s="27" t="str">
        <f t="shared" si="21"/>
        <v>n</v>
      </c>
      <c r="C86" s="28" t="str">
        <f t="shared" si="22"/>
        <v>y</v>
      </c>
      <c r="D86" s="12" t="str">
        <f t="shared" si="23"/>
        <v>Y</v>
      </c>
      <c r="E86" s="13">
        <f t="shared" si="24"/>
        <v>1.1</v>
      </c>
      <c r="F86" s="30"/>
      <c r="G86" s="14"/>
      <c r="H86" s="28" t="str">
        <f t="shared" si="25"/>
        <v>Y</v>
      </c>
      <c r="I86" s="12" t="str">
        <f t="shared" si="26"/>
        <v>Y</v>
      </c>
      <c r="J86" s="13">
        <f t="shared" si="27"/>
        <v>1.1</v>
      </c>
      <c r="K86" s="30"/>
      <c r="L86" s="14"/>
      <c r="M86" s="4">
        <f t="shared" si="28"/>
        <v>40</v>
      </c>
      <c r="N86" s="12" t="str">
        <f t="shared" si="29"/>
        <v>Y</v>
      </c>
      <c r="O86" s="13">
        <f t="shared" si="30"/>
        <v>1.1</v>
      </c>
      <c r="P86" s="30"/>
      <c r="Q86" s="14"/>
      <c r="S86" s="42">
        <f t="shared" si="31"/>
        <v>1.1</v>
      </c>
      <c r="T86" s="45">
        <f t="shared" si="32"/>
        <v>10</v>
      </c>
      <c r="U86" s="38">
        <f t="shared" si="33"/>
        <v>0</v>
      </c>
      <c r="W86" s="50">
        <v>0</v>
      </c>
      <c r="X86" s="50">
        <v>1</v>
      </c>
      <c r="Y86" s="50">
        <v>0.4</v>
      </c>
      <c r="Z86" s="4" t="str">
        <f t="shared" si="34"/>
        <v>n</v>
      </c>
      <c r="AA86" s="4" t="str">
        <f t="shared" si="35"/>
        <v>y</v>
      </c>
      <c r="AB86" s="4">
        <f t="shared" si="36"/>
        <v>40</v>
      </c>
    </row>
    <row r="87" spans="1:28" s="4" customFormat="1" ht="19.5" customHeight="1">
      <c r="A87" s="11">
        <v>76</v>
      </c>
      <c r="B87" s="27" t="str">
        <f t="shared" si="21"/>
        <v>y</v>
      </c>
      <c r="C87" s="28" t="str">
        <f t="shared" si="22"/>
        <v>n</v>
      </c>
      <c r="D87" s="12" t="str">
        <f t="shared" si="23"/>
        <v>N</v>
      </c>
      <c r="E87" s="13">
        <f t="shared" si="24"/>
        <v>10</v>
      </c>
      <c r="F87" s="30"/>
      <c r="G87" s="14"/>
      <c r="H87" s="28" t="str">
        <f t="shared" si="25"/>
        <v>N</v>
      </c>
      <c r="I87" s="12" t="str">
        <f t="shared" si="26"/>
        <v>N</v>
      </c>
      <c r="J87" s="13">
        <f t="shared" si="27"/>
        <v>10</v>
      </c>
      <c r="K87" s="30"/>
      <c r="L87" s="14"/>
      <c r="M87" s="4">
        <f t="shared" si="28"/>
        <v>20</v>
      </c>
      <c r="N87" s="12" t="str">
        <f t="shared" si="29"/>
        <v>Y</v>
      </c>
      <c r="O87" s="13">
        <f t="shared" si="30"/>
        <v>1.1</v>
      </c>
      <c r="P87" s="30"/>
      <c r="Q87" s="14"/>
      <c r="S87" s="42">
        <f t="shared" si="31"/>
        <v>1.1</v>
      </c>
      <c r="T87" s="45">
        <f t="shared" si="32"/>
        <v>10</v>
      </c>
      <c r="U87" s="38">
        <f t="shared" si="33"/>
        <v>1.1</v>
      </c>
      <c r="W87" s="50">
        <v>1</v>
      </c>
      <c r="X87" s="50">
        <v>0</v>
      </c>
      <c r="Y87" s="50">
        <v>0.2</v>
      </c>
      <c r="Z87" s="4" t="str">
        <f t="shared" si="34"/>
        <v>y</v>
      </c>
      <c r="AA87" s="4" t="str">
        <f t="shared" si="35"/>
        <v>n</v>
      </c>
      <c r="AB87" s="4">
        <f t="shared" si="36"/>
        <v>20</v>
      </c>
    </row>
    <row r="88" spans="1:28" s="4" customFormat="1" ht="19.5" customHeight="1">
      <c r="A88" s="11">
        <v>77</v>
      </c>
      <c r="B88" s="27" t="str">
        <f t="shared" si="21"/>
        <v>n</v>
      </c>
      <c r="C88" s="28" t="str">
        <f t="shared" si="22"/>
        <v>n</v>
      </c>
      <c r="D88" s="12" t="str">
        <f t="shared" si="23"/>
        <v>N</v>
      </c>
      <c r="E88" s="13">
        <f t="shared" si="24"/>
        <v>0</v>
      </c>
      <c r="F88" s="30"/>
      <c r="G88" s="14"/>
      <c r="H88" s="28" t="str">
        <f t="shared" si="25"/>
        <v>N</v>
      </c>
      <c r="I88" s="12" t="str">
        <f t="shared" si="26"/>
        <v>N</v>
      </c>
      <c r="J88" s="13">
        <f t="shared" si="27"/>
        <v>0</v>
      </c>
      <c r="K88" s="30"/>
      <c r="L88" s="14"/>
      <c r="M88" s="4">
        <f t="shared" si="28"/>
        <v>30</v>
      </c>
      <c r="N88" s="12" t="str">
        <f t="shared" si="29"/>
        <v>Y</v>
      </c>
      <c r="O88" s="13">
        <f t="shared" si="30"/>
        <v>1.1</v>
      </c>
      <c r="P88" s="30"/>
      <c r="Q88" s="14"/>
      <c r="S88" s="42">
        <f t="shared" si="31"/>
        <v>1.1</v>
      </c>
      <c r="T88" s="45">
        <f t="shared" si="32"/>
        <v>10</v>
      </c>
      <c r="U88" s="38">
        <f t="shared" si="33"/>
        <v>0</v>
      </c>
      <c r="W88" s="50">
        <v>0</v>
      </c>
      <c r="X88" s="50">
        <v>0</v>
      </c>
      <c r="Y88" s="50">
        <v>0.3</v>
      </c>
      <c r="Z88" s="4" t="str">
        <f t="shared" si="34"/>
        <v>n</v>
      </c>
      <c r="AA88" s="4" t="str">
        <f t="shared" si="35"/>
        <v>n</v>
      </c>
      <c r="AB88" s="4">
        <f t="shared" si="36"/>
        <v>30</v>
      </c>
    </row>
    <row r="89" spans="1:28" s="4" customFormat="1" ht="19.5" customHeight="1">
      <c r="A89" s="11">
        <v>78</v>
      </c>
      <c r="B89" s="27" t="str">
        <f t="shared" si="21"/>
        <v>n</v>
      </c>
      <c r="C89" s="28" t="str">
        <f t="shared" si="22"/>
        <v>n</v>
      </c>
      <c r="D89" s="12" t="str">
        <f aca="true" t="shared" si="37" ref="D89:D100">IF(C89="Y","Y","N")</f>
        <v>N</v>
      </c>
      <c r="E89" s="13">
        <f aca="true" t="shared" si="38" ref="E89:E100">IF(D89="Y",Cost,IF(B89="Y",Loss,0))</f>
        <v>0</v>
      </c>
      <c r="F89" s="30"/>
      <c r="G89" s="14"/>
      <c r="H89" s="28" t="str">
        <f t="shared" si="25"/>
        <v>N</v>
      </c>
      <c r="I89" s="12" t="str">
        <f aca="true" t="shared" si="39" ref="I89:I100">IF(H89="Y","Y","N")</f>
        <v>N</v>
      </c>
      <c r="J89" s="13">
        <f aca="true" t="shared" si="40" ref="J89:J100">IF(I89="Y",Cost,IF(B89="Y",Loss,0))</f>
        <v>0</v>
      </c>
      <c r="K89" s="30"/>
      <c r="L89" s="14"/>
      <c r="M89" s="4">
        <f t="shared" si="28"/>
        <v>20</v>
      </c>
      <c r="N89" s="12" t="str">
        <f t="shared" si="29"/>
        <v>Y</v>
      </c>
      <c r="O89" s="13">
        <f aca="true" t="shared" si="41" ref="O89:O100">IF(N89="Y",Cost,IF(B89="Y",Loss,0))</f>
        <v>1.1</v>
      </c>
      <c r="P89" s="30"/>
      <c r="Q89" s="14"/>
      <c r="S89" s="42">
        <f aca="true" t="shared" si="42" ref="S89:S100">Cost</f>
        <v>1.1</v>
      </c>
      <c r="T89" s="45">
        <f aca="true" t="shared" si="43" ref="T89:T100">Loss</f>
        <v>10</v>
      </c>
      <c r="U89" s="38">
        <f aca="true" t="shared" si="44" ref="U89:U100">IF(B89="Y",Cost,0)</f>
        <v>0</v>
      </c>
      <c r="W89" s="50">
        <v>0</v>
      </c>
      <c r="X89" s="50">
        <v>0</v>
      </c>
      <c r="Y89" s="50">
        <v>0.2</v>
      </c>
      <c r="Z89" s="4" t="str">
        <f t="shared" si="34"/>
        <v>n</v>
      </c>
      <c r="AA89" s="4" t="str">
        <f t="shared" si="35"/>
        <v>n</v>
      </c>
      <c r="AB89" s="4">
        <f t="shared" si="36"/>
        <v>20</v>
      </c>
    </row>
    <row r="90" spans="1:28" s="4" customFormat="1" ht="19.5" customHeight="1">
      <c r="A90" s="11">
        <v>79</v>
      </c>
      <c r="B90" s="27" t="str">
        <f t="shared" si="21"/>
        <v>n</v>
      </c>
      <c r="C90" s="28" t="str">
        <f t="shared" si="22"/>
        <v>n</v>
      </c>
      <c r="D90" s="12" t="str">
        <f t="shared" si="37"/>
        <v>N</v>
      </c>
      <c r="E90" s="13">
        <f t="shared" si="38"/>
        <v>0</v>
      </c>
      <c r="F90" s="30"/>
      <c r="G90" s="14"/>
      <c r="H90" s="28" t="str">
        <f t="shared" si="25"/>
        <v>N</v>
      </c>
      <c r="I90" s="12" t="str">
        <f t="shared" si="39"/>
        <v>N</v>
      </c>
      <c r="J90" s="13">
        <f t="shared" si="40"/>
        <v>0</v>
      </c>
      <c r="K90" s="30"/>
      <c r="L90" s="14"/>
      <c r="M90" s="4">
        <f t="shared" si="28"/>
        <v>30</v>
      </c>
      <c r="N90" s="12" t="str">
        <f t="shared" si="29"/>
        <v>Y</v>
      </c>
      <c r="O90" s="13">
        <f t="shared" si="41"/>
        <v>1.1</v>
      </c>
      <c r="P90" s="30"/>
      <c r="Q90" s="14"/>
      <c r="S90" s="42">
        <f t="shared" si="42"/>
        <v>1.1</v>
      </c>
      <c r="T90" s="45">
        <f t="shared" si="43"/>
        <v>10</v>
      </c>
      <c r="U90" s="38">
        <f t="shared" si="44"/>
        <v>0</v>
      </c>
      <c r="W90" s="50">
        <v>0</v>
      </c>
      <c r="X90" s="50">
        <v>0</v>
      </c>
      <c r="Y90" s="50">
        <v>0.3</v>
      </c>
      <c r="Z90" s="4" t="str">
        <f t="shared" si="34"/>
        <v>n</v>
      </c>
      <c r="AA90" s="4" t="str">
        <f t="shared" si="35"/>
        <v>n</v>
      </c>
      <c r="AB90" s="4">
        <f t="shared" si="36"/>
        <v>30</v>
      </c>
    </row>
    <row r="91" spans="1:28" s="4" customFormat="1" ht="19.5" customHeight="1">
      <c r="A91" s="11">
        <v>80</v>
      </c>
      <c r="B91" s="27" t="str">
        <f t="shared" si="21"/>
        <v>n</v>
      </c>
      <c r="C91" s="28" t="str">
        <f t="shared" si="22"/>
        <v>n</v>
      </c>
      <c r="D91" s="12" t="str">
        <f t="shared" si="37"/>
        <v>N</v>
      </c>
      <c r="E91" s="13">
        <f t="shared" si="38"/>
        <v>0</v>
      </c>
      <c r="F91" s="30"/>
      <c r="G91" s="14"/>
      <c r="H91" s="28" t="str">
        <f t="shared" si="25"/>
        <v>N</v>
      </c>
      <c r="I91" s="12" t="str">
        <f t="shared" si="39"/>
        <v>N</v>
      </c>
      <c r="J91" s="13">
        <f t="shared" si="40"/>
        <v>0</v>
      </c>
      <c r="K91" s="30"/>
      <c r="L91" s="14"/>
      <c r="M91" s="4">
        <f t="shared" si="28"/>
        <v>30</v>
      </c>
      <c r="N91" s="12" t="str">
        <f t="shared" si="29"/>
        <v>Y</v>
      </c>
      <c r="O91" s="13">
        <f t="shared" si="41"/>
        <v>1.1</v>
      </c>
      <c r="P91" s="30"/>
      <c r="Q91" s="14"/>
      <c r="S91" s="42">
        <f t="shared" si="42"/>
        <v>1.1</v>
      </c>
      <c r="T91" s="45">
        <f t="shared" si="43"/>
        <v>10</v>
      </c>
      <c r="U91" s="38">
        <f t="shared" si="44"/>
        <v>0</v>
      </c>
      <c r="W91" s="50">
        <v>0</v>
      </c>
      <c r="X91" s="50">
        <v>0</v>
      </c>
      <c r="Y91" s="50">
        <v>0.3</v>
      </c>
      <c r="Z91" s="4" t="str">
        <f t="shared" si="34"/>
        <v>n</v>
      </c>
      <c r="AA91" s="4" t="str">
        <f t="shared" si="35"/>
        <v>n</v>
      </c>
      <c r="AB91" s="4">
        <f t="shared" si="36"/>
        <v>30</v>
      </c>
    </row>
    <row r="92" spans="1:28" s="4" customFormat="1" ht="19.5" customHeight="1">
      <c r="A92" s="11">
        <v>81</v>
      </c>
      <c r="B92" s="27" t="str">
        <f t="shared" si="21"/>
        <v>y</v>
      </c>
      <c r="C92" s="28" t="str">
        <f t="shared" si="22"/>
        <v>n</v>
      </c>
      <c r="D92" s="12" t="str">
        <f t="shared" si="37"/>
        <v>N</v>
      </c>
      <c r="E92" s="13">
        <f t="shared" si="38"/>
        <v>10</v>
      </c>
      <c r="F92" s="30"/>
      <c r="G92" s="14"/>
      <c r="H92" s="28" t="str">
        <f t="shared" si="25"/>
        <v>N</v>
      </c>
      <c r="I92" s="12" t="str">
        <f t="shared" si="39"/>
        <v>N</v>
      </c>
      <c r="J92" s="13">
        <f t="shared" si="40"/>
        <v>10</v>
      </c>
      <c r="K92" s="30"/>
      <c r="L92" s="14"/>
      <c r="M92" s="4">
        <f t="shared" si="28"/>
        <v>20</v>
      </c>
      <c r="N92" s="12" t="str">
        <f t="shared" si="29"/>
        <v>Y</v>
      </c>
      <c r="O92" s="13">
        <f t="shared" si="41"/>
        <v>1.1</v>
      </c>
      <c r="P92" s="30"/>
      <c r="Q92" s="14"/>
      <c r="S92" s="42">
        <f t="shared" si="42"/>
        <v>1.1</v>
      </c>
      <c r="T92" s="45">
        <f t="shared" si="43"/>
        <v>10</v>
      </c>
      <c r="U92" s="38">
        <f t="shared" si="44"/>
        <v>1.1</v>
      </c>
      <c r="W92" s="50">
        <v>1</v>
      </c>
      <c r="X92" s="50">
        <v>0</v>
      </c>
      <c r="Y92" s="50">
        <v>0.2</v>
      </c>
      <c r="Z92" s="4" t="str">
        <f t="shared" si="34"/>
        <v>y</v>
      </c>
      <c r="AA92" s="4" t="str">
        <f t="shared" si="35"/>
        <v>n</v>
      </c>
      <c r="AB92" s="4">
        <f t="shared" si="36"/>
        <v>20</v>
      </c>
    </row>
    <row r="93" spans="1:28" s="4" customFormat="1" ht="19.5" customHeight="1">
      <c r="A93" s="11">
        <v>82</v>
      </c>
      <c r="B93" s="27" t="str">
        <f t="shared" si="21"/>
        <v>y</v>
      </c>
      <c r="C93" s="28" t="str">
        <f t="shared" si="22"/>
        <v>y</v>
      </c>
      <c r="D93" s="12" t="str">
        <f t="shared" si="37"/>
        <v>Y</v>
      </c>
      <c r="E93" s="13">
        <f t="shared" si="38"/>
        <v>1.1</v>
      </c>
      <c r="F93" s="30"/>
      <c r="G93" s="14"/>
      <c r="H93" s="28" t="str">
        <f t="shared" si="25"/>
        <v>Y</v>
      </c>
      <c r="I93" s="12" t="str">
        <f t="shared" si="39"/>
        <v>Y</v>
      </c>
      <c r="J93" s="13">
        <f t="shared" si="40"/>
        <v>1.1</v>
      </c>
      <c r="K93" s="30"/>
      <c r="L93" s="14"/>
      <c r="M93" s="4">
        <f t="shared" si="28"/>
        <v>70</v>
      </c>
      <c r="N93" s="12" t="str">
        <f t="shared" si="29"/>
        <v>Y</v>
      </c>
      <c r="O93" s="13">
        <f t="shared" si="41"/>
        <v>1.1</v>
      </c>
      <c r="P93" s="30"/>
      <c r="Q93" s="14"/>
      <c r="S93" s="42">
        <f t="shared" si="42"/>
        <v>1.1</v>
      </c>
      <c r="T93" s="45">
        <f t="shared" si="43"/>
        <v>10</v>
      </c>
      <c r="U93" s="38">
        <f t="shared" si="44"/>
        <v>1.1</v>
      </c>
      <c r="W93" s="50">
        <v>1</v>
      </c>
      <c r="X93" s="50">
        <v>1</v>
      </c>
      <c r="Y93" s="50">
        <v>0.7</v>
      </c>
      <c r="Z93" s="4" t="str">
        <f t="shared" si="34"/>
        <v>y</v>
      </c>
      <c r="AA93" s="4" t="str">
        <f t="shared" si="35"/>
        <v>y</v>
      </c>
      <c r="AB93" s="4">
        <f t="shared" si="36"/>
        <v>70</v>
      </c>
    </row>
    <row r="94" spans="1:28" s="4" customFormat="1" ht="19.5" customHeight="1">
      <c r="A94" s="11">
        <v>83</v>
      </c>
      <c r="B94" s="27" t="str">
        <f t="shared" si="21"/>
        <v>n</v>
      </c>
      <c r="C94" s="28" t="str">
        <f t="shared" si="22"/>
        <v>n</v>
      </c>
      <c r="D94" s="12" t="str">
        <f t="shared" si="37"/>
        <v>N</v>
      </c>
      <c r="E94" s="13">
        <f t="shared" si="38"/>
        <v>0</v>
      </c>
      <c r="F94" s="30"/>
      <c r="G94" s="14"/>
      <c r="H94" s="28" t="str">
        <f t="shared" si="25"/>
        <v>N</v>
      </c>
      <c r="I94" s="12" t="str">
        <f t="shared" si="39"/>
        <v>N</v>
      </c>
      <c r="J94" s="13">
        <f t="shared" si="40"/>
        <v>0</v>
      </c>
      <c r="K94" s="30"/>
      <c r="L94" s="14"/>
      <c r="M94" s="4">
        <f t="shared" si="28"/>
        <v>20</v>
      </c>
      <c r="N94" s="12" t="str">
        <f t="shared" si="29"/>
        <v>Y</v>
      </c>
      <c r="O94" s="13">
        <f t="shared" si="41"/>
        <v>1.1</v>
      </c>
      <c r="P94" s="30"/>
      <c r="Q94" s="14"/>
      <c r="S94" s="42">
        <f t="shared" si="42"/>
        <v>1.1</v>
      </c>
      <c r="T94" s="45">
        <f t="shared" si="43"/>
        <v>10</v>
      </c>
      <c r="U94" s="38">
        <f t="shared" si="44"/>
        <v>0</v>
      </c>
      <c r="W94" s="50">
        <v>0</v>
      </c>
      <c r="X94" s="50">
        <v>0</v>
      </c>
      <c r="Y94" s="50">
        <v>0.2</v>
      </c>
      <c r="Z94" s="4" t="str">
        <f t="shared" si="34"/>
        <v>n</v>
      </c>
      <c r="AA94" s="4" t="str">
        <f t="shared" si="35"/>
        <v>n</v>
      </c>
      <c r="AB94" s="4">
        <f t="shared" si="36"/>
        <v>20</v>
      </c>
    </row>
    <row r="95" spans="1:28" s="4" customFormat="1" ht="19.5" customHeight="1">
      <c r="A95" s="11">
        <v>84</v>
      </c>
      <c r="B95" s="27" t="str">
        <f t="shared" si="21"/>
        <v>n</v>
      </c>
      <c r="C95" s="28" t="str">
        <f t="shared" si="22"/>
        <v>n</v>
      </c>
      <c r="D95" s="12" t="str">
        <f t="shared" si="37"/>
        <v>N</v>
      </c>
      <c r="E95" s="13">
        <f t="shared" si="38"/>
        <v>0</v>
      </c>
      <c r="F95" s="30"/>
      <c r="G95" s="14"/>
      <c r="H95" s="28" t="str">
        <f t="shared" si="25"/>
        <v>N</v>
      </c>
      <c r="I95" s="12" t="str">
        <f t="shared" si="39"/>
        <v>N</v>
      </c>
      <c r="J95" s="13">
        <f t="shared" si="40"/>
        <v>0</v>
      </c>
      <c r="K95" s="30"/>
      <c r="L95" s="14"/>
      <c r="M95" s="4">
        <f t="shared" si="28"/>
        <v>20</v>
      </c>
      <c r="N95" s="12" t="str">
        <f t="shared" si="29"/>
        <v>Y</v>
      </c>
      <c r="O95" s="13">
        <f t="shared" si="41"/>
        <v>1.1</v>
      </c>
      <c r="P95" s="30"/>
      <c r="Q95" s="14"/>
      <c r="S95" s="42">
        <f t="shared" si="42"/>
        <v>1.1</v>
      </c>
      <c r="T95" s="45">
        <f t="shared" si="43"/>
        <v>10</v>
      </c>
      <c r="U95" s="38">
        <f t="shared" si="44"/>
        <v>0</v>
      </c>
      <c r="W95" s="50">
        <v>0</v>
      </c>
      <c r="X95" s="50">
        <v>0</v>
      </c>
      <c r="Y95" s="50">
        <v>0.2</v>
      </c>
      <c r="Z95" s="4" t="str">
        <f t="shared" si="34"/>
        <v>n</v>
      </c>
      <c r="AA95" s="4" t="str">
        <f t="shared" si="35"/>
        <v>n</v>
      </c>
      <c r="AB95" s="4">
        <f t="shared" si="36"/>
        <v>20</v>
      </c>
    </row>
    <row r="96" spans="1:28" s="4" customFormat="1" ht="19.5" customHeight="1">
      <c r="A96" s="11">
        <v>85</v>
      </c>
      <c r="B96" s="27" t="str">
        <f t="shared" si="21"/>
        <v>y</v>
      </c>
      <c r="C96" s="28" t="str">
        <f t="shared" si="22"/>
        <v>y</v>
      </c>
      <c r="D96" s="12" t="str">
        <f t="shared" si="37"/>
        <v>Y</v>
      </c>
      <c r="E96" s="13">
        <f t="shared" si="38"/>
        <v>1.1</v>
      </c>
      <c r="F96" s="30"/>
      <c r="G96" s="14"/>
      <c r="H96" s="28" t="str">
        <f t="shared" si="25"/>
        <v>Y</v>
      </c>
      <c r="I96" s="12" t="str">
        <f t="shared" si="39"/>
        <v>Y</v>
      </c>
      <c r="J96" s="13">
        <f t="shared" si="40"/>
        <v>1.1</v>
      </c>
      <c r="K96" s="30"/>
      <c r="L96" s="14"/>
      <c r="M96" s="4">
        <f t="shared" si="28"/>
        <v>40</v>
      </c>
      <c r="N96" s="12" t="str">
        <f t="shared" si="29"/>
        <v>Y</v>
      </c>
      <c r="O96" s="13">
        <f t="shared" si="41"/>
        <v>1.1</v>
      </c>
      <c r="P96" s="30"/>
      <c r="Q96" s="14"/>
      <c r="S96" s="42">
        <f t="shared" si="42"/>
        <v>1.1</v>
      </c>
      <c r="T96" s="45">
        <f t="shared" si="43"/>
        <v>10</v>
      </c>
      <c r="U96" s="38">
        <f t="shared" si="44"/>
        <v>1.1</v>
      </c>
      <c r="W96" s="50">
        <v>1</v>
      </c>
      <c r="X96" s="50">
        <v>1</v>
      </c>
      <c r="Y96" s="50">
        <v>0.4</v>
      </c>
      <c r="Z96" s="4" t="str">
        <f t="shared" si="34"/>
        <v>y</v>
      </c>
      <c r="AA96" s="4" t="str">
        <f t="shared" si="35"/>
        <v>y</v>
      </c>
      <c r="AB96" s="4">
        <f t="shared" si="36"/>
        <v>40</v>
      </c>
    </row>
    <row r="97" spans="1:28" s="4" customFormat="1" ht="19.5" customHeight="1">
      <c r="A97" s="11">
        <v>86</v>
      </c>
      <c r="B97" s="27" t="str">
        <f t="shared" si="21"/>
        <v>n</v>
      </c>
      <c r="C97" s="28" t="str">
        <f t="shared" si="22"/>
        <v>n</v>
      </c>
      <c r="D97" s="12" t="str">
        <f t="shared" si="37"/>
        <v>N</v>
      </c>
      <c r="E97" s="13">
        <f t="shared" si="38"/>
        <v>0</v>
      </c>
      <c r="F97" s="30"/>
      <c r="G97" s="14"/>
      <c r="H97" s="28" t="str">
        <f t="shared" si="25"/>
        <v>N</v>
      </c>
      <c r="I97" s="12" t="str">
        <f t="shared" si="39"/>
        <v>N</v>
      </c>
      <c r="J97" s="13">
        <f t="shared" si="40"/>
        <v>0</v>
      </c>
      <c r="K97" s="30"/>
      <c r="L97" s="14"/>
      <c r="M97" s="4">
        <f t="shared" si="28"/>
        <v>20</v>
      </c>
      <c r="N97" s="12" t="str">
        <f t="shared" si="29"/>
        <v>Y</v>
      </c>
      <c r="O97" s="13">
        <f t="shared" si="41"/>
        <v>1.1</v>
      </c>
      <c r="P97" s="30"/>
      <c r="Q97" s="14"/>
      <c r="S97" s="42">
        <f t="shared" si="42"/>
        <v>1.1</v>
      </c>
      <c r="T97" s="45">
        <f t="shared" si="43"/>
        <v>10</v>
      </c>
      <c r="U97" s="38">
        <f t="shared" si="44"/>
        <v>0</v>
      </c>
      <c r="W97" s="50">
        <v>0</v>
      </c>
      <c r="X97" s="50">
        <v>0</v>
      </c>
      <c r="Y97" s="50">
        <v>0.2</v>
      </c>
      <c r="Z97" s="4" t="str">
        <f t="shared" si="34"/>
        <v>n</v>
      </c>
      <c r="AA97" s="4" t="str">
        <f t="shared" si="35"/>
        <v>n</v>
      </c>
      <c r="AB97" s="4">
        <f t="shared" si="36"/>
        <v>20</v>
      </c>
    </row>
    <row r="98" spans="1:28" s="4" customFormat="1" ht="19.5" customHeight="1">
      <c r="A98" s="11">
        <v>87</v>
      </c>
      <c r="B98" s="27" t="str">
        <f t="shared" si="21"/>
        <v>n</v>
      </c>
      <c r="C98" s="28" t="str">
        <f t="shared" si="22"/>
        <v>n</v>
      </c>
      <c r="D98" s="12" t="str">
        <f t="shared" si="37"/>
        <v>N</v>
      </c>
      <c r="E98" s="13">
        <f t="shared" si="38"/>
        <v>0</v>
      </c>
      <c r="F98" s="30"/>
      <c r="G98" s="14"/>
      <c r="H98" s="28" t="str">
        <f t="shared" si="25"/>
        <v>N</v>
      </c>
      <c r="I98" s="12" t="str">
        <f t="shared" si="39"/>
        <v>N</v>
      </c>
      <c r="J98" s="13">
        <f t="shared" si="40"/>
        <v>0</v>
      </c>
      <c r="K98" s="30"/>
      <c r="L98" s="14"/>
      <c r="M98" s="4">
        <f t="shared" si="28"/>
        <v>10</v>
      </c>
      <c r="N98" s="12" t="str">
        <f t="shared" si="29"/>
        <v>N</v>
      </c>
      <c r="O98" s="13">
        <f t="shared" si="41"/>
        <v>0</v>
      </c>
      <c r="P98" s="30"/>
      <c r="Q98" s="14"/>
      <c r="S98" s="42">
        <f t="shared" si="42"/>
        <v>1.1</v>
      </c>
      <c r="T98" s="45">
        <f t="shared" si="43"/>
        <v>10</v>
      </c>
      <c r="U98" s="38">
        <f t="shared" si="44"/>
        <v>0</v>
      </c>
      <c r="W98" s="50">
        <v>0</v>
      </c>
      <c r="X98" s="50">
        <v>0</v>
      </c>
      <c r="Y98" s="50">
        <v>0.1</v>
      </c>
      <c r="Z98" s="4" t="str">
        <f t="shared" si="34"/>
        <v>n</v>
      </c>
      <c r="AA98" s="4" t="str">
        <f t="shared" si="35"/>
        <v>n</v>
      </c>
      <c r="AB98" s="4">
        <f t="shared" si="36"/>
        <v>10</v>
      </c>
    </row>
    <row r="99" spans="1:28" s="4" customFormat="1" ht="19.5" customHeight="1">
      <c r="A99" s="11">
        <v>88</v>
      </c>
      <c r="B99" s="27" t="str">
        <f t="shared" si="21"/>
        <v>n</v>
      </c>
      <c r="C99" s="28" t="str">
        <f t="shared" si="22"/>
        <v>y</v>
      </c>
      <c r="D99" s="12" t="str">
        <f t="shared" si="37"/>
        <v>Y</v>
      </c>
      <c r="E99" s="13">
        <f t="shared" si="38"/>
        <v>1.1</v>
      </c>
      <c r="F99" s="30"/>
      <c r="G99" s="14"/>
      <c r="H99" s="28" t="str">
        <f t="shared" si="25"/>
        <v>N</v>
      </c>
      <c r="I99" s="12" t="str">
        <f t="shared" si="39"/>
        <v>N</v>
      </c>
      <c r="J99" s="13">
        <f t="shared" si="40"/>
        <v>0</v>
      </c>
      <c r="K99" s="30"/>
      <c r="L99" s="14"/>
      <c r="M99" s="4">
        <f t="shared" si="28"/>
        <v>30</v>
      </c>
      <c r="N99" s="12" t="str">
        <f t="shared" si="29"/>
        <v>Y</v>
      </c>
      <c r="O99" s="13">
        <f t="shared" si="41"/>
        <v>1.1</v>
      </c>
      <c r="P99" s="30"/>
      <c r="Q99" s="14"/>
      <c r="S99" s="42">
        <f t="shared" si="42"/>
        <v>1.1</v>
      </c>
      <c r="T99" s="45">
        <f t="shared" si="43"/>
        <v>10</v>
      </c>
      <c r="U99" s="38">
        <f t="shared" si="44"/>
        <v>0</v>
      </c>
      <c r="W99" s="50">
        <v>0</v>
      </c>
      <c r="X99" s="50">
        <v>1</v>
      </c>
      <c r="Y99" s="50">
        <v>0.3</v>
      </c>
      <c r="Z99" s="4" t="str">
        <f t="shared" si="34"/>
        <v>n</v>
      </c>
      <c r="AA99" s="4" t="str">
        <f t="shared" si="35"/>
        <v>y</v>
      </c>
      <c r="AB99" s="4">
        <f t="shared" si="36"/>
        <v>30</v>
      </c>
    </row>
    <row r="100" spans="1:28" s="4" customFormat="1" ht="19.5" customHeight="1">
      <c r="A100" s="11">
        <v>89</v>
      </c>
      <c r="B100" s="27" t="str">
        <f t="shared" si="21"/>
        <v>y</v>
      </c>
      <c r="C100" s="28" t="str">
        <f t="shared" si="22"/>
        <v>n</v>
      </c>
      <c r="D100" s="12" t="str">
        <f t="shared" si="37"/>
        <v>N</v>
      </c>
      <c r="E100" s="13">
        <f t="shared" si="38"/>
        <v>10</v>
      </c>
      <c r="F100" s="30"/>
      <c r="G100" s="14"/>
      <c r="H100" s="28" t="str">
        <f t="shared" si="25"/>
        <v>N</v>
      </c>
      <c r="I100" s="12" t="str">
        <f t="shared" si="39"/>
        <v>N</v>
      </c>
      <c r="J100" s="13">
        <f t="shared" si="40"/>
        <v>10</v>
      </c>
      <c r="K100" s="30"/>
      <c r="L100" s="14"/>
      <c r="M100" s="4">
        <f t="shared" si="28"/>
        <v>20</v>
      </c>
      <c r="N100" s="12" t="str">
        <f t="shared" si="29"/>
        <v>Y</v>
      </c>
      <c r="O100" s="13">
        <f t="shared" si="41"/>
        <v>1.1</v>
      </c>
      <c r="P100" s="30"/>
      <c r="Q100" s="14"/>
      <c r="S100" s="42">
        <f t="shared" si="42"/>
        <v>1.1</v>
      </c>
      <c r="T100" s="45">
        <f t="shared" si="43"/>
        <v>10</v>
      </c>
      <c r="U100" s="38">
        <f t="shared" si="44"/>
        <v>1.1</v>
      </c>
      <c r="W100" s="50">
        <v>1</v>
      </c>
      <c r="X100" s="50">
        <v>0</v>
      </c>
      <c r="Y100" s="50">
        <v>0.2</v>
      </c>
      <c r="Z100" s="4" t="str">
        <f t="shared" si="34"/>
        <v>y</v>
      </c>
      <c r="AA100" s="4" t="str">
        <f t="shared" si="35"/>
        <v>n</v>
      </c>
      <c r="AB100" s="4">
        <f t="shared" si="36"/>
        <v>20</v>
      </c>
    </row>
    <row r="101" spans="1:28" s="4" customFormat="1" ht="19.5" customHeight="1">
      <c r="A101" s="11">
        <v>90</v>
      </c>
      <c r="B101" s="27" t="str">
        <f t="shared" si="21"/>
        <v>n</v>
      </c>
      <c r="C101" s="28" t="str">
        <f t="shared" si="22"/>
        <v>n</v>
      </c>
      <c r="D101" s="12" t="str">
        <f aca="true" t="shared" si="45" ref="D101:D110">IF(C101="Y","Y","N")</f>
        <v>N</v>
      </c>
      <c r="E101" s="13">
        <f aca="true" t="shared" si="46" ref="E101:E110">IF(D101="Y",Cost,IF(B101="Y",Loss,0))</f>
        <v>0</v>
      </c>
      <c r="F101" s="30"/>
      <c r="G101" s="14"/>
      <c r="H101" s="28" t="str">
        <f t="shared" si="25"/>
        <v>Y</v>
      </c>
      <c r="I101" s="12" t="str">
        <f aca="true" t="shared" si="47" ref="I101:I110">IF(H101="Y","Y","N")</f>
        <v>Y</v>
      </c>
      <c r="J101" s="13">
        <f aca="true" t="shared" si="48" ref="J101:J110">IF(I101="Y",Cost,IF(B101="Y",Loss,0))</f>
        <v>1.1</v>
      </c>
      <c r="K101" s="30"/>
      <c r="L101" s="14"/>
      <c r="M101" s="4">
        <f t="shared" si="28"/>
        <v>40</v>
      </c>
      <c r="N101" s="12" t="str">
        <f t="shared" si="29"/>
        <v>Y</v>
      </c>
      <c r="O101" s="13">
        <f aca="true" t="shared" si="49" ref="O101:O110">IF(N101="Y",Cost,IF(B101="Y",Loss,0))</f>
        <v>1.1</v>
      </c>
      <c r="P101" s="30"/>
      <c r="Q101" s="14"/>
      <c r="S101" s="42">
        <f aca="true" t="shared" si="50" ref="S101:S110">Cost</f>
        <v>1.1</v>
      </c>
      <c r="T101" s="45">
        <f aca="true" t="shared" si="51" ref="T101:T110">Loss</f>
        <v>10</v>
      </c>
      <c r="U101" s="38">
        <f aca="true" t="shared" si="52" ref="U101:U110">IF(B101="Y",Cost,0)</f>
        <v>0</v>
      </c>
      <c r="W101" s="50">
        <v>0</v>
      </c>
      <c r="X101" s="50">
        <v>0</v>
      </c>
      <c r="Y101" s="50">
        <v>0.4</v>
      </c>
      <c r="Z101" s="4" t="str">
        <f t="shared" si="34"/>
        <v>n</v>
      </c>
      <c r="AA101" s="4" t="str">
        <f t="shared" si="35"/>
        <v>n</v>
      </c>
      <c r="AB101" s="4">
        <f t="shared" si="36"/>
        <v>40</v>
      </c>
    </row>
    <row r="102" spans="1:28" s="4" customFormat="1" ht="19.5" customHeight="1">
      <c r="A102" s="11">
        <v>91</v>
      </c>
      <c r="B102" s="27" t="str">
        <f t="shared" si="21"/>
        <v>n</v>
      </c>
      <c r="C102" s="28" t="str">
        <f t="shared" si="22"/>
        <v>y</v>
      </c>
      <c r="D102" s="12" t="str">
        <f t="shared" si="45"/>
        <v>Y</v>
      </c>
      <c r="E102" s="13">
        <f t="shared" si="46"/>
        <v>1.1</v>
      </c>
      <c r="F102" s="30"/>
      <c r="G102" s="14"/>
      <c r="H102" s="28" t="str">
        <f t="shared" si="25"/>
        <v>Y</v>
      </c>
      <c r="I102" s="12" t="str">
        <f t="shared" si="47"/>
        <v>Y</v>
      </c>
      <c r="J102" s="13">
        <f t="shared" si="48"/>
        <v>1.1</v>
      </c>
      <c r="K102" s="30"/>
      <c r="L102" s="14"/>
      <c r="M102" s="4">
        <f t="shared" si="28"/>
        <v>40</v>
      </c>
      <c r="N102" s="12" t="str">
        <f t="shared" si="29"/>
        <v>Y</v>
      </c>
      <c r="O102" s="13">
        <f t="shared" si="49"/>
        <v>1.1</v>
      </c>
      <c r="P102" s="30"/>
      <c r="Q102" s="14"/>
      <c r="S102" s="42">
        <f t="shared" si="50"/>
        <v>1.1</v>
      </c>
      <c r="T102" s="45">
        <f t="shared" si="51"/>
        <v>10</v>
      </c>
      <c r="U102" s="38">
        <f t="shared" si="52"/>
        <v>0</v>
      </c>
      <c r="W102" s="50">
        <v>0</v>
      </c>
      <c r="X102" s="50">
        <v>1</v>
      </c>
      <c r="Y102" s="50">
        <v>0.4</v>
      </c>
      <c r="Z102" s="4" t="str">
        <f t="shared" si="34"/>
        <v>n</v>
      </c>
      <c r="AA102" s="4" t="str">
        <f t="shared" si="35"/>
        <v>y</v>
      </c>
      <c r="AB102" s="4">
        <f t="shared" si="36"/>
        <v>40</v>
      </c>
    </row>
    <row r="103" spans="1:28" s="4" customFormat="1" ht="19.5" customHeight="1">
      <c r="A103" s="11">
        <v>92</v>
      </c>
      <c r="B103" s="27" t="str">
        <f t="shared" si="21"/>
        <v>n</v>
      </c>
      <c r="C103" s="28" t="str">
        <f t="shared" si="22"/>
        <v>n</v>
      </c>
      <c r="D103" s="12" t="str">
        <f t="shared" si="45"/>
        <v>N</v>
      </c>
      <c r="E103" s="13">
        <f t="shared" si="46"/>
        <v>0</v>
      </c>
      <c r="F103" s="30"/>
      <c r="G103" s="14"/>
      <c r="H103" s="28" t="str">
        <f t="shared" si="25"/>
        <v>N</v>
      </c>
      <c r="I103" s="12" t="str">
        <f t="shared" si="47"/>
        <v>N</v>
      </c>
      <c r="J103" s="13">
        <f t="shared" si="48"/>
        <v>0</v>
      </c>
      <c r="K103" s="30"/>
      <c r="L103" s="14"/>
      <c r="M103" s="4">
        <f t="shared" si="28"/>
        <v>30</v>
      </c>
      <c r="N103" s="12" t="str">
        <f t="shared" si="29"/>
        <v>Y</v>
      </c>
      <c r="O103" s="13">
        <f t="shared" si="49"/>
        <v>1.1</v>
      </c>
      <c r="P103" s="30"/>
      <c r="Q103" s="14"/>
      <c r="S103" s="42">
        <f t="shared" si="50"/>
        <v>1.1</v>
      </c>
      <c r="T103" s="45">
        <f t="shared" si="51"/>
        <v>10</v>
      </c>
      <c r="U103" s="38">
        <f t="shared" si="52"/>
        <v>0</v>
      </c>
      <c r="W103" s="50">
        <v>0</v>
      </c>
      <c r="X103" s="50">
        <v>0</v>
      </c>
      <c r="Y103" s="50">
        <v>0.3</v>
      </c>
      <c r="Z103" s="4" t="str">
        <f t="shared" si="34"/>
        <v>n</v>
      </c>
      <c r="AA103" s="4" t="str">
        <f t="shared" si="35"/>
        <v>n</v>
      </c>
      <c r="AB103" s="4">
        <f t="shared" si="36"/>
        <v>30</v>
      </c>
    </row>
    <row r="104" spans="1:28" s="4" customFormat="1" ht="19.5" customHeight="1">
      <c r="A104" s="11">
        <v>93</v>
      </c>
      <c r="B104" s="27" t="str">
        <f t="shared" si="21"/>
        <v>n</v>
      </c>
      <c r="C104" s="28" t="str">
        <f t="shared" si="22"/>
        <v>n</v>
      </c>
      <c r="D104" s="12" t="str">
        <f t="shared" si="45"/>
        <v>N</v>
      </c>
      <c r="E104" s="13">
        <f t="shared" si="46"/>
        <v>0</v>
      </c>
      <c r="F104" s="30"/>
      <c r="G104" s="14"/>
      <c r="H104" s="28" t="str">
        <f t="shared" si="25"/>
        <v>N</v>
      </c>
      <c r="I104" s="12" t="str">
        <f t="shared" si="47"/>
        <v>N</v>
      </c>
      <c r="J104" s="13">
        <f t="shared" si="48"/>
        <v>0</v>
      </c>
      <c r="K104" s="30"/>
      <c r="L104" s="14"/>
      <c r="M104" s="4">
        <f t="shared" si="28"/>
        <v>30</v>
      </c>
      <c r="N104" s="12" t="str">
        <f t="shared" si="29"/>
        <v>Y</v>
      </c>
      <c r="O104" s="13">
        <f t="shared" si="49"/>
        <v>1.1</v>
      </c>
      <c r="P104" s="30"/>
      <c r="Q104" s="14"/>
      <c r="S104" s="42">
        <f t="shared" si="50"/>
        <v>1.1</v>
      </c>
      <c r="T104" s="45">
        <f t="shared" si="51"/>
        <v>10</v>
      </c>
      <c r="U104" s="38">
        <f t="shared" si="52"/>
        <v>0</v>
      </c>
      <c r="W104" s="50">
        <v>0</v>
      </c>
      <c r="X104" s="50">
        <v>0</v>
      </c>
      <c r="Y104" s="50">
        <v>0.3</v>
      </c>
      <c r="Z104" s="4" t="str">
        <f t="shared" si="34"/>
        <v>n</v>
      </c>
      <c r="AA104" s="4" t="str">
        <f t="shared" si="35"/>
        <v>n</v>
      </c>
      <c r="AB104" s="4">
        <f t="shared" si="36"/>
        <v>30</v>
      </c>
    </row>
    <row r="105" spans="1:28" s="4" customFormat="1" ht="19.5" customHeight="1">
      <c r="A105" s="11">
        <v>94</v>
      </c>
      <c r="B105" s="27" t="str">
        <f t="shared" si="21"/>
        <v>n</v>
      </c>
      <c r="C105" s="28" t="str">
        <f t="shared" si="22"/>
        <v>y</v>
      </c>
      <c r="D105" s="12" t="str">
        <f t="shared" si="45"/>
        <v>Y</v>
      </c>
      <c r="E105" s="13">
        <f t="shared" si="46"/>
        <v>1.1</v>
      </c>
      <c r="F105" s="30"/>
      <c r="G105" s="14"/>
      <c r="H105" s="28" t="str">
        <f t="shared" si="25"/>
        <v>Y</v>
      </c>
      <c r="I105" s="12" t="str">
        <f t="shared" si="47"/>
        <v>Y</v>
      </c>
      <c r="J105" s="13">
        <f t="shared" si="48"/>
        <v>1.1</v>
      </c>
      <c r="K105" s="30"/>
      <c r="L105" s="14"/>
      <c r="M105" s="4">
        <f t="shared" si="28"/>
        <v>40</v>
      </c>
      <c r="N105" s="12" t="str">
        <f t="shared" si="29"/>
        <v>Y</v>
      </c>
      <c r="O105" s="13">
        <f t="shared" si="49"/>
        <v>1.1</v>
      </c>
      <c r="P105" s="30"/>
      <c r="Q105" s="14"/>
      <c r="S105" s="42">
        <f t="shared" si="50"/>
        <v>1.1</v>
      </c>
      <c r="T105" s="45">
        <f t="shared" si="51"/>
        <v>10</v>
      </c>
      <c r="U105" s="38">
        <f t="shared" si="52"/>
        <v>0</v>
      </c>
      <c r="W105" s="50">
        <v>0</v>
      </c>
      <c r="X105" s="50">
        <v>1</v>
      </c>
      <c r="Y105" s="50">
        <v>0.4</v>
      </c>
      <c r="Z105" s="4" t="str">
        <f t="shared" si="34"/>
        <v>n</v>
      </c>
      <c r="AA105" s="4" t="str">
        <f t="shared" si="35"/>
        <v>y</v>
      </c>
      <c r="AB105" s="4">
        <f t="shared" si="36"/>
        <v>40</v>
      </c>
    </row>
    <row r="106" spans="1:28" s="4" customFormat="1" ht="19.5" customHeight="1">
      <c r="A106" s="11">
        <v>95</v>
      </c>
      <c r="B106" s="27" t="str">
        <f t="shared" si="21"/>
        <v>n</v>
      </c>
      <c r="C106" s="28" t="str">
        <f t="shared" si="22"/>
        <v>n</v>
      </c>
      <c r="D106" s="12" t="str">
        <f t="shared" si="45"/>
        <v>N</v>
      </c>
      <c r="E106" s="13">
        <f t="shared" si="46"/>
        <v>0</v>
      </c>
      <c r="F106" s="30"/>
      <c r="G106" s="14"/>
      <c r="H106" s="28" t="str">
        <f t="shared" si="25"/>
        <v>Y</v>
      </c>
      <c r="I106" s="12" t="str">
        <f t="shared" si="47"/>
        <v>Y</v>
      </c>
      <c r="J106" s="13">
        <f t="shared" si="48"/>
        <v>1.1</v>
      </c>
      <c r="K106" s="30"/>
      <c r="L106" s="14"/>
      <c r="M106" s="4">
        <f t="shared" si="28"/>
        <v>40</v>
      </c>
      <c r="N106" s="12" t="str">
        <f t="shared" si="29"/>
        <v>Y</v>
      </c>
      <c r="O106" s="13">
        <f t="shared" si="49"/>
        <v>1.1</v>
      </c>
      <c r="P106" s="30"/>
      <c r="Q106" s="14"/>
      <c r="S106" s="42">
        <f t="shared" si="50"/>
        <v>1.1</v>
      </c>
      <c r="T106" s="45">
        <f t="shared" si="51"/>
        <v>10</v>
      </c>
      <c r="U106" s="38">
        <f t="shared" si="52"/>
        <v>0</v>
      </c>
      <c r="W106" s="50">
        <v>0</v>
      </c>
      <c r="X106" s="50">
        <v>0</v>
      </c>
      <c r="Y106" s="50">
        <v>0.4</v>
      </c>
      <c r="Z106" s="4" t="str">
        <f t="shared" si="34"/>
        <v>n</v>
      </c>
      <c r="AA106" s="4" t="str">
        <f t="shared" si="35"/>
        <v>n</v>
      </c>
      <c r="AB106" s="4">
        <f t="shared" si="36"/>
        <v>40</v>
      </c>
    </row>
    <row r="107" spans="1:28" s="4" customFormat="1" ht="19.5" customHeight="1">
      <c r="A107" s="11">
        <v>96</v>
      </c>
      <c r="B107" s="27" t="str">
        <f t="shared" si="21"/>
        <v>n</v>
      </c>
      <c r="C107" s="28" t="str">
        <f t="shared" si="22"/>
        <v>n</v>
      </c>
      <c r="D107" s="12" t="str">
        <f t="shared" si="45"/>
        <v>N</v>
      </c>
      <c r="E107" s="13">
        <f t="shared" si="46"/>
        <v>0</v>
      </c>
      <c r="F107" s="30"/>
      <c r="G107" s="14"/>
      <c r="H107" s="28" t="str">
        <f t="shared" si="25"/>
        <v>N</v>
      </c>
      <c r="I107" s="12" t="str">
        <f t="shared" si="47"/>
        <v>N</v>
      </c>
      <c r="J107" s="13">
        <f t="shared" si="48"/>
        <v>0</v>
      </c>
      <c r="K107" s="30"/>
      <c r="L107" s="14"/>
      <c r="M107" s="4">
        <f t="shared" si="28"/>
        <v>10</v>
      </c>
      <c r="N107" s="12" t="str">
        <f t="shared" si="29"/>
        <v>N</v>
      </c>
      <c r="O107" s="13">
        <f t="shared" si="49"/>
        <v>0</v>
      </c>
      <c r="P107" s="30"/>
      <c r="Q107" s="14"/>
      <c r="S107" s="42">
        <f t="shared" si="50"/>
        <v>1.1</v>
      </c>
      <c r="T107" s="45">
        <f t="shared" si="51"/>
        <v>10</v>
      </c>
      <c r="U107" s="38">
        <f t="shared" si="52"/>
        <v>0</v>
      </c>
      <c r="W107" s="50">
        <v>0</v>
      </c>
      <c r="X107" s="50">
        <v>0</v>
      </c>
      <c r="Y107" s="50">
        <v>0.1</v>
      </c>
      <c r="Z107" s="4" t="str">
        <f t="shared" si="34"/>
        <v>n</v>
      </c>
      <c r="AA107" s="4" t="str">
        <f t="shared" si="35"/>
        <v>n</v>
      </c>
      <c r="AB107" s="4">
        <f t="shared" si="36"/>
        <v>10</v>
      </c>
    </row>
    <row r="108" spans="1:28" s="4" customFormat="1" ht="19.5" customHeight="1">
      <c r="A108" s="11">
        <v>97</v>
      </c>
      <c r="B108" s="27" t="str">
        <f t="shared" si="21"/>
        <v>y</v>
      </c>
      <c r="C108" s="28" t="str">
        <f t="shared" si="22"/>
        <v>n</v>
      </c>
      <c r="D108" s="12" t="str">
        <f t="shared" si="45"/>
        <v>N</v>
      </c>
      <c r="E108" s="13">
        <f t="shared" si="46"/>
        <v>10</v>
      </c>
      <c r="F108" s="30"/>
      <c r="G108" s="14"/>
      <c r="H108" s="28" t="str">
        <f t="shared" si="25"/>
        <v>N</v>
      </c>
      <c r="I108" s="12" t="str">
        <f t="shared" si="47"/>
        <v>N</v>
      </c>
      <c r="J108" s="13">
        <f t="shared" si="48"/>
        <v>10</v>
      </c>
      <c r="K108" s="30"/>
      <c r="L108" s="14"/>
      <c r="M108" s="4">
        <f t="shared" si="28"/>
        <v>30</v>
      </c>
      <c r="N108" s="12" t="str">
        <f>IF(M108&gt;(100*Cost/Loss),"Y","N")</f>
        <v>Y</v>
      </c>
      <c r="O108" s="13">
        <f t="shared" si="49"/>
        <v>1.1</v>
      </c>
      <c r="P108" s="30"/>
      <c r="Q108" s="14"/>
      <c r="S108" s="42">
        <f t="shared" si="50"/>
        <v>1.1</v>
      </c>
      <c r="T108" s="45">
        <f t="shared" si="51"/>
        <v>10</v>
      </c>
      <c r="U108" s="38">
        <f t="shared" si="52"/>
        <v>1.1</v>
      </c>
      <c r="W108" s="50">
        <v>1</v>
      </c>
      <c r="X108" s="50">
        <v>0</v>
      </c>
      <c r="Y108" s="50">
        <v>0.3</v>
      </c>
      <c r="Z108" s="4" t="str">
        <f t="shared" si="34"/>
        <v>y</v>
      </c>
      <c r="AA108" s="4" t="str">
        <f t="shared" si="35"/>
        <v>n</v>
      </c>
      <c r="AB108" s="4">
        <f t="shared" si="36"/>
        <v>30</v>
      </c>
    </row>
    <row r="109" spans="1:28" s="4" customFormat="1" ht="19.5" customHeight="1">
      <c r="A109" s="11">
        <v>98</v>
      </c>
      <c r="B109" s="27" t="str">
        <f t="shared" si="21"/>
        <v>n</v>
      </c>
      <c r="C109" s="28" t="str">
        <f t="shared" si="22"/>
        <v>y</v>
      </c>
      <c r="D109" s="12" t="str">
        <f t="shared" si="45"/>
        <v>Y</v>
      </c>
      <c r="E109" s="13">
        <f t="shared" si="46"/>
        <v>1.1</v>
      </c>
      <c r="F109" s="30"/>
      <c r="G109" s="14"/>
      <c r="H109" s="28" t="str">
        <f t="shared" si="25"/>
        <v>Y</v>
      </c>
      <c r="I109" s="12" t="str">
        <f t="shared" si="47"/>
        <v>Y</v>
      </c>
      <c r="J109" s="13">
        <f t="shared" si="48"/>
        <v>1.1</v>
      </c>
      <c r="K109" s="30"/>
      <c r="L109" s="14"/>
      <c r="M109" s="4">
        <f t="shared" si="28"/>
        <v>40</v>
      </c>
      <c r="N109" s="12" t="str">
        <f>IF(M109&gt;(100*Cost/Loss),"Y","N")</f>
        <v>Y</v>
      </c>
      <c r="O109" s="13">
        <f t="shared" si="49"/>
        <v>1.1</v>
      </c>
      <c r="P109" s="30"/>
      <c r="Q109" s="14"/>
      <c r="S109" s="42">
        <f t="shared" si="50"/>
        <v>1.1</v>
      </c>
      <c r="T109" s="45">
        <f t="shared" si="51"/>
        <v>10</v>
      </c>
      <c r="U109" s="38">
        <f t="shared" si="52"/>
        <v>0</v>
      </c>
      <c r="W109" s="50">
        <v>0</v>
      </c>
      <c r="X109" s="50">
        <v>1</v>
      </c>
      <c r="Y109" s="50">
        <v>0.4</v>
      </c>
      <c r="Z109" s="4" t="str">
        <f t="shared" si="34"/>
        <v>n</v>
      </c>
      <c r="AA109" s="4" t="str">
        <f t="shared" si="35"/>
        <v>y</v>
      </c>
      <c r="AB109" s="4">
        <f t="shared" si="36"/>
        <v>40</v>
      </c>
    </row>
    <row r="110" spans="1:28" s="4" customFormat="1" ht="19.5" customHeight="1">
      <c r="A110" s="11">
        <v>99</v>
      </c>
      <c r="B110" s="27" t="str">
        <f t="shared" si="21"/>
        <v>n</v>
      </c>
      <c r="C110" s="28" t="str">
        <f t="shared" si="22"/>
        <v>n</v>
      </c>
      <c r="D110" s="12" t="str">
        <f t="shared" si="45"/>
        <v>N</v>
      </c>
      <c r="E110" s="13">
        <f t="shared" si="46"/>
        <v>0</v>
      </c>
      <c r="F110" s="30"/>
      <c r="G110" s="14"/>
      <c r="H110" s="28" t="str">
        <f t="shared" si="25"/>
        <v>N</v>
      </c>
      <c r="I110" s="12" t="str">
        <f t="shared" si="47"/>
        <v>N</v>
      </c>
      <c r="J110" s="13">
        <f t="shared" si="48"/>
        <v>0</v>
      </c>
      <c r="K110" s="30"/>
      <c r="L110" s="14"/>
      <c r="M110" s="4">
        <f t="shared" si="28"/>
        <v>20</v>
      </c>
      <c r="N110" s="12" t="str">
        <f>IF(M110&gt;(100*Cost/Loss),"Y","N")</f>
        <v>Y</v>
      </c>
      <c r="O110" s="13">
        <f t="shared" si="49"/>
        <v>1.1</v>
      </c>
      <c r="P110" s="30"/>
      <c r="Q110" s="14"/>
      <c r="S110" s="42">
        <f t="shared" si="50"/>
        <v>1.1</v>
      </c>
      <c r="T110" s="45">
        <f t="shared" si="51"/>
        <v>10</v>
      </c>
      <c r="U110" s="38">
        <f t="shared" si="52"/>
        <v>0</v>
      </c>
      <c r="W110" s="50">
        <v>0</v>
      </c>
      <c r="X110" s="50">
        <v>0</v>
      </c>
      <c r="Y110" s="50">
        <v>0.2</v>
      </c>
      <c r="Z110" s="4" t="str">
        <f t="shared" si="34"/>
        <v>n</v>
      </c>
      <c r="AA110" s="4" t="str">
        <f t="shared" si="35"/>
        <v>n</v>
      </c>
      <c r="AB110" s="4">
        <f t="shared" si="36"/>
        <v>20</v>
      </c>
    </row>
    <row r="111" spans="1:28" s="4" customFormat="1" ht="19.5" customHeight="1" thickBot="1">
      <c r="A111" s="15">
        <v>100</v>
      </c>
      <c r="B111" s="23" t="str">
        <f t="shared" si="21"/>
        <v>n</v>
      </c>
      <c r="C111" s="29" t="str">
        <f t="shared" si="22"/>
        <v>n</v>
      </c>
      <c r="D111" s="16" t="str">
        <f>IF(C111="Y","Y","N")</f>
        <v>N</v>
      </c>
      <c r="E111" s="17">
        <f>IF(D111="Y",Cost,IF(B111="Y",Loss,0))</f>
        <v>0</v>
      </c>
      <c r="F111" s="31"/>
      <c r="G111" s="18"/>
      <c r="H111" s="25" t="str">
        <f t="shared" si="25"/>
        <v>Y</v>
      </c>
      <c r="I111" s="16" t="str">
        <f>IF(H111="Y","Y","N")</f>
        <v>Y</v>
      </c>
      <c r="J111" s="17">
        <f>IF(I111="Y",Cost,IF(B111="Y",Loss,0))</f>
        <v>1.1</v>
      </c>
      <c r="K111" s="31"/>
      <c r="L111" s="18"/>
      <c r="M111" s="51">
        <f t="shared" si="28"/>
        <v>50</v>
      </c>
      <c r="N111" s="16" t="str">
        <f>IF(M111&gt;(100*Cost/Loss),"Y","N")</f>
        <v>Y</v>
      </c>
      <c r="O111" s="17">
        <f>IF(N111="Y",Cost,IF(B111="Y",Loss,0))</f>
        <v>1.1</v>
      </c>
      <c r="P111" s="31"/>
      <c r="Q111" s="18"/>
      <c r="S111" s="47">
        <f>Cost</f>
        <v>1.1</v>
      </c>
      <c r="T111" s="48">
        <f>Loss</f>
        <v>10</v>
      </c>
      <c r="U111" s="49">
        <f>IF(B111="Y",Cost,0)</f>
        <v>0</v>
      </c>
      <c r="W111" s="50">
        <v>0</v>
      </c>
      <c r="X111" s="50">
        <v>0</v>
      </c>
      <c r="Y111" s="50">
        <v>0.5</v>
      </c>
      <c r="Z111" s="4" t="str">
        <f t="shared" si="34"/>
        <v>n</v>
      </c>
      <c r="AA111" s="4" t="str">
        <f t="shared" si="35"/>
        <v>n</v>
      </c>
      <c r="AB111" s="4">
        <f t="shared" si="36"/>
        <v>50</v>
      </c>
    </row>
    <row r="112" spans="5:23" s="19" customFormat="1" ht="19.5" customHeight="1" thickBot="1">
      <c r="E112" s="59">
        <f>SUM(E12:E111)</f>
        <v>186.29999999999984</v>
      </c>
      <c r="F112" s="21"/>
      <c r="G112" s="20"/>
      <c r="H112" s="21"/>
      <c r="I112" s="21"/>
      <c r="J112" s="20">
        <f>SUM(J12:J111)</f>
        <v>171.79999999999987</v>
      </c>
      <c r="K112" s="21"/>
      <c r="L112" s="20"/>
      <c r="M112" s="21"/>
      <c r="N112" s="21"/>
      <c r="O112" s="59">
        <f>SUM(O12:O111)</f>
        <v>98.99999999999987</v>
      </c>
      <c r="P112" s="21"/>
      <c r="Q112" s="20"/>
      <c r="S112" s="61">
        <f>SUM(S12:S111)</f>
        <v>109.99999999999982</v>
      </c>
      <c r="T112" s="60">
        <f>SUM(T12:T111)</f>
        <v>1000</v>
      </c>
      <c r="U112" s="62">
        <f>SUM(U12:U111)</f>
        <v>26.40000000000001</v>
      </c>
      <c r="W112" s="80">
        <f>SUM(W12:W111)/100</f>
        <v>0.24</v>
      </c>
    </row>
    <row r="113" spans="6:17" ht="11.25" customHeight="1">
      <c r="F113" s="52"/>
      <c r="G113" s="53"/>
      <c r="H113" s="54"/>
      <c r="I113" s="55"/>
      <c r="J113" s="56"/>
      <c r="K113" s="57"/>
      <c r="L113" s="56"/>
      <c r="M113" s="57"/>
      <c r="N113" s="57"/>
      <c r="O113" s="56"/>
      <c r="P113" s="57"/>
      <c r="Q113" s="56"/>
    </row>
    <row r="114" spans="4:21" s="69" customFormat="1" ht="19.5" customHeight="1">
      <c r="D114" s="77" t="s">
        <v>29</v>
      </c>
      <c r="F114" s="76" t="s">
        <v>27</v>
      </c>
      <c r="G114" s="72"/>
      <c r="H114" s="71"/>
      <c r="I114" s="71"/>
      <c r="J114" s="72">
        <f>E112-J112</f>
        <v>14.499999999999972</v>
      </c>
      <c r="K114" s="71"/>
      <c r="L114" s="72"/>
      <c r="M114" s="71"/>
      <c r="N114" s="71"/>
      <c r="O114" s="72">
        <f>E112-O112</f>
        <v>87.29999999999997</v>
      </c>
      <c r="P114" s="71"/>
      <c r="Q114" s="72"/>
      <c r="S114" s="70"/>
      <c r="T114" s="70"/>
      <c r="U114" s="70"/>
    </row>
    <row r="115" spans="4:17" ht="18.75" customHeight="1">
      <c r="D115" s="78" t="s">
        <v>30</v>
      </c>
      <c r="F115" s="75" t="s">
        <v>28</v>
      </c>
      <c r="G115" s="73"/>
      <c r="H115" s="54"/>
      <c r="I115" s="55"/>
      <c r="J115" s="74">
        <f>(E112-J112)/E112</f>
        <v>0.07783145464304876</v>
      </c>
      <c r="K115" s="57"/>
      <c r="L115" s="74"/>
      <c r="M115" s="57"/>
      <c r="N115" s="57"/>
      <c r="O115" s="74">
        <f>(E112-O112)/E112</f>
        <v>0.46859903381642537</v>
      </c>
      <c r="P115" s="57"/>
      <c r="Q115" s="74"/>
    </row>
    <row r="118" spans="9:11" ht="12.75">
      <c r="I118" s="2"/>
      <c r="J118" s="36"/>
      <c r="K118" s="36"/>
    </row>
    <row r="119" spans="9:11" ht="12.75">
      <c r="I119" s="2"/>
      <c r="J119" s="36"/>
      <c r="K119" s="36"/>
    </row>
    <row r="120" spans="9:11" ht="12.75">
      <c r="I120" s="2"/>
      <c r="J120" s="36"/>
      <c r="K120" s="36"/>
    </row>
  </sheetData>
  <mergeCells count="14">
    <mergeCell ref="A1:Q1"/>
    <mergeCell ref="S9:U9"/>
    <mergeCell ref="M8:Q8"/>
    <mergeCell ref="N10:O10"/>
    <mergeCell ref="P10:Q10"/>
    <mergeCell ref="M9:Q9"/>
    <mergeCell ref="H8:L8"/>
    <mergeCell ref="I10:J10"/>
    <mergeCell ref="K10:L10"/>
    <mergeCell ref="H9:L9"/>
    <mergeCell ref="C8:G8"/>
    <mergeCell ref="D10:E10"/>
    <mergeCell ref="F10:G10"/>
    <mergeCell ref="C9:G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Air Force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 Anthony Eckel</dc:creator>
  <cp:keywords/>
  <dc:description/>
  <cp:lastModifiedBy>eckelf</cp:lastModifiedBy>
  <cp:lastPrinted>2006-01-28T22:33:37Z</cp:lastPrinted>
  <dcterms:created xsi:type="dcterms:W3CDTF">2006-01-12T02:55:15Z</dcterms:created>
  <dcterms:modified xsi:type="dcterms:W3CDTF">2007-01-11T22:30:53Z</dcterms:modified>
  <cp:category/>
  <cp:version/>
  <cp:contentType/>
  <cp:contentStatus/>
</cp:coreProperties>
</file>