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strength chart" sheetId="1" r:id="rId1"/>
    <sheet name="nonlin chart" sheetId="2" r:id="rId2"/>
    <sheet name="excitation" sheetId="3" r:id="rId3"/>
    <sheet name="remanent" sheetId="4" r:id="rId4"/>
    <sheet name="shape" sheetId="5" r:id="rId5"/>
    <sheet name="shape chart" sheetId="6" r:id="rId6"/>
    <sheet name="attributes" sheetId="7" r:id="rId7"/>
  </sheets>
  <definedNames>
    <definedName name="l_eff">'attributes'!$B$4</definedName>
    <definedName name="n_turns">'attributes'!$B$5</definedName>
    <definedName name="r_ap">'attributes'!$B$3</definedName>
    <definedName name="rem">'remanent'!$C$13</definedName>
    <definedName name="tf">'attributes'!$B$7</definedName>
  </definedNames>
  <calcPr fullCalcOnLoad="1"/>
</workbook>
</file>

<file path=xl/sharedStrings.xml><?xml version="1.0" encoding="utf-8"?>
<sst xmlns="http://schemas.openxmlformats.org/spreadsheetml/2006/main" count="84" uniqueCount="61">
  <si>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</si>
  <si>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</si>
  <si>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</si>
  <si>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</si>
  <si>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</si>
  <si>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</si>
  <si>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</si>
  <si>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expected TF</t>
  </si>
  <si>
    <t>!May 16 2000</t>
  </si>
  <si>
    <t>Exc</t>
  </si>
  <si>
    <t>itation data</t>
  </si>
  <si>
    <t>red</t>
  </si>
  <si>
    <t>_run_sn =   3505204</t>
  </si>
  <si>
    <t>!red_pnt_num</t>
  </si>
  <si>
    <t>current</t>
  </si>
  <si>
    <t>cur_dev</t>
  </si>
  <si>
    <t>delta_int(Bdl)</t>
  </si>
  <si>
    <t>delta_int(Bdl)_sd</t>
  </si>
  <si>
    <t>!-----------</t>
  </si>
  <si>
    <t>----------</t>
  </si>
  <si>
    <t>---------------</t>
  </si>
  <si>
    <t>-----------------</t>
  </si>
  <si>
    <t>error</t>
  </si>
  <si>
    <t>B(0) avg</t>
  </si>
  <si>
    <t>T-m</t>
  </si>
  <si>
    <t>B(180) avg</t>
  </si>
  <si>
    <t>B_rem</t>
  </si>
  <si>
    <t>B0</t>
  </si>
  <si>
    <t>T</t>
  </si>
  <si>
    <t>_run_sn =   3505278</t>
  </si>
  <si>
    <t>strength+remnant</t>
  </si>
  <si>
    <t>calc linear part</t>
  </si>
  <si>
    <t>meas-calc</t>
  </si>
  <si>
    <t>!May</t>
  </si>
  <si>
    <t>Reduced</t>
  </si>
  <si>
    <t>Run,</t>
  </si>
  <si>
    <t>normalized</t>
  </si>
  <si>
    <t>scan</t>
  </si>
  <si>
    <t>data</t>
  </si>
  <si>
    <t>run</t>
  </si>
  <si>
    <t>=</t>
  </si>
  <si>
    <t>!</t>
  </si>
  <si>
    <t>Start</t>
  </si>
  <si>
    <t>of</t>
  </si>
  <si>
    <t>Report</t>
  </si>
  <si>
    <t>!Excitation</t>
  </si>
  <si>
    <t>(normalization)</t>
  </si>
  <si>
    <t>data:</t>
  </si>
  <si>
    <t>red_run_sn</t>
  </si>
  <si>
    <t>pnt_num</t>
  </si>
  <si>
    <t>cur_ex</t>
  </si>
  <si>
    <t>bdl_ex</t>
  </si>
  <si>
    <t>bdl_ex_sd</t>
  </si>
  <si>
    <t>-------</t>
  </si>
  <si>
    <t>Scan</t>
  </si>
  <si>
    <t>Points:</t>
  </si>
  <si>
    <t>x</t>
  </si>
  <si>
    <t>bdl</t>
  </si>
  <si>
    <t>bdl_sd</t>
  </si>
  <si>
    <t>shape</t>
  </si>
  <si>
    <t>shape_sd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</si>
</sst>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"/>
    <numFmt numFmtId="167" formatCode="0.0000E+00"/>
    <numFmt numFmtId="168" formatCode="0.0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6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EDBB004-1 excitation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excitation!$B$3:$B$34</c:f>
              <c:numCache>
                <c:ptCount val="32"/>
                <c:pt idx="0">
                  <c:v>-0.03</c:v>
                </c:pt>
                <c:pt idx="1">
                  <c:v>52.98</c:v>
                </c:pt>
                <c:pt idx="2">
                  <c:v>102.77</c:v>
                </c:pt>
                <c:pt idx="3">
                  <c:v>202.58</c:v>
                </c:pt>
                <c:pt idx="4">
                  <c:v>302.3</c:v>
                </c:pt>
                <c:pt idx="5">
                  <c:v>401.91</c:v>
                </c:pt>
                <c:pt idx="6">
                  <c:v>501.77</c:v>
                </c:pt>
                <c:pt idx="7">
                  <c:v>601.45</c:v>
                </c:pt>
                <c:pt idx="8">
                  <c:v>701.3</c:v>
                </c:pt>
                <c:pt idx="9">
                  <c:v>801.02</c:v>
                </c:pt>
                <c:pt idx="10">
                  <c:v>900.74</c:v>
                </c:pt>
                <c:pt idx="11">
                  <c:v>1000.53</c:v>
                </c:pt>
                <c:pt idx="12">
                  <c:v>1100.24</c:v>
                </c:pt>
                <c:pt idx="13">
                  <c:v>1199.96</c:v>
                </c:pt>
                <c:pt idx="14">
                  <c:v>1299.82</c:v>
                </c:pt>
                <c:pt idx="15">
                  <c:v>1399.52</c:v>
                </c:pt>
                <c:pt idx="16">
                  <c:v>1449.42</c:v>
                </c:pt>
                <c:pt idx="17">
                  <c:v>1499.22</c:v>
                </c:pt>
                <c:pt idx="18">
                  <c:v>1549.14</c:v>
                </c:pt>
                <c:pt idx="19">
                  <c:v>1598.99</c:v>
                </c:pt>
                <c:pt idx="20">
                  <c:v>1698.69</c:v>
                </c:pt>
                <c:pt idx="21">
                  <c:v>1599</c:v>
                </c:pt>
                <c:pt idx="22">
                  <c:v>1499.25</c:v>
                </c:pt>
                <c:pt idx="23">
                  <c:v>1399.57</c:v>
                </c:pt>
                <c:pt idx="24">
                  <c:v>1200</c:v>
                </c:pt>
                <c:pt idx="25">
                  <c:v>1000.57</c:v>
                </c:pt>
                <c:pt idx="26">
                  <c:v>601.48</c:v>
                </c:pt>
                <c:pt idx="27">
                  <c:v>401.93</c:v>
                </c:pt>
                <c:pt idx="28">
                  <c:v>202.58</c:v>
                </c:pt>
                <c:pt idx="29">
                  <c:v>102.77</c:v>
                </c:pt>
                <c:pt idx="30">
                  <c:v>52.97</c:v>
                </c:pt>
                <c:pt idx="31">
                  <c:v>-0.03</c:v>
                </c:pt>
              </c:numCache>
            </c:numRef>
          </c:xVal>
          <c:yVal>
            <c:numRef>
              <c:f>excitation!$F$3:$F$34</c:f>
              <c:numCache>
                <c:ptCount val="32"/>
                <c:pt idx="0">
                  <c:v>0.004867039841076666</c:v>
                </c:pt>
                <c:pt idx="1">
                  <c:v>0.17118502576666667</c:v>
                </c:pt>
                <c:pt idx="2">
                  <c:v>0.32871102576666666</c:v>
                </c:pt>
                <c:pt idx="3">
                  <c:v>0.6472520257666666</c:v>
                </c:pt>
                <c:pt idx="4">
                  <c:v>0.9660350257666667</c:v>
                </c:pt>
                <c:pt idx="5">
                  <c:v>1.2843260257666667</c:v>
                </c:pt>
                <c:pt idx="6">
                  <c:v>1.6026260257666667</c:v>
                </c:pt>
                <c:pt idx="7">
                  <c:v>1.9195670257666668</c:v>
                </c:pt>
                <c:pt idx="8">
                  <c:v>2.2359740257666667</c:v>
                </c:pt>
                <c:pt idx="9">
                  <c:v>2.5510710257666664</c:v>
                </c:pt>
                <c:pt idx="10">
                  <c:v>2.8644320257666664</c:v>
                </c:pt>
                <c:pt idx="11">
                  <c:v>3.1749830257666667</c:v>
                </c:pt>
                <c:pt idx="12">
                  <c:v>3.4767690257666666</c:v>
                </c:pt>
                <c:pt idx="13">
                  <c:v>3.7493590257666667</c:v>
                </c:pt>
                <c:pt idx="14">
                  <c:v>3.9736830257666664</c:v>
                </c:pt>
                <c:pt idx="15">
                  <c:v>4.165466025766667</c:v>
                </c:pt>
                <c:pt idx="16">
                  <c:v>4.253554025766667</c:v>
                </c:pt>
                <c:pt idx="17">
                  <c:v>4.337261025766667</c:v>
                </c:pt>
                <c:pt idx="18">
                  <c:v>4.417649025766667</c:v>
                </c:pt>
                <c:pt idx="19">
                  <c:v>4.494753025766667</c:v>
                </c:pt>
                <c:pt idx="20">
                  <c:v>4.640473025766667</c:v>
                </c:pt>
                <c:pt idx="21">
                  <c:v>4.497912025766667</c:v>
                </c:pt>
                <c:pt idx="22">
                  <c:v>4.342807025766667</c:v>
                </c:pt>
                <c:pt idx="23">
                  <c:v>4.173714025766667</c:v>
                </c:pt>
                <c:pt idx="24">
                  <c:v>3.7672210257666667</c:v>
                </c:pt>
                <c:pt idx="25">
                  <c:v>3.1891040257666665</c:v>
                </c:pt>
                <c:pt idx="26">
                  <c:v>1.9279530257666668</c:v>
                </c:pt>
                <c:pt idx="27">
                  <c:v>1.2909670257666668</c:v>
                </c:pt>
                <c:pt idx="28">
                  <c:v>0.6531400257666666</c:v>
                </c:pt>
                <c:pt idx="29">
                  <c:v>0.33351402576666667</c:v>
                </c:pt>
                <c:pt idx="30">
                  <c:v>0.17438302576666667</c:v>
                </c:pt>
                <c:pt idx="31">
                  <c:v>0.004867011692256665</c:v>
                </c:pt>
              </c:numCache>
            </c:numRef>
          </c:yVal>
          <c:smooth val="1"/>
        </c:ser>
        <c:axId val="53870967"/>
        <c:axId val="15076656"/>
      </c:scatterChart>
      <c:valAx>
        <c:axId val="5387096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76656"/>
        <c:crosses val="autoZero"/>
        <c:crossBetween val="midCat"/>
        <c:dispUnits/>
      </c:valAx>
      <c:valAx>
        <c:axId val="15076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int(Bdl), T-m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38709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EDBB004-1, nonlinear part of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excitation!$B$3:$B$34</c:f>
              <c:numCache>
                <c:ptCount val="32"/>
                <c:pt idx="0">
                  <c:v>-0.03</c:v>
                </c:pt>
                <c:pt idx="1">
                  <c:v>52.98</c:v>
                </c:pt>
                <c:pt idx="2">
                  <c:v>102.77</c:v>
                </c:pt>
                <c:pt idx="3">
                  <c:v>202.58</c:v>
                </c:pt>
                <c:pt idx="4">
                  <c:v>302.3</c:v>
                </c:pt>
                <c:pt idx="5">
                  <c:v>401.91</c:v>
                </c:pt>
                <c:pt idx="6">
                  <c:v>501.77</c:v>
                </c:pt>
                <c:pt idx="7">
                  <c:v>601.45</c:v>
                </c:pt>
                <c:pt idx="8">
                  <c:v>701.3</c:v>
                </c:pt>
                <c:pt idx="9">
                  <c:v>801.02</c:v>
                </c:pt>
                <c:pt idx="10">
                  <c:v>900.74</c:v>
                </c:pt>
                <c:pt idx="11">
                  <c:v>1000.53</c:v>
                </c:pt>
                <c:pt idx="12">
                  <c:v>1100.24</c:v>
                </c:pt>
                <c:pt idx="13">
                  <c:v>1199.96</c:v>
                </c:pt>
                <c:pt idx="14">
                  <c:v>1299.82</c:v>
                </c:pt>
                <c:pt idx="15">
                  <c:v>1399.52</c:v>
                </c:pt>
                <c:pt idx="16">
                  <c:v>1449.42</c:v>
                </c:pt>
                <c:pt idx="17">
                  <c:v>1499.22</c:v>
                </c:pt>
                <c:pt idx="18">
                  <c:v>1549.14</c:v>
                </c:pt>
                <c:pt idx="19">
                  <c:v>1598.99</c:v>
                </c:pt>
                <c:pt idx="20">
                  <c:v>1698.69</c:v>
                </c:pt>
                <c:pt idx="21">
                  <c:v>1599</c:v>
                </c:pt>
                <c:pt idx="22">
                  <c:v>1499.25</c:v>
                </c:pt>
                <c:pt idx="23">
                  <c:v>1399.57</c:v>
                </c:pt>
                <c:pt idx="24">
                  <c:v>1200</c:v>
                </c:pt>
                <c:pt idx="25">
                  <c:v>1000.57</c:v>
                </c:pt>
                <c:pt idx="26">
                  <c:v>601.48</c:v>
                </c:pt>
                <c:pt idx="27">
                  <c:v>401.93</c:v>
                </c:pt>
                <c:pt idx="28">
                  <c:v>202.58</c:v>
                </c:pt>
                <c:pt idx="29">
                  <c:v>102.77</c:v>
                </c:pt>
                <c:pt idx="30">
                  <c:v>52.97</c:v>
                </c:pt>
                <c:pt idx="31">
                  <c:v>-0.03</c:v>
                </c:pt>
              </c:numCache>
            </c:numRef>
          </c:xVal>
          <c:yVal>
            <c:numRef>
              <c:f>excitation!$H$3:$H$34</c:f>
              <c:numCache>
                <c:ptCount val="32"/>
                <c:pt idx="0">
                  <c:v>0.0049627453196756256</c:v>
                </c:pt>
                <c:pt idx="1">
                  <c:v>0.002169150560904276</c:v>
                </c:pt>
                <c:pt idx="2">
                  <c:v>0.0008559579128312178</c:v>
                </c:pt>
                <c:pt idx="3">
                  <c:v>0.0009848306140930463</c:v>
                </c:pt>
                <c:pt idx="4">
                  <c:v>0.0016428197511517695</c:v>
                </c:pt>
                <c:pt idx="5">
                  <c:v>0.002159728976406594</c:v>
                </c:pt>
                <c:pt idx="6">
                  <c:v>0.001888092546670439</c:v>
                </c:pt>
                <c:pt idx="7">
                  <c:v>0.0008316889885278123</c:v>
                </c:pt>
                <c:pt idx="8">
                  <c:v>-0.0013010456150088778</c:v>
                </c:pt>
                <c:pt idx="9">
                  <c:v>-0.004329056477950566</c:v>
                </c:pt>
                <c:pt idx="10">
                  <c:v>-0.009093067340891547</c:v>
                </c:pt>
                <c:pt idx="11">
                  <c:v>-0.01689039098723022</c:v>
                </c:pt>
                <c:pt idx="12">
                  <c:v>-0.033197500023971926</c:v>
                </c:pt>
                <c:pt idx="13">
                  <c:v>-0.07873251088691324</c:v>
                </c:pt>
                <c:pt idx="14">
                  <c:v>-0.17298014731664946</c:v>
                </c:pt>
                <c:pt idx="15">
                  <c:v>-0.29925835452719074</c:v>
                </c:pt>
                <c:pt idx="16">
                  <c:v>-0.3703604672634606</c:v>
                </c:pt>
                <c:pt idx="17">
                  <c:v>-0.44552456173773347</c:v>
                </c:pt>
                <c:pt idx="18">
                  <c:v>-0.5243904781264019</c:v>
                </c:pt>
                <c:pt idx="19">
                  <c:v>-0.6063170817316728</c:v>
                </c:pt>
                <c:pt idx="20">
                  <c:v>-0.7786582889422142</c:v>
                </c:pt>
                <c:pt idx="21">
                  <c:v>-0.603189983557872</c:v>
                </c:pt>
                <c:pt idx="22">
                  <c:v>-0.4400742672163327</c:v>
                </c:pt>
                <c:pt idx="23">
                  <c:v>-0.29116986365818853</c:v>
                </c:pt>
                <c:pt idx="24">
                  <c:v>-0.06099811819171164</c:v>
                </c:pt>
                <c:pt idx="25">
                  <c:v>-0.0028969982920292736</c:v>
                </c:pt>
                <c:pt idx="26">
                  <c:v>0.009121983509928988</c:v>
                </c:pt>
                <c:pt idx="27">
                  <c:v>0.008736925324007494</c:v>
                </c:pt>
                <c:pt idx="28">
                  <c:v>0.006872830614093051</c:v>
                </c:pt>
                <c:pt idx="29">
                  <c:v>0.0056589579128312195</c:v>
                </c:pt>
                <c:pt idx="30">
                  <c:v>0.00539905238710392</c:v>
                </c:pt>
                <c:pt idx="31">
                  <c:v>0.004962717170855625</c:v>
                </c:pt>
              </c:numCache>
            </c:numRef>
          </c:yVal>
          <c:smooth val="1"/>
        </c:ser>
        <c:axId val="1472177"/>
        <c:axId val="13249594"/>
      </c:scatterChart>
      <c:valAx>
        <c:axId val="147217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49594"/>
        <c:crosses val="autoZero"/>
        <c:crossBetween val="midCat"/>
        <c:dispUnits/>
      </c:valAx>
      <c:valAx>
        <c:axId val="13249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int(Bdl) - TF(calc)*I, T-m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4721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EDBB004-1, field shape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shape!$E$9</c:f>
              <c:strCache>
                <c:ptCount val="1"/>
                <c:pt idx="0">
                  <c:v>shape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shape!$F$10:$F$30</c:f>
                <c:numCache>
                  <c:ptCount val="21"/>
                  <c:pt idx="0">
                    <c:v>5.147255E-05</c:v>
                  </c:pt>
                  <c:pt idx="1">
                    <c:v>6.248973E-05</c:v>
                  </c:pt>
                  <c:pt idx="2">
                    <c:v>6.267961E-05</c:v>
                  </c:pt>
                  <c:pt idx="3">
                    <c:v>5.51085E-05</c:v>
                  </c:pt>
                  <c:pt idx="4">
                    <c:v>6.550171E-05</c:v>
                  </c:pt>
                  <c:pt idx="5">
                    <c:v>5.165545E-05</c:v>
                  </c:pt>
                  <c:pt idx="6">
                    <c:v>2.844186E-05</c:v>
                  </c:pt>
                  <c:pt idx="7">
                    <c:v>5.553352E-05</c:v>
                  </c:pt>
                  <c:pt idx="8">
                    <c:v>6.095619E-05</c:v>
                  </c:pt>
                  <c:pt idx="9">
                    <c:v>2.895047E-05</c:v>
                  </c:pt>
                  <c:pt idx="10">
                    <c:v>3.958937E-05</c:v>
                  </c:pt>
                  <c:pt idx="11">
                    <c:v>4.91227E-05</c:v>
                  </c:pt>
                  <c:pt idx="12">
                    <c:v>2.775449E-05</c:v>
                  </c:pt>
                  <c:pt idx="13">
                    <c:v>5.264509E-05</c:v>
                  </c:pt>
                  <c:pt idx="14">
                    <c:v>2.582841E-05</c:v>
                  </c:pt>
                  <c:pt idx="15">
                    <c:v>1.211471E-05</c:v>
                  </c:pt>
                  <c:pt idx="16">
                    <c:v>3.175367E-05</c:v>
                  </c:pt>
                  <c:pt idx="17">
                    <c:v>2.400712E-05</c:v>
                  </c:pt>
                  <c:pt idx="18">
                    <c:v>5.173812E-06</c:v>
                  </c:pt>
                  <c:pt idx="19">
                    <c:v>2.402904E-05</c:v>
                  </c:pt>
                  <c:pt idx="20">
                    <c:v>1.606588E-05</c:v>
                  </c:pt>
                </c:numCache>
              </c:numRef>
            </c:plus>
            <c:minus>
              <c:numRef>
                <c:f>shape!$F$10:$F$30</c:f>
                <c:numCache>
                  <c:ptCount val="21"/>
                  <c:pt idx="0">
                    <c:v>5.147255E-05</c:v>
                  </c:pt>
                  <c:pt idx="1">
                    <c:v>6.248973E-05</c:v>
                  </c:pt>
                  <c:pt idx="2">
                    <c:v>6.267961E-05</c:v>
                  </c:pt>
                  <c:pt idx="3">
                    <c:v>5.51085E-05</c:v>
                  </c:pt>
                  <c:pt idx="4">
                    <c:v>6.550171E-05</c:v>
                  </c:pt>
                  <c:pt idx="5">
                    <c:v>5.165545E-05</c:v>
                  </c:pt>
                  <c:pt idx="6">
                    <c:v>2.844186E-05</c:v>
                  </c:pt>
                  <c:pt idx="7">
                    <c:v>5.553352E-05</c:v>
                  </c:pt>
                  <c:pt idx="8">
                    <c:v>6.095619E-05</c:v>
                  </c:pt>
                  <c:pt idx="9">
                    <c:v>2.895047E-05</c:v>
                  </c:pt>
                  <c:pt idx="10">
                    <c:v>3.958937E-05</c:v>
                  </c:pt>
                  <c:pt idx="11">
                    <c:v>4.91227E-05</c:v>
                  </c:pt>
                  <c:pt idx="12">
                    <c:v>2.775449E-05</c:v>
                  </c:pt>
                  <c:pt idx="13">
                    <c:v>5.264509E-05</c:v>
                  </c:pt>
                  <c:pt idx="14">
                    <c:v>2.582841E-05</c:v>
                  </c:pt>
                  <c:pt idx="15">
                    <c:v>1.211471E-05</c:v>
                  </c:pt>
                  <c:pt idx="16">
                    <c:v>3.175367E-05</c:v>
                  </c:pt>
                  <c:pt idx="17">
                    <c:v>2.400712E-05</c:v>
                  </c:pt>
                  <c:pt idx="18">
                    <c:v>5.173812E-06</c:v>
                  </c:pt>
                  <c:pt idx="19">
                    <c:v>2.402904E-05</c:v>
                  </c:pt>
                  <c:pt idx="20">
                    <c:v>1.606588E-05</c:v>
                  </c:pt>
                </c:numCache>
              </c:numRef>
            </c:minus>
            <c:noEndCap val="0"/>
          </c:errBars>
          <c:xVal>
            <c:numRef>
              <c:f>shape!$B$10:$B$30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xVal>
          <c:yVal>
            <c:numRef>
              <c:f>shape!$E$10:$E$30</c:f>
              <c:numCache>
                <c:ptCount val="21"/>
                <c:pt idx="0">
                  <c:v>-0.00103572</c:v>
                </c:pt>
                <c:pt idx="1">
                  <c:v>-0.0005382946</c:v>
                </c:pt>
                <c:pt idx="2">
                  <c:v>-0.0003282392</c:v>
                </c:pt>
                <c:pt idx="3">
                  <c:v>-0.0002445578</c:v>
                </c:pt>
                <c:pt idx="4">
                  <c:v>-0.0001668009</c:v>
                </c:pt>
                <c:pt idx="5">
                  <c:v>-0.0001232479</c:v>
                </c:pt>
                <c:pt idx="6">
                  <c:v>-9.774803E-05</c:v>
                </c:pt>
                <c:pt idx="7">
                  <c:v>-4.270038E-05</c:v>
                </c:pt>
                <c:pt idx="8">
                  <c:v>-1.561736E-05</c:v>
                </c:pt>
                <c:pt idx="9">
                  <c:v>3.134628E-06</c:v>
                </c:pt>
                <c:pt idx="10">
                  <c:v>-2.843342E-18</c:v>
                </c:pt>
                <c:pt idx="11">
                  <c:v>-2.175656E-05</c:v>
                </c:pt>
                <c:pt idx="12">
                  <c:v>-1.406504E-06</c:v>
                </c:pt>
                <c:pt idx="13">
                  <c:v>-3.271269E-05</c:v>
                </c:pt>
                <c:pt idx="14">
                  <c:v>-4.987247E-05</c:v>
                </c:pt>
                <c:pt idx="15">
                  <c:v>-8.996379E-05</c:v>
                </c:pt>
                <c:pt idx="16">
                  <c:v>-0.0001291279</c:v>
                </c:pt>
                <c:pt idx="17">
                  <c:v>-0.000178028</c:v>
                </c:pt>
                <c:pt idx="18">
                  <c:v>-0.0003115956</c:v>
                </c:pt>
                <c:pt idx="19">
                  <c:v>-0.000623028</c:v>
                </c:pt>
                <c:pt idx="20">
                  <c:v>-0.00126158</c:v>
                </c:pt>
              </c:numCache>
            </c:numRef>
          </c:yVal>
          <c:smooth val="1"/>
        </c:ser>
        <c:axId val="52137483"/>
        <c:axId val="66584164"/>
      </c:scatterChart>
      <c:valAx>
        <c:axId val="52137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84164"/>
        <c:crosses val="autoZero"/>
        <c:crossBetween val="midCat"/>
        <c:dispUnits/>
      </c:valAx>
      <c:valAx>
        <c:axId val="66584164"/>
        <c:scaling>
          <c:orientation val="minMax"/>
          <c:min val="-0.00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dB/B0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374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2">
      <selection activeCell="H24" sqref="H24"/>
    </sheetView>
  </sheetViews>
  <sheetFormatPr defaultColWidth="9.140625" defaultRowHeight="12.75"/>
  <cols>
    <col min="1" max="1" width="12.140625" style="0" bestFit="1" customWidth="1"/>
    <col min="2" max="2" width="8.00390625" style="0" bestFit="1" customWidth="1"/>
    <col min="3" max="3" width="10.140625" style="0" bestFit="1" customWidth="1"/>
    <col min="4" max="4" width="11.8515625" style="0" bestFit="1" customWidth="1"/>
    <col min="5" max="5" width="18.00390625" style="0" bestFit="1" customWidth="1"/>
    <col min="6" max="6" width="15.57421875" style="0" bestFit="1" customWidth="1"/>
    <col min="7" max="7" width="13.140625" style="0" bestFit="1" customWidth="1"/>
    <col min="8" max="8" width="9.57421875" style="0" bestFit="1" customWidth="1"/>
  </cols>
  <sheetData>
    <row r="1" spans="1:5" ht="12.75">
      <c r="A1" t="s">
        <v>8</v>
      </c>
      <c r="B1" t="s">
        <v>9</v>
      </c>
      <c r="C1" t="s">
        <v>10</v>
      </c>
      <c r="D1" t="s">
        <v>11</v>
      </c>
      <c r="E1" t="s">
        <v>29</v>
      </c>
    </row>
    <row r="2" spans="1:8" ht="12.75">
      <c r="A2" t="s">
        <v>13</v>
      </c>
      <c r="B2" t="s">
        <v>14</v>
      </c>
      <c r="C2" t="s">
        <v>15</v>
      </c>
      <c r="D2" t="s">
        <v>16</v>
      </c>
      <c r="E2" t="s">
        <v>17</v>
      </c>
      <c r="F2" t="s">
        <v>30</v>
      </c>
      <c r="G2" t="s">
        <v>31</v>
      </c>
      <c r="H2" t="s">
        <v>32</v>
      </c>
    </row>
    <row r="3" spans="1:8" ht="12.75">
      <c r="A3">
        <v>1</v>
      </c>
      <c r="B3">
        <v>-0.03</v>
      </c>
      <c r="C3">
        <v>0</v>
      </c>
      <c r="D3" s="2">
        <v>1.407441E-08</v>
      </c>
      <c r="E3" s="2">
        <v>1.152446E-05</v>
      </c>
      <c r="F3" s="2">
        <f>D3+rem</f>
        <v>0.004867039841076666</v>
      </c>
      <c r="G3" s="2">
        <f>B3*tf</f>
        <v>-9.570547859895946E-05</v>
      </c>
      <c r="H3" s="2">
        <f>F3-G3</f>
        <v>0.0049627453196756256</v>
      </c>
    </row>
    <row r="4" spans="1:8" ht="12.75">
      <c r="A4">
        <v>2</v>
      </c>
      <c r="B4">
        <v>52.98</v>
      </c>
      <c r="C4">
        <v>0</v>
      </c>
      <c r="D4">
        <v>0.166318</v>
      </c>
      <c r="E4" s="2">
        <v>1.215541E-05</v>
      </c>
      <c r="F4" s="2">
        <f aca="true" t="shared" si="0" ref="F4:F34">D4+rem</f>
        <v>0.17118502576666667</v>
      </c>
      <c r="G4" s="2">
        <f aca="true" t="shared" si="1" ref="G4:G34">B4*tf</f>
        <v>0.1690158752057624</v>
      </c>
      <c r="H4" s="2">
        <f aca="true" t="shared" si="2" ref="H4:H34">F4-G4</f>
        <v>0.002169150560904276</v>
      </c>
    </row>
    <row r="5" spans="1:8" ht="12.75">
      <c r="A5">
        <v>3</v>
      </c>
      <c r="B5">
        <v>102.77</v>
      </c>
      <c r="C5">
        <v>0</v>
      </c>
      <c r="D5">
        <v>0.323844</v>
      </c>
      <c r="E5" s="2">
        <v>7.300549E-06</v>
      </c>
      <c r="F5" s="2">
        <f t="shared" si="0"/>
        <v>0.32871102576666666</v>
      </c>
      <c r="G5" s="2">
        <f t="shared" si="1"/>
        <v>0.32785506785383545</v>
      </c>
      <c r="H5" s="2">
        <f t="shared" si="2"/>
        <v>0.0008559579128312178</v>
      </c>
    </row>
    <row r="6" spans="1:8" ht="12.75">
      <c r="A6">
        <v>4</v>
      </c>
      <c r="B6">
        <v>202.58</v>
      </c>
      <c r="C6">
        <v>0</v>
      </c>
      <c r="D6">
        <v>0.642385</v>
      </c>
      <c r="E6" s="2">
        <v>1.566771E-05</v>
      </c>
      <c r="F6" s="2">
        <f t="shared" si="0"/>
        <v>0.6472520257666666</v>
      </c>
      <c r="G6" s="2">
        <f t="shared" si="1"/>
        <v>0.6462671951525736</v>
      </c>
      <c r="H6" s="2">
        <f t="shared" si="2"/>
        <v>0.0009848306140930463</v>
      </c>
    </row>
    <row r="7" spans="1:8" ht="12.75">
      <c r="A7">
        <v>5</v>
      </c>
      <c r="B7">
        <v>302.3</v>
      </c>
      <c r="C7">
        <v>0</v>
      </c>
      <c r="D7">
        <v>0.961168</v>
      </c>
      <c r="E7" s="2">
        <v>1.079971E-05</v>
      </c>
      <c r="F7" s="2">
        <f t="shared" si="0"/>
        <v>0.9660350257666667</v>
      </c>
      <c r="G7" s="2">
        <f t="shared" si="1"/>
        <v>0.9643922060155149</v>
      </c>
      <c r="H7" s="2">
        <f t="shared" si="2"/>
        <v>0.0016428197511517695</v>
      </c>
    </row>
    <row r="8" spans="1:8" ht="12.75">
      <c r="A8">
        <v>6</v>
      </c>
      <c r="B8">
        <v>401.91</v>
      </c>
      <c r="C8">
        <v>0</v>
      </c>
      <c r="D8">
        <v>1.279459</v>
      </c>
      <c r="E8" s="2">
        <v>7.189473E-06</v>
      </c>
      <c r="F8" s="2">
        <f t="shared" si="0"/>
        <v>1.2843260257666667</v>
      </c>
      <c r="G8" s="2">
        <f t="shared" si="1"/>
        <v>1.28216629679026</v>
      </c>
      <c r="H8" s="2">
        <f t="shared" si="2"/>
        <v>0.002159728976406594</v>
      </c>
    </row>
    <row r="9" spans="1:8" ht="12.75">
      <c r="A9">
        <v>7</v>
      </c>
      <c r="B9">
        <v>501.77</v>
      </c>
      <c r="C9">
        <v>0</v>
      </c>
      <c r="D9">
        <v>1.597759</v>
      </c>
      <c r="E9" s="2">
        <v>2.08232E-05</v>
      </c>
      <c r="F9" s="2">
        <f t="shared" si="0"/>
        <v>1.6026260257666667</v>
      </c>
      <c r="G9" s="2">
        <f t="shared" si="1"/>
        <v>1.6007379332199962</v>
      </c>
      <c r="H9" s="2">
        <f t="shared" si="2"/>
        <v>0.001888092546670439</v>
      </c>
    </row>
    <row r="10" spans="1:8" ht="12.75">
      <c r="A10">
        <v>8</v>
      </c>
      <c r="B10">
        <v>601.45</v>
      </c>
      <c r="C10">
        <v>0</v>
      </c>
      <c r="D10">
        <v>1.9147</v>
      </c>
      <c r="E10" s="2">
        <v>4.424265E-05</v>
      </c>
      <c r="F10" s="2">
        <f t="shared" si="0"/>
        <v>1.9195670257666668</v>
      </c>
      <c r="G10" s="2">
        <f t="shared" si="1"/>
        <v>1.918735336778139</v>
      </c>
      <c r="H10" s="2">
        <f t="shared" si="2"/>
        <v>0.0008316889885278123</v>
      </c>
    </row>
    <row r="11" spans="1:8" ht="12.75">
      <c r="A11">
        <v>9</v>
      </c>
      <c r="B11">
        <v>701.3</v>
      </c>
      <c r="C11">
        <v>0</v>
      </c>
      <c r="D11">
        <v>2.231107</v>
      </c>
      <c r="E11" s="2">
        <v>3.796848E-05</v>
      </c>
      <c r="F11" s="2">
        <f t="shared" si="0"/>
        <v>2.2359740257666667</v>
      </c>
      <c r="G11" s="2">
        <f t="shared" si="1"/>
        <v>2.2372750713816756</v>
      </c>
      <c r="H11" s="2">
        <f t="shared" si="2"/>
        <v>-0.0013010456150088778</v>
      </c>
    </row>
    <row r="12" spans="1:8" ht="12.75">
      <c r="A12">
        <v>10</v>
      </c>
      <c r="B12">
        <v>801.02</v>
      </c>
      <c r="C12">
        <v>0</v>
      </c>
      <c r="D12">
        <v>2.546204</v>
      </c>
      <c r="E12" s="2">
        <v>2.765734E-05</v>
      </c>
      <c r="F12" s="2">
        <f t="shared" si="0"/>
        <v>2.5510710257666664</v>
      </c>
      <c r="G12" s="2">
        <f t="shared" si="1"/>
        <v>2.555400082244617</v>
      </c>
      <c r="H12" s="2">
        <f t="shared" si="2"/>
        <v>-0.004329056477950566</v>
      </c>
    </row>
    <row r="13" spans="1:8" ht="12.75">
      <c r="A13">
        <v>11</v>
      </c>
      <c r="B13">
        <v>900.74</v>
      </c>
      <c r="C13">
        <v>0</v>
      </c>
      <c r="D13">
        <v>2.859565</v>
      </c>
      <c r="E13" s="2">
        <v>7.249889E-06</v>
      </c>
      <c r="F13" s="2">
        <f t="shared" si="0"/>
        <v>2.8644320257666664</v>
      </c>
      <c r="G13" s="2">
        <f t="shared" si="1"/>
        <v>2.873525093107558</v>
      </c>
      <c r="H13" s="2">
        <f t="shared" si="2"/>
        <v>-0.009093067340891547</v>
      </c>
    </row>
    <row r="14" spans="1:8" ht="12.75">
      <c r="A14">
        <v>12</v>
      </c>
      <c r="B14">
        <v>1000.53</v>
      </c>
      <c r="C14">
        <v>0</v>
      </c>
      <c r="D14">
        <v>3.170116</v>
      </c>
      <c r="E14" s="2">
        <v>4.763615E-05</v>
      </c>
      <c r="F14" s="2">
        <f t="shared" si="0"/>
        <v>3.1749830257666667</v>
      </c>
      <c r="G14" s="2">
        <f t="shared" si="1"/>
        <v>3.191873416753897</v>
      </c>
      <c r="H14" s="2">
        <f t="shared" si="2"/>
        <v>-0.01689039098723022</v>
      </c>
    </row>
    <row r="15" spans="1:8" ht="12.75">
      <c r="A15">
        <v>13</v>
      </c>
      <c r="B15">
        <v>1100.24</v>
      </c>
      <c r="C15">
        <v>0</v>
      </c>
      <c r="D15">
        <v>3.471902</v>
      </c>
      <c r="E15" s="2">
        <v>9.17144E-05</v>
      </c>
      <c r="F15" s="2">
        <f t="shared" si="0"/>
        <v>3.4767690257666666</v>
      </c>
      <c r="G15" s="2">
        <f t="shared" si="1"/>
        <v>3.5099665257906385</v>
      </c>
      <c r="H15" s="2">
        <f t="shared" si="2"/>
        <v>-0.033197500023971926</v>
      </c>
    </row>
    <row r="16" spans="1:8" ht="12.75">
      <c r="A16">
        <v>14</v>
      </c>
      <c r="B16">
        <v>1199.96</v>
      </c>
      <c r="C16">
        <v>0.01</v>
      </c>
      <c r="D16">
        <v>3.744492</v>
      </c>
      <c r="E16" s="2">
        <v>7.857625E-05</v>
      </c>
      <c r="F16" s="2">
        <f t="shared" si="0"/>
        <v>3.7493590257666667</v>
      </c>
      <c r="G16" s="2">
        <f t="shared" si="1"/>
        <v>3.82809153665358</v>
      </c>
      <c r="H16" s="2">
        <f t="shared" si="2"/>
        <v>-0.07873251088691324</v>
      </c>
    </row>
    <row r="17" spans="1:8" ht="12.75">
      <c r="A17">
        <v>15</v>
      </c>
      <c r="B17">
        <v>1299.82</v>
      </c>
      <c r="C17">
        <v>0.01</v>
      </c>
      <c r="D17">
        <v>3.968816</v>
      </c>
      <c r="E17" s="2">
        <v>4.178623E-05</v>
      </c>
      <c r="F17" s="2">
        <f t="shared" si="0"/>
        <v>3.9736830257666664</v>
      </c>
      <c r="G17" s="2">
        <f t="shared" si="1"/>
        <v>4.146663173083316</v>
      </c>
      <c r="H17" s="2">
        <f t="shared" si="2"/>
        <v>-0.17298014731664946</v>
      </c>
    </row>
    <row r="18" spans="1:8" ht="12.75">
      <c r="A18">
        <v>16</v>
      </c>
      <c r="B18">
        <v>1399.52</v>
      </c>
      <c r="C18">
        <v>0.01</v>
      </c>
      <c r="D18">
        <v>4.160599</v>
      </c>
      <c r="E18" s="2">
        <v>2.562414E-05</v>
      </c>
      <c r="F18" s="2">
        <f t="shared" si="0"/>
        <v>4.165466025766667</v>
      </c>
      <c r="G18" s="2">
        <f t="shared" si="1"/>
        <v>4.464724380293858</v>
      </c>
      <c r="H18" s="2">
        <f t="shared" si="2"/>
        <v>-0.29925835452719074</v>
      </c>
    </row>
    <row r="19" spans="1:8" ht="12.75">
      <c r="A19">
        <v>17</v>
      </c>
      <c r="B19">
        <v>1449.42</v>
      </c>
      <c r="C19">
        <v>0.01</v>
      </c>
      <c r="D19">
        <v>4.248687</v>
      </c>
      <c r="E19" s="2">
        <v>8.184583E-05</v>
      </c>
      <c r="F19" s="2">
        <f t="shared" si="0"/>
        <v>4.253554025766667</v>
      </c>
      <c r="G19" s="2">
        <f t="shared" si="1"/>
        <v>4.623914493030128</v>
      </c>
      <c r="H19" s="2">
        <f t="shared" si="2"/>
        <v>-0.3703604672634606</v>
      </c>
    </row>
    <row r="20" spans="1:8" ht="12.75">
      <c r="A20">
        <v>18</v>
      </c>
      <c r="B20">
        <v>1499.22</v>
      </c>
      <c r="C20">
        <v>0.01</v>
      </c>
      <c r="D20">
        <v>4.332394</v>
      </c>
      <c r="E20" s="2">
        <v>4.338209E-05</v>
      </c>
      <c r="F20" s="2">
        <f t="shared" si="0"/>
        <v>4.337261025766667</v>
      </c>
      <c r="G20" s="2">
        <f t="shared" si="1"/>
        <v>4.7827855875044</v>
      </c>
      <c r="H20" s="2">
        <f t="shared" si="2"/>
        <v>-0.44552456173773347</v>
      </c>
    </row>
    <row r="21" spans="1:8" ht="12.75">
      <c r="A21">
        <v>19</v>
      </c>
      <c r="B21">
        <v>1549.14</v>
      </c>
      <c r="C21">
        <v>0</v>
      </c>
      <c r="D21">
        <v>4.412782</v>
      </c>
      <c r="E21" s="2">
        <v>5.458629E-05</v>
      </c>
      <c r="F21" s="2">
        <f t="shared" si="0"/>
        <v>4.417649025766667</v>
      </c>
      <c r="G21" s="2">
        <f t="shared" si="1"/>
        <v>4.942039503893069</v>
      </c>
      <c r="H21" s="2">
        <f t="shared" si="2"/>
        <v>-0.5243904781264019</v>
      </c>
    </row>
    <row r="22" spans="1:8" ht="12.75">
      <c r="A22">
        <v>20</v>
      </c>
      <c r="B22">
        <v>1598.99</v>
      </c>
      <c r="C22">
        <v>0</v>
      </c>
      <c r="D22">
        <v>4.489886</v>
      </c>
      <c r="E22" s="2">
        <v>3.428363E-05</v>
      </c>
      <c r="F22" s="2">
        <f t="shared" si="0"/>
        <v>4.494753025766667</v>
      </c>
      <c r="G22" s="2">
        <f t="shared" si="1"/>
        <v>5.10107010749834</v>
      </c>
      <c r="H22" s="2">
        <f t="shared" si="2"/>
        <v>-0.6063170817316728</v>
      </c>
    </row>
    <row r="23" spans="1:8" ht="12.75">
      <c r="A23">
        <v>21</v>
      </c>
      <c r="B23">
        <v>1698.69</v>
      </c>
      <c r="C23">
        <v>0</v>
      </c>
      <c r="D23">
        <v>4.635606</v>
      </c>
      <c r="E23" s="2">
        <v>1.199018E-05</v>
      </c>
      <c r="F23" s="2">
        <f t="shared" si="0"/>
        <v>4.640473025766667</v>
      </c>
      <c r="G23" s="2">
        <f t="shared" si="1"/>
        <v>5.419131314708881</v>
      </c>
      <c r="H23" s="2">
        <f t="shared" si="2"/>
        <v>-0.7786582889422142</v>
      </c>
    </row>
    <row r="24" spans="1:8" ht="12.75">
      <c r="A24">
        <v>22</v>
      </c>
      <c r="B24">
        <v>1599</v>
      </c>
      <c r="C24">
        <v>0.01</v>
      </c>
      <c r="D24">
        <v>4.493045</v>
      </c>
      <c r="E24" s="2">
        <v>1.541885E-05</v>
      </c>
      <c r="F24" s="2">
        <f t="shared" si="0"/>
        <v>4.497912025766667</v>
      </c>
      <c r="G24" s="2">
        <f t="shared" si="1"/>
        <v>5.101102009324539</v>
      </c>
      <c r="H24" s="2">
        <f t="shared" si="2"/>
        <v>-0.603189983557872</v>
      </c>
    </row>
    <row r="25" spans="1:8" ht="12.75">
      <c r="A25">
        <v>23</v>
      </c>
      <c r="B25">
        <v>1499.25</v>
      </c>
      <c r="C25">
        <v>0</v>
      </c>
      <c r="D25">
        <v>4.33794</v>
      </c>
      <c r="E25" s="2">
        <v>3.150513E-05</v>
      </c>
      <c r="F25" s="2">
        <f t="shared" si="0"/>
        <v>4.342807025766667</v>
      </c>
      <c r="G25" s="2">
        <f t="shared" si="1"/>
        <v>4.782881292982999</v>
      </c>
      <c r="H25" s="2">
        <f t="shared" si="2"/>
        <v>-0.4400742672163327</v>
      </c>
    </row>
    <row r="26" spans="1:8" ht="12.75">
      <c r="A26">
        <v>24</v>
      </c>
      <c r="B26">
        <v>1399.57</v>
      </c>
      <c r="C26">
        <v>0</v>
      </c>
      <c r="D26">
        <v>4.168847</v>
      </c>
      <c r="E26" s="2">
        <v>3.837654E-05</v>
      </c>
      <c r="F26" s="2">
        <f t="shared" si="0"/>
        <v>4.173714025766667</v>
      </c>
      <c r="G26" s="2">
        <f t="shared" si="1"/>
        <v>4.464883889424856</v>
      </c>
      <c r="H26" s="2">
        <f t="shared" si="2"/>
        <v>-0.29116986365818853</v>
      </c>
    </row>
    <row r="27" spans="1:8" ht="12.75">
      <c r="A27">
        <v>25</v>
      </c>
      <c r="B27">
        <v>1200</v>
      </c>
      <c r="C27">
        <v>0</v>
      </c>
      <c r="D27">
        <v>3.762354</v>
      </c>
      <c r="E27" s="2">
        <v>4.060893E-05</v>
      </c>
      <c r="F27" s="2">
        <f t="shared" si="0"/>
        <v>3.7672210257666667</v>
      </c>
      <c r="G27" s="2">
        <f t="shared" si="1"/>
        <v>3.8282191439583784</v>
      </c>
      <c r="H27" s="2">
        <f t="shared" si="2"/>
        <v>-0.06099811819171164</v>
      </c>
    </row>
    <row r="28" spans="1:8" ht="12.75">
      <c r="A28">
        <v>26</v>
      </c>
      <c r="B28">
        <v>1000.57</v>
      </c>
      <c r="C28">
        <v>0</v>
      </c>
      <c r="D28">
        <v>3.184237</v>
      </c>
      <c r="E28" s="2">
        <v>5.35214E-05</v>
      </c>
      <c r="F28" s="2">
        <f t="shared" si="0"/>
        <v>3.1891040257666665</v>
      </c>
      <c r="G28" s="2">
        <f t="shared" si="1"/>
        <v>3.192001024058696</v>
      </c>
      <c r="H28" s="2">
        <f t="shared" si="2"/>
        <v>-0.0028969982920292736</v>
      </c>
    </row>
    <row r="29" spans="1:8" ht="12.75">
      <c r="A29">
        <v>27</v>
      </c>
      <c r="B29">
        <v>601.48</v>
      </c>
      <c r="C29">
        <v>0</v>
      </c>
      <c r="D29">
        <v>1.923086</v>
      </c>
      <c r="E29" s="2">
        <v>5.307019E-05</v>
      </c>
      <c r="F29" s="2">
        <f t="shared" si="0"/>
        <v>1.9279530257666668</v>
      </c>
      <c r="G29" s="2">
        <f t="shared" si="1"/>
        <v>1.9188310422567378</v>
      </c>
      <c r="H29" s="2">
        <f t="shared" si="2"/>
        <v>0.009121983509928988</v>
      </c>
    </row>
    <row r="30" spans="1:8" ht="12.75">
      <c r="A30">
        <v>28</v>
      </c>
      <c r="B30">
        <v>401.93</v>
      </c>
      <c r="C30">
        <v>0</v>
      </c>
      <c r="D30">
        <v>1.2861</v>
      </c>
      <c r="E30" s="2">
        <v>1.476845E-05</v>
      </c>
      <c r="F30" s="2">
        <f t="shared" si="0"/>
        <v>1.2909670257666668</v>
      </c>
      <c r="G30" s="2">
        <f t="shared" si="1"/>
        <v>1.2822301004426593</v>
      </c>
      <c r="H30" s="2">
        <f t="shared" si="2"/>
        <v>0.008736925324007494</v>
      </c>
    </row>
    <row r="31" spans="1:8" ht="12.75">
      <c r="A31">
        <v>29</v>
      </c>
      <c r="B31">
        <v>202.58</v>
      </c>
      <c r="C31">
        <v>0</v>
      </c>
      <c r="D31">
        <v>0.648273</v>
      </c>
      <c r="E31" s="2">
        <v>7.804126E-06</v>
      </c>
      <c r="F31" s="2">
        <f t="shared" si="0"/>
        <v>0.6531400257666666</v>
      </c>
      <c r="G31" s="2">
        <f t="shared" si="1"/>
        <v>0.6462671951525736</v>
      </c>
      <c r="H31" s="2">
        <f t="shared" si="2"/>
        <v>0.006872830614093051</v>
      </c>
    </row>
    <row r="32" spans="1:8" ht="12.75">
      <c r="A32">
        <v>30</v>
      </c>
      <c r="B32">
        <v>102.77</v>
      </c>
      <c r="C32">
        <v>0</v>
      </c>
      <c r="D32">
        <v>0.328647</v>
      </c>
      <c r="E32" s="2">
        <v>1.054425E-05</v>
      </c>
      <c r="F32" s="2">
        <f t="shared" si="0"/>
        <v>0.33351402576666667</v>
      </c>
      <c r="G32" s="2">
        <f t="shared" si="1"/>
        <v>0.32785506785383545</v>
      </c>
      <c r="H32" s="2">
        <f t="shared" si="2"/>
        <v>0.0056589579128312195</v>
      </c>
    </row>
    <row r="33" spans="1:8" ht="12.75">
      <c r="A33">
        <v>31</v>
      </c>
      <c r="B33">
        <v>52.97</v>
      </c>
      <c r="C33">
        <v>0</v>
      </c>
      <c r="D33">
        <v>0.169516</v>
      </c>
      <c r="E33" s="2">
        <v>5.755894E-06</v>
      </c>
      <c r="F33" s="2">
        <f t="shared" si="0"/>
        <v>0.17438302576666667</v>
      </c>
      <c r="G33" s="2">
        <f t="shared" si="1"/>
        <v>0.16898397337956275</v>
      </c>
      <c r="H33" s="2">
        <f t="shared" si="2"/>
        <v>0.00539905238710392</v>
      </c>
    </row>
    <row r="34" spans="1:8" ht="12.75">
      <c r="A34">
        <v>32</v>
      </c>
      <c r="B34">
        <v>-0.03</v>
      </c>
      <c r="C34">
        <v>0</v>
      </c>
      <c r="D34" s="2">
        <v>-1.407441E-08</v>
      </c>
      <c r="E34" s="2">
        <v>7.516312E-06</v>
      </c>
      <c r="F34" s="2">
        <f t="shared" si="0"/>
        <v>0.004867011692256665</v>
      </c>
      <c r="G34" s="2">
        <f t="shared" si="1"/>
        <v>-9.570547859895946E-05</v>
      </c>
      <c r="H34" s="2">
        <f t="shared" si="2"/>
        <v>0.004962717170855625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E30" sqref="E30"/>
    </sheetView>
  </sheetViews>
  <sheetFormatPr defaultColWidth="9.140625" defaultRowHeight="12.75"/>
  <cols>
    <col min="1" max="1" width="12.140625" style="0" bestFit="1" customWidth="1"/>
    <col min="2" max="2" width="9.7109375" style="0" bestFit="1" customWidth="1"/>
    <col min="3" max="3" width="11.00390625" style="0" bestFit="1" customWidth="1"/>
    <col min="4" max="4" width="11.8515625" style="0" bestFit="1" customWidth="1"/>
    <col min="5" max="5" width="18.00390625" style="0" bestFit="1" customWidth="1"/>
  </cols>
  <sheetData>
    <row r="1" spans="1:5" ht="12.75">
      <c r="A1" t="s">
        <v>8</v>
      </c>
      <c r="B1" t="s">
        <v>9</v>
      </c>
      <c r="C1" t="s">
        <v>10</v>
      </c>
      <c r="D1" t="s">
        <v>11</v>
      </c>
      <c r="E1" t="s">
        <v>12</v>
      </c>
    </row>
    <row r="2" spans="1:5" ht="12.75">
      <c r="A2" t="s">
        <v>13</v>
      </c>
      <c r="B2" t="s">
        <v>14</v>
      </c>
      <c r="C2" t="s">
        <v>15</v>
      </c>
      <c r="D2" t="s">
        <v>16</v>
      </c>
      <c r="E2" t="s">
        <v>17</v>
      </c>
    </row>
    <row r="3" spans="1:5" ht="12.75">
      <c r="A3" t="s">
        <v>18</v>
      </c>
      <c r="B3" t="s">
        <v>19</v>
      </c>
      <c r="C3" t="s">
        <v>19</v>
      </c>
      <c r="D3" t="s">
        <v>20</v>
      </c>
      <c r="E3" t="s">
        <v>21</v>
      </c>
    </row>
    <row r="4" spans="1:5" ht="12.75">
      <c r="A4">
        <v>1</v>
      </c>
      <c r="B4">
        <v>-0.04</v>
      </c>
      <c r="C4">
        <v>0</v>
      </c>
      <c r="D4" s="2">
        <v>1.227633E-07</v>
      </c>
      <c r="E4" s="2">
        <v>3.438485E-05</v>
      </c>
    </row>
    <row r="5" spans="1:5" ht="12.75">
      <c r="A5">
        <v>2</v>
      </c>
      <c r="B5">
        <v>-0.03</v>
      </c>
      <c r="C5">
        <v>0</v>
      </c>
      <c r="D5">
        <v>-0.009515</v>
      </c>
      <c r="E5" s="2">
        <v>9.807691E-06</v>
      </c>
    </row>
    <row r="6" spans="1:5" ht="12.75">
      <c r="A6">
        <v>3</v>
      </c>
      <c r="B6">
        <v>-0.03</v>
      </c>
      <c r="C6">
        <v>0</v>
      </c>
      <c r="D6" s="2">
        <v>0.0001801546</v>
      </c>
      <c r="E6" s="2">
        <v>3.184662E-06</v>
      </c>
    </row>
    <row r="7" spans="1:5" ht="12.75">
      <c r="A7">
        <v>4</v>
      </c>
      <c r="B7">
        <v>-0.03</v>
      </c>
      <c r="C7">
        <v>0</v>
      </c>
      <c r="D7">
        <v>-0.009833</v>
      </c>
      <c r="E7" s="2">
        <v>8.772262E-06</v>
      </c>
    </row>
    <row r="8" spans="1:5" ht="12.75">
      <c r="A8">
        <v>5</v>
      </c>
      <c r="B8">
        <v>-0.03</v>
      </c>
      <c r="C8">
        <v>0</v>
      </c>
      <c r="D8" s="2">
        <v>-1.227633E-07</v>
      </c>
      <c r="E8" s="2">
        <v>7.874766E-06</v>
      </c>
    </row>
    <row r="10" ht="12.75">
      <c r="E10" s="3" t="s">
        <v>22</v>
      </c>
    </row>
    <row r="11" spans="2:5" ht="12.75">
      <c r="B11" t="s">
        <v>23</v>
      </c>
      <c r="C11" s="4">
        <f>AVERAGE(D4,D6,D8)</f>
        <v>6.005153333333334E-05</v>
      </c>
      <c r="D11" t="s">
        <v>24</v>
      </c>
      <c r="E11" s="4">
        <f>STDEV(D4,D6)</f>
        <v>0.00012730173256003915</v>
      </c>
    </row>
    <row r="12" spans="2:5" ht="12.75">
      <c r="B12" t="s">
        <v>25</v>
      </c>
      <c r="C12" s="4">
        <f>AVERAGE(D5,D7)</f>
        <v>-0.009673999999999999</v>
      </c>
      <c r="D12" t="s">
        <v>24</v>
      </c>
      <c r="E12" s="4">
        <f>STDEV(D5,D7)</f>
        <v>0.0002248599564173339</v>
      </c>
    </row>
    <row r="13" spans="2:5" ht="12.75">
      <c r="B13" t="s">
        <v>26</v>
      </c>
      <c r="C13" s="4">
        <f>(C11-C12)/2</f>
        <v>0.0048670257666666656</v>
      </c>
      <c r="D13" t="s">
        <v>24</v>
      </c>
      <c r="E13" s="4">
        <f>0.5*SQRT(E11^2+E12^2)</f>
        <v>0.00012919726304453302</v>
      </c>
    </row>
    <row r="14" spans="2:4" ht="12.75">
      <c r="B14" t="s">
        <v>27</v>
      </c>
      <c r="C14" s="4">
        <f>C13/l_eff</f>
        <v>0.0016102116610423693</v>
      </c>
      <c r="D14" t="s">
        <v>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I16" sqref="I16"/>
    </sheetView>
  </sheetViews>
  <sheetFormatPr defaultColWidth="9.140625" defaultRowHeight="12.75"/>
  <cols>
    <col min="1" max="1" width="9.7109375" style="0" bestFit="1" customWidth="1"/>
    <col min="2" max="2" width="13.140625" style="0" bestFit="1" customWidth="1"/>
    <col min="3" max="5" width="12.421875" style="0" bestFit="1" customWidth="1"/>
    <col min="6" max="6" width="10.00390625" style="0" bestFit="1" customWidth="1"/>
    <col min="7" max="7" width="5.00390625" style="0" bestFit="1" customWidth="1"/>
    <col min="8" max="8" width="4.57421875" style="0" bestFit="1" customWidth="1"/>
    <col min="9" max="9" width="5.00390625" style="0" bestFit="1" customWidth="1"/>
    <col min="10" max="10" width="3.57421875" style="0" bestFit="1" customWidth="1"/>
    <col min="11" max="11" width="2.140625" style="0" bestFit="1" customWidth="1"/>
    <col min="12" max="12" width="8.00390625" style="0" bestFit="1" customWidth="1"/>
  </cols>
  <sheetData>
    <row r="1" spans="1:12" ht="12.75">
      <c r="A1" t="s">
        <v>33</v>
      </c>
      <c r="B1">
        <v>16</v>
      </c>
      <c r="C1">
        <v>2000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37</v>
      </c>
      <c r="J1" t="s">
        <v>39</v>
      </c>
      <c r="K1" t="s">
        <v>40</v>
      </c>
      <c r="L1">
        <v>3506535</v>
      </c>
    </row>
    <row r="2" spans="1:4" ht="12.75">
      <c r="A2" t="s">
        <v>41</v>
      </c>
      <c r="B2" t="s">
        <v>42</v>
      </c>
      <c r="C2" t="s">
        <v>43</v>
      </c>
      <c r="D2" t="s">
        <v>44</v>
      </c>
    </row>
    <row r="3" spans="1:6" ht="12.75">
      <c r="A3" t="s">
        <v>45</v>
      </c>
      <c r="B3" t="s">
        <v>46</v>
      </c>
      <c r="C3" t="s">
        <v>47</v>
      </c>
      <c r="D3" t="s">
        <v>48</v>
      </c>
      <c r="E3" t="s">
        <v>40</v>
      </c>
      <c r="F3">
        <v>3505278</v>
      </c>
    </row>
    <row r="4" spans="1:5" ht="12.75">
      <c r="A4" t="s">
        <v>41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41</v>
      </c>
      <c r="B5" t="s">
        <v>53</v>
      </c>
      <c r="C5" t="s">
        <v>19</v>
      </c>
      <c r="D5" t="s">
        <v>3</v>
      </c>
      <c r="E5" t="s">
        <v>20</v>
      </c>
    </row>
    <row r="6" spans="1:5" ht="12.75">
      <c r="A6" t="s">
        <v>41</v>
      </c>
      <c r="B6">
        <v>17</v>
      </c>
      <c r="C6">
        <v>1449.42</v>
      </c>
      <c r="D6" s="2">
        <v>4.248687</v>
      </c>
      <c r="E6" s="2">
        <v>8.184583E-05</v>
      </c>
    </row>
    <row r="7" ht="12.75">
      <c r="A7" t="s">
        <v>41</v>
      </c>
    </row>
    <row r="8" spans="1:3" ht="12.75">
      <c r="A8" t="s">
        <v>41</v>
      </c>
      <c r="B8" t="s">
        <v>54</v>
      </c>
      <c r="C8" t="s">
        <v>55</v>
      </c>
    </row>
    <row r="9" spans="1:6" ht="12.75">
      <c r="A9" t="s">
        <v>41</v>
      </c>
      <c r="B9" t="s">
        <v>56</v>
      </c>
      <c r="C9" t="s">
        <v>57</v>
      </c>
      <c r="D9" t="s">
        <v>58</v>
      </c>
      <c r="E9" t="s">
        <v>59</v>
      </c>
      <c r="F9" t="s">
        <v>60</v>
      </c>
    </row>
    <row r="10" spans="2:6" ht="12.75">
      <c r="B10">
        <v>-1</v>
      </c>
      <c r="C10" s="2">
        <v>-0.004400449</v>
      </c>
      <c r="D10" s="2">
        <v>0.0002186907</v>
      </c>
      <c r="E10" s="2">
        <v>-0.00103572</v>
      </c>
      <c r="F10" s="2">
        <v>5.147255E-05</v>
      </c>
    </row>
    <row r="11" spans="2:6" ht="12.75">
      <c r="B11">
        <v>-0.9</v>
      </c>
      <c r="C11" s="2">
        <v>-0.002287045</v>
      </c>
      <c r="D11" s="2">
        <v>0.0002654993</v>
      </c>
      <c r="E11" s="2">
        <v>-0.0005382946</v>
      </c>
      <c r="F11" s="2">
        <v>6.248973E-05</v>
      </c>
    </row>
    <row r="12" spans="2:6" ht="12.75">
      <c r="B12">
        <v>-0.8</v>
      </c>
      <c r="C12" s="2">
        <v>-0.001394585</v>
      </c>
      <c r="D12" s="2">
        <v>0.000266306</v>
      </c>
      <c r="E12" s="2">
        <v>-0.0003282392</v>
      </c>
      <c r="F12" s="2">
        <v>6.267961E-05</v>
      </c>
    </row>
    <row r="13" spans="2:6" ht="12.75">
      <c r="B13">
        <v>-0.7</v>
      </c>
      <c r="C13" s="2">
        <v>-0.001039049</v>
      </c>
      <c r="D13" s="2">
        <v>0.0002341388</v>
      </c>
      <c r="E13" s="2">
        <v>-0.0002445578</v>
      </c>
      <c r="F13" s="2">
        <v>5.51085E-05</v>
      </c>
    </row>
    <row r="14" spans="2:6" ht="12.75">
      <c r="B14">
        <v>-0.6</v>
      </c>
      <c r="C14" s="2">
        <v>-0.000708685</v>
      </c>
      <c r="D14" s="2">
        <v>0.0002782963</v>
      </c>
      <c r="E14" s="2">
        <v>-0.0001668009</v>
      </c>
      <c r="F14" s="2">
        <v>6.550171E-05</v>
      </c>
    </row>
    <row r="15" spans="2:6" ht="12.75">
      <c r="B15">
        <v>-0.5</v>
      </c>
      <c r="C15" s="2">
        <v>-0.0005236416</v>
      </c>
      <c r="D15" s="2">
        <v>0.0002194678</v>
      </c>
      <c r="E15" s="2">
        <v>-0.0001232479</v>
      </c>
      <c r="F15" s="2">
        <v>5.165545E-05</v>
      </c>
    </row>
    <row r="16" spans="2:6" ht="12.75">
      <c r="B16">
        <v>-0.4</v>
      </c>
      <c r="C16" s="2">
        <v>-0.0004153008</v>
      </c>
      <c r="D16" s="2">
        <v>0.0001208405</v>
      </c>
      <c r="E16" s="2">
        <v>-9.774803E-05</v>
      </c>
      <c r="F16" s="2">
        <v>2.844186E-05</v>
      </c>
    </row>
    <row r="17" spans="2:6" ht="12.75">
      <c r="B17">
        <v>-0.3</v>
      </c>
      <c r="C17" s="2">
        <v>-0.0001814205</v>
      </c>
      <c r="D17" s="2">
        <v>0.0002359445</v>
      </c>
      <c r="E17" s="2">
        <v>-4.270038E-05</v>
      </c>
      <c r="F17" s="2">
        <v>5.553352E-05</v>
      </c>
    </row>
    <row r="18" spans="2:6" ht="12.75">
      <c r="B18">
        <v>-0.2</v>
      </c>
      <c r="C18" s="2">
        <v>-6.635327E-05</v>
      </c>
      <c r="D18" s="2">
        <v>0.0002589838</v>
      </c>
      <c r="E18" s="2">
        <v>-1.561736E-05</v>
      </c>
      <c r="F18" s="2">
        <v>6.095619E-05</v>
      </c>
    </row>
    <row r="19" spans="2:6" ht="12.75">
      <c r="B19">
        <v>-0.1</v>
      </c>
      <c r="C19" s="2">
        <v>1.331805E-05</v>
      </c>
      <c r="D19" s="2">
        <v>0.0001230015</v>
      </c>
      <c r="E19" s="2">
        <v>3.134628E-06</v>
      </c>
      <c r="F19" s="2">
        <v>2.895047E-05</v>
      </c>
    </row>
    <row r="20" spans="2:6" ht="12.75">
      <c r="B20">
        <v>0</v>
      </c>
      <c r="C20" s="2">
        <v>-1.208047E-17</v>
      </c>
      <c r="D20" s="2">
        <v>0.0001682029</v>
      </c>
      <c r="E20" s="2">
        <v>-2.843342E-18</v>
      </c>
      <c r="F20" s="2">
        <v>3.958937E-05</v>
      </c>
    </row>
    <row r="21" spans="2:6" ht="12.75">
      <c r="B21">
        <v>0.1</v>
      </c>
      <c r="C21" s="2">
        <v>-9.243683E-05</v>
      </c>
      <c r="D21" s="2">
        <v>0.000208707</v>
      </c>
      <c r="E21" s="2">
        <v>-2.175656E-05</v>
      </c>
      <c r="F21" s="2">
        <v>4.91227E-05</v>
      </c>
    </row>
    <row r="22" spans="2:6" ht="12.75">
      <c r="B22">
        <v>0.2</v>
      </c>
      <c r="C22" s="2">
        <v>-5.975794E-06</v>
      </c>
      <c r="D22" s="2">
        <v>0.0001179201</v>
      </c>
      <c r="E22" s="2">
        <v>-1.406504E-06</v>
      </c>
      <c r="F22" s="2">
        <v>2.775449E-05</v>
      </c>
    </row>
    <row r="23" spans="2:6" ht="12.75">
      <c r="B23">
        <v>0.3</v>
      </c>
      <c r="C23" s="2">
        <v>-0.000138986</v>
      </c>
      <c r="D23" s="2">
        <v>0.0002236725</v>
      </c>
      <c r="E23" s="2">
        <v>-3.271269E-05</v>
      </c>
      <c r="F23" s="2">
        <v>5.264509E-05</v>
      </c>
    </row>
    <row r="24" spans="2:6" ht="12.75">
      <c r="B24">
        <v>0.4</v>
      </c>
      <c r="C24" s="2">
        <v>-0.0002118925</v>
      </c>
      <c r="D24" s="2">
        <v>0.0001097368</v>
      </c>
      <c r="E24" s="2">
        <v>-4.987247E-05</v>
      </c>
      <c r="F24" s="2">
        <v>2.582841E-05</v>
      </c>
    </row>
    <row r="25" spans="2:6" ht="12.75">
      <c r="B25">
        <v>0.5</v>
      </c>
      <c r="C25" s="2">
        <v>-0.000382228</v>
      </c>
      <c r="D25" s="2">
        <v>5.147161E-05</v>
      </c>
      <c r="E25" s="2">
        <v>-8.996379E-05</v>
      </c>
      <c r="F25" s="2">
        <v>1.211471E-05</v>
      </c>
    </row>
    <row r="26" spans="2:6" ht="12.75">
      <c r="B26">
        <v>0.6</v>
      </c>
      <c r="C26" s="2">
        <v>-0.000548624</v>
      </c>
      <c r="D26" s="2">
        <v>0.0001349114</v>
      </c>
      <c r="E26" s="2">
        <v>-0.0001291279</v>
      </c>
      <c r="F26" s="2">
        <v>3.175367E-05</v>
      </c>
    </row>
    <row r="27" spans="2:6" ht="12.75">
      <c r="B27">
        <v>0.7</v>
      </c>
      <c r="C27" s="2">
        <v>-0.0007563854</v>
      </c>
      <c r="D27" s="2">
        <v>0.0001019988</v>
      </c>
      <c r="E27" s="2">
        <v>-0.000178028</v>
      </c>
      <c r="F27" s="2">
        <v>2.400712E-05</v>
      </c>
    </row>
    <row r="28" spans="2:6" ht="12.75">
      <c r="B28">
        <v>0.8</v>
      </c>
      <c r="C28" s="2">
        <v>-0.001323872</v>
      </c>
      <c r="D28" s="2">
        <v>2.198191E-05</v>
      </c>
      <c r="E28" s="2">
        <v>-0.0003115956</v>
      </c>
      <c r="F28" s="2">
        <v>5.173812E-06</v>
      </c>
    </row>
    <row r="29" spans="2:6" ht="12.75">
      <c r="B29">
        <v>0.9</v>
      </c>
      <c r="C29" s="2">
        <v>-0.002647051</v>
      </c>
      <c r="D29" s="2">
        <v>0.0001020919</v>
      </c>
      <c r="E29" s="2">
        <v>-0.000623028</v>
      </c>
      <c r="F29" s="2">
        <v>2.402904E-05</v>
      </c>
    </row>
    <row r="30" spans="2:6" ht="12.75">
      <c r="B30">
        <v>1</v>
      </c>
      <c r="C30" s="2">
        <v>-0.005360057</v>
      </c>
      <c r="D30" s="2">
        <v>6.825889E-05</v>
      </c>
      <c r="E30" s="2">
        <v>-0.00126158</v>
      </c>
      <c r="F30" s="2">
        <v>1.606588E-05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3" sqref="B3"/>
    </sheetView>
  </sheetViews>
  <sheetFormatPr defaultColWidth="9.140625" defaultRowHeight="12.75"/>
  <cols>
    <col min="1" max="1" width="18.140625" style="0" bestFit="1" customWidth="1"/>
    <col min="2" max="2" width="12.421875" style="0" bestFit="1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>
        <v>0.01905</v>
      </c>
    </row>
    <row r="4" spans="1:2" ht="12.75">
      <c r="A4" t="s">
        <v>5</v>
      </c>
      <c r="B4">
        <v>3.0226</v>
      </c>
    </row>
    <row r="5" spans="1:2" ht="12.75">
      <c r="A5" t="s">
        <v>6</v>
      </c>
      <c r="B5">
        <v>32</v>
      </c>
    </row>
    <row r="7" spans="1:2" ht="12.75">
      <c r="A7" t="s">
        <v>7</v>
      </c>
      <c r="B7" s="1">
        <f>4*PI()*0.0000001*n_turns*l_eff/(2*r_ap)</f>
        <v>0.0031901826199653154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David Harding</cp:lastModifiedBy>
  <dcterms:created xsi:type="dcterms:W3CDTF">2000-05-16T20:01:06Z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