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20" windowHeight="5505" tabRatio="745" firstSheet="2" activeTab="7"/>
  </bookViews>
  <sheets>
    <sheet name="Project Description" sheetId="1" r:id="rId1"/>
    <sheet name="Travel Time Savings" sheetId="2" r:id="rId2"/>
    <sheet name="Low Income HH" sheetId="3" r:id="rId3"/>
    <sheet name="Employment" sheetId="4" r:id="rId4"/>
    <sheet name="Environmental" sheetId="5" r:id="rId5"/>
    <sheet name="Operating Costs" sheetId="6" r:id="rId6"/>
    <sheet name="Cost Eff." sheetId="7" r:id="rId7"/>
    <sheet name="Cost Eff. (Cost per Pass)" sheetId="8" r:id="rId8"/>
    <sheet name="User Benefit QC" sheetId="9" r:id="rId9"/>
    <sheet name="Land Use Quantitative Data" sheetId="10" r:id="rId10"/>
    <sheet name="Finance" sheetId="11" r:id="rId11"/>
  </sheets>
  <definedNames>
    <definedName name="_ftn1" localSheetId="0">'Project Description'!$A$198</definedName>
    <definedName name="_ftn2" localSheetId="0">'Project Description'!$A$199</definedName>
    <definedName name="_ftn3" localSheetId="0">'Project Description'!$A$200</definedName>
    <definedName name="_ftn4" localSheetId="0">'Project Description'!$A$201</definedName>
    <definedName name="_ftn5" localSheetId="0">'Project Description'!$A$202</definedName>
    <definedName name="_ftnref1" localSheetId="0">'Project Description'!$B$100</definedName>
    <definedName name="_ftnref2" localSheetId="0">'Project Description'!$B$106</definedName>
    <definedName name="_ftnref3" localSheetId="0">'Project Description'!$A$110</definedName>
    <definedName name="_ftnref4" localSheetId="0">'Project Description'!$A$112</definedName>
    <definedName name="_ftnref5" localSheetId="0">'Project Description'!$A$113</definedName>
    <definedName name="_xlnm.Print_Area" localSheetId="7">'Cost Eff. (Cost per Pass)'!$A$1:$F$8</definedName>
    <definedName name="_xlnm.Print_Area" localSheetId="3">'Employment'!$A$5:$D$132</definedName>
    <definedName name="_xlnm.Print_Area" localSheetId="4">'Environmental'!$A$1:$W$33</definedName>
    <definedName name="_xlnm.Print_Area" localSheetId="10">'Finance'!$A$1:$H$147</definedName>
    <definedName name="_xlnm.Print_Area" localSheetId="9">'Land Use Quantitative Data'!$A$1:$G$198</definedName>
    <definedName name="_xlnm.Print_Area" localSheetId="2">'Low Income HH'!$A$6:$F$134</definedName>
    <definedName name="_xlnm.Print_Area" localSheetId="5">'Operating Costs'!$A$1:$F$7</definedName>
    <definedName name="_xlnm.Print_Area" localSheetId="0">'Project Description'!$A$1:$D$202</definedName>
    <definedName name="_xlnm.Print_Area" localSheetId="1">'Travel Time Savings'!$A$1:$D$9</definedName>
    <definedName name="_xlnm.Print_Titles" localSheetId="3">'Employment'!$1:$3</definedName>
    <definedName name="_xlnm.Print_Titles" localSheetId="2">'Low Income HH'!$1:$5</definedName>
    <definedName name="Template11" localSheetId="10">'Finance'!$A$1</definedName>
  </definedNames>
  <calcPr fullCalcOnLoad="1"/>
</workbook>
</file>

<file path=xl/comments1.xml><?xml version="1.0" encoding="utf-8"?>
<comments xmlns="http://schemas.openxmlformats.org/spreadsheetml/2006/main">
  <authors>
    <author>daye</author>
  </authors>
  <commentList>
    <comment ref="C44" authorId="0">
      <text>
        <r>
          <rPr>
            <sz val="10"/>
            <rFont val="Tahoma"/>
            <family val="2"/>
          </rPr>
          <t>Add rows if necessary</t>
        </r>
      </text>
    </comment>
    <comment ref="C64" authorId="0">
      <text>
        <r>
          <rPr>
            <sz val="10"/>
            <rFont val="Tahoma"/>
            <family val="2"/>
          </rPr>
          <t>Add rows if necessary</t>
        </r>
      </text>
    </comment>
    <comment ref="C85" authorId="0">
      <text>
        <r>
          <rPr>
            <sz val="10"/>
            <rFont val="Tahoma"/>
            <family val="2"/>
          </rPr>
          <t>Value automatically entered from Finance Template</t>
        </r>
      </text>
    </comment>
    <comment ref="C86" authorId="0">
      <text>
        <r>
          <rPr>
            <sz val="10"/>
            <rFont val="Tahoma"/>
            <family val="2"/>
          </rPr>
          <t>Value automatically entered from Finance Template</t>
        </r>
      </text>
    </comment>
    <comment ref="B3" authorId="0">
      <text>
        <r>
          <rPr>
            <sz val="10"/>
            <rFont val="Tahoma"/>
            <family val="2"/>
          </rPr>
          <t>Please enter official project name as you would like it reflected in the Annual New Starts Report</t>
        </r>
      </text>
    </comment>
    <comment ref="D109" authorId="0">
      <text>
        <r>
          <rPr>
            <sz val="10"/>
            <rFont val="Tahoma"/>
            <family val="2"/>
          </rPr>
          <t>QA/QC check
It is unusual for annual new riders to exceed 50% of annual project boardings.  If this is the case, reasons for such a high level of new riders must be included in the make the case document.</t>
        </r>
      </text>
    </comment>
    <comment ref="D99" authorId="0">
      <text>
        <r>
          <rPr>
            <sz val="10"/>
            <rFont val="Tahoma"/>
            <family val="2"/>
          </rPr>
          <t xml:space="preserve">QA/QC check:
Annual project boardings should exceed annual new riders for the transit system reported below.
</t>
        </r>
      </text>
    </comment>
    <comment ref="D107" authorId="0">
      <text>
        <r>
          <rPr>
            <sz val="10"/>
            <rFont val="Tahoma"/>
            <family val="2"/>
          </rPr>
          <t xml:space="preserve">QA/QC check:
Average weekday and annual boardings for the transit system should exceed those reported for the New Starts project above.
</t>
        </r>
      </text>
    </comment>
  </commentList>
</comments>
</file>

<file path=xl/comments10.xml><?xml version="1.0" encoding="utf-8"?>
<comments xmlns="http://schemas.openxmlformats.org/spreadsheetml/2006/main">
  <authors>
    <author>daye</author>
  </authors>
  <commentList>
    <comment ref="C34" authorId="0">
      <text>
        <r>
          <rPr>
            <sz val="10"/>
            <rFont val="Tahoma"/>
            <family val="2"/>
          </rPr>
          <t>Station area names automatically entered based on those reported on Low Income HH Template</t>
        </r>
      </text>
    </comment>
    <comment ref="C37" authorId="0">
      <text>
        <r>
          <rPr>
            <sz val="10"/>
            <rFont val="Tahoma"/>
            <family val="2"/>
          </rPr>
          <t>Base Year Employment within station areas automatically entered based on data reported on Employment Template</t>
        </r>
      </text>
    </comment>
    <comment ref="G194" authorId="0">
      <text>
        <r>
          <rPr>
            <sz val="10"/>
            <rFont val="Tahoma"/>
            <family val="2"/>
          </rPr>
          <t>Add additional station areas as necessary.  Please update formulas for the totals for all stations areas at the top of this template if additional station areas are added.</t>
        </r>
      </text>
    </comment>
    <comment ref="E8" authorId="0">
      <text>
        <r>
          <rPr>
            <sz val="10"/>
            <rFont val="Tahoma"/>
            <family val="2"/>
          </rPr>
          <t xml:space="preserve">Base Year and Forecast Year Automatically entered based on data reported on Project Description template.
</t>
        </r>
      </text>
    </comment>
  </commentList>
</comments>
</file>

<file path=xl/comments11.xml><?xml version="1.0" encoding="utf-8"?>
<comments xmlns="http://schemas.openxmlformats.org/spreadsheetml/2006/main">
  <authors>
    <author>daye</author>
  </authors>
  <commentList>
    <comment ref="B3" authorId="0">
      <text>
        <r>
          <rPr>
            <sz val="12"/>
            <rFont val="Tahoma"/>
            <family val="2"/>
          </rPr>
          <t xml:space="preserve">Please enter entire number in the cells in this worksheet.  Do not abbreviate.  For example, enter $1,000,000 rather than $1.0.  Otherwise calculations will not work correctly.
</t>
        </r>
      </text>
    </comment>
    <comment ref="D36" authorId="0">
      <text>
        <r>
          <rPr>
            <sz val="12"/>
            <rFont val="Tahoma"/>
            <family val="2"/>
          </rPr>
          <t xml:space="preserve">QA/QC check
When this number is added together with the New Starts dollar amount requested, the total should equal the total YOE project cost including financing charges reported in cell F3.
</t>
        </r>
      </text>
    </comment>
  </commentList>
</comments>
</file>

<file path=xl/comments3.xml><?xml version="1.0" encoding="utf-8"?>
<comments xmlns="http://schemas.openxmlformats.org/spreadsheetml/2006/main">
  <authors>
    <author>daye</author>
  </authors>
  <commentList>
    <comment ref="F127" authorId="0">
      <text>
        <r>
          <rPr>
            <sz val="8"/>
            <rFont val="Tahoma"/>
            <family val="2"/>
          </rPr>
          <t>Add additional station areas as necessary.  Be sure to update formulas in row totaling the numbers for all boarding points if additional station areas are added.</t>
        </r>
      </text>
    </comment>
    <comment ref="B6" authorId="0">
      <text>
        <r>
          <rPr>
            <sz val="8"/>
            <rFont val="Tahoma"/>
            <family val="2"/>
          </rPr>
          <t xml:space="preserve">Enter station names so that they match what was reported on the Project Description Template unless stations are grouped together on this template because they are less than 1 mile apart.
</t>
        </r>
      </text>
    </comment>
    <comment ref="B4" authorId="0">
      <text>
        <r>
          <rPr>
            <sz val="8"/>
            <rFont val="Tahoma"/>
            <family val="2"/>
          </rPr>
          <t xml:space="preserve">QA/QC check:
Enter most recent available census data, not forecast year data.
</t>
        </r>
      </text>
    </comment>
    <comment ref="F14" authorId="0">
      <text>
        <r>
          <rPr>
            <sz val="8"/>
            <rFont val="Tahoma"/>
            <family val="2"/>
          </rPr>
          <t xml:space="preserve">Add rows for additional TAZs to each station area as necessary.  Be sure to update the subtotal line formulas if rows are added.
</t>
        </r>
      </text>
    </comment>
  </commentList>
</comments>
</file>

<file path=xl/comments4.xml><?xml version="1.0" encoding="utf-8"?>
<comments xmlns="http://schemas.openxmlformats.org/spreadsheetml/2006/main">
  <authors>
    <author>daye</author>
  </authors>
  <commentList>
    <comment ref="B5" authorId="0">
      <text>
        <r>
          <rPr>
            <sz val="8"/>
            <rFont val="Tahoma"/>
            <family val="2"/>
          </rPr>
          <t>Station names are automatically entered based on those reported on Low Income HH Template.</t>
        </r>
      </text>
    </comment>
    <comment ref="D126" authorId="0">
      <text>
        <r>
          <rPr>
            <sz val="8"/>
            <rFont val="Tahoma"/>
            <family val="2"/>
          </rPr>
          <t>Add additional station areas as necessary.  Be sure to update formulas in row totaling the numbers for all boarding points if additional station areas are added.</t>
        </r>
      </text>
    </comment>
    <comment ref="D127" authorId="0">
      <text>
        <r>
          <rPr>
            <sz val="8"/>
            <rFont val="Tahoma"/>
            <family val="2"/>
          </rPr>
          <t xml:space="preserve">QA/QC check:
Total station area employment should generally be less than the employment reported for the CBD on the quantitative land use template.
</t>
        </r>
      </text>
    </comment>
    <comment ref="D8" authorId="0">
      <text>
        <r>
          <rPr>
            <sz val="8"/>
            <rFont val="Tahoma"/>
            <family val="2"/>
          </rPr>
          <t xml:space="preserve">Add rows for additional TAZs for each station area as necessary.  Be sure to update subtotal formula as necessary if rows are added.
</t>
        </r>
      </text>
    </comment>
  </commentList>
</comments>
</file>

<file path=xl/comments6.xml><?xml version="1.0" encoding="utf-8"?>
<comments xmlns="http://schemas.openxmlformats.org/spreadsheetml/2006/main">
  <authors>
    <author>daye</author>
  </authors>
  <commentList>
    <comment ref="D6" authorId="0">
      <text>
        <r>
          <rPr>
            <sz val="8"/>
            <rFont val="Tahoma"/>
            <family val="2"/>
          </rPr>
          <t xml:space="preserve">QA/QC check:
Report system-wide passenger miles, not passenger miles attributable only to the New Starts project
</t>
        </r>
      </text>
    </comment>
    <comment ref="E7" authorId="0">
      <text>
        <r>
          <rPr>
            <sz val="8"/>
            <rFont val="Tahoma"/>
            <family val="2"/>
          </rPr>
          <t xml:space="preserve">QA/QC check:
If a change of greater than 5 cents is reported, an explanation must be provided.  Typically, if calculated correctly, there is only a small change.
</t>
        </r>
      </text>
    </comment>
    <comment ref="C5" authorId="0">
      <text>
        <r>
          <rPr>
            <sz val="8"/>
            <rFont val="Tahoma"/>
            <family val="2"/>
          </rPr>
          <t xml:space="preserve">QA/QC check:
Justification must be provided if annual operating cost for the baseline alternative exceeds the build alternative.
</t>
        </r>
      </text>
    </comment>
    <comment ref="C6" authorId="0">
      <text>
        <r>
          <rPr>
            <sz val="8"/>
            <rFont val="Tahoma"/>
            <family val="2"/>
          </rPr>
          <t xml:space="preserve">Please enter entire number in the cells in this worksheet.  Do not abbreviate.  For example, enter $1,000,000 rather than $1.0.  Otherwise, calculations will not work properly.
</t>
        </r>
      </text>
    </comment>
  </commentList>
</comments>
</file>

<file path=xl/comments7.xml><?xml version="1.0" encoding="utf-8"?>
<comments xmlns="http://schemas.openxmlformats.org/spreadsheetml/2006/main">
  <authors>
    <author>daye</author>
  </authors>
  <commentList>
    <comment ref="C6" authorId="0">
      <text>
        <r>
          <rPr>
            <sz val="12"/>
            <rFont val="Tahoma"/>
            <family val="2"/>
          </rPr>
          <t xml:space="preserve">Please enter entire number in the cells in this worksheet.  Do not abbreviate.  For example, enter $1,000,000 rather than $1.0.  Otherwise, calculation will not work correctly.
</t>
        </r>
      </text>
    </comment>
  </commentList>
</comments>
</file>

<file path=xl/comments8.xml><?xml version="1.0" encoding="utf-8"?>
<comments xmlns="http://schemas.openxmlformats.org/spreadsheetml/2006/main">
  <authors>
    <author>daye</author>
  </authors>
  <commentList>
    <comment ref="E7" authorId="0">
      <text>
        <r>
          <rPr>
            <sz val="8"/>
            <rFont val="Tahoma"/>
            <family val="2"/>
          </rPr>
          <t xml:space="preserve">QA/QC check:
Incremental annual ridership should match annual new riders for the forecast year reported on Project Description Template.  </t>
        </r>
      </text>
    </comment>
    <comment ref="C5" authorId="0">
      <text>
        <r>
          <rPr>
            <sz val="8"/>
            <rFont val="Tahoma"/>
            <family val="2"/>
          </rPr>
          <t xml:space="preserve">Please enter entire number in this cell.  Do not abbreviate.  For example, enter 1,000,000 rather than 1.0.  Otherwise, calculations will not work correctly.
</t>
        </r>
      </text>
    </comment>
  </commentList>
</comments>
</file>

<file path=xl/sharedStrings.xml><?xml version="1.0" encoding="utf-8"?>
<sst xmlns="http://schemas.openxmlformats.org/spreadsheetml/2006/main" count="1052" uniqueCount="450">
  <si>
    <r>
      <t xml:space="preserve">·        </t>
    </r>
    <r>
      <rPr>
        <b/>
        <sz val="12"/>
        <rFont val="Arial"/>
        <family val="2"/>
      </rPr>
      <t>Committed:</t>
    </r>
    <r>
      <rPr>
        <sz val="12"/>
        <rFont val="Arial"/>
        <family val="2"/>
      </rPr>
      <t xml:space="preserve"> Committed sources are programmed capital funds that have all the necessary approvals (legislative or referendum) to be used to fund the proposed project without any additional action.  These capital funds have been formally programmed in the MPO’s TIP and/or any related local, regional, or state CIP or appropriation.  Examples include dedicated or approved tax revenues, state capital grants that have been approved by all required legislative bodies, cash reserves that have been dedicated to the proposed project, and additional debt capacity that requires no further approvals and has been dedicated by the transit agency to the proposed project.</t>
    </r>
  </si>
  <si>
    <r>
      <t xml:space="preserve">·        </t>
    </r>
    <r>
      <rPr>
        <b/>
        <sz val="12"/>
        <rFont val="Arial"/>
        <family val="2"/>
      </rPr>
      <t>Budgeted:</t>
    </r>
    <r>
      <rPr>
        <sz val="12"/>
        <rFont val="Arial"/>
        <family val="2"/>
      </rPr>
      <t xml:space="preserve"> This category is for funds that have been budgeted and/or programmed for use on the proposed project but remain uncommitted, i.e., the funds have not yet received statutory approval.  Examples include debt financing in an agency-adopted CIP that has yet to receive final legislative approval, or state capital grants that have been included in the state budget, but are still awaiting legislative approval.  These funds are almost certain to be committed in the near future.  Funds will be classified as budgeted where available funding cannot be committed until the Full Funding Grant Agreement (FFGA) is executed, or due to local practices outside of the project sponsor’s control (e.g., the project development schedule extends beyond the TIP period).</t>
    </r>
  </si>
  <si>
    <r>
      <t xml:space="preserve">·        </t>
    </r>
    <r>
      <rPr>
        <b/>
        <sz val="12"/>
        <rFont val="Arial"/>
        <family val="2"/>
      </rPr>
      <t>Planned:</t>
    </r>
    <r>
      <rPr>
        <sz val="12"/>
        <rFont val="Arial"/>
        <family val="2"/>
      </rPr>
      <t xml:space="preserve"> This category is for funds that are identified and have a reasonable chance of being committed, but are neither committed nor budgeted.  Examples include proposed sources that require a scheduled referendum, reasonable requests for state/local capital grants, and proposed debt financing that has not yet been adopted in the agency’s CIP.</t>
    </r>
  </si>
  <si>
    <r>
      <t xml:space="preserve">Current Transit System Operating Characteristics </t>
    </r>
    <r>
      <rPr>
        <sz val="12"/>
        <rFont val="Arial"/>
        <family val="2"/>
      </rPr>
      <t xml:space="preserve">(From National Transit Database.  Otherwise, the baseline alternative transit system operating characteristics may suffice, provided that sufficient detail is provided) </t>
    </r>
  </si>
  <si>
    <r>
      <t xml:space="preserve">Current Sources of Operating Funds </t>
    </r>
    <r>
      <rPr>
        <sz val="12"/>
        <rFont val="Arial"/>
        <family val="2"/>
      </rPr>
      <t>(Existing sources of funds used to support operating expenses of the transit system.  These typically include a mixture of farebox revenues and State and Local funding sources.)</t>
    </r>
  </si>
  <si>
    <r>
      <t xml:space="preserve">Proposed Sources of Operating Funds </t>
    </r>
    <r>
      <rPr>
        <sz val="12"/>
        <rFont val="Arial"/>
        <family val="2"/>
      </rPr>
      <t>(Proposed sources of operating funds that are anticipated to support operating expenses of the transit system.  These typically include a mixture of farebox revenues and State and Local funding sources)</t>
    </r>
  </si>
  <si>
    <r>
      <t xml:space="preserve">Future Transit System with New Starts Project </t>
    </r>
    <r>
      <rPr>
        <sz val="12"/>
        <rFont val="Arial"/>
        <family val="2"/>
      </rPr>
      <t>(Systemwide characteristics at completion of the New Starts Project)</t>
    </r>
  </si>
  <si>
    <r>
      <t xml:space="preserve">Prior State or Local Expenditures for Project Planning/ROW/Overmatch </t>
    </r>
    <r>
      <rPr>
        <sz val="12"/>
        <rFont val="Arial"/>
        <family val="2"/>
      </rPr>
      <t>(Includes all funds expended by State or local government agencies for project planning, environmental studies, right-of-way purchases, or construction EXCLUDING funds allocated to match Federal funds to perform similar tasks)</t>
    </r>
  </si>
  <si>
    <r>
      <t xml:space="preserve">Prior State or Local Expenditures for Project Planning/ROW/Overmatch </t>
    </r>
    <r>
      <rPr>
        <sz val="12"/>
        <rFont val="Arial"/>
        <family val="2"/>
      </rPr>
      <t>(Should correspond to those listed above)</t>
    </r>
  </si>
  <si>
    <t>New Start</t>
  </si>
  <si>
    <t>Census Tract</t>
  </si>
  <si>
    <t>Number of Total Households</t>
  </si>
  <si>
    <t>Number of Low-Income Households</t>
  </si>
  <si>
    <t>Number of Total HH's within 1/2 Mile of Boarding Points</t>
  </si>
  <si>
    <t>Number of Low-Inc. HH's within 1/2 Mile of Boarding Points</t>
  </si>
  <si>
    <t>Subtotal</t>
  </si>
  <si>
    <t>Total for All Boarding Points</t>
  </si>
  <si>
    <t>Regional VMT/year (millions)</t>
  </si>
  <si>
    <t>Emission Factor (g/mi)</t>
  </si>
  <si>
    <t>Annual Emissions (tons)</t>
  </si>
  <si>
    <t>Change in Emissions (tons per year)</t>
  </si>
  <si>
    <t>Vehicle Class</t>
  </si>
  <si>
    <t>CO</t>
  </si>
  <si>
    <t>NOx</t>
  </si>
  <si>
    <t>VOC</t>
  </si>
  <si>
    <t>PM-10</t>
  </si>
  <si>
    <t>Passenger Veh. (LDV/LDT)</t>
  </si>
  <si>
    <t>Heavy-Duty Vehicle</t>
  </si>
  <si>
    <t>Bus/Diesel</t>
  </si>
  <si>
    <t>Bus/CNG</t>
  </si>
  <si>
    <t>Bus/LPG</t>
  </si>
  <si>
    <t>Bus/M85 or E85</t>
  </si>
  <si>
    <t>Commuter Rail/ Diesel</t>
  </si>
  <si>
    <t>Total</t>
  </si>
  <si>
    <t>Change in CO2 Emissions/year</t>
  </si>
  <si>
    <t>Light or Heavy Rail/Electric</t>
  </si>
  <si>
    <t>Alternative</t>
  </si>
  <si>
    <t>Comparison</t>
  </si>
  <si>
    <t>Line</t>
  </si>
  <si>
    <t>Factor</t>
  </si>
  <si>
    <t>Source/Calculation</t>
  </si>
  <si>
    <r>
      <t>Source</t>
    </r>
    <r>
      <rPr>
        <sz val="8"/>
        <rFont val="Arial"/>
        <family val="2"/>
      </rPr>
      <t>: Transit system operating costs, current and projected</t>
    </r>
  </si>
  <si>
    <r>
      <t>Calculation</t>
    </r>
    <r>
      <rPr>
        <sz val="8"/>
        <rFont val="Arial"/>
        <family val="0"/>
      </rPr>
      <t>: Annual Operating Cost /  Annual Passenger-Miles (Line 1/ Line 2)</t>
    </r>
  </si>
  <si>
    <t>Incremental Annual Ridership</t>
  </si>
  <si>
    <t>Cost-Effectiveness (Incremental Cost per New Rider)</t>
  </si>
  <si>
    <t>Annualization Factor</t>
  </si>
  <si>
    <t>Number of Total Jobs within 1/2 Mile of Boarding Points</t>
  </si>
  <si>
    <t>Traffic Analysis Zone (TAZ)</t>
  </si>
  <si>
    <t>New Start vs. Baseline</t>
  </si>
  <si>
    <t>Baseline</t>
  </si>
  <si>
    <t>Commuter Rail/Electric</t>
  </si>
  <si>
    <t>Bus Electric</t>
  </si>
  <si>
    <t xml:space="preserve">Energy Consumption </t>
  </si>
  <si>
    <t>(BTU/Veh-mile)</t>
  </si>
  <si>
    <t>CO2 Consumption</t>
  </si>
  <si>
    <t>(Tons CO2/ Million BTU)</t>
  </si>
  <si>
    <t>Change in BTU/ year (millions)</t>
  </si>
  <si>
    <t>System Annual Operating Cost (millions)</t>
  </si>
  <si>
    <t>System Annual Passenger-Miles (millions)</t>
  </si>
  <si>
    <t>Cost per Passenger-Mile ($/mi)</t>
  </si>
  <si>
    <t>Total Annual Ridership in Linked Trips (forecast year)</t>
  </si>
  <si>
    <t>Fraction of Tract within 1/2 mi. of New Start Project’s Boarding Points</t>
  </si>
  <si>
    <t>Fraction of TAZ within 1/2 mi. of New Starts Project’s Boarding Points</t>
  </si>
  <si>
    <t>For each station on New Starts Project</t>
  </si>
  <si>
    <t>New Starts Baseline</t>
  </si>
  <si>
    <t>New Starts Build</t>
  </si>
  <si>
    <t>Build vs. Baseline</t>
  </si>
  <si>
    <t>New Starts Build vs. New Starts Baseline</t>
  </si>
  <si>
    <t>Variable</t>
  </si>
  <si>
    <t>Value</t>
  </si>
  <si>
    <t>Source: Value that converts daily estimates to annual estimates.</t>
  </si>
  <si>
    <t xml:space="preserve">Calculation: Multiply change in weekday User Expenditures in Hours (Line 1) by annualization factor (Line 2). </t>
  </si>
  <si>
    <t>Weekday Transportation System User Benefits (User Expenditure Savings in Hours) New Starts baseline vs. build alternative</t>
  </si>
  <si>
    <t>Total Annual User Benefits (in minutes)</t>
  </si>
  <si>
    <t>Calculation: Multiply Total Annual User Benefits (Line 3) by 60</t>
  </si>
  <si>
    <t>Annual Passenger Miles (weekday passenger miles on the New Start investment multiplied by the factor used in line 2)</t>
  </si>
  <si>
    <t>Total Transportation System User Benefits per Passenger Mile (in minutes)</t>
  </si>
  <si>
    <t>Calculation: Divide Total Annual Transportation System User Benefits (Line 4) by Annual Passenger Miles (Line 5)</t>
  </si>
  <si>
    <t xml:space="preserve"> </t>
  </si>
  <si>
    <t>Total Annual User Benefits (in hours)</t>
  </si>
  <si>
    <t>Source: Line 3 from Template 9</t>
  </si>
  <si>
    <t>Template 3:  Transportation System User Benefits per Passenger Mile</t>
  </si>
  <si>
    <t>Template 4:  Low-Income Households</t>
  </si>
  <si>
    <t>Template 5:  Employment Worksheet</t>
  </si>
  <si>
    <t>Template 6:  Environmental Benefits Worksheet</t>
  </si>
  <si>
    <t>Template 7:  Operating Efficiencies - Change in Operating Cost Per Passenger Mile</t>
  </si>
  <si>
    <t>New Starts Build vs. Baseline</t>
  </si>
  <si>
    <t>Template 10:  Cost Effectiveness - Incremental Cost per Incremental Passenger</t>
  </si>
  <si>
    <t>Calculation: Divide Incremental Annual Cost (Line 2) by Incremental Annual Ridership (Line 3)</t>
  </si>
  <si>
    <t>Calculation:
Subtract Total Annual Ridership (Line 1) for the New Starts baseline from New Starts build alternative</t>
  </si>
  <si>
    <t>Base Year Total Employment in TAZ</t>
  </si>
  <si>
    <t>Front-Line Quality Control Checks on User Benefits</t>
  </si>
  <si>
    <t>Item</t>
  </si>
  <si>
    <t>Source</t>
  </si>
  <si>
    <t>HBW</t>
  </si>
  <si>
    <t>HBO</t>
  </si>
  <si>
    <t>NHB</t>
  </si>
  <si>
    <t>Purpose 1</t>
  </si>
  <si>
    <t>Purpose 2</t>
  </si>
  <si>
    <t>Purpose 3</t>
  </si>
  <si>
    <t>TOTAL (Computed)</t>
  </si>
  <si>
    <t>TOTAL (from template)</t>
  </si>
  <si>
    <t>Transit Trips, TSM Alternative</t>
  </si>
  <si>
    <t>[table 30 results]</t>
  </si>
  <si>
    <t>Transit trips, Build Alt</t>
  </si>
  <si>
    <t>[table 40 results]</t>
  </si>
  <si>
    <t>Person trips, Build Alt</t>
  </si>
  <si>
    <t>[table 20 results]</t>
  </si>
  <si>
    <t>UB hours (daily)</t>
  </si>
  <si>
    <t>[table 70 results/60]</t>
  </si>
  <si>
    <t>"Off diagonal" UB hours</t>
  </si>
  <si>
    <t>[(Tables 44+47+48)/60]</t>
  </si>
  <si>
    <t>Total Change in UB  capped prices</t>
  </si>
  <si>
    <t>[beneath table 80 -- divide by 60]</t>
  </si>
  <si>
    <t>[from Template 9]</t>
  </si>
  <si>
    <t>Annual new riders</t>
  </si>
  <si>
    <t>[from Template 1 or 10]</t>
  </si>
  <si>
    <t>Annualization factor (days)</t>
  </si>
  <si>
    <t>New trips (from Summit reports)</t>
  </si>
  <si>
    <t>[calculated]</t>
  </si>
  <si>
    <t>New trips (from NS template information)</t>
  </si>
  <si>
    <t>[reported]</t>
  </si>
  <si>
    <t>Project boardings (avg. weekday)</t>
  </si>
  <si>
    <t>[from Template 1]</t>
  </si>
  <si>
    <t>[from Template 12]</t>
  </si>
  <si>
    <t>Corridor length (miles)</t>
  </si>
  <si>
    <t>Purpose-specific calculations</t>
  </si>
  <si>
    <t>Allocation of total transit trips by Trip Purpose</t>
  </si>
  <si>
    <t/>
  </si>
  <si>
    <t>User benefit minutes per systemwide transit trip</t>
  </si>
  <si>
    <t>Share (transit person trips) - Share (ub hours)</t>
  </si>
  <si>
    <t>% of benefits that are coverage related</t>
  </si>
  <si>
    <t>% of benefits that are off-model</t>
  </si>
  <si>
    <t>Aggregate calculations</t>
  </si>
  <si>
    <t>Percent "New" Trips</t>
  </si>
  <si>
    <t>User Benefits (minutes) per project boarding [includes capped prices]</t>
  </si>
  <si>
    <t>User Benefits (minutes) per project boarding [without capped prices]</t>
  </si>
  <si>
    <t>UB (minutes) per station area employee</t>
  </si>
  <si>
    <t>UB (minutes) per station area resident</t>
  </si>
  <si>
    <t>Station area employees per transit boarding</t>
  </si>
  <si>
    <t>Station area resident per transit boarding</t>
  </si>
  <si>
    <t>Source: Forecast Project Passenger Miles from Regional Travel Forecasting Model</t>
  </si>
  <si>
    <t>Source: Output from SUMMIT software for change in User Expenditures between the New Starts baseline and build alternatives.</t>
  </si>
  <si>
    <r>
      <t>Source</t>
    </r>
    <r>
      <rPr>
        <sz val="8"/>
        <rFont val="Arial"/>
        <family val="2"/>
      </rPr>
      <t>: Forecast system passenger-miles from regional travel forecasting model or other ridership projection model</t>
    </r>
  </si>
  <si>
    <t>Source: Regional travel forecasting model (attach documentation of factors to annualize daily ridership, if applicable)</t>
  </si>
  <si>
    <t>UB hours special markets</t>
  </si>
  <si>
    <t>Share of user Benefit Hours by purpose</t>
  </si>
  <si>
    <t>% of benefits capped prices</t>
  </si>
  <si>
    <t>Template 9:  Cost Effectiveness - Incremental Cost per Hour in Transportation System User Benefits in the Forecast Year</t>
  </si>
  <si>
    <t>Column A</t>
  </si>
  <si>
    <t>Column B</t>
  </si>
  <si>
    <t>Column C</t>
  </si>
  <si>
    <t>Column D</t>
  </si>
  <si>
    <t>Column E</t>
  </si>
  <si>
    <t>Change</t>
  </si>
  <si>
    <t>Annual Factor</t>
  </si>
  <si>
    <t>Annual Total</t>
  </si>
  <si>
    <t>Source: System-wide operating and maintenance cost estimates for the New Starts baseline and build alternatives (attach documentation).</t>
  </si>
  <si>
    <t>Calculation Columns A and B: Sum of annualized capital costs (Line 1) and annual O&amp;M costs  (Line 2).  Calculation Column C: Column B value minus Column A value.</t>
  </si>
  <si>
    <t>Weekday User Benefits (expenditure savings in hours)</t>
  </si>
  <si>
    <t>Source: Weekday user expenditure savings from SUMMIT software.  Multiplying the weekday estimate (Column C) by the Annual factor (Column D) produces the annual estimate (Column E).</t>
  </si>
  <si>
    <t>User Benefits from Off-Model Trips (Identify Source)</t>
  </si>
  <si>
    <t>Source: If desired, calculate off-model user benefits.  Annual factor is based on number of events for this special trip generator.  Attach documentation.  Multiplying the weekday estimate (Column C) by the Annual factor (Column D) produces the annual estimate (Column E).</t>
  </si>
  <si>
    <t>Incremental User Benefits (hours)</t>
  </si>
  <si>
    <t>Calculation: Sum annual user benefit estimates (sum Lines 4 thru 7 Column E)</t>
  </si>
  <si>
    <t>Cost-Effectiveness - Incremental Cost ($) / User Benefits (hours)</t>
  </si>
  <si>
    <t>Calculation: Divide Incremental Annualized Cost (Line 3, Column C) by Incremental User Benefits (Line 8, Column E) for the New Starts build vs. New Starts baseline alternative.</t>
  </si>
  <si>
    <t>Source: SSC Worksheet for the Build and Baseline Alternatives</t>
  </si>
  <si>
    <t>PROJECT DESCRIPTION TEMPLATE</t>
  </si>
  <si>
    <t>PROJECT NAME:</t>
  </si>
  <si>
    <t>Participating Agencies</t>
  </si>
  <si>
    <t>Lead Agency</t>
  </si>
  <si>
    <t>Name</t>
  </si>
  <si>
    <t>Contact Person</t>
  </si>
  <si>
    <t>Address</t>
  </si>
  <si>
    <t>Telephone Number</t>
  </si>
  <si>
    <t>Fax Number</t>
  </si>
  <si>
    <t>Email</t>
  </si>
  <si>
    <t>Transit Agency</t>
  </si>
  <si>
    <t>State Department of Transportation</t>
  </si>
  <si>
    <t>Other Relevant Agencies</t>
  </si>
  <si>
    <t>PROJECT DESCRIPTION TEMPLATE (Page 2)</t>
  </si>
  <si>
    <t>Project Definition</t>
  </si>
  <si>
    <t>Length (miles)</t>
  </si>
  <si>
    <t>Mode/Technology</t>
  </si>
  <si>
    <t>Number of Stations</t>
  </si>
  <si>
    <t>List each station with major transfer facilities to other modes</t>
  </si>
  <si>
    <t>Number of vehicles/rolling stock</t>
  </si>
  <si>
    <t>Above grade</t>
  </si>
  <si>
    <t>Below grade</t>
  </si>
  <si>
    <t>At grade</t>
  </si>
  <si>
    <t>Exclusive</t>
  </si>
  <si>
    <t>Mixed Traffic</t>
  </si>
  <si>
    <t>Current Status of Existing Right of Way</t>
  </si>
  <si>
    <t>Ownership – who owns the right of way?</t>
  </si>
  <si>
    <t>Current Use: active freight or passenger service?</t>
  </si>
  <si>
    <t>PROJECT DESCRIPTION TEMPLATE (Page 3)</t>
  </si>
  <si>
    <t>Project Planning Dates</t>
  </si>
  <si>
    <t>Base Year</t>
  </si>
  <si>
    <t>Opening Year</t>
  </si>
  <si>
    <t>Forecast Year</t>
  </si>
  <si>
    <t>Capital Cost Estimate</t>
  </si>
  <si>
    <t>Year of Expenditure</t>
  </si>
  <si>
    <t>Levels of Service</t>
  </si>
  <si>
    <t>Headways</t>
  </si>
  <si>
    <t>Weekday Peak</t>
  </si>
  <si>
    <t>Weekday Off-peak</t>
  </si>
  <si>
    <t>Weekday Evening</t>
  </si>
  <si>
    <t>Weekend</t>
  </si>
  <si>
    <t>Hours of Service</t>
  </si>
  <si>
    <t>Weekday</t>
  </si>
  <si>
    <t>Project Boardings</t>
  </si>
  <si>
    <t>Average Weekday</t>
  </si>
  <si>
    <t>Work Trips</t>
  </si>
  <si>
    <t>Peak Hour</t>
  </si>
  <si>
    <t>Annual</t>
  </si>
  <si>
    <t>Transit System</t>
  </si>
  <si>
    <t>Annual New Riders</t>
  </si>
  <si>
    <t>Build Alternative</t>
  </si>
  <si>
    <t>PROJECT DESCRIPTION TEMPLATE (Page 4)</t>
  </si>
  <si>
    <t xml:space="preserve">Project Planning and Development </t>
  </si>
  <si>
    <t>Schedule</t>
  </si>
  <si>
    <t>Project Schedule</t>
  </si>
  <si>
    <t>Insert anticipated or actual dates/durations</t>
  </si>
  <si>
    <t>Planning Studies Initiated</t>
  </si>
  <si>
    <t>Planning Studies Completed</t>
  </si>
  <si>
    <t>LPA selected</t>
  </si>
  <si>
    <t>LPA included in the financially constrained long range plan</t>
  </si>
  <si>
    <t>Included in Financially Constrained TIP</t>
  </si>
  <si>
    <t>Initiation of DEIS</t>
  </si>
  <si>
    <t>Completion of DEIS</t>
  </si>
  <si>
    <t>Initiation of FEIS</t>
  </si>
  <si>
    <t>Completion of FEIS</t>
  </si>
  <si>
    <t>Public Referenda (where applicable)</t>
  </si>
  <si>
    <t>Preliminary Engineering (duration – dates of beginning and ending)</t>
  </si>
  <si>
    <t>Final Design (duration)</t>
  </si>
  <si>
    <t>FFGA- submit request to award (duration)</t>
  </si>
  <si>
    <t>Construction (duration)</t>
  </si>
  <si>
    <t>Testing (duration)</t>
  </si>
  <si>
    <t>Revenue Operations</t>
  </si>
  <si>
    <t>Project Management</t>
  </si>
  <si>
    <t>Project Manager</t>
  </si>
  <si>
    <t>Phone</t>
  </si>
  <si>
    <t>Fax</t>
  </si>
  <si>
    <t>Agency CEO</t>
  </si>
  <si>
    <t xml:space="preserve">Key Staff:  </t>
  </si>
  <si>
    <t xml:space="preserve">Overall </t>
  </si>
  <si>
    <t>New Starts</t>
  </si>
  <si>
    <t xml:space="preserve"> Criteria</t>
  </si>
  <si>
    <t xml:space="preserve">Key Staff: </t>
  </si>
  <si>
    <t>Ridership Forecasts</t>
  </si>
  <si>
    <t>PROJECT DESCRIPTION TEMPLATE (Page 5)</t>
  </si>
  <si>
    <t>Project Management (continued)</t>
  </si>
  <si>
    <t>Cost Estimates</t>
  </si>
  <si>
    <t>Key Staff:</t>
  </si>
  <si>
    <t>Environmental Documentation</t>
  </si>
  <si>
    <t>Land Use Assessment</t>
  </si>
  <si>
    <t>Financial Assessment</t>
  </si>
  <si>
    <t>Project Maps</t>
  </si>
  <si>
    <t>Contractors</t>
  </si>
  <si>
    <t>Current Prime Contractor</t>
  </si>
  <si>
    <t>Prime Contractor: Project Manager</t>
  </si>
  <si>
    <t>[1] Forecast boardings on the rail or other guideway system, if the New Starts project is an extension to such a system.</t>
  </si>
  <si>
    <t>[2] Linked Trips refer to trips that begin at the trip origin and end at the FINAL destination.  One linked trip could be composed of several unlinked trips.  For example, driving to a park and ride, riding a commuter train, and taking a bus to the final destination is all one linked trip which is made up of three unlinked trips and two transit system boardings.</t>
  </si>
  <si>
    <t>[4] Please summarize fare policy assumptions used for all regional transit services modeled in the forecast year.  Attach this summary to Template 1.</t>
  </si>
  <si>
    <t xml:space="preserve">[5] For informational purposes, please report the percentage and total number of regional home-based-work user benefits attributable to the lowest socio-economic strata (as defined by income or auto availability) used in local travel forecasts, for the forecast year.   </t>
  </si>
  <si>
    <t>Travel Demand Estimates</t>
  </si>
  <si>
    <t>Metropolitan Planning Organization</t>
  </si>
  <si>
    <t>Type of Alignment by Segment (Number of Miles)</t>
  </si>
  <si>
    <t>Template 12: Quantitative Land Use Information Worksheet</t>
  </si>
  <si>
    <t>Project sponsors should adhere to the following guidelines when completing this template:</t>
  </si>
  <si>
    <t>Population and Employment Data – Metropolitan Area, CBD, and Corridor</t>
  </si>
  <si>
    <t>Data</t>
  </si>
  <si>
    <t>Growth (%)</t>
  </si>
  <si>
    <t>Metropolitan Area</t>
  </si>
  <si>
    <t>Total Population</t>
  </si>
  <si>
    <t>Total Employment</t>
  </si>
  <si>
    <t>Employment – Percent of Metropolitan Area</t>
  </si>
  <si>
    <t>Employment Density (e.g., employees/acre)</t>
  </si>
  <si>
    <t xml:space="preserve">Corridor </t>
  </si>
  <si>
    <t>Population – Percent of Metropolitan  Area</t>
  </si>
  <si>
    <t>Corridor Land Area (sq. mi.)</t>
  </si>
  <si>
    <t>Population Density (persons per sq. mi.)</t>
  </si>
  <si>
    <t>Employment Density (jobs per sq. mi.)</t>
  </si>
  <si>
    <t>Housing Units</t>
  </si>
  <si>
    <t>Population</t>
  </si>
  <si>
    <t>Employment</t>
  </si>
  <si>
    <t>Land Area (indicate sq. mi.)</t>
  </si>
  <si>
    <t>Housing Unit Density (units per sq. mi.)</t>
  </si>
  <si>
    <t>Employment Density (persons per sq. mi.)</t>
  </si>
  <si>
    <t>[1] Optionally, employment for the largest activity center(s) served by the New Start project may be reported.</t>
  </si>
  <si>
    <t xml:space="preserve">[3] Reporting of data by individual station area is required.  </t>
  </si>
  <si>
    <t>[4] This is only necessary in the case of overlapping station areas, or other cases in which the data refer to an area other than a circle of ½-mile radius.  See Appendix A for additional guidance.</t>
  </si>
  <si>
    <t>Growth %</t>
  </si>
  <si>
    <t>Total All Station Areas</t>
  </si>
  <si>
    <t>Station Area 1 [see footnote 3]</t>
  </si>
  <si>
    <t>Land Area (indicate units) [see footnote 4]</t>
  </si>
  <si>
    <t>Central Business District [see footnote 1]</t>
  </si>
  <si>
    <t xml:space="preserve">Population and Employment Data -- Station Area (1/2-mile radius) [see footnote 2] </t>
  </si>
  <si>
    <t>Station Area 3</t>
  </si>
  <si>
    <t>Station Area 2</t>
  </si>
  <si>
    <t>Template 13: New Starts Project Finance Worksheet</t>
  </si>
  <si>
    <t>Section 5309 New Starts Funding Anticipated (YOE $):</t>
  </si>
  <si>
    <t>Section 5309 New Starts Share of Project Cost (%):</t>
  </si>
  <si>
    <t>Estimated Cost of Preliminary Engineering (YOE $):</t>
  </si>
  <si>
    <t>Estimated Cost of Final Design (YOE $):</t>
  </si>
  <si>
    <t>Other Federal Capital Funding</t>
  </si>
  <si>
    <t xml:space="preserve">(Non-5309 New Starts Funds such as FTA Section 5307, Surface Transportation Program (STP), Congestion Mitigation and Air Quality (CMAQ), Section 5309 Rail Modernization, etc.) </t>
  </si>
  <si>
    <t>Type of Funds</t>
  </si>
  <si>
    <t>Dollar Amount</t>
  </si>
  <si>
    <t>% of Total Capital Cost</t>
  </si>
  <si>
    <t>1)</t>
  </si>
  <si>
    <t>2)</t>
  </si>
  <si>
    <t>3)</t>
  </si>
  <si>
    <t>4)</t>
  </si>
  <si>
    <t xml:space="preserve">State Capital Funding Sources </t>
  </si>
  <si>
    <t>(Funds provided by State agencies or State legislatures such as bonds, dedicated sales tax, annual legislative appropriation, transportation trust funds, etc.)</t>
  </si>
  <si>
    <t>5)</t>
  </si>
  <si>
    <t>Local Capital Funding Sources</t>
  </si>
  <si>
    <t>(Municipal, City, County, Township, or Regional funding such as bonds, dedicated sales tax, annual legislative appropriation, regional transportation trust funds, etc.)</t>
  </si>
  <si>
    <t>6)</t>
  </si>
  <si>
    <t xml:space="preserve">Private Sector/In-kind match/Other </t>
  </si>
  <si>
    <t>(Donations of right-of-way, construction of stations or parking, or the provision of funding for the project from a non-governmental entity, business, or business association.)</t>
  </si>
  <si>
    <t>TOTAL NON-SECTION 5309 SHARE</t>
  </si>
  <si>
    <t>New Starts Project Financial Commitment</t>
  </si>
  <si>
    <t xml:space="preserve">Other Federal Sources </t>
  </si>
  <si>
    <t>(Should correspond to sources listed on page 1)</t>
  </si>
  <si>
    <t>Specify Whether New or Existing Funding Source</t>
  </si>
  <si>
    <t>Specify Status of Funds --Committed, Budgeted, or Planned</t>
  </si>
  <si>
    <t>(See reference notes below)</t>
  </si>
  <si>
    <t>Identify Supporting Documentation Submitted to Verify Funding Source</t>
  </si>
  <si>
    <t xml:space="preserve">State Sources </t>
  </si>
  <si>
    <t>Local Sources</t>
  </si>
  <si>
    <t xml:space="preserve">Reference Notes:  </t>
  </si>
  <si>
    <t xml:space="preserve">PROJECT NAME: </t>
  </si>
  <si>
    <t>Innovative Financing Methods</t>
  </si>
  <si>
    <t>(Unconventional sources of funding which may include TIFIA, State Infrastructure Banks, Public/Private partnerships, Toll Investment Credits, revenue finance methods, etc.)</t>
  </si>
  <si>
    <t xml:space="preserve">Innovative Funding Source </t>
  </si>
  <si>
    <t xml:space="preserve">Anticipated Funding Amount </t>
  </si>
  <si>
    <t>Identify Supporting Documentation Submitted</t>
  </si>
  <si>
    <t>Operating and Maintenance Cost Worksheet</t>
  </si>
  <si>
    <t>Amount</t>
  </si>
  <si>
    <t>Type of Funding Source</t>
  </si>
  <si>
    <t>(Farebox revenues, advertising revenues, dedicated sales tax, annual legislative appropriation, regional transportation trust funds, property tax assessment, or any other potential local funding source)</t>
  </si>
  <si>
    <t>Annual/Dedicated</t>
  </si>
  <si>
    <t>(Note whether the funds must be appropriated by legislative action or renewed ANNUALLY, or whether the funding is DEDICATED to transit system operating expenses independent of annual legislative action)</t>
  </si>
  <si>
    <t>Farebox Revenues</t>
  </si>
  <si>
    <t>State Revenue Source A</t>
  </si>
  <si>
    <t>State Revenue Source B</t>
  </si>
  <si>
    <t>State Revenue Source C</t>
  </si>
  <si>
    <t>Local Revenue Source A</t>
  </si>
  <si>
    <t>Local Revenue Source B</t>
  </si>
  <si>
    <t>Local Revenue Source C</t>
  </si>
  <si>
    <t>Other</t>
  </si>
  <si>
    <t>Summary Data from the Proposed New Starts Project Operating Finance Plan</t>
  </si>
  <si>
    <t>Transit System Operating Characteristics</t>
  </si>
  <si>
    <t xml:space="preserve">Current Systemwide Characteristics </t>
  </si>
  <si>
    <t>(Can be the same data as reported to the FTA for the National Transit Database)</t>
  </si>
  <si>
    <t xml:space="preserve"> Number/Value</t>
  </si>
  <si>
    <t>Number/Value</t>
  </si>
  <si>
    <t>Farebox Recovery Percent</t>
  </si>
  <si>
    <t>Number of Buses</t>
  </si>
  <si>
    <t>Number of Rail Vehicles (type)</t>
  </si>
  <si>
    <t>Number of Rail Vehicles</t>
  </si>
  <si>
    <t>Current Annual Passenger Boardings</t>
  </si>
  <si>
    <t>Annual Boardings (Forecast)</t>
  </si>
  <si>
    <t>Daily Passenger Boardings</t>
  </si>
  <si>
    <t>Daily Boardings (Forecast)</t>
  </si>
  <si>
    <t>Average Fare</t>
  </si>
  <si>
    <t>Average Age of Buses</t>
  </si>
  <si>
    <t>Revenue Miles of Service Provided</t>
  </si>
  <si>
    <t>Average Age of Rail Vehicles</t>
  </si>
  <si>
    <t>Revenue Hours of Service Provided</t>
  </si>
  <si>
    <t xml:space="preserve">Project or Funding Type </t>
  </si>
  <si>
    <t xml:space="preserve">Dollar Value </t>
  </si>
  <si>
    <t>% of Total Costs</t>
  </si>
  <si>
    <t xml:space="preserve">Previous New Starts Investments in the Region </t>
  </si>
  <si>
    <t>(Briefly describe previous New Starts major capital investments within the region.  Include the project name and the amount and percent of Federal and Non-Section 5309 New Starts funding sources used for construction.)</t>
  </si>
  <si>
    <t xml:space="preserve">Project Name </t>
  </si>
  <si>
    <t>Federal Funding Share</t>
  </si>
  <si>
    <t>State/Local Funding Share</t>
  </si>
  <si>
    <r>
      <t>PROJECT NAME</t>
    </r>
    <r>
      <rPr>
        <sz val="12"/>
        <rFont val="Arial"/>
        <family val="2"/>
      </rPr>
      <t>:</t>
    </r>
  </si>
  <si>
    <r>
      <t xml:space="preserve">Total Capital Cost of Project in YOE $ (including finance charges, cost of PE and FD, and construction): </t>
    </r>
    <r>
      <rPr>
        <sz val="12"/>
        <rFont val="Arial"/>
        <family val="2"/>
      </rPr>
      <t>(from SCC Main Worksheet)</t>
    </r>
  </si>
  <si>
    <r>
      <t xml:space="preserve">Total Finance Charges Included in Capital Cost (include only finance charges that are expected prior to either the revenue operations date or the fulfillment of the Section 5309 New Starts funding commitment): </t>
    </r>
    <r>
      <rPr>
        <sz val="12"/>
        <rFont val="Arial"/>
        <family val="2"/>
      </rPr>
      <t>(from SCC Main Worksheet)</t>
    </r>
  </si>
  <si>
    <r>
      <t xml:space="preserve">Private Sector/In-kind Match/Other </t>
    </r>
    <r>
      <rPr>
        <sz val="12"/>
        <rFont val="Arial"/>
        <family val="2"/>
      </rPr>
      <t>(Should correspond to Sources listed on page 1)</t>
    </r>
  </si>
  <si>
    <t>1.      The following categories and definitions are applied to funding sources:</t>
  </si>
  <si>
    <t>2006 Constant dollars</t>
  </si>
  <si>
    <t>Guideway Boardings [see footnote 1]</t>
  </si>
  <si>
    <t>Linked Trips [see footnote 2]</t>
  </si>
  <si>
    <t>Linked Trips if Proposed System Operated with Current Land Use Patterns and Population/Employment [see footnote 3]</t>
  </si>
  <si>
    <t>Regional HBW User Benefits Attributable to the Lowest Income Strata [see footnote 5]</t>
  </si>
  <si>
    <t>Fare Policy Assumptions Used in Travel Forecasts             [see footnote 4]</t>
  </si>
  <si>
    <t>Annualized Capital Cost (Constant 2006 dollars)</t>
  </si>
  <si>
    <t>Total Systemwide Annual Operating and Maintenance Cost (Constant 2006 dollars)</t>
  </si>
  <si>
    <t>Total Annualized Cost in Forecast Year  (Constant 2006 dollars)</t>
  </si>
  <si>
    <t>Incremental Annualized Cost (constant 2006 millions of dollars)</t>
  </si>
  <si>
    <t>[2] See “Mobility Benefits” section for guidance on calculating station-area households and ________ for a sample methodology for estimating station area population, households, and employment.</t>
  </si>
  <si>
    <r>
      <t xml:space="preserve">Total Capital Cost of Project in Base Year (Constant 2006) $: </t>
    </r>
    <r>
      <rPr>
        <sz val="12"/>
        <rFont val="Arial"/>
        <family val="2"/>
      </rPr>
      <t>(from SCC Main Worksheet)</t>
    </r>
  </si>
  <si>
    <t>New Starts Project Average Annual Operating Cost Forecast Year Dollar Amount (YOE$):</t>
  </si>
  <si>
    <t>Total Transit System (including New Starts Project) Annual Operating Cost Forecast Year Dollar Amount (YOE$)</t>
  </si>
  <si>
    <t>TAZ #</t>
  </si>
  <si>
    <t xml:space="preserve">TAZ # </t>
  </si>
  <si>
    <t>Station 1 Name:</t>
  </si>
  <si>
    <t>Station 2 Name:</t>
  </si>
  <si>
    <t>Station 3 Name:</t>
  </si>
  <si>
    <t>Station 4 Name:</t>
  </si>
  <si>
    <t>Station 11 Name:</t>
  </si>
  <si>
    <t>Station 9 Name:</t>
  </si>
  <si>
    <t>Station 10 Name:</t>
  </si>
  <si>
    <t>Station 8 Name:</t>
  </si>
  <si>
    <t>Station 7 Name:</t>
  </si>
  <si>
    <t>Station 6 Name:</t>
  </si>
  <si>
    <t>Station 5 Name:</t>
  </si>
  <si>
    <t>Station 20 Name:</t>
  </si>
  <si>
    <t>Station 19 Name:</t>
  </si>
  <si>
    <t>Station 18 Name:</t>
  </si>
  <si>
    <t>Station 17 Name:</t>
  </si>
  <si>
    <t>Station 16 Name:</t>
  </si>
  <si>
    <t>Station 15 Name:</t>
  </si>
  <si>
    <t>Station 14 Name:</t>
  </si>
  <si>
    <t>Station 13 Name:</t>
  </si>
  <si>
    <t>Station 12 Name:</t>
  </si>
  <si>
    <t>Station Area 12</t>
  </si>
  <si>
    <t>Station Area 11</t>
  </si>
  <si>
    <t>Station Area 10</t>
  </si>
  <si>
    <t>Station Area 9</t>
  </si>
  <si>
    <t>Station Area 8</t>
  </si>
  <si>
    <t>Station Area 7</t>
  </si>
  <si>
    <t>Station Area 6</t>
  </si>
  <si>
    <t>Station Area 5</t>
  </si>
  <si>
    <t>Station Area 4</t>
  </si>
  <si>
    <t>Station Area 17</t>
  </si>
  <si>
    <t>Station Area 18</t>
  </si>
  <si>
    <t>Station Area 15</t>
  </si>
  <si>
    <t>Station Area 16</t>
  </si>
  <si>
    <t>Station Area 14</t>
  </si>
  <si>
    <t>Station Area 13</t>
  </si>
  <si>
    <t>Station Area 20</t>
  </si>
  <si>
    <t>Station Area 19</t>
  </si>
  <si>
    <t>Station-area emp (1/2 mi) - forecast yr</t>
  </si>
  <si>
    <t>Station-area pop (1/2 mi)  forecast yr</t>
  </si>
  <si>
    <t xml:space="preserve">Directions:  Enter the appropriate values in the yellow shaded cells. </t>
  </si>
  <si>
    <t xml:space="preserve">Project Name: </t>
  </si>
  <si>
    <t>TAZ#</t>
  </si>
  <si>
    <t>[3] Project sponsor shall generate this estimate by running their regional travel demand model using the proposed project transit network, the existing highway network, and existing population and employment estimates.  If the proposed project is within 5 years of the planned opening year, opening year estimates can substitute for this measure.</t>
  </si>
  <si>
    <r>
      <t xml:space="preserve">1.      Please report the density of population and employees </t>
    </r>
    <r>
      <rPr>
        <i/>
        <sz val="12"/>
        <color indexed="10"/>
        <rFont val="Arial"/>
        <family val="2"/>
      </rPr>
      <t>per mile</t>
    </r>
    <r>
      <rPr>
        <sz val="12"/>
        <color indexed="10"/>
        <rFont val="Arial"/>
        <family val="2"/>
      </rPr>
      <t xml:space="preserve"> (not per acre).</t>
    </r>
  </si>
  <si>
    <t>%</t>
  </si>
  <si>
    <t xml:space="preserve">Revenue Miles of Service </t>
  </si>
  <si>
    <t xml:space="preserve">Revenue Hours of Service </t>
  </si>
  <si>
    <t>List each station separately, including the number of park and ride spaces at each and whether structured or surface parking</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</si>
</sst>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_(&quot;$&quot;* #,##0.0_);_(&quot;$&quot;* \(#,##0.0\);_(&quot;$&quot;* &quot;-&quot;??_);_(@_)"/>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
    <numFmt numFmtId="176" formatCode="???,???"/>
    <numFmt numFmtId="177" formatCode="&quot;$&quot;??.00"/>
    <numFmt numFmtId="178" formatCode="_(&quot;$&quot;* #,##0_);_(&quot;$&quot;* \(#,##0\);_(&quot;$&quot;* &quot;-&quot;??_);_(@_)"/>
    <numFmt numFmtId="179" formatCode="_(&quot;$&quot;* #,##0.000_);_(&quot;$&quot;* \(#,##0.000\);_(&quot;$&quot;* &quot;-&quot;??_);_(@_)"/>
    <numFmt numFmtId="180" formatCode="&quot;$&quot;#,##0.0_);\(&quot;$&quot;#,##0.0\)"/>
    <numFmt numFmtId="181" formatCode="#,##0.0_);\(#,##0.0\)"/>
    <numFmt numFmtId="182" formatCode="#,##0.0"/>
    <numFmt numFmtId="183" formatCode="#,##0.000"/>
    <numFmt numFmtId="184" formatCode="#,##0.0000"/>
    <numFmt numFmtId="185" formatCode="#,##0.00000"/>
    <numFmt numFmtId="186" formatCode="#,##0.000000"/>
    <numFmt numFmtId="187" formatCode="_(&quot;$&quot;* #,##0.0_);_(&quot;$&quot;* \(#,##0.0\);_(&quot;$&quot;* &quot;-&quot;_);_(@_)"/>
    <numFmt numFmtId="188" formatCode="_(&quot;$&quot;* #,##0.00_);_(&quot;$&quot;* \(#,##0.00\);_(&quot;$&quot;* &quot;-&quot;_);_(@_)"/>
    <numFmt numFmtId="189" formatCode="&quot;$&quot;*???"/>
    <numFmt numFmtId="190" formatCode="??,??0"/>
    <numFmt numFmtId="191" formatCode="&quot;Yes&quot;;&quot;Yes&quot;;&quot;No&quot;"/>
    <numFmt numFmtId="192" formatCode="&quot;True&quot;;&quot;True&quot;;&quot;False&quot;"/>
    <numFmt numFmtId="193" formatCode="&quot;On&quot;;&quot;On&quot;;&quot;Off&quot;"/>
    <numFmt numFmtId="194" formatCode="0.00_)"/>
    <numFmt numFmtId="195" formatCode="mm/dd/yy"/>
    <numFmt numFmtId="196" formatCode="&quot;$&quot;#,##0"/>
    <numFmt numFmtId="197" formatCode="0.0%"/>
    <numFmt numFmtId="198" formatCode="[$€-2]\ #,##0.00_);[Red]\([$€-2]\ #,##0.00\)"/>
    <numFmt numFmtId="199" formatCode="????.0"/>
  </numFmts>
  <fonts count="32">
    <font>
      <sz val="8"/>
      <name val="Arial"/>
      <family val="0"/>
    </font>
    <font>
      <b/>
      <sz val="8"/>
      <name val="Arial"/>
      <family val="0"/>
    </font>
    <font>
      <i/>
      <sz val="8"/>
      <name val="Arial"/>
      <family val="0"/>
    </font>
    <font>
      <b/>
      <i/>
      <sz val="8"/>
      <name val="Arial"/>
      <family val="0"/>
    </font>
    <font>
      <u val="single"/>
      <sz val="8"/>
      <name val="Arial"/>
      <family val="2"/>
    </font>
    <font>
      <b/>
      <sz val="8"/>
      <color indexed="8"/>
      <name val="Arial"/>
      <family val="2"/>
    </font>
    <font>
      <u val="single"/>
      <sz val="8"/>
      <color indexed="12"/>
      <name val="Arial"/>
      <family val="0"/>
    </font>
    <font>
      <u val="single"/>
      <sz val="8"/>
      <color indexed="36"/>
      <name val="Arial"/>
      <family val="0"/>
    </font>
    <font>
      <sz val="8"/>
      <color indexed="8"/>
      <name val="Arial"/>
      <family val="2"/>
    </font>
    <font>
      <u val="single"/>
      <sz val="8"/>
      <color indexed="8"/>
      <name val="Arial"/>
      <family val="2"/>
    </font>
    <font>
      <b/>
      <sz val="12"/>
      <name val="Arial"/>
      <family val="2"/>
    </font>
    <font>
      <b/>
      <sz val="7"/>
      <name val="Arial"/>
      <family val="2"/>
    </font>
    <font>
      <b/>
      <sz val="9"/>
      <name val="Arial"/>
      <family val="2"/>
    </font>
    <font>
      <sz val="12"/>
      <name val="Arial"/>
      <family val="2"/>
    </font>
    <font>
      <b/>
      <sz val="14"/>
      <name val="Arial"/>
      <family val="2"/>
    </font>
    <font>
      <sz val="10"/>
      <name val="Arial"/>
      <family val="2"/>
    </font>
    <font>
      <b/>
      <sz val="10"/>
      <name val="Arial"/>
      <family val="2"/>
    </font>
    <font>
      <sz val="10"/>
      <color indexed="12"/>
      <name val="Arial"/>
      <family val="2"/>
    </font>
    <font>
      <b/>
      <sz val="10"/>
      <color indexed="10"/>
      <name val="Arial"/>
      <family val="2"/>
    </font>
    <font>
      <b/>
      <sz val="10"/>
      <color indexed="53"/>
      <name val="Arial"/>
      <family val="2"/>
    </font>
    <font>
      <sz val="9"/>
      <name val="Arial"/>
      <family val="2"/>
    </font>
    <font>
      <sz val="12"/>
      <name val="Times New Roman"/>
      <family val="1"/>
    </font>
    <font>
      <b/>
      <sz val="12"/>
      <name val="Times New Roman"/>
      <family val="1"/>
    </font>
    <font>
      <sz val="10"/>
      <name val="Times New Roman"/>
      <family val="1"/>
    </font>
    <font>
      <b/>
      <sz val="14"/>
      <name val="Times New Roman"/>
      <family val="1"/>
    </font>
    <font>
      <i/>
      <sz val="12"/>
      <name val="Times New Roman"/>
      <family val="1"/>
    </font>
    <font>
      <b/>
      <sz val="18"/>
      <name val="Arial"/>
      <family val="2"/>
    </font>
    <font>
      <sz val="12"/>
      <color indexed="10"/>
      <name val="Arial"/>
      <family val="2"/>
    </font>
    <font>
      <i/>
      <sz val="12"/>
      <color indexed="10"/>
      <name val="Arial"/>
      <family val="2"/>
    </font>
    <font>
      <sz val="8"/>
      <name val="Tahoma"/>
      <family val="2"/>
    </font>
    <font>
      <sz val="10"/>
      <name val="Tahoma"/>
      <family val="2"/>
    </font>
    <font>
      <sz val="12"/>
      <name val="Tahoma"/>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s>
  <borders count="104">
    <border>
      <left/>
      <right/>
      <top/>
      <bottom/>
      <diagonal/>
    </border>
    <border>
      <left>
        <color indexed="63"/>
      </left>
      <right>
        <color indexed="63"/>
      </right>
      <top>
        <color indexed="63"/>
      </top>
      <bottom style="thin"/>
    </border>
    <border>
      <left style="thin"/>
      <right>
        <color indexed="63"/>
      </right>
      <top>
        <color indexed="63"/>
      </top>
      <bottom style="thin"/>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right>
        <color indexed="63"/>
      </right>
      <top style="thin"/>
      <bottom style="thin"/>
    </border>
    <border>
      <left>
        <color indexed="63"/>
      </left>
      <right>
        <color indexed="63"/>
      </right>
      <top style="thin"/>
      <bottom style="thin"/>
    </border>
    <border>
      <left style="thin"/>
      <right style="thin"/>
      <top style="thin"/>
      <bottom style="medium">
        <color indexed="9"/>
      </bottom>
    </border>
    <border>
      <left style="thin"/>
      <right style="thin"/>
      <top>
        <color indexed="63"/>
      </top>
      <bottom style="medium">
        <color indexed="9"/>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thin"/>
    </border>
    <border>
      <left style="thin"/>
      <right style="medium"/>
      <top>
        <color indexed="63"/>
      </top>
      <bottom style="medium"/>
    </border>
    <border>
      <left style="thick"/>
      <right>
        <color indexed="63"/>
      </right>
      <top>
        <color indexed="63"/>
      </top>
      <bottom style="medium"/>
    </border>
    <border>
      <left>
        <color indexed="63"/>
      </left>
      <right style="thick"/>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thick"/>
      <right>
        <color indexed="63"/>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thin"/>
      <right style="thin"/>
      <top style="medium"/>
      <bottom style="medium"/>
    </border>
    <border>
      <left style="thin"/>
      <right style="thick"/>
      <top style="thin"/>
      <bottom style="thin"/>
    </border>
    <border>
      <left>
        <color indexed="63"/>
      </left>
      <right style="thick"/>
      <top style="thin"/>
      <bottom style="thin"/>
    </border>
    <border>
      <left style="thin"/>
      <right style="thick"/>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color indexed="63"/>
      </bottom>
    </border>
    <border>
      <left style="medium"/>
      <right style="thin"/>
      <top style="thin"/>
      <bottom>
        <color indexed="63"/>
      </bottom>
    </border>
    <border>
      <left style="medium"/>
      <right style="thin"/>
      <top style="thin"/>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style="thin"/>
      <top style="medium"/>
      <bottom style="thin"/>
    </border>
    <border>
      <left style="medium"/>
      <right style="thin"/>
      <top>
        <color indexed="63"/>
      </top>
      <bottom style="thin"/>
    </border>
    <border>
      <left style="thin"/>
      <right style="thin"/>
      <top>
        <color indexed="63"/>
      </top>
      <bottom style="medium"/>
    </border>
    <border>
      <left style="medium"/>
      <right style="thin"/>
      <top>
        <color indexed="63"/>
      </top>
      <bottom style="medium"/>
    </border>
    <border>
      <left>
        <color indexed="63"/>
      </left>
      <right>
        <color indexed="63"/>
      </right>
      <top style="medium"/>
      <bottom>
        <color indexed="63"/>
      </bottom>
    </border>
    <border>
      <left style="thick"/>
      <right>
        <color indexed="63"/>
      </right>
      <top style="medium"/>
      <bottom style="medium"/>
    </border>
    <border>
      <left style="medium"/>
      <right>
        <color indexed="63"/>
      </right>
      <top style="medium"/>
      <bottom>
        <color indexed="63"/>
      </bottom>
    </border>
    <border>
      <left>
        <color indexed="63"/>
      </left>
      <right style="thin"/>
      <top>
        <color indexed="63"/>
      </top>
      <bottom>
        <color indexed="63"/>
      </bottom>
    </border>
    <border>
      <left>
        <color indexed="63"/>
      </left>
      <right style="medium"/>
      <top style="thin"/>
      <bottom style="thin"/>
    </border>
    <border>
      <left>
        <color indexed="63"/>
      </left>
      <right style="medium"/>
      <top style="medium"/>
      <bottom style="thin"/>
    </border>
    <border>
      <left style="medium"/>
      <right>
        <color indexed="63"/>
      </right>
      <top style="thin"/>
      <bottom style="thin"/>
    </border>
    <border>
      <left>
        <color indexed="63"/>
      </left>
      <right style="medium"/>
      <top>
        <color indexed="63"/>
      </top>
      <bottom style="thin"/>
    </border>
    <border>
      <left>
        <color indexed="63"/>
      </left>
      <right style="thin"/>
      <top>
        <color indexed="63"/>
      </top>
      <bottom style="medium"/>
    </border>
    <border>
      <left>
        <color indexed="63"/>
      </left>
      <right style="medium"/>
      <top>
        <color indexed="63"/>
      </top>
      <bottom style="double"/>
    </border>
    <border>
      <left style="medium"/>
      <right style="medium"/>
      <top>
        <color indexed="63"/>
      </top>
      <bottom style="double"/>
    </border>
    <border>
      <left style="thin"/>
      <right style="thick"/>
      <top>
        <color indexed="63"/>
      </top>
      <bottom style="thin"/>
    </border>
    <border>
      <left style="thin"/>
      <right style="thick"/>
      <top style="medium"/>
      <bottom style="thin"/>
    </border>
    <border>
      <left>
        <color indexed="63"/>
      </left>
      <right style="thick"/>
      <top>
        <color indexed="63"/>
      </top>
      <bottom style="thin"/>
    </border>
    <border>
      <left>
        <color indexed="63"/>
      </left>
      <right style="thick"/>
      <top style="medium"/>
      <bottom style="thin"/>
    </border>
    <border>
      <left style="medium"/>
      <right>
        <color indexed="63"/>
      </right>
      <top>
        <color indexed="63"/>
      </top>
      <bottom style="thin"/>
    </border>
    <border>
      <left style="medium"/>
      <right>
        <color indexed="63"/>
      </right>
      <top style="thin"/>
      <bottom style="medium"/>
    </border>
    <border>
      <left>
        <color indexed="63"/>
      </left>
      <right style="medium"/>
      <top style="thin"/>
      <bottom style="medium"/>
    </border>
    <border>
      <left style="thin"/>
      <right>
        <color indexed="63"/>
      </right>
      <top style="medium"/>
      <bottom style="mediu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medium"/>
      <right style="thick"/>
      <top style="medium"/>
      <bottom>
        <color indexed="63"/>
      </bottom>
    </border>
    <border>
      <left style="medium"/>
      <right style="thick"/>
      <top>
        <color indexed="63"/>
      </top>
      <bottom style="medium"/>
    </border>
    <border>
      <left style="thick"/>
      <right>
        <color indexed="63"/>
      </right>
      <top style="thin"/>
      <bottom style="thin"/>
    </border>
    <border>
      <left style="thick"/>
      <right style="thin"/>
      <top style="medium"/>
      <bottom style="thin"/>
    </border>
    <border>
      <left style="thick"/>
      <right style="thin"/>
      <top style="thin"/>
      <bottom style="medium"/>
    </border>
    <border>
      <left style="thick"/>
      <right>
        <color indexed="63"/>
      </right>
      <top style="medium"/>
      <bottom style="thin"/>
    </border>
    <border>
      <left style="thin"/>
      <right>
        <color indexed="63"/>
      </right>
      <top style="medium"/>
      <bottom style="thin"/>
    </border>
    <border>
      <left style="thin"/>
      <right>
        <color indexed="63"/>
      </right>
      <top>
        <color indexed="63"/>
      </top>
      <bottom style="medium"/>
    </border>
    <border>
      <left style="thick"/>
      <right style="thin"/>
      <top style="thin"/>
      <bottom style="thin"/>
    </border>
    <border>
      <left style="thick"/>
      <right>
        <color indexed="63"/>
      </right>
      <top>
        <color indexed="63"/>
      </top>
      <bottom style="thin"/>
    </border>
    <border>
      <left>
        <color indexed="63"/>
      </left>
      <right style="thick"/>
      <top style="medium"/>
      <bottom style="medium"/>
    </border>
    <border>
      <left>
        <color indexed="63"/>
      </left>
      <right style="thick"/>
      <top style="medium"/>
      <bottom>
        <color indexed="63"/>
      </bottom>
    </border>
    <border>
      <left style="medium"/>
      <right>
        <color indexed="63"/>
      </right>
      <top style="medium"/>
      <bottom style="double"/>
    </border>
    <border>
      <left>
        <color indexed="63"/>
      </left>
      <right style="medium"/>
      <top style="medium"/>
      <bottom style="double"/>
    </border>
    <border>
      <left style="medium"/>
      <right>
        <color indexed="63"/>
      </right>
      <top style="double"/>
      <bottom style="medium"/>
    </border>
    <border>
      <left>
        <color indexed="63"/>
      </left>
      <right style="medium"/>
      <top style="double"/>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57">
    <xf numFmtId="0" fontId="0" fillId="0" borderId="0" xfId="0" applyAlignment="1">
      <alignment/>
    </xf>
    <xf numFmtId="0" fontId="0" fillId="0" borderId="0" xfId="0" applyBorder="1" applyAlignment="1">
      <alignment/>
    </xf>
    <xf numFmtId="0" fontId="1" fillId="0" borderId="0" xfId="0" applyFont="1" applyAlignment="1">
      <alignment vertical="center"/>
    </xf>
    <xf numFmtId="0" fontId="1" fillId="0" borderId="1" xfId="0" applyFont="1" applyBorder="1" applyAlignment="1">
      <alignment horizontal="centerContinuous" vertical="center"/>
    </xf>
    <xf numFmtId="0" fontId="1" fillId="0" borderId="2" xfId="0" applyFont="1" applyBorder="1" applyAlignment="1">
      <alignment horizontal="centerContinuous" vertical="center"/>
    </xf>
    <xf numFmtId="0" fontId="1" fillId="0" borderId="0" xfId="0" applyFont="1" applyAlignment="1">
      <alignment horizontal="center" vertical="center" wrapText="1"/>
    </xf>
    <xf numFmtId="0" fontId="0" fillId="0" borderId="3" xfId="0" applyBorder="1" applyAlignment="1">
      <alignment/>
    </xf>
    <xf numFmtId="0" fontId="0" fillId="0" borderId="0" xfId="0" applyBorder="1" applyAlignment="1">
      <alignment horizontal="left" wrapText="1"/>
    </xf>
    <xf numFmtId="0" fontId="1" fillId="0" borderId="0" xfId="0" applyFont="1" applyBorder="1" applyAlignment="1">
      <alignment vertical="center"/>
    </xf>
    <xf numFmtId="0" fontId="0" fillId="0" borderId="1" xfId="0" applyBorder="1" applyAlignment="1">
      <alignment horizontal="center"/>
    </xf>
    <xf numFmtId="0" fontId="0" fillId="0" borderId="3" xfId="0" applyBorder="1" applyAlignment="1">
      <alignment horizontal="center" wrapText="1"/>
    </xf>
    <xf numFmtId="0" fontId="0" fillId="0" borderId="0" xfId="0" applyBorder="1" applyAlignment="1">
      <alignment vertical="center"/>
    </xf>
    <xf numFmtId="0" fontId="1" fillId="0" borderId="0" xfId="0" applyFont="1" applyAlignment="1">
      <alignment/>
    </xf>
    <xf numFmtId="0" fontId="1" fillId="0" borderId="0" xfId="0" applyFont="1" applyBorder="1" applyAlignment="1">
      <alignment horizontal="center" vertical="center"/>
    </xf>
    <xf numFmtId="0" fontId="0" fillId="0" borderId="4" xfId="0" applyBorder="1" applyAlignment="1">
      <alignment/>
    </xf>
    <xf numFmtId="0" fontId="0" fillId="2" borderId="1" xfId="0" applyFill="1" applyBorder="1" applyAlignment="1">
      <alignment horizontal="center" vertical="center"/>
    </xf>
    <xf numFmtId="0" fontId="1" fillId="0" borderId="5" xfId="0" applyFont="1" applyBorder="1" applyAlignment="1">
      <alignment horizontal="centerContinuous" vertical="center"/>
    </xf>
    <xf numFmtId="0" fontId="1" fillId="0" borderId="6" xfId="0" applyFont="1" applyBorder="1" applyAlignment="1">
      <alignment horizontal="centerContinuous" vertical="center"/>
    </xf>
    <xf numFmtId="0" fontId="1" fillId="0" borderId="1" xfId="0" applyFont="1" applyBorder="1" applyAlignment="1">
      <alignment horizontal="center"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horizontal="center" vertical="center" wrapText="1"/>
    </xf>
    <xf numFmtId="0" fontId="1" fillId="0" borderId="1" xfId="0" applyFont="1" applyBorder="1" applyAlignment="1">
      <alignment horizontal="centerContinuous" vertical="center" wrapText="1"/>
    </xf>
    <xf numFmtId="0" fontId="0" fillId="0" borderId="0" xfId="0" applyAlignment="1">
      <alignment horizontal="center"/>
    </xf>
    <xf numFmtId="0" fontId="0" fillId="0" borderId="3" xfId="0" applyBorder="1" applyAlignment="1">
      <alignment horizontal="center"/>
    </xf>
    <xf numFmtId="0" fontId="1" fillId="0" borderId="10" xfId="0" applyFont="1" applyBorder="1" applyAlignment="1">
      <alignment horizontal="centerContinuous" vertical="center"/>
    </xf>
    <xf numFmtId="0" fontId="1" fillId="0" borderId="0" xfId="0" applyFont="1" applyBorder="1" applyAlignment="1">
      <alignment horizontal="centerContinuous" vertical="center"/>
    </xf>
    <xf numFmtId="0" fontId="1" fillId="0" borderId="11" xfId="0" applyFont="1" applyBorder="1" applyAlignment="1">
      <alignment horizontal="center" vertical="center" wrapText="1"/>
    </xf>
    <xf numFmtId="0" fontId="0" fillId="0" borderId="4" xfId="0" applyBorder="1" applyAlignment="1">
      <alignment horizontal="center"/>
    </xf>
    <xf numFmtId="0" fontId="0" fillId="0" borderId="11" xfId="0" applyBorder="1" applyAlignment="1">
      <alignment horizontal="center"/>
    </xf>
    <xf numFmtId="0" fontId="0" fillId="0" borderId="11" xfId="0" applyNumberFormat="1" applyBorder="1" applyAlignment="1">
      <alignment horizontal="center"/>
    </xf>
    <xf numFmtId="4" fontId="0" fillId="0" borderId="11" xfId="15" applyNumberFormat="1" applyBorder="1" applyAlignment="1" applyProtection="1">
      <alignment horizontal="center" vertical="center"/>
      <protection/>
    </xf>
    <xf numFmtId="4" fontId="0" fillId="0" borderId="11" xfId="0" applyNumberFormat="1" applyBorder="1" applyAlignment="1" applyProtection="1">
      <alignment horizontal="center" vertical="center"/>
      <protection/>
    </xf>
    <xf numFmtId="4" fontId="0" fillId="0" borderId="12" xfId="15" applyNumberFormat="1" applyBorder="1" applyAlignment="1" applyProtection="1">
      <alignment horizontal="center" vertical="center"/>
      <protection/>
    </xf>
    <xf numFmtId="4" fontId="0" fillId="0" borderId="12" xfId="0" applyNumberFormat="1" applyBorder="1" applyAlignment="1" applyProtection="1">
      <alignment horizontal="center" vertical="center"/>
      <protection/>
    </xf>
    <xf numFmtId="4" fontId="0" fillId="2" borderId="13" xfId="15" applyNumberFormat="1" applyFill="1" applyBorder="1" applyAlignment="1" applyProtection="1">
      <alignment horizontal="center" vertical="center"/>
      <protection/>
    </xf>
    <xf numFmtId="4" fontId="0" fillId="2" borderId="13" xfId="0" applyNumberFormat="1" applyFill="1" applyBorder="1" applyAlignment="1" applyProtection="1">
      <alignment horizontal="center" vertical="center"/>
      <protection/>
    </xf>
    <xf numFmtId="4" fontId="0" fillId="2" borderId="14" xfId="0" applyNumberFormat="1" applyFill="1" applyBorder="1" applyAlignment="1" applyProtection="1">
      <alignment horizontal="center" vertical="center"/>
      <protection/>
    </xf>
    <xf numFmtId="4" fontId="0" fillId="2" borderId="1" xfId="15" applyNumberFormat="1" applyFill="1" applyBorder="1" applyAlignment="1" applyProtection="1">
      <alignment horizontal="center" vertical="center"/>
      <protection/>
    </xf>
    <xf numFmtId="4" fontId="0" fillId="2" borderId="1" xfId="0" applyNumberFormat="1" applyFill="1" applyBorder="1" applyAlignment="1" applyProtection="1">
      <alignment horizontal="center" vertical="center"/>
      <protection/>
    </xf>
    <xf numFmtId="4" fontId="0" fillId="2" borderId="15" xfId="0" applyNumberFormat="1" applyFill="1" applyBorder="1" applyAlignment="1" applyProtection="1">
      <alignment horizontal="center" vertical="center"/>
      <protection/>
    </xf>
    <xf numFmtId="4" fontId="0" fillId="0" borderId="16" xfId="0" applyNumberFormat="1" applyBorder="1" applyAlignment="1" applyProtection="1">
      <alignment horizontal="center" vertical="center"/>
      <protection/>
    </xf>
    <xf numFmtId="3" fontId="0" fillId="2" borderId="0" xfId="15" applyNumberFormat="1" applyFill="1" applyBorder="1" applyAlignment="1" applyProtection="1">
      <alignment horizontal="center" vertical="center"/>
      <protection/>
    </xf>
    <xf numFmtId="3" fontId="0" fillId="2" borderId="0" xfId="0" applyNumberFormat="1" applyFill="1" applyBorder="1" applyAlignment="1" applyProtection="1">
      <alignment horizontal="center" vertical="center"/>
      <protection/>
    </xf>
    <xf numFmtId="4" fontId="0" fillId="2" borderId="6" xfId="0" applyNumberFormat="1" applyFill="1" applyBorder="1" applyAlignment="1" applyProtection="1">
      <alignment horizontal="center" vertical="center"/>
      <protection/>
    </xf>
    <xf numFmtId="4" fontId="0" fillId="2" borderId="17" xfId="0" applyNumberFormat="1" applyFill="1" applyBorder="1" applyAlignment="1" applyProtection="1">
      <alignment horizontal="center" vertical="center"/>
      <protection/>
    </xf>
    <xf numFmtId="0" fontId="0" fillId="2" borderId="1" xfId="0" applyFill="1" applyBorder="1" applyAlignment="1" applyProtection="1">
      <alignment horizontal="center" vertical="center"/>
      <protection/>
    </xf>
    <xf numFmtId="0" fontId="0" fillId="2" borderId="15" xfId="0" applyFill="1" applyBorder="1" applyAlignment="1" applyProtection="1">
      <alignment horizontal="center" vertical="center"/>
      <protection/>
    </xf>
    <xf numFmtId="4" fontId="0" fillId="0" borderId="15" xfId="0" applyNumberFormat="1" applyBorder="1" applyAlignment="1" applyProtection="1">
      <alignment horizontal="center" vertical="center"/>
      <protection/>
    </xf>
    <xf numFmtId="4" fontId="0" fillId="0" borderId="9" xfId="0" applyNumberFormat="1" applyBorder="1" applyAlignment="1" applyProtection="1">
      <alignment horizontal="center" vertical="center"/>
      <protection/>
    </xf>
    <xf numFmtId="164" fontId="0" fillId="0" borderId="11" xfId="15" applyNumberFormat="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0" xfId="0" applyFill="1" applyBorder="1" applyAlignment="1" applyProtection="1">
      <alignment horizontal="centerContinuous" vertical="center"/>
      <protection locked="0"/>
    </xf>
    <xf numFmtId="0" fontId="0" fillId="2" borderId="0" xfId="0" applyFill="1" applyBorder="1" applyAlignment="1" applyProtection="1">
      <alignment horizontal="centerContinuous" vertical="center"/>
      <protection locked="0"/>
    </xf>
    <xf numFmtId="0" fontId="1" fillId="0" borderId="9" xfId="0" applyFont="1" applyBorder="1" applyAlignment="1" applyProtection="1">
      <alignment horizontal="center" vertical="center" wrapText="1"/>
      <protection locked="0"/>
    </xf>
    <xf numFmtId="0" fontId="0" fillId="0" borderId="11" xfId="0" applyBorder="1" applyAlignment="1" applyProtection="1">
      <alignment horizontal="center"/>
      <protection locked="0"/>
    </xf>
    <xf numFmtId="0" fontId="0" fillId="0" borderId="17" xfId="0"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4" fillId="0" borderId="19"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0" fillId="2" borderId="21" xfId="0" applyFill="1" applyBorder="1" applyAlignment="1">
      <alignment vertical="center"/>
    </xf>
    <xf numFmtId="0" fontId="0" fillId="2" borderId="11" xfId="0" applyFill="1" applyBorder="1" applyAlignment="1">
      <alignment horizontal="center" vertical="top"/>
    </xf>
    <xf numFmtId="0" fontId="0" fillId="0" borderId="11" xfId="0" applyFont="1" applyBorder="1" applyAlignment="1">
      <alignment vertical="center" wrapText="1"/>
    </xf>
    <xf numFmtId="6" fontId="0" fillId="2" borderId="11" xfId="17" applyNumberFormat="1" applyFont="1" applyFill="1" applyBorder="1" applyAlignment="1">
      <alignment horizontal="center" vertical="top"/>
    </xf>
    <xf numFmtId="0" fontId="0" fillId="0" borderId="11" xfId="0" applyFont="1" applyBorder="1" applyAlignment="1">
      <alignment horizontal="left" vertical="center" wrapText="1"/>
    </xf>
    <xf numFmtId="0" fontId="13" fillId="0" borderId="22" xfId="0" applyFont="1" applyBorder="1" applyAlignment="1">
      <alignment wrapText="1"/>
    </xf>
    <xf numFmtId="0" fontId="13" fillId="0" borderId="23" xfId="0" applyFont="1" applyBorder="1" applyAlignment="1">
      <alignment wrapText="1"/>
    </xf>
    <xf numFmtId="0" fontId="13" fillId="0" borderId="24" xfId="0" applyFont="1" applyBorder="1" applyAlignment="1">
      <alignment wrapText="1"/>
    </xf>
    <xf numFmtId="0" fontId="13" fillId="0" borderId="25" xfId="0" applyFont="1" applyBorder="1" applyAlignment="1">
      <alignment wrapText="1"/>
    </xf>
    <xf numFmtId="0" fontId="13" fillId="0" borderId="26" xfId="0" applyFont="1" applyBorder="1" applyAlignment="1">
      <alignment wrapText="1"/>
    </xf>
    <xf numFmtId="0" fontId="1" fillId="0" borderId="2" xfId="0" applyFont="1" applyBorder="1" applyAlignment="1" applyProtection="1">
      <alignment horizontal="center" vertical="center" wrapText="1"/>
      <protection locked="0"/>
    </xf>
    <xf numFmtId="0" fontId="0" fillId="0" borderId="1" xfId="0" applyBorder="1" applyAlignment="1">
      <alignment/>
    </xf>
    <xf numFmtId="0" fontId="1" fillId="0" borderId="17" xfId="0" applyFont="1" applyBorder="1" applyAlignment="1">
      <alignment horizontal="centerContinuous" vertical="center"/>
    </xf>
    <xf numFmtId="0" fontId="1" fillId="0" borderId="12" xfId="0" applyFont="1" applyBorder="1" applyAlignment="1">
      <alignment horizontal="left" vertical="center" wrapText="1"/>
    </xf>
    <xf numFmtId="0" fontId="1" fillId="0" borderId="16" xfId="0" applyFont="1" applyBorder="1" applyAlignment="1">
      <alignment vertical="center" wrapText="1"/>
    </xf>
    <xf numFmtId="0" fontId="1" fillId="0" borderId="16" xfId="0" applyFont="1" applyBorder="1" applyAlignment="1">
      <alignment horizontal="left" vertical="center" wrapText="1"/>
    </xf>
    <xf numFmtId="0" fontId="1" fillId="0" borderId="11" xfId="0" applyFont="1" applyBorder="1" applyAlignment="1">
      <alignment horizontal="left" vertical="center"/>
    </xf>
    <xf numFmtId="0" fontId="0" fillId="3" borderId="0" xfId="0" applyFill="1" applyAlignment="1">
      <alignment/>
    </xf>
    <xf numFmtId="0" fontId="0" fillId="3" borderId="0" xfId="0" applyFill="1" applyAlignment="1">
      <alignment horizontal="center"/>
    </xf>
    <xf numFmtId="0" fontId="15" fillId="3" borderId="0" xfId="0" applyFont="1" applyFill="1" applyAlignment="1">
      <alignment/>
    </xf>
    <xf numFmtId="0" fontId="16" fillId="3" borderId="27" xfId="0" applyFont="1" applyFill="1" applyBorder="1" applyAlignment="1">
      <alignment/>
    </xf>
    <xf numFmtId="0" fontId="16" fillId="3" borderId="28" xfId="0" applyFont="1" applyFill="1" applyBorder="1" applyAlignment="1">
      <alignment/>
    </xf>
    <xf numFmtId="0" fontId="16" fillId="3" borderId="28" xfId="0" applyFont="1" applyFill="1" applyBorder="1" applyAlignment="1">
      <alignment horizontal="center" wrapText="1"/>
    </xf>
    <xf numFmtId="0" fontId="16" fillId="3" borderId="29" xfId="0" applyFont="1" applyFill="1" applyBorder="1" applyAlignment="1">
      <alignment horizontal="center" wrapText="1"/>
    </xf>
    <xf numFmtId="0" fontId="0" fillId="3" borderId="0" xfId="0" applyFill="1" applyAlignment="1">
      <alignment wrapText="1"/>
    </xf>
    <xf numFmtId="0" fontId="17" fillId="3" borderId="0" xfId="0" applyFont="1" applyFill="1" applyAlignment="1">
      <alignment/>
    </xf>
    <xf numFmtId="0" fontId="15" fillId="3" borderId="30" xfId="0" applyFont="1" applyFill="1" applyBorder="1" applyAlignment="1">
      <alignment/>
    </xf>
    <xf numFmtId="0" fontId="15" fillId="3" borderId="0" xfId="0" applyFont="1" applyFill="1" applyBorder="1" applyAlignment="1">
      <alignment/>
    </xf>
    <xf numFmtId="3" fontId="15" fillId="3" borderId="0" xfId="0" applyNumberFormat="1" applyFont="1" applyFill="1" applyBorder="1" applyAlignment="1">
      <alignment horizontal="center"/>
    </xf>
    <xf numFmtId="3" fontId="16" fillId="3" borderId="19" xfId="0" applyNumberFormat="1" applyFont="1" applyFill="1" applyBorder="1" applyAlignment="1" quotePrefix="1">
      <alignment horizontal="center"/>
    </xf>
    <xf numFmtId="3" fontId="16" fillId="0" borderId="19" xfId="0" applyNumberFormat="1" applyFont="1" applyFill="1" applyBorder="1" applyAlignment="1" quotePrefix="1">
      <alignment horizontal="center"/>
    </xf>
    <xf numFmtId="3" fontId="16" fillId="3" borderId="0" xfId="0" applyNumberFormat="1" applyFont="1" applyFill="1" applyBorder="1" applyAlignment="1" quotePrefix="1">
      <alignment horizontal="center"/>
    </xf>
    <xf numFmtId="3" fontId="15" fillId="3" borderId="0" xfId="0" applyNumberFormat="1" applyFont="1" applyFill="1" applyBorder="1" applyAlignment="1" quotePrefix="1">
      <alignment horizontal="center"/>
    </xf>
    <xf numFmtId="3" fontId="18" fillId="3" borderId="0" xfId="0" applyNumberFormat="1" applyFont="1" applyFill="1" applyBorder="1" applyAlignment="1">
      <alignment horizontal="center"/>
    </xf>
    <xf numFmtId="0" fontId="0" fillId="3" borderId="19" xfId="0" applyFill="1" applyBorder="1" applyAlignment="1">
      <alignment/>
    </xf>
    <xf numFmtId="3" fontId="15" fillId="3" borderId="19" xfId="0" applyNumberFormat="1" applyFont="1" applyFill="1" applyBorder="1" applyAlignment="1">
      <alignment horizontal="center"/>
    </xf>
    <xf numFmtId="0" fontId="15" fillId="3" borderId="0" xfId="0" applyFont="1" applyFill="1" applyBorder="1" applyAlignment="1" quotePrefix="1">
      <alignment horizontal="center"/>
    </xf>
    <xf numFmtId="0" fontId="15" fillId="3" borderId="31" xfId="0" applyFont="1" applyFill="1" applyBorder="1" applyAlignment="1">
      <alignment/>
    </xf>
    <xf numFmtId="0" fontId="15" fillId="3" borderId="32" xfId="0" applyFont="1" applyFill="1" applyBorder="1" applyAlignment="1">
      <alignment/>
    </xf>
    <xf numFmtId="0" fontId="15" fillId="3" borderId="32" xfId="0" applyFont="1" applyFill="1" applyBorder="1" applyAlignment="1" quotePrefix="1">
      <alignment horizontal="center"/>
    </xf>
    <xf numFmtId="0" fontId="15" fillId="3" borderId="0" xfId="0" applyFont="1" applyFill="1" applyAlignment="1">
      <alignment horizontal="center"/>
    </xf>
    <xf numFmtId="0" fontId="0" fillId="0" borderId="32" xfId="0" applyBorder="1" applyAlignment="1">
      <alignment/>
    </xf>
    <xf numFmtId="0" fontId="0" fillId="0" borderId="33" xfId="0" applyFont="1" applyBorder="1" applyAlignment="1">
      <alignment vertical="center" wrapText="1"/>
    </xf>
    <xf numFmtId="0" fontId="0" fillId="0" borderId="34" xfId="0" applyFont="1" applyBorder="1" applyAlignment="1">
      <alignment vertical="center" wrapText="1"/>
    </xf>
    <xf numFmtId="0" fontId="21" fillId="0" borderId="0" xfId="0" applyFont="1" applyAlignment="1">
      <alignment/>
    </xf>
    <xf numFmtId="0" fontId="23" fillId="0" borderId="0" xfId="0" applyFont="1" applyAlignment="1">
      <alignment/>
    </xf>
    <xf numFmtId="0" fontId="23" fillId="0" borderId="0" xfId="0" applyFont="1" applyAlignment="1">
      <alignment wrapText="1"/>
    </xf>
    <xf numFmtId="0" fontId="13" fillId="0" borderId="0" xfId="0" applyFont="1" applyAlignment="1">
      <alignment/>
    </xf>
    <xf numFmtId="0" fontId="13" fillId="0" borderId="0" xfId="0" applyFont="1" applyAlignment="1">
      <alignment horizontal="left" indent="2"/>
    </xf>
    <xf numFmtId="0" fontId="15" fillId="2" borderId="20" xfId="0" applyFont="1" applyFill="1" applyBorder="1" applyAlignment="1">
      <alignment vertical="top" wrapText="1"/>
    </xf>
    <xf numFmtId="0" fontId="13" fillId="4" borderId="0" xfId="0" applyFont="1" applyFill="1" applyAlignment="1">
      <alignment/>
    </xf>
    <xf numFmtId="0" fontId="13" fillId="2" borderId="35" xfId="0" applyFont="1" applyFill="1" applyBorder="1" applyAlignment="1">
      <alignment vertical="top" wrapText="1"/>
    </xf>
    <xf numFmtId="0" fontId="13" fillId="2" borderId="20" xfId="0" applyFont="1" applyFill="1" applyBorder="1" applyAlignment="1">
      <alignment vertical="top" wrapText="1"/>
    </xf>
    <xf numFmtId="0" fontId="13" fillId="2" borderId="36" xfId="0" applyFont="1" applyFill="1" applyBorder="1" applyAlignment="1">
      <alignment vertical="top" wrapText="1"/>
    </xf>
    <xf numFmtId="0" fontId="13" fillId="4" borderId="0" xfId="0" applyFont="1" applyFill="1" applyAlignment="1">
      <alignment wrapText="1"/>
    </xf>
    <xf numFmtId="0" fontId="13" fillId="2" borderId="32" xfId="0" applyFont="1" applyFill="1" applyBorder="1" applyAlignment="1">
      <alignment vertical="top" wrapText="1"/>
    </xf>
    <xf numFmtId="0" fontId="27" fillId="0" borderId="0" xfId="0" applyFont="1" applyAlignment="1">
      <alignment/>
    </xf>
    <xf numFmtId="0" fontId="27" fillId="0" borderId="0" xfId="0" applyFont="1" applyAlignment="1">
      <alignment horizontal="left" indent="2"/>
    </xf>
    <xf numFmtId="0" fontId="10" fillId="2" borderId="37" xfId="0" applyFont="1" applyFill="1" applyBorder="1" applyAlignment="1">
      <alignment vertical="top" wrapText="1"/>
    </xf>
    <xf numFmtId="0" fontId="10" fillId="2" borderId="27" xfId="0" applyFont="1" applyFill="1" applyBorder="1" applyAlignment="1">
      <alignment vertical="top" wrapText="1"/>
    </xf>
    <xf numFmtId="0" fontId="10" fillId="2" borderId="29" xfId="0" applyFont="1" applyFill="1" applyBorder="1" applyAlignment="1">
      <alignment vertical="top" wrapText="1"/>
    </xf>
    <xf numFmtId="0" fontId="10" fillId="2" borderId="38" xfId="0" applyFont="1" applyFill="1" applyBorder="1" applyAlignment="1">
      <alignment vertical="top" wrapText="1"/>
    </xf>
    <xf numFmtId="0" fontId="10" fillId="2" borderId="20" xfId="0" applyFont="1" applyFill="1" applyBorder="1" applyAlignment="1">
      <alignment vertical="top" wrapText="1"/>
    </xf>
    <xf numFmtId="0" fontId="13" fillId="4" borderId="0" xfId="0" applyFont="1" applyFill="1" applyAlignment="1">
      <alignment horizontal="center"/>
    </xf>
    <xf numFmtId="0" fontId="13" fillId="4" borderId="37" xfId="0" applyFont="1" applyFill="1" applyBorder="1" applyAlignment="1">
      <alignment vertical="top" wrapText="1"/>
    </xf>
    <xf numFmtId="0" fontId="10" fillId="2" borderId="39" xfId="0" applyFont="1" applyFill="1" applyBorder="1" applyAlignment="1">
      <alignment vertical="top" wrapText="1"/>
    </xf>
    <xf numFmtId="0" fontId="10" fillId="4" borderId="0" xfId="0" applyFont="1" applyFill="1" applyAlignment="1">
      <alignment/>
    </xf>
    <xf numFmtId="0" fontId="13" fillId="4" borderId="0" xfId="0" applyFont="1" applyFill="1" applyAlignment="1">
      <alignment horizontal="left" indent="2"/>
    </xf>
    <xf numFmtId="0" fontId="13" fillId="4" borderId="0" xfId="0" applyFont="1" applyFill="1" applyAlignment="1">
      <alignment horizontal="left" indent="6"/>
    </xf>
    <xf numFmtId="0" fontId="13" fillId="0" borderId="0" xfId="0" applyFont="1" applyFill="1" applyAlignment="1">
      <alignment/>
    </xf>
    <xf numFmtId="0" fontId="13" fillId="2" borderId="37" xfId="0" applyFont="1" applyFill="1" applyBorder="1" applyAlignment="1">
      <alignment vertical="top" wrapText="1"/>
    </xf>
    <xf numFmtId="0" fontId="10" fillId="2" borderId="40" xfId="0" applyFont="1" applyFill="1" applyBorder="1" applyAlignment="1">
      <alignment vertical="top" wrapText="1"/>
    </xf>
    <xf numFmtId="0" fontId="10" fillId="2" borderId="19" xfId="0" applyFont="1" applyFill="1" applyBorder="1" applyAlignment="1">
      <alignment vertical="top" wrapText="1"/>
    </xf>
    <xf numFmtId="0" fontId="10" fillId="2" borderId="20" xfId="0" applyFont="1" applyFill="1" applyBorder="1" applyAlignment="1">
      <alignment horizontal="center" vertical="top" wrapText="1"/>
    </xf>
    <xf numFmtId="0" fontId="26" fillId="4" borderId="0" xfId="0" applyFont="1" applyFill="1" applyAlignment="1">
      <alignment horizontal="left"/>
    </xf>
    <xf numFmtId="0" fontId="13" fillId="2" borderId="41" xfId="0" applyFont="1" applyFill="1" applyBorder="1" applyAlignment="1">
      <alignment vertical="top" wrapText="1"/>
    </xf>
    <xf numFmtId="0" fontId="15" fillId="0" borderId="0" xfId="0" applyFont="1" applyAlignment="1">
      <alignment/>
    </xf>
    <xf numFmtId="0" fontId="22" fillId="2" borderId="37" xfId="0" applyFont="1" applyFill="1" applyBorder="1" applyAlignment="1">
      <alignment vertical="top" wrapText="1"/>
    </xf>
    <xf numFmtId="0" fontId="22" fillId="2" borderId="39" xfId="0" applyFont="1" applyFill="1" applyBorder="1" applyAlignment="1">
      <alignment vertical="top" wrapText="1"/>
    </xf>
    <xf numFmtId="0" fontId="21" fillId="2" borderId="40" xfId="0" applyFont="1" applyFill="1" applyBorder="1" applyAlignment="1">
      <alignment vertical="top" wrapText="1"/>
    </xf>
    <xf numFmtId="0" fontId="21" fillId="2" borderId="20" xfId="0" applyFont="1" applyFill="1" applyBorder="1" applyAlignment="1">
      <alignment vertical="top" wrapText="1"/>
    </xf>
    <xf numFmtId="0" fontId="22" fillId="2" borderId="20" xfId="0" applyFont="1" applyFill="1" applyBorder="1" applyAlignment="1">
      <alignment horizontal="center" vertical="top" wrapText="1"/>
    </xf>
    <xf numFmtId="0" fontId="22" fillId="2" borderId="20" xfId="0" applyFont="1" applyFill="1" applyBorder="1" applyAlignment="1">
      <alignment vertical="top" wrapText="1"/>
    </xf>
    <xf numFmtId="0" fontId="22" fillId="2" borderId="19" xfId="0" applyFont="1" applyFill="1" applyBorder="1" applyAlignment="1">
      <alignment vertical="top" wrapText="1"/>
    </xf>
    <xf numFmtId="0" fontId="21" fillId="2" borderId="19" xfId="0" applyFont="1" applyFill="1" applyBorder="1" applyAlignment="1">
      <alignment horizontal="right" vertical="top" wrapText="1"/>
    </xf>
    <xf numFmtId="0" fontId="21" fillId="2" borderId="20" xfId="0" applyFont="1" applyFill="1" applyBorder="1" applyAlignment="1">
      <alignment horizontal="right" vertical="top" wrapText="1"/>
    </xf>
    <xf numFmtId="0" fontId="0" fillId="2" borderId="39" xfId="0" applyFill="1" applyBorder="1" applyAlignment="1">
      <alignment vertical="top" wrapText="1"/>
    </xf>
    <xf numFmtId="0" fontId="0" fillId="2" borderId="37" xfId="0" applyFill="1" applyBorder="1" applyAlignment="1">
      <alignment vertical="top" wrapText="1"/>
    </xf>
    <xf numFmtId="0" fontId="22" fillId="2" borderId="0" xfId="0" applyFont="1" applyFill="1" applyAlignment="1">
      <alignment/>
    </xf>
    <xf numFmtId="0" fontId="22" fillId="2" borderId="38" xfId="0" applyFont="1" applyFill="1" applyBorder="1" applyAlignment="1">
      <alignment/>
    </xf>
    <xf numFmtId="0" fontId="22" fillId="2" borderId="27" xfId="0" applyFont="1" applyFill="1" applyBorder="1" applyAlignment="1">
      <alignment vertical="top" wrapText="1"/>
    </xf>
    <xf numFmtId="0" fontId="21" fillId="2" borderId="42" xfId="0" applyFont="1" applyFill="1" applyBorder="1" applyAlignment="1">
      <alignment horizontal="right" vertical="top" wrapText="1"/>
    </xf>
    <xf numFmtId="0" fontId="22" fillId="2" borderId="39" xfId="0" applyFont="1" applyFill="1" applyBorder="1" applyAlignment="1">
      <alignment horizontal="right" vertical="top" wrapText="1"/>
    </xf>
    <xf numFmtId="0" fontId="21" fillId="2" borderId="43" xfId="0" applyFont="1" applyFill="1" applyBorder="1" applyAlignment="1">
      <alignment horizontal="right" vertical="top" wrapText="1"/>
    </xf>
    <xf numFmtId="0" fontId="21" fillId="2" borderId="44" xfId="0" applyFont="1" applyFill="1" applyBorder="1" applyAlignment="1">
      <alignment horizontal="right" vertical="top" wrapText="1"/>
    </xf>
    <xf numFmtId="0" fontId="21" fillId="2" borderId="21" xfId="0" applyFont="1" applyFill="1" applyBorder="1" applyAlignment="1">
      <alignment horizontal="right" vertical="top" wrapText="1"/>
    </xf>
    <xf numFmtId="0" fontId="22" fillId="2" borderId="30" xfId="0" applyFont="1" applyFill="1" applyBorder="1" applyAlignment="1">
      <alignment horizontal="right" vertical="top" wrapText="1"/>
    </xf>
    <xf numFmtId="0" fontId="21" fillId="2" borderId="9" xfId="0" applyFont="1" applyFill="1" applyBorder="1" applyAlignment="1">
      <alignment horizontal="right" vertical="top" wrapText="1"/>
    </xf>
    <xf numFmtId="0" fontId="21" fillId="2" borderId="11" xfId="0" applyFont="1" applyFill="1" applyBorder="1" applyAlignment="1">
      <alignment horizontal="right" vertical="top" wrapText="1"/>
    </xf>
    <xf numFmtId="0" fontId="0" fillId="2" borderId="30" xfId="0" applyFill="1" applyBorder="1" applyAlignment="1">
      <alignment vertical="top" wrapText="1"/>
    </xf>
    <xf numFmtId="0" fontId="0" fillId="2" borderId="31" xfId="0" applyFill="1" applyBorder="1" applyAlignment="1">
      <alignment vertical="top" wrapText="1"/>
    </xf>
    <xf numFmtId="0" fontId="21" fillId="2" borderId="45" xfId="0" applyFont="1" applyFill="1" applyBorder="1" applyAlignment="1">
      <alignment horizontal="right" vertical="top" wrapText="1"/>
    </xf>
    <xf numFmtId="0" fontId="21" fillId="2" borderId="12" xfId="0" applyFont="1" applyFill="1" applyBorder="1" applyAlignment="1">
      <alignment horizontal="right" vertical="top" wrapText="1"/>
    </xf>
    <xf numFmtId="0" fontId="21" fillId="2" borderId="46" xfId="0" applyFont="1" applyFill="1" applyBorder="1" applyAlignment="1">
      <alignment horizontal="right" vertical="top" wrapText="1"/>
    </xf>
    <xf numFmtId="0" fontId="13" fillId="2" borderId="47" xfId="0" applyFont="1" applyFill="1" applyBorder="1" applyAlignment="1">
      <alignment vertical="top" wrapText="1"/>
    </xf>
    <xf numFmtId="0" fontId="13" fillId="2" borderId="48" xfId="0" applyFont="1" applyFill="1" applyBorder="1" applyAlignment="1">
      <alignment vertical="top" wrapText="1"/>
    </xf>
    <xf numFmtId="9" fontId="13" fillId="2" borderId="49" xfId="21" applyFont="1" applyFill="1" applyBorder="1" applyAlignment="1">
      <alignment vertical="top" wrapText="1"/>
    </xf>
    <xf numFmtId="0" fontId="13" fillId="2" borderId="38" xfId="0" applyFont="1" applyFill="1" applyBorder="1" applyAlignment="1">
      <alignment horizontal="left" vertical="top" wrapText="1"/>
    </xf>
    <xf numFmtId="178" fontId="13" fillId="2" borderId="20" xfId="17" applyNumberFormat="1" applyFont="1" applyFill="1" applyBorder="1" applyAlignment="1">
      <alignment vertical="top" wrapText="1"/>
    </xf>
    <xf numFmtId="43" fontId="13" fillId="2" borderId="45" xfId="15" applyNumberFormat="1" applyFont="1" applyFill="1" applyBorder="1" applyAlignment="1">
      <alignment/>
    </xf>
    <xf numFmtId="0" fontId="10" fillId="2" borderId="50" xfId="0" applyFont="1" applyFill="1" applyBorder="1" applyAlignment="1">
      <alignment horizontal="center"/>
    </xf>
    <xf numFmtId="0" fontId="13" fillId="2" borderId="51" xfId="0" applyFont="1" applyFill="1" applyBorder="1" applyAlignment="1">
      <alignment wrapText="1"/>
    </xf>
    <xf numFmtId="0" fontId="10" fillId="2" borderId="52" xfId="0" applyFont="1" applyFill="1" applyBorder="1" applyAlignment="1">
      <alignment horizontal="center"/>
    </xf>
    <xf numFmtId="0" fontId="13" fillId="2" borderId="11" xfId="0" applyFont="1" applyFill="1" applyBorder="1" applyAlignment="1">
      <alignment wrapText="1"/>
    </xf>
    <xf numFmtId="0" fontId="10" fillId="2" borderId="53" xfId="0" applyFont="1" applyFill="1" applyBorder="1" applyAlignment="1">
      <alignment horizontal="center"/>
    </xf>
    <xf numFmtId="0" fontId="13" fillId="2" borderId="16" xfId="0" applyFont="1" applyFill="1" applyBorder="1" applyAlignment="1">
      <alignment wrapText="1"/>
    </xf>
    <xf numFmtId="0" fontId="10" fillId="2" borderId="54" xfId="0" applyFont="1" applyFill="1" applyBorder="1" applyAlignment="1">
      <alignment horizontal="center"/>
    </xf>
    <xf numFmtId="0" fontId="13" fillId="2" borderId="12" xfId="0" applyFont="1" applyFill="1" applyBorder="1" applyAlignment="1">
      <alignment wrapText="1"/>
    </xf>
    <xf numFmtId="0" fontId="10" fillId="2" borderId="55" xfId="0" applyFont="1" applyFill="1" applyBorder="1" applyAlignment="1">
      <alignment horizontal="center"/>
    </xf>
    <xf numFmtId="0" fontId="13" fillId="2" borderId="45" xfId="0" applyFont="1" applyFill="1" applyBorder="1" applyAlignment="1">
      <alignment wrapText="1"/>
    </xf>
    <xf numFmtId="0" fontId="10" fillId="2" borderId="56" xfId="0" applyFont="1" applyFill="1" applyBorder="1" applyAlignment="1">
      <alignment horizontal="center"/>
    </xf>
    <xf numFmtId="0" fontId="10" fillId="2" borderId="46" xfId="0" applyFont="1" applyFill="1" applyBorder="1" applyAlignment="1">
      <alignment horizontal="center"/>
    </xf>
    <xf numFmtId="0" fontId="10" fillId="2" borderId="57" xfId="0" applyFont="1" applyFill="1" applyBorder="1" applyAlignment="1">
      <alignment horizontal="center"/>
    </xf>
    <xf numFmtId="166" fontId="13" fillId="2" borderId="11" xfId="15" applyNumberFormat="1" applyFont="1" applyFill="1" applyBorder="1" applyAlignment="1">
      <alignment/>
    </xf>
    <xf numFmtId="166" fontId="13" fillId="2" borderId="16" xfId="15" applyNumberFormat="1" applyFont="1" applyFill="1" applyBorder="1" applyAlignment="1">
      <alignment/>
    </xf>
    <xf numFmtId="0" fontId="0" fillId="2" borderId="56" xfId="0" applyFont="1" applyFill="1" applyBorder="1" applyAlignment="1">
      <alignment horizontal="center" wrapText="1"/>
    </xf>
    <xf numFmtId="0" fontId="0" fillId="2" borderId="28" xfId="0" applyFont="1" applyFill="1" applyBorder="1" applyAlignment="1">
      <alignment horizontal="center" wrapText="1"/>
    </xf>
    <xf numFmtId="0" fontId="0" fillId="2" borderId="46" xfId="0" applyFont="1" applyFill="1" applyBorder="1" applyAlignment="1">
      <alignment horizontal="center" wrapText="1"/>
    </xf>
    <xf numFmtId="0" fontId="0" fillId="2" borderId="58" xfId="0" applyFont="1" applyFill="1" applyBorder="1" applyAlignment="1">
      <alignment horizontal="center" wrapText="1"/>
    </xf>
    <xf numFmtId="0" fontId="0" fillId="2" borderId="29" xfId="0" applyFont="1" applyFill="1" applyBorder="1" applyAlignment="1">
      <alignment horizontal="center" wrapText="1"/>
    </xf>
    <xf numFmtId="0" fontId="1" fillId="2" borderId="38" xfId="0" applyFont="1" applyFill="1" applyBorder="1" applyAlignment="1">
      <alignment horizontal="center" vertical="center"/>
    </xf>
    <xf numFmtId="0" fontId="1" fillId="2" borderId="59" xfId="0" applyFont="1" applyFill="1" applyBorder="1" applyAlignment="1">
      <alignment horizontal="centerContinuous" vertical="center"/>
    </xf>
    <xf numFmtId="0" fontId="1" fillId="2" borderId="60" xfId="0" applyFont="1" applyFill="1" applyBorder="1" applyAlignment="1">
      <alignment horizontal="centerContinuous" vertical="center"/>
    </xf>
    <xf numFmtId="0" fontId="1" fillId="2" borderId="42" xfId="0" applyFont="1" applyFill="1" applyBorder="1" applyAlignment="1">
      <alignment horizontal="centerContinuous" vertical="center"/>
    </xf>
    <xf numFmtId="0" fontId="1" fillId="2" borderId="61" xfId="0" applyFont="1" applyFill="1" applyBorder="1" applyAlignment="1">
      <alignment horizontal="center" vertical="center"/>
    </xf>
    <xf numFmtId="0" fontId="1" fillId="2" borderId="37" xfId="0" applyFont="1" applyFill="1" applyBorder="1" applyAlignment="1">
      <alignment horizontal="center" vertical="center"/>
    </xf>
    <xf numFmtId="0" fontId="12" fillId="2" borderId="11" xfId="0" applyFont="1" applyFill="1" applyBorder="1" applyAlignment="1">
      <alignment horizontal="center" wrapText="1"/>
    </xf>
    <xf numFmtId="0" fontId="12" fillId="2" borderId="6" xfId="0" applyFont="1" applyFill="1" applyBorder="1" applyAlignment="1">
      <alignment horizontal="center" wrapText="1"/>
    </xf>
    <xf numFmtId="0" fontId="12" fillId="2" borderId="21" xfId="0" applyFont="1" applyFill="1" applyBorder="1" applyAlignment="1">
      <alignment horizontal="center" wrapText="1"/>
    </xf>
    <xf numFmtId="0" fontId="1" fillId="2" borderId="20" xfId="0" applyFont="1" applyFill="1" applyBorder="1" applyAlignment="1">
      <alignment horizontal="center" vertical="center"/>
    </xf>
    <xf numFmtId="0" fontId="1" fillId="2" borderId="39" xfId="0" applyFont="1" applyFill="1" applyBorder="1" applyAlignment="1">
      <alignment horizontal="center" vertical="center"/>
    </xf>
    <xf numFmtId="0" fontId="0" fillId="2" borderId="21" xfId="0" applyFont="1" applyFill="1" applyBorder="1" applyAlignment="1">
      <alignment horizontal="left" vertical="center" wrapText="1"/>
    </xf>
    <xf numFmtId="0" fontId="0" fillId="2" borderId="21" xfId="0" applyFill="1" applyBorder="1" applyAlignment="1">
      <alignment horizontal="left" vertical="center" wrapText="1"/>
    </xf>
    <xf numFmtId="0" fontId="0" fillId="2" borderId="37" xfId="0" applyFill="1" applyBorder="1" applyAlignment="1">
      <alignment horizontal="left" vertical="center" wrapText="1"/>
    </xf>
    <xf numFmtId="179" fontId="0" fillId="2" borderId="32" xfId="17" applyNumberFormat="1" applyFill="1" applyBorder="1" applyAlignment="1">
      <alignment horizontal="center" vertical="center"/>
    </xf>
    <xf numFmtId="179" fontId="0" fillId="2" borderId="37" xfId="17" applyNumberFormat="1" applyFill="1" applyBorder="1" applyAlignment="1">
      <alignment horizontal="center" vertical="center"/>
    </xf>
    <xf numFmtId="179" fontId="0" fillId="2" borderId="55" xfId="17" applyNumberFormat="1" applyFill="1" applyBorder="1" applyAlignment="1">
      <alignment horizontal="center" vertical="center"/>
    </xf>
    <xf numFmtId="0" fontId="0" fillId="2" borderId="43" xfId="0" applyFill="1" applyBorder="1" applyAlignment="1">
      <alignment vertical="center"/>
    </xf>
    <xf numFmtId="0" fontId="0" fillId="2" borderId="51" xfId="0" applyFill="1" applyBorder="1" applyAlignment="1">
      <alignment/>
    </xf>
    <xf numFmtId="0" fontId="0" fillId="2" borderId="62" xfId="0" applyFill="1" applyBorder="1" applyAlignment="1">
      <alignment/>
    </xf>
    <xf numFmtId="0" fontId="0" fillId="2" borderId="51" xfId="0" applyFill="1" applyBorder="1" applyAlignment="1">
      <alignment horizontal="center"/>
    </xf>
    <xf numFmtId="0" fontId="0" fillId="2" borderId="63" xfId="0" applyFill="1" applyBorder="1" applyAlignment="1">
      <alignment/>
    </xf>
    <xf numFmtId="0" fontId="0" fillId="2" borderId="9" xfId="0" applyFill="1" applyBorder="1" applyAlignment="1">
      <alignment horizontal="left" wrapText="1"/>
    </xf>
    <xf numFmtId="0" fontId="0" fillId="2" borderId="33" xfId="0" applyFill="1" applyBorder="1" applyAlignment="1">
      <alignment/>
    </xf>
    <xf numFmtId="0" fontId="1" fillId="2" borderId="55" xfId="0" applyFont="1" applyFill="1" applyBorder="1" applyAlignment="1">
      <alignment horizontal="center" wrapText="1"/>
    </xf>
    <xf numFmtId="0" fontId="1" fillId="2" borderId="45" xfId="0" applyFont="1" applyFill="1" applyBorder="1" applyAlignment="1">
      <alignment horizontal="center" wrapText="1"/>
    </xf>
    <xf numFmtId="0" fontId="1" fillId="2" borderId="24" xfId="0" applyFont="1" applyFill="1" applyBorder="1" applyAlignment="1">
      <alignment horizontal="center" wrapText="1"/>
    </xf>
    <xf numFmtId="0" fontId="1" fillId="2" borderId="63" xfId="0" applyFont="1" applyFill="1" applyBorder="1" applyAlignment="1">
      <alignment horizontal="center" vertical="center"/>
    </xf>
    <xf numFmtId="0" fontId="20" fillId="2" borderId="9" xfId="0" applyFont="1" applyFill="1" applyBorder="1" applyAlignment="1">
      <alignment vertical="center" wrapText="1"/>
    </xf>
    <xf numFmtId="0" fontId="1" fillId="2" borderId="52" xfId="0" applyFont="1" applyFill="1" applyBorder="1" applyAlignment="1">
      <alignment horizontal="center" vertical="center"/>
    </xf>
    <xf numFmtId="0" fontId="1" fillId="2" borderId="55" xfId="0" applyFont="1" applyFill="1" applyBorder="1" applyAlignment="1">
      <alignment horizontal="center" vertical="center"/>
    </xf>
    <xf numFmtId="0" fontId="20" fillId="2" borderId="64" xfId="0" applyFont="1" applyFill="1" applyBorder="1" applyAlignment="1">
      <alignment vertical="center" wrapText="1"/>
    </xf>
    <xf numFmtId="37" fontId="0" fillId="2" borderId="11" xfId="15" applyNumberFormat="1" applyFill="1" applyBorder="1" applyAlignment="1">
      <alignment horizontal="center" vertical="center"/>
    </xf>
    <xf numFmtId="37" fontId="0" fillId="2" borderId="11" xfId="15" applyNumberFormat="1" applyFont="1" applyFill="1" applyBorder="1" applyAlignment="1">
      <alignment horizontal="center" vertical="center"/>
    </xf>
    <xf numFmtId="3" fontId="0" fillId="2" borderId="11" xfId="15" applyNumberFormat="1" applyFill="1" applyBorder="1" applyAlignment="1">
      <alignment horizontal="center" vertical="center"/>
    </xf>
    <xf numFmtId="3" fontId="0" fillId="2" borderId="11" xfId="0" applyNumberFormat="1" applyFill="1" applyBorder="1" applyAlignment="1">
      <alignment horizontal="center" vertical="center"/>
    </xf>
    <xf numFmtId="3" fontId="0" fillId="2" borderId="11" xfId="17" applyNumberFormat="1" applyFont="1" applyFill="1" applyBorder="1" applyAlignment="1">
      <alignment horizontal="center" vertical="center"/>
    </xf>
    <xf numFmtId="0" fontId="0" fillId="2" borderId="45" xfId="0" applyFill="1" applyBorder="1" applyAlignment="1">
      <alignment horizontal="center" vertical="top"/>
    </xf>
    <xf numFmtId="0" fontId="0" fillId="2" borderId="11" xfId="0" applyFill="1" applyBorder="1" applyAlignment="1">
      <alignment horizontal="left" vertical="center" wrapText="1"/>
    </xf>
    <xf numFmtId="0" fontId="0" fillId="2" borderId="45" xfId="0" applyFill="1" applyBorder="1" applyAlignment="1">
      <alignment horizontal="left" vertical="center" wrapText="1"/>
    </xf>
    <xf numFmtId="0" fontId="0" fillId="2" borderId="9" xfId="0" applyFill="1" applyBorder="1" applyAlignment="1">
      <alignment horizontal="left" vertical="center" wrapText="1"/>
    </xf>
    <xf numFmtId="0" fontId="0" fillId="2" borderId="9" xfId="0" applyFill="1" applyBorder="1" applyAlignment="1">
      <alignment horizontal="center" vertical="top"/>
    </xf>
    <xf numFmtId="178" fontId="0" fillId="2" borderId="11" xfId="17" applyNumberFormat="1" applyFill="1" applyBorder="1" applyAlignment="1">
      <alignment horizontal="center" vertical="center"/>
    </xf>
    <xf numFmtId="178" fontId="0" fillId="2" borderId="11" xfId="17" applyNumberFormat="1" applyFont="1" applyFill="1" applyBorder="1" applyAlignment="1">
      <alignment horizontal="center" vertical="center"/>
    </xf>
    <xf numFmtId="178" fontId="0" fillId="2" borderId="11" xfId="0" applyNumberFormat="1" applyFill="1" applyBorder="1" applyAlignment="1">
      <alignment horizontal="center" vertical="center"/>
    </xf>
    <xf numFmtId="178" fontId="0" fillId="2" borderId="9" xfId="0" applyNumberFormat="1" applyFill="1" applyBorder="1" applyAlignment="1">
      <alignment horizontal="center" vertical="center"/>
    </xf>
    <xf numFmtId="166" fontId="0" fillId="2" borderId="11" xfId="15" applyNumberFormat="1" applyFill="1" applyBorder="1" applyAlignment="1">
      <alignment horizontal="center" vertical="center"/>
    </xf>
    <xf numFmtId="44" fontId="0" fillId="2" borderId="45" xfId="17" applyFill="1" applyBorder="1" applyAlignment="1">
      <alignment horizontal="center" vertical="center"/>
    </xf>
    <xf numFmtId="0" fontId="0" fillId="2" borderId="12" xfId="0" applyFill="1" applyBorder="1" applyAlignment="1">
      <alignment/>
    </xf>
    <xf numFmtId="0" fontId="0" fillId="2" borderId="12" xfId="0" applyFill="1" applyBorder="1" applyAlignment="1">
      <alignment horizontal="left" wrapText="1"/>
    </xf>
    <xf numFmtId="0" fontId="1" fillId="2" borderId="11" xfId="0" applyFont="1" applyFill="1" applyBorder="1" applyAlignment="1">
      <alignment horizontal="centerContinuous"/>
    </xf>
    <xf numFmtId="0" fontId="1" fillId="2" borderId="9"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1" xfId="0" applyFont="1" applyFill="1" applyBorder="1" applyAlignment="1">
      <alignment horizontal="center" vertical="center" wrapText="1"/>
    </xf>
    <xf numFmtId="5" fontId="0" fillId="2" borderId="11" xfId="0" applyNumberFormat="1" applyFill="1" applyBorder="1" applyAlignment="1">
      <alignment horizontal="center" vertical="center"/>
    </xf>
    <xf numFmtId="44" fontId="0" fillId="2" borderId="11" xfId="17" applyFill="1" applyBorder="1" applyAlignment="1">
      <alignment horizontal="center" vertical="center"/>
    </xf>
    <xf numFmtId="0" fontId="1" fillId="2" borderId="65" xfId="0" applyFont="1" applyFill="1" applyBorder="1" applyAlignment="1">
      <alignment horizontal="left" wrapText="1"/>
    </xf>
    <xf numFmtId="0" fontId="1" fillId="2" borderId="30" xfId="0" applyFont="1" applyFill="1" applyBorder="1" applyAlignment="1">
      <alignment/>
    </xf>
    <xf numFmtId="0" fontId="0" fillId="2" borderId="0" xfId="0" applyFill="1" applyBorder="1" applyAlignment="1">
      <alignment horizontal="center" wrapText="1"/>
    </xf>
    <xf numFmtId="0" fontId="0" fillId="2" borderId="16" xfId="0" applyFill="1" applyBorder="1" applyAlignment="1">
      <alignment horizontal="center" wrapText="1"/>
    </xf>
    <xf numFmtId="0" fontId="0" fillId="2" borderId="19" xfId="0" applyFill="1" applyBorder="1" applyAlignment="1">
      <alignment horizontal="center" wrapText="1"/>
    </xf>
    <xf numFmtId="0" fontId="1" fillId="2" borderId="56" xfId="0" applyFont="1" applyFill="1" applyBorder="1" applyAlignment="1">
      <alignment horizontal="left"/>
    </xf>
    <xf numFmtId="0" fontId="13" fillId="2" borderId="66" xfId="0" applyFont="1" applyFill="1" applyBorder="1" applyAlignment="1">
      <alignment vertical="top" wrapText="1"/>
    </xf>
    <xf numFmtId="0" fontId="13" fillId="2" borderId="67" xfId="0" applyFont="1" applyFill="1" applyBorder="1" applyAlignment="1">
      <alignment/>
    </xf>
    <xf numFmtId="0" fontId="13" fillId="2" borderId="28" xfId="0" applyFont="1" applyFill="1" applyBorder="1" applyAlignment="1">
      <alignment/>
    </xf>
    <xf numFmtId="0" fontId="16" fillId="2" borderId="0" xfId="0" applyFont="1" applyFill="1" applyAlignment="1">
      <alignment/>
    </xf>
    <xf numFmtId="0" fontId="15" fillId="2" borderId="0" xfId="0" applyFont="1" applyFill="1" applyAlignment="1">
      <alignment/>
    </xf>
    <xf numFmtId="0" fontId="15" fillId="2" borderId="0" xfId="0" applyFont="1" applyFill="1" applyAlignment="1">
      <alignment horizontal="center"/>
    </xf>
    <xf numFmtId="0" fontId="15" fillId="2" borderId="68" xfId="0" applyFont="1" applyFill="1" applyBorder="1" applyAlignment="1">
      <alignment/>
    </xf>
    <xf numFmtId="0" fontId="15" fillId="2" borderId="66" xfId="0" applyFont="1" applyFill="1" applyBorder="1" applyAlignment="1">
      <alignment/>
    </xf>
    <xf numFmtId="197" fontId="15" fillId="2" borderId="66" xfId="0" applyNumberFormat="1" applyFont="1" applyFill="1" applyBorder="1" applyAlignment="1">
      <alignment horizontal="center"/>
    </xf>
    <xf numFmtId="197" fontId="15" fillId="2" borderId="66" xfId="0" applyNumberFormat="1" applyFont="1" applyFill="1" applyBorder="1" applyAlignment="1" quotePrefix="1">
      <alignment horizontal="center"/>
    </xf>
    <xf numFmtId="197" fontId="15" fillId="2" borderId="61" xfId="0" applyNumberFormat="1" applyFont="1" applyFill="1" applyBorder="1" applyAlignment="1">
      <alignment horizontal="center"/>
    </xf>
    <xf numFmtId="0" fontId="15" fillId="2" borderId="30" xfId="0" applyFont="1" applyFill="1" applyBorder="1" applyAlignment="1">
      <alignment/>
    </xf>
    <xf numFmtId="0" fontId="15" fillId="2" borderId="0" xfId="0" applyFont="1" applyFill="1" applyBorder="1" applyAlignment="1">
      <alignment/>
    </xf>
    <xf numFmtId="1" fontId="15" fillId="2" borderId="0" xfId="0" applyNumberFormat="1" applyFont="1" applyFill="1" applyBorder="1" applyAlignment="1">
      <alignment horizontal="center"/>
    </xf>
    <xf numFmtId="1" fontId="15" fillId="2" borderId="19" xfId="0" applyNumberFormat="1" applyFont="1" applyFill="1" applyBorder="1" applyAlignment="1">
      <alignment horizontal="center"/>
    </xf>
    <xf numFmtId="197" fontId="15" fillId="2" borderId="0" xfId="0" applyNumberFormat="1" applyFont="1" applyFill="1" applyBorder="1" applyAlignment="1">
      <alignment horizontal="center"/>
    </xf>
    <xf numFmtId="197" fontId="15" fillId="2" borderId="0" xfId="0" applyNumberFormat="1" applyFont="1" applyFill="1" applyBorder="1" applyAlignment="1" quotePrefix="1">
      <alignment horizontal="center"/>
    </xf>
    <xf numFmtId="0" fontId="15" fillId="2" borderId="19" xfId="0" applyFont="1" applyFill="1" applyBorder="1" applyAlignment="1" quotePrefix="1">
      <alignment horizontal="center"/>
    </xf>
    <xf numFmtId="197" fontId="15" fillId="2" borderId="19" xfId="0" applyNumberFormat="1" applyFont="1" applyFill="1" applyBorder="1" applyAlignment="1">
      <alignment horizontal="center"/>
    </xf>
    <xf numFmtId="197" fontId="15" fillId="2" borderId="19" xfId="0" applyNumberFormat="1" applyFont="1" applyFill="1" applyBorder="1" applyAlignment="1" quotePrefix="1">
      <alignment horizontal="center"/>
    </xf>
    <xf numFmtId="0" fontId="15" fillId="2" borderId="31" xfId="0" applyFont="1" applyFill="1" applyBorder="1" applyAlignment="1">
      <alignment/>
    </xf>
    <xf numFmtId="0" fontId="15" fillId="2" borderId="32" xfId="0" applyFont="1" applyFill="1" applyBorder="1" applyAlignment="1">
      <alignment/>
    </xf>
    <xf numFmtId="197" fontId="15" fillId="2" borderId="32" xfId="0" applyNumberFormat="1" applyFont="1" applyFill="1" applyBorder="1" applyAlignment="1" quotePrefix="1">
      <alignment horizontal="center"/>
    </xf>
    <xf numFmtId="0" fontId="15" fillId="2" borderId="20" xfId="0" applyFont="1" applyFill="1" applyBorder="1" applyAlignment="1" quotePrefix="1">
      <alignment horizontal="center"/>
    </xf>
    <xf numFmtId="0" fontId="15" fillId="2" borderId="66" xfId="0" applyFont="1" applyFill="1" applyBorder="1" applyAlignment="1" quotePrefix="1">
      <alignment horizontal="center"/>
    </xf>
    <xf numFmtId="10" fontId="15" fillId="2" borderId="66" xfId="0" applyNumberFormat="1" applyFont="1" applyFill="1" applyBorder="1" applyAlignment="1">
      <alignment horizontal="center"/>
    </xf>
    <xf numFmtId="0" fontId="15" fillId="2" borderId="61" xfId="0" applyFont="1" applyFill="1" applyBorder="1" applyAlignment="1" quotePrefix="1">
      <alignment horizontal="center"/>
    </xf>
    <xf numFmtId="0" fontId="15" fillId="2" borderId="0" xfId="0" applyFont="1" applyFill="1" applyBorder="1" applyAlignment="1" quotePrefix="1">
      <alignment horizontal="center"/>
    </xf>
    <xf numFmtId="2" fontId="15" fillId="2" borderId="0" xfId="0" applyNumberFormat="1" applyFont="1" applyFill="1" applyBorder="1" applyAlignment="1">
      <alignment horizontal="center"/>
    </xf>
    <xf numFmtId="0" fontId="15" fillId="2" borderId="32" xfId="0" applyFont="1" applyFill="1" applyBorder="1" applyAlignment="1" quotePrefix="1">
      <alignment horizontal="center"/>
    </xf>
    <xf numFmtId="2" fontId="15" fillId="2" borderId="32" xfId="0" applyNumberFormat="1" applyFont="1" applyFill="1" applyBorder="1" applyAlignment="1">
      <alignment horizontal="center"/>
    </xf>
    <xf numFmtId="3" fontId="16" fillId="2" borderId="23" xfId="0" applyNumberFormat="1" applyFont="1" applyFill="1" applyBorder="1" applyAlignment="1" quotePrefix="1">
      <alignment horizontal="center"/>
    </xf>
    <xf numFmtId="3" fontId="16" fillId="2" borderId="23" xfId="0" applyNumberFormat="1" applyFont="1" applyFill="1" applyBorder="1" applyAlignment="1">
      <alignment horizontal="center"/>
    </xf>
    <xf numFmtId="2" fontId="16" fillId="2" borderId="24" xfId="0" applyNumberFormat="1" applyFont="1" applyFill="1" applyBorder="1" applyAlignment="1">
      <alignment horizontal="center"/>
    </xf>
    <xf numFmtId="0" fontId="14" fillId="2" borderId="40" xfId="0" applyFont="1" applyFill="1" applyBorder="1" applyAlignment="1">
      <alignment/>
    </xf>
    <xf numFmtId="0" fontId="10" fillId="3" borderId="0" xfId="0" applyFont="1" applyFill="1" applyAlignment="1">
      <alignment/>
    </xf>
    <xf numFmtId="0" fontId="0" fillId="2" borderId="69" xfId="0" applyFill="1" applyBorder="1" applyAlignment="1">
      <alignment horizontal="center" wrapText="1"/>
    </xf>
    <xf numFmtId="0" fontId="0" fillId="2" borderId="11" xfId="0" applyFill="1" applyBorder="1" applyAlignment="1">
      <alignment horizontal="center" vertical="center" wrapText="1"/>
    </xf>
    <xf numFmtId="0" fontId="21" fillId="0" borderId="20" xfId="0" applyFont="1" applyBorder="1" applyAlignment="1" applyProtection="1">
      <alignment vertical="top" wrapText="1"/>
      <protection locked="0"/>
    </xf>
    <xf numFmtId="0" fontId="21" fillId="0" borderId="70" xfId="0" applyFont="1" applyBorder="1" applyAlignment="1" applyProtection="1">
      <alignment vertical="top" wrapText="1"/>
      <protection locked="0"/>
    </xf>
    <xf numFmtId="0" fontId="21" fillId="0" borderId="59" xfId="0" applyFont="1" applyBorder="1" applyAlignment="1" applyProtection="1">
      <alignment vertical="top" wrapText="1"/>
      <protection locked="0"/>
    </xf>
    <xf numFmtId="0" fontId="21" fillId="0" borderId="71" xfId="0" applyFont="1" applyBorder="1" applyAlignment="1" applyProtection="1">
      <alignment vertical="top" wrapText="1"/>
      <protection locked="0"/>
    </xf>
    <xf numFmtId="0" fontId="21" fillId="0" borderId="72" xfId="0" applyFont="1" applyBorder="1" applyAlignment="1" applyProtection="1">
      <alignment vertical="top" wrapText="1"/>
      <protection locked="0"/>
    </xf>
    <xf numFmtId="0" fontId="21" fillId="0" borderId="43" xfId="0" applyFont="1" applyBorder="1" applyAlignment="1" applyProtection="1">
      <alignment vertical="top" wrapText="1"/>
      <protection locked="0"/>
    </xf>
    <xf numFmtId="0" fontId="21" fillId="0" borderId="44" xfId="0" applyFont="1" applyBorder="1" applyAlignment="1" applyProtection="1">
      <alignment vertical="top" wrapText="1"/>
      <protection locked="0"/>
    </xf>
    <xf numFmtId="0" fontId="21" fillId="0" borderId="21" xfId="0" applyFont="1" applyBorder="1" applyAlignment="1" applyProtection="1">
      <alignment vertical="top" wrapText="1"/>
      <protection locked="0"/>
    </xf>
    <xf numFmtId="0" fontId="25" fillId="0" borderId="70" xfId="0" applyFont="1" applyBorder="1" applyAlignment="1" applyProtection="1">
      <alignment horizontal="center" vertical="top" wrapText="1"/>
      <protection locked="0"/>
    </xf>
    <xf numFmtId="0" fontId="25" fillId="0" borderId="20" xfId="0" applyFont="1" applyBorder="1" applyAlignment="1" applyProtection="1">
      <alignment horizontal="center" vertical="top" wrapText="1"/>
      <protection locked="0"/>
    </xf>
    <xf numFmtId="166" fontId="13" fillId="0" borderId="51" xfId="15" applyNumberFormat="1" applyFont="1" applyBorder="1" applyAlignment="1" applyProtection="1">
      <alignment/>
      <protection locked="0"/>
    </xf>
    <xf numFmtId="166" fontId="13" fillId="0" borderId="11" xfId="15" applyNumberFormat="1" applyFont="1" applyBorder="1" applyAlignment="1" applyProtection="1">
      <alignment/>
      <protection locked="0"/>
    </xf>
    <xf numFmtId="166" fontId="13" fillId="0" borderId="12" xfId="15" applyNumberFormat="1" applyFont="1" applyBorder="1" applyAlignment="1" applyProtection="1">
      <alignment/>
      <protection locked="0"/>
    </xf>
    <xf numFmtId="190" fontId="0" fillId="0" borderId="0" xfId="0" applyNumberFormat="1" applyBorder="1" applyAlignment="1" applyProtection="1">
      <alignment horizontal="center"/>
      <protection locked="0"/>
    </xf>
    <xf numFmtId="190" fontId="0" fillId="0" borderId="16" xfId="0" applyNumberFormat="1" applyBorder="1" applyAlignment="1" applyProtection="1">
      <alignment horizontal="center"/>
      <protection locked="0"/>
    </xf>
    <xf numFmtId="2" fontId="0" fillId="0" borderId="69" xfId="0" applyNumberFormat="1" applyBorder="1" applyAlignment="1" applyProtection="1">
      <alignment horizontal="center"/>
      <protection locked="0"/>
    </xf>
    <xf numFmtId="190" fontId="0" fillId="0" borderId="19" xfId="0" applyNumberFormat="1" applyBorder="1" applyAlignment="1" applyProtection="1">
      <alignment horizontal="center"/>
      <protection locked="0"/>
    </xf>
    <xf numFmtId="190" fontId="1" fillId="0" borderId="0" xfId="0" applyNumberFormat="1" applyFont="1" applyBorder="1" applyAlignment="1" applyProtection="1">
      <alignment horizontal="center"/>
      <protection locked="0"/>
    </xf>
    <xf numFmtId="190" fontId="1" fillId="0" borderId="16" xfId="0" applyNumberFormat="1" applyFont="1" applyBorder="1" applyAlignment="1" applyProtection="1">
      <alignment horizontal="center"/>
      <protection locked="0"/>
    </xf>
    <xf numFmtId="1" fontId="1" fillId="0" borderId="69" xfId="0" applyNumberFormat="1" applyFont="1" applyBorder="1" applyAlignment="1" applyProtection="1">
      <alignment horizontal="center"/>
      <protection locked="0"/>
    </xf>
    <xf numFmtId="190" fontId="1" fillId="0" borderId="19" xfId="0" applyNumberFormat="1" applyFont="1" applyBorder="1" applyAlignment="1" applyProtection="1">
      <alignment horizontal="center"/>
      <protection locked="0"/>
    </xf>
    <xf numFmtId="190" fontId="1" fillId="0" borderId="16" xfId="0" applyNumberFormat="1" applyFont="1" applyBorder="1" applyAlignment="1" applyProtection="1">
      <alignment horizontal="center"/>
      <protection locked="0"/>
    </xf>
    <xf numFmtId="1" fontId="1" fillId="0" borderId="16" xfId="0" applyNumberFormat="1" applyFont="1" applyBorder="1" applyAlignment="1" applyProtection="1">
      <alignment horizontal="center"/>
      <protection locked="0"/>
    </xf>
    <xf numFmtId="0" fontId="0" fillId="0" borderId="1" xfId="0" applyBorder="1" applyAlignment="1" applyProtection="1">
      <alignment horizontal="center"/>
      <protection locked="0"/>
    </xf>
    <xf numFmtId="1" fontId="0" fillId="0" borderId="9"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 fontId="0" fillId="0" borderId="73" xfId="0" applyNumberFormat="1" applyBorder="1" applyAlignment="1" applyProtection="1">
      <alignment horizontal="center"/>
      <protection locked="0"/>
    </xf>
    <xf numFmtId="0" fontId="1" fillId="0" borderId="64" xfId="0" applyNumberFormat="1" applyFont="1" applyBorder="1" applyAlignment="1" applyProtection="1">
      <alignment horizontal="center"/>
      <protection locked="0"/>
    </xf>
    <xf numFmtId="0" fontId="0" fillId="0" borderId="74" xfId="0" applyBorder="1" applyAlignment="1" applyProtection="1">
      <alignment horizontal="center"/>
      <protection locked="0"/>
    </xf>
    <xf numFmtId="0" fontId="0" fillId="0" borderId="53" xfId="0" applyFill="1" applyBorder="1" applyAlignment="1" applyProtection="1">
      <alignment horizontal="left"/>
      <protection locked="0"/>
    </xf>
    <xf numFmtId="0" fontId="1" fillId="2" borderId="56" xfId="0" applyFont="1" applyFill="1" applyBorder="1" applyAlignment="1" applyProtection="1">
      <alignment horizontal="left"/>
      <protection locked="0"/>
    </xf>
    <xf numFmtId="0" fontId="1" fillId="2" borderId="53" xfId="0" applyFont="1" applyFill="1" applyBorder="1" applyAlignment="1" applyProtection="1">
      <alignment horizontal="left"/>
      <protection locked="0"/>
    </xf>
    <xf numFmtId="0" fontId="0" fillId="2" borderId="63" xfId="0" applyFill="1" applyBorder="1" applyAlignment="1" applyProtection="1">
      <alignment horizontal="left"/>
      <protection locked="0"/>
    </xf>
    <xf numFmtId="0" fontId="1" fillId="2" borderId="65" xfId="0" applyFont="1" applyFill="1" applyBorder="1" applyAlignment="1" applyProtection="1">
      <alignment horizontal="left" wrapText="1"/>
      <protection locked="0"/>
    </xf>
    <xf numFmtId="0" fontId="0" fillId="0" borderId="0" xfId="0" applyNumberFormat="1" applyBorder="1" applyAlignment="1" applyProtection="1">
      <alignment horizontal="center"/>
      <protection locked="0"/>
    </xf>
    <xf numFmtId="0" fontId="0" fillId="0" borderId="16" xfId="0" applyNumberFormat="1" applyBorder="1" applyAlignment="1" applyProtection="1">
      <alignment horizontal="center"/>
      <protection locked="0"/>
    </xf>
    <xf numFmtId="0" fontId="0" fillId="0" borderId="19" xfId="0" applyNumberFormat="1" applyBorder="1" applyAlignment="1" applyProtection="1">
      <alignment horizontal="center"/>
      <protection locked="0"/>
    </xf>
    <xf numFmtId="0" fontId="1" fillId="0" borderId="0" xfId="0" applyNumberFormat="1" applyFont="1" applyBorder="1" applyAlignment="1" applyProtection="1">
      <alignment horizontal="center"/>
      <protection locked="0"/>
    </xf>
    <xf numFmtId="0" fontId="1" fillId="0" borderId="16" xfId="0" applyNumberFormat="1" applyFont="1" applyBorder="1" applyAlignment="1" applyProtection="1">
      <alignment horizontal="center"/>
      <protection locked="0"/>
    </xf>
    <xf numFmtId="0" fontId="1" fillId="0" borderId="19" xfId="0" applyNumberFormat="1" applyFont="1" applyBorder="1" applyAlignment="1" applyProtection="1">
      <alignment horizontal="center"/>
      <protection locked="0"/>
    </xf>
    <xf numFmtId="2" fontId="0" fillId="0" borderId="9" xfId="0" applyNumberFormat="1" applyBorder="1" applyAlignment="1" applyProtection="1">
      <alignment horizontal="center"/>
      <protection locked="0"/>
    </xf>
    <xf numFmtId="178" fontId="0" fillId="0" borderId="9" xfId="17" applyNumberFormat="1" applyBorder="1" applyAlignment="1" applyProtection="1">
      <alignment horizontal="center" vertical="center"/>
      <protection locked="0"/>
    </xf>
    <xf numFmtId="178" fontId="0" fillId="0" borderId="9" xfId="17" applyNumberFormat="1" applyFont="1" applyFill="1" applyBorder="1" applyAlignment="1" applyProtection="1">
      <alignment horizontal="center" vertical="center"/>
      <protection locked="0"/>
    </xf>
    <xf numFmtId="37" fontId="0" fillId="0" borderId="11" xfId="15" applyNumberFormat="1" applyFont="1" applyFill="1" applyBorder="1" applyAlignment="1" applyProtection="1">
      <alignment horizontal="center" vertical="center"/>
      <protection locked="0"/>
    </xf>
    <xf numFmtId="3" fontId="0" fillId="0" borderId="11" xfId="15" applyNumberFormat="1" applyFill="1" applyBorder="1" applyAlignment="1" applyProtection="1">
      <alignment horizontal="center" vertical="center"/>
      <protection locked="0"/>
    </xf>
    <xf numFmtId="6" fontId="0" fillId="0" borderId="11" xfId="17" applyNumberFormat="1" applyFont="1" applyFill="1" applyBorder="1" applyAlignment="1" applyProtection="1" quotePrefix="1">
      <alignment horizontal="center" vertical="center"/>
      <protection locked="0"/>
    </xf>
    <xf numFmtId="0" fontId="0" fillId="0" borderId="11" xfId="0" applyFill="1" applyBorder="1" applyAlignment="1" applyProtection="1">
      <alignment horizontal="center" vertical="center" wrapText="1"/>
      <protection locked="0"/>
    </xf>
    <xf numFmtId="0" fontId="0" fillId="0" borderId="11" xfId="0" applyFill="1" applyBorder="1" applyAlignment="1" applyProtection="1" quotePrefix="1">
      <alignment horizontal="center" vertical="center" wrapText="1"/>
      <protection locked="0"/>
    </xf>
    <xf numFmtId="37" fontId="0" fillId="0" borderId="11" xfId="15" applyNumberFormat="1" applyFont="1" applyBorder="1" applyAlignment="1" applyProtection="1">
      <alignment horizontal="center" vertical="center"/>
      <protection locked="0"/>
    </xf>
    <xf numFmtId="3" fontId="16" fillId="5" borderId="9" xfId="0" applyNumberFormat="1" applyFont="1" applyFill="1" applyBorder="1" applyAlignment="1" applyProtection="1">
      <alignment horizontal="center"/>
      <protection locked="0"/>
    </xf>
    <xf numFmtId="3" fontId="16" fillId="5" borderId="2" xfId="0" applyNumberFormat="1" applyFont="1" applyFill="1" applyBorder="1" applyAlignment="1" applyProtection="1">
      <alignment horizontal="center"/>
      <protection locked="0"/>
    </xf>
    <xf numFmtId="3" fontId="16" fillId="5" borderId="9" xfId="0" applyNumberFormat="1" applyFont="1" applyFill="1" applyBorder="1" applyAlignment="1" applyProtection="1" quotePrefix="1">
      <alignment horizontal="center"/>
      <protection locked="0"/>
    </xf>
    <xf numFmtId="3" fontId="16" fillId="5" borderId="11" xfId="0" applyNumberFormat="1" applyFont="1" applyFill="1" applyBorder="1" applyAlignment="1" applyProtection="1" quotePrefix="1">
      <alignment horizontal="center"/>
      <protection locked="0"/>
    </xf>
    <xf numFmtId="3" fontId="16" fillId="5" borderId="11" xfId="0" applyNumberFormat="1" applyFont="1" applyFill="1" applyBorder="1" applyAlignment="1" applyProtection="1">
      <alignment horizontal="center"/>
      <protection locked="0"/>
    </xf>
    <xf numFmtId="3" fontId="16" fillId="5" borderId="5" xfId="0" applyNumberFormat="1" applyFont="1" applyFill="1" applyBorder="1" applyAlignment="1" applyProtection="1">
      <alignment horizontal="center"/>
      <protection locked="0"/>
    </xf>
    <xf numFmtId="0" fontId="13" fillId="4" borderId="20" xfId="0" applyFont="1" applyFill="1" applyBorder="1" applyAlignment="1" applyProtection="1">
      <alignment vertical="top" wrapText="1"/>
      <protection locked="0"/>
    </xf>
    <xf numFmtId="0" fontId="13" fillId="4" borderId="29" xfId="0" applyFont="1" applyFill="1" applyBorder="1" applyAlignment="1" applyProtection="1">
      <alignment vertical="top" wrapText="1"/>
      <protection locked="0"/>
    </xf>
    <xf numFmtId="0" fontId="13" fillId="4" borderId="19" xfId="0" applyFont="1" applyFill="1" applyBorder="1" applyAlignment="1" applyProtection="1">
      <alignment vertical="top" wrapText="1"/>
      <protection locked="0"/>
    </xf>
    <xf numFmtId="0" fontId="10" fillId="2" borderId="29" xfId="0" applyFont="1" applyFill="1" applyBorder="1" applyAlignment="1" applyProtection="1">
      <alignment vertical="top" wrapText="1"/>
      <protection locked="0"/>
    </xf>
    <xf numFmtId="0" fontId="13" fillId="4" borderId="40" xfId="0" applyFont="1" applyFill="1" applyBorder="1" applyAlignment="1" applyProtection="1">
      <alignment vertical="top" wrapText="1"/>
      <protection locked="0"/>
    </xf>
    <xf numFmtId="0" fontId="10" fillId="3" borderId="40" xfId="0" applyFont="1" applyFill="1" applyBorder="1" applyAlignment="1" applyProtection="1">
      <alignment vertical="top" wrapText="1"/>
      <protection locked="0"/>
    </xf>
    <xf numFmtId="0" fontId="13" fillId="4" borderId="37" xfId="0" applyFont="1" applyFill="1" applyBorder="1" applyAlignment="1" applyProtection="1">
      <alignment vertical="top" wrapText="1"/>
      <protection locked="0"/>
    </xf>
    <xf numFmtId="0" fontId="13" fillId="4" borderId="75" xfId="0" applyFont="1" applyFill="1" applyBorder="1" applyAlignment="1" applyProtection="1">
      <alignment vertical="top" wrapText="1"/>
      <protection locked="0"/>
    </xf>
    <xf numFmtId="0" fontId="13" fillId="4" borderId="39" xfId="0" applyFont="1" applyFill="1" applyBorder="1" applyAlignment="1" applyProtection="1">
      <alignment vertical="top" wrapText="1"/>
      <protection locked="0"/>
    </xf>
    <xf numFmtId="0" fontId="13" fillId="4" borderId="76" xfId="0" applyFont="1" applyFill="1" applyBorder="1" applyAlignment="1" applyProtection="1">
      <alignment vertical="top" wrapText="1"/>
      <protection locked="0"/>
    </xf>
    <xf numFmtId="0" fontId="13" fillId="3" borderId="20" xfId="0" applyFont="1" applyFill="1" applyBorder="1" applyAlignment="1" applyProtection="1">
      <alignment vertical="top" wrapText="1"/>
      <protection locked="0"/>
    </xf>
    <xf numFmtId="197" fontId="13" fillId="2" borderId="20" xfId="21" applyNumberFormat="1" applyFont="1" applyFill="1" applyBorder="1" applyAlignment="1">
      <alignment vertical="top" wrapText="1"/>
    </xf>
    <xf numFmtId="166" fontId="21" fillId="0" borderId="42" xfId="15" applyNumberFormat="1" applyFont="1" applyBorder="1" applyAlignment="1" applyProtection="1">
      <alignment vertical="top" wrapText="1"/>
      <protection locked="0"/>
    </xf>
    <xf numFmtId="166" fontId="21" fillId="0" borderId="71" xfId="15" applyNumberFormat="1" applyFont="1" applyBorder="1" applyAlignment="1" applyProtection="1">
      <alignment vertical="top" wrapText="1"/>
      <protection locked="0"/>
    </xf>
    <xf numFmtId="166" fontId="21" fillId="0" borderId="43" xfId="15" applyNumberFormat="1" applyFont="1" applyBorder="1" applyAlignment="1" applyProtection="1">
      <alignment vertical="top" wrapText="1"/>
      <protection locked="0"/>
    </xf>
    <xf numFmtId="166" fontId="21" fillId="0" borderId="70" xfId="15" applyNumberFormat="1" applyFont="1" applyBorder="1" applyAlignment="1" applyProtection="1">
      <alignment vertical="top" wrapText="1"/>
      <protection locked="0"/>
    </xf>
    <xf numFmtId="166" fontId="21" fillId="0" borderId="20" xfId="15" applyNumberFormat="1" applyFont="1" applyBorder="1" applyAlignment="1" applyProtection="1">
      <alignment vertical="top" wrapText="1"/>
      <protection locked="0"/>
    </xf>
    <xf numFmtId="166" fontId="22" fillId="0" borderId="42" xfId="15" applyNumberFormat="1" applyFont="1" applyBorder="1" applyAlignment="1" applyProtection="1">
      <alignment horizontal="center" vertical="top" wrapText="1"/>
      <protection locked="0"/>
    </xf>
    <xf numFmtId="166" fontId="22" fillId="0" borderId="71" xfId="15" applyNumberFormat="1" applyFont="1" applyBorder="1" applyAlignment="1" applyProtection="1">
      <alignment horizontal="center" vertical="top" wrapText="1"/>
      <protection locked="0"/>
    </xf>
    <xf numFmtId="166" fontId="22" fillId="0" borderId="43" xfId="15" applyNumberFormat="1" applyFont="1" applyBorder="1" applyAlignment="1" applyProtection="1">
      <alignment horizontal="center" vertical="top" wrapText="1"/>
      <protection locked="0"/>
    </xf>
    <xf numFmtId="166" fontId="22" fillId="0" borderId="70" xfId="15" applyNumberFormat="1" applyFont="1" applyBorder="1" applyAlignment="1" applyProtection="1">
      <alignment horizontal="center" vertical="top" wrapText="1"/>
      <protection locked="0"/>
    </xf>
    <xf numFmtId="166" fontId="22" fillId="0" borderId="20" xfId="15" applyNumberFormat="1" applyFont="1" applyBorder="1" applyAlignment="1" applyProtection="1">
      <alignment horizontal="center" vertical="top" wrapText="1"/>
      <protection locked="0"/>
    </xf>
    <xf numFmtId="197" fontId="13" fillId="2" borderId="47" xfId="21" applyNumberFormat="1" applyFont="1" applyFill="1" applyBorder="1" applyAlignment="1">
      <alignment vertical="top" wrapText="1"/>
    </xf>
    <xf numFmtId="197" fontId="13" fillId="2" borderId="49" xfId="21" applyNumberFormat="1" applyFont="1" applyFill="1" applyBorder="1" applyAlignment="1">
      <alignment vertical="top" wrapText="1"/>
    </xf>
    <xf numFmtId="197" fontId="13" fillId="2" borderId="77" xfId="21" applyNumberFormat="1" applyFont="1" applyFill="1" applyBorder="1" applyAlignment="1">
      <alignment vertical="top" wrapText="1"/>
    </xf>
    <xf numFmtId="197" fontId="13" fillId="2" borderId="78" xfId="21" applyNumberFormat="1" applyFont="1" applyFill="1" applyBorder="1" applyAlignment="1">
      <alignment vertical="top" wrapText="1"/>
    </xf>
    <xf numFmtId="197" fontId="13" fillId="2" borderId="79" xfId="21" applyNumberFormat="1" applyFont="1" applyFill="1" applyBorder="1" applyAlignment="1">
      <alignment vertical="top" wrapText="1"/>
    </xf>
    <xf numFmtId="197" fontId="13" fillId="2" borderId="80" xfId="21" applyNumberFormat="1" applyFont="1" applyFill="1" applyBorder="1" applyAlignment="1">
      <alignment vertical="top" wrapText="1"/>
    </xf>
    <xf numFmtId="178" fontId="0" fillId="0" borderId="63" xfId="17" applyNumberFormat="1" applyBorder="1" applyAlignment="1" applyProtection="1">
      <alignment horizontal="center" vertical="center"/>
      <protection locked="0"/>
    </xf>
    <xf numFmtId="178" fontId="0" fillId="0" borderId="1" xfId="17" applyNumberFormat="1" applyBorder="1" applyAlignment="1" applyProtection="1">
      <alignment horizontal="center" vertical="center"/>
      <protection locked="0"/>
    </xf>
    <xf numFmtId="178" fontId="0" fillId="0" borderId="52" xfId="17" applyNumberFormat="1" applyBorder="1" applyAlignment="1" applyProtection="1">
      <alignment vertical="center"/>
      <protection locked="0"/>
    </xf>
    <xf numFmtId="178" fontId="0" fillId="0" borderId="73" xfId="17" applyNumberFormat="1" applyBorder="1" applyAlignment="1" applyProtection="1">
      <alignment vertical="center"/>
      <protection locked="0"/>
    </xf>
    <xf numFmtId="178" fontId="13" fillId="4" borderId="19" xfId="17" applyNumberFormat="1" applyFont="1" applyFill="1" applyBorder="1" applyAlignment="1" applyProtection="1">
      <alignment wrapText="1"/>
      <protection locked="0"/>
    </xf>
    <xf numFmtId="178" fontId="13" fillId="4" borderId="61" xfId="17" applyNumberFormat="1" applyFont="1" applyFill="1" applyBorder="1" applyAlignment="1" applyProtection="1">
      <alignment wrapText="1"/>
      <protection locked="0"/>
    </xf>
    <xf numFmtId="178" fontId="13" fillId="4" borderId="29" xfId="17" applyNumberFormat="1" applyFont="1" applyFill="1" applyBorder="1" applyAlignment="1" applyProtection="1">
      <alignment wrapText="1"/>
      <protection locked="0"/>
    </xf>
    <xf numFmtId="178" fontId="13" fillId="4" borderId="29" xfId="17" applyNumberFormat="1" applyFont="1" applyFill="1" applyBorder="1" applyAlignment="1" applyProtection="1">
      <alignment vertical="top" wrapText="1"/>
      <protection locked="0"/>
    </xf>
    <xf numFmtId="178" fontId="13" fillId="4" borderId="20" xfId="17" applyNumberFormat="1" applyFont="1" applyFill="1" applyBorder="1" applyAlignment="1" applyProtection="1">
      <alignment vertical="top" wrapText="1"/>
      <protection locked="0"/>
    </xf>
    <xf numFmtId="178" fontId="13" fillId="4" borderId="75" xfId="17" applyNumberFormat="1" applyFont="1" applyFill="1" applyBorder="1" applyAlignment="1" applyProtection="1">
      <alignment vertical="top" wrapText="1"/>
      <protection locked="0"/>
    </xf>
    <xf numFmtId="178" fontId="13" fillId="0" borderId="38" xfId="17" applyNumberFormat="1" applyFont="1" applyFill="1" applyBorder="1" applyAlignment="1" applyProtection="1">
      <alignment vertical="top" wrapText="1"/>
      <protection locked="0"/>
    </xf>
    <xf numFmtId="178" fontId="13" fillId="4" borderId="19" xfId="17" applyNumberFormat="1" applyFont="1" applyFill="1" applyBorder="1" applyAlignment="1" applyProtection="1">
      <alignment vertical="top" wrapText="1"/>
      <protection locked="0"/>
    </xf>
    <xf numFmtId="0" fontId="13" fillId="0" borderId="0" xfId="0" applyFont="1" applyAlignment="1" applyProtection="1">
      <alignment/>
      <protection locked="0"/>
    </xf>
    <xf numFmtId="0" fontId="1" fillId="0" borderId="32" xfId="15" applyNumberFormat="1" applyFont="1" applyBorder="1" applyAlignment="1" applyProtection="1">
      <alignment horizontal="center"/>
      <protection locked="0"/>
    </xf>
    <xf numFmtId="0" fontId="0" fillId="0" borderId="64" xfId="0" applyNumberFormat="1" applyBorder="1" applyAlignment="1" applyProtection="1">
      <alignment horizontal="center"/>
      <protection locked="0"/>
    </xf>
    <xf numFmtId="0" fontId="1" fillId="0" borderId="24" xfId="15" applyNumberFormat="1" applyFont="1" applyBorder="1" applyAlignment="1" applyProtection="1">
      <alignment horizontal="center"/>
      <protection locked="0"/>
    </xf>
    <xf numFmtId="0" fontId="22" fillId="2" borderId="27" xfId="0" applyFont="1" applyFill="1" applyBorder="1" applyAlignment="1">
      <alignment wrapText="1"/>
    </xf>
    <xf numFmtId="0" fontId="22" fillId="2" borderId="29" xfId="0" applyFont="1" applyFill="1" applyBorder="1" applyAlignment="1">
      <alignment wrapText="1"/>
    </xf>
    <xf numFmtId="0" fontId="21" fillId="0" borderId="29" xfId="0" applyFont="1" applyBorder="1" applyAlignment="1" applyProtection="1">
      <alignment vertical="top" wrapText="1"/>
      <protection locked="0"/>
    </xf>
    <xf numFmtId="0" fontId="22" fillId="0" borderId="27" xfId="0" applyFont="1" applyBorder="1" applyAlignment="1" applyProtection="1">
      <alignment horizontal="center" vertical="top" wrapText="1"/>
      <protection locked="0"/>
    </xf>
    <xf numFmtId="0" fontId="22" fillId="0" borderId="29" xfId="0" applyFont="1" applyBorder="1" applyAlignment="1" applyProtection="1">
      <alignment horizontal="center" vertical="top" wrapText="1"/>
      <protection locked="0"/>
    </xf>
    <xf numFmtId="0" fontId="21" fillId="0" borderId="27" xfId="0" applyFont="1" applyBorder="1" applyAlignment="1" applyProtection="1">
      <alignment vertical="top" wrapText="1"/>
      <protection locked="0"/>
    </xf>
    <xf numFmtId="0" fontId="0" fillId="0" borderId="29" xfId="0" applyBorder="1" applyAlignment="1" applyProtection="1">
      <alignment/>
      <protection locked="0"/>
    </xf>
    <xf numFmtId="0" fontId="22" fillId="2" borderId="20" xfId="0" applyFont="1" applyFill="1" applyBorder="1" applyAlignment="1">
      <alignment wrapText="1"/>
    </xf>
    <xf numFmtId="0" fontId="0" fillId="0" borderId="29" xfId="0" applyBorder="1" applyAlignment="1">
      <alignment/>
    </xf>
    <xf numFmtId="0" fontId="22" fillId="2" borderId="31" xfId="0" applyFont="1" applyFill="1" applyBorder="1" applyAlignment="1">
      <alignment wrapText="1"/>
    </xf>
    <xf numFmtId="0" fontId="22" fillId="2" borderId="61" xfId="0" applyFont="1" applyFill="1" applyBorder="1" applyAlignment="1">
      <alignment wrapText="1"/>
    </xf>
    <xf numFmtId="0" fontId="21" fillId="0" borderId="72" xfId="0" applyFont="1" applyBorder="1" applyAlignment="1" applyProtection="1">
      <alignment vertical="top" wrapText="1"/>
      <protection locked="0"/>
    </xf>
    <xf numFmtId="0" fontId="21" fillId="0" borderId="70" xfId="0" applyFont="1" applyBorder="1" applyAlignment="1" applyProtection="1">
      <alignment vertical="top" wrapText="1"/>
      <protection locked="0"/>
    </xf>
    <xf numFmtId="0" fontId="21" fillId="0" borderId="31" xfId="0" applyFont="1" applyBorder="1" applyAlignment="1" applyProtection="1">
      <alignment vertical="top" wrapText="1"/>
      <protection locked="0"/>
    </xf>
    <xf numFmtId="0" fontId="21" fillId="0" borderId="20" xfId="0" applyFont="1" applyBorder="1" applyAlignment="1" applyProtection="1">
      <alignment vertical="top" wrapText="1"/>
      <protection locked="0"/>
    </xf>
    <xf numFmtId="0" fontId="22" fillId="2" borderId="38" xfId="0" applyFont="1" applyFill="1" applyBorder="1" applyAlignment="1">
      <alignment horizontal="center" vertical="top" wrapText="1"/>
    </xf>
    <xf numFmtId="0" fontId="22" fillId="2" borderId="37" xfId="0" applyFont="1" applyFill="1" applyBorder="1" applyAlignment="1">
      <alignment horizontal="center" vertical="top" wrapText="1"/>
    </xf>
    <xf numFmtId="0" fontId="22" fillId="2" borderId="68" xfId="0" applyFont="1" applyFill="1" applyBorder="1" applyAlignment="1">
      <alignment wrapText="1"/>
    </xf>
    <xf numFmtId="0" fontId="21" fillId="0" borderId="71" xfId="0" applyFont="1" applyBorder="1" applyAlignment="1" applyProtection="1">
      <alignment horizontal="center" vertical="top" wrapText="1"/>
      <protection locked="0"/>
    </xf>
    <xf numFmtId="178" fontId="21" fillId="2" borderId="27" xfId="17" applyNumberFormat="1" applyFont="1" applyFill="1" applyBorder="1" applyAlignment="1">
      <alignment vertical="top" wrapText="1"/>
    </xf>
    <xf numFmtId="178" fontId="21" fillId="2" borderId="29" xfId="17" applyNumberFormat="1" applyFont="1" applyFill="1" applyBorder="1" applyAlignment="1">
      <alignment vertical="top" wrapText="1"/>
    </xf>
    <xf numFmtId="0" fontId="21" fillId="0" borderId="59" xfId="0" applyFont="1" applyBorder="1" applyAlignment="1" applyProtection="1">
      <alignment vertical="top" wrapText="1"/>
      <protection locked="0"/>
    </xf>
    <xf numFmtId="0" fontId="21" fillId="0" borderId="71" xfId="0" applyFont="1" applyBorder="1" applyAlignment="1" applyProtection="1">
      <alignment vertical="top" wrapText="1"/>
      <protection locked="0"/>
    </xf>
    <xf numFmtId="0" fontId="15" fillId="0" borderId="0" xfId="0" applyFont="1" applyAlignment="1">
      <alignment horizontal="left" wrapText="1"/>
    </xf>
    <xf numFmtId="0" fontId="21" fillId="0" borderId="72" xfId="0" applyFont="1" applyBorder="1" applyAlignment="1" applyProtection="1">
      <alignment horizontal="center" vertical="top" wrapText="1"/>
      <protection locked="0"/>
    </xf>
    <xf numFmtId="0" fontId="21" fillId="0" borderId="70" xfId="0" applyFont="1" applyBorder="1" applyAlignment="1" applyProtection="1">
      <alignment horizontal="center" vertical="top" wrapText="1"/>
      <protection locked="0"/>
    </xf>
    <xf numFmtId="0" fontId="22" fillId="2" borderId="38" xfId="0" applyFont="1" applyFill="1" applyBorder="1" applyAlignment="1">
      <alignment horizontal="left" vertical="top" wrapText="1"/>
    </xf>
    <xf numFmtId="0" fontId="22" fillId="2" borderId="39" xfId="0" applyFont="1" applyFill="1" applyBorder="1" applyAlignment="1">
      <alignment horizontal="left" vertical="top" wrapText="1"/>
    </xf>
    <xf numFmtId="0" fontId="22" fillId="2" borderId="37" xfId="0" applyFont="1" applyFill="1" applyBorder="1" applyAlignment="1">
      <alignment horizontal="left" vertical="top" wrapText="1"/>
    </xf>
    <xf numFmtId="0" fontId="21" fillId="0" borderId="81" xfId="0" applyFont="1" applyBorder="1" applyAlignment="1" applyProtection="1">
      <alignment horizontal="center" vertical="top" wrapText="1"/>
      <protection locked="0"/>
    </xf>
    <xf numFmtId="0" fontId="21" fillId="0" borderId="73" xfId="0" applyFont="1" applyBorder="1" applyAlignment="1" applyProtection="1">
      <alignment horizontal="center" vertical="top" wrapText="1"/>
      <protection locked="0"/>
    </xf>
    <xf numFmtId="0" fontId="22" fillId="2" borderId="38" xfId="0" applyFont="1" applyFill="1" applyBorder="1" applyAlignment="1">
      <alignment vertical="top" wrapText="1"/>
    </xf>
    <xf numFmtId="0" fontId="22" fillId="2" borderId="39" xfId="0" applyFont="1" applyFill="1" applyBorder="1" applyAlignment="1">
      <alignment vertical="top" wrapText="1"/>
    </xf>
    <xf numFmtId="0" fontId="22" fillId="2" borderId="37" xfId="0" applyFont="1" applyFill="1" applyBorder="1" applyAlignment="1">
      <alignment vertical="top" wrapText="1"/>
    </xf>
    <xf numFmtId="0" fontId="24" fillId="2" borderId="27" xfId="0" applyFont="1" applyFill="1" applyBorder="1" applyAlignment="1">
      <alignment horizontal="center" vertical="top" wrapText="1"/>
    </xf>
    <xf numFmtId="0" fontId="24" fillId="2" borderId="28" xfId="0" applyFont="1" applyFill="1" applyBorder="1" applyAlignment="1">
      <alignment horizontal="center" vertical="top" wrapText="1"/>
    </xf>
    <xf numFmtId="0" fontId="24" fillId="2" borderId="29" xfId="0" applyFont="1" applyFill="1" applyBorder="1" applyAlignment="1">
      <alignment horizontal="center" vertical="top" wrapText="1"/>
    </xf>
    <xf numFmtId="0" fontId="22" fillId="2" borderId="27" xfId="0" applyFont="1" applyFill="1" applyBorder="1" applyAlignment="1">
      <alignment horizontal="center" vertical="top" wrapText="1"/>
    </xf>
    <xf numFmtId="0" fontId="22" fillId="2" borderId="28" xfId="0" applyFont="1" applyFill="1" applyBorder="1" applyAlignment="1">
      <alignment horizontal="center" vertical="top" wrapText="1"/>
    </xf>
    <xf numFmtId="0" fontId="22" fillId="2" borderId="29" xfId="0" applyFont="1" applyFill="1" applyBorder="1" applyAlignment="1">
      <alignment horizontal="center" vertical="top" wrapText="1"/>
    </xf>
    <xf numFmtId="0" fontId="21" fillId="0" borderId="31" xfId="0" applyFont="1" applyBorder="1" applyAlignment="1" applyProtection="1">
      <alignment horizontal="center" vertical="top" wrapText="1"/>
      <protection locked="0"/>
    </xf>
    <xf numFmtId="0" fontId="21" fillId="0" borderId="32" xfId="0" applyFont="1" applyBorder="1" applyAlignment="1" applyProtection="1">
      <alignment horizontal="center" vertical="top" wrapText="1"/>
      <protection locked="0"/>
    </xf>
    <xf numFmtId="0" fontId="21" fillId="0" borderId="20" xfId="0" applyFont="1" applyBorder="1" applyAlignment="1" applyProtection="1">
      <alignment horizontal="center" vertical="top" wrapText="1"/>
      <protection locked="0"/>
    </xf>
    <xf numFmtId="0" fontId="21" fillId="0" borderId="50" xfId="0" applyFont="1" applyBorder="1" applyAlignment="1" applyProtection="1">
      <alignment horizontal="center" vertical="top" wrapText="1"/>
      <protection locked="0"/>
    </xf>
    <xf numFmtId="0" fontId="21" fillId="0" borderId="22" xfId="0" applyFont="1" applyBorder="1" applyAlignment="1" applyProtection="1">
      <alignment horizontal="center" vertical="top" wrapText="1"/>
      <protection locked="0"/>
    </xf>
    <xf numFmtId="0" fontId="21" fillId="0" borderId="82" xfId="0" applyFont="1" applyBorder="1" applyAlignment="1" applyProtection="1">
      <alignment horizontal="center" vertical="top" wrapText="1"/>
      <protection locked="0"/>
    </xf>
    <xf numFmtId="0" fontId="21" fillId="0" borderId="83" xfId="0" applyFont="1" applyBorder="1" applyAlignment="1" applyProtection="1">
      <alignment horizontal="center" vertical="top" wrapText="1"/>
      <protection locked="0"/>
    </xf>
    <xf numFmtId="0" fontId="21" fillId="0" borderId="27" xfId="0" applyFont="1" applyBorder="1" applyAlignment="1" applyProtection="1">
      <alignment horizontal="center" vertical="top" wrapText="1"/>
      <protection locked="0"/>
    </xf>
    <xf numFmtId="0" fontId="21" fillId="0" borderId="29" xfId="0" applyFont="1" applyBorder="1" applyAlignment="1" applyProtection="1">
      <alignment horizontal="center" vertical="top" wrapText="1"/>
      <protection locked="0"/>
    </xf>
    <xf numFmtId="0" fontId="21" fillId="0" borderId="59" xfId="0" applyFont="1" applyBorder="1" applyAlignment="1" applyProtection="1">
      <alignment horizontal="center" vertical="top" wrapText="1"/>
      <protection locked="0"/>
    </xf>
    <xf numFmtId="0" fontId="25" fillId="2" borderId="27" xfId="0" applyFont="1" applyFill="1" applyBorder="1" applyAlignment="1">
      <alignment horizontal="center" vertical="top" wrapText="1"/>
    </xf>
    <xf numFmtId="0" fontId="25" fillId="2" borderId="28" xfId="0" applyFont="1" applyFill="1" applyBorder="1" applyAlignment="1">
      <alignment horizontal="center" vertical="top" wrapText="1"/>
    </xf>
    <xf numFmtId="0" fontId="25" fillId="2" borderId="29" xfId="0" applyFont="1" applyFill="1" applyBorder="1" applyAlignment="1">
      <alignment horizontal="center" vertical="top" wrapText="1"/>
    </xf>
    <xf numFmtId="0" fontId="25" fillId="2" borderId="27" xfId="0" applyFont="1" applyFill="1" applyBorder="1" applyAlignment="1">
      <alignment horizontal="right" vertical="top" wrapText="1"/>
    </xf>
    <xf numFmtId="0" fontId="25" fillId="2" borderId="28" xfId="0" applyFont="1" applyFill="1" applyBorder="1" applyAlignment="1">
      <alignment horizontal="right" vertical="top" wrapText="1"/>
    </xf>
    <xf numFmtId="0" fontId="25" fillId="2" borderId="29" xfId="0" applyFont="1" applyFill="1" applyBorder="1" applyAlignment="1">
      <alignment horizontal="right" vertical="top" wrapText="1"/>
    </xf>
    <xf numFmtId="0" fontId="21" fillId="0" borderId="59" xfId="0" applyFont="1" applyBorder="1" applyAlignment="1" applyProtection="1">
      <alignment horizontal="right" vertical="top" wrapText="1"/>
      <protection locked="0"/>
    </xf>
    <xf numFmtId="0" fontId="21" fillId="0" borderId="71" xfId="0" applyFont="1" applyBorder="1" applyAlignment="1" applyProtection="1">
      <alignment horizontal="right" vertical="top" wrapText="1"/>
      <protection locked="0"/>
    </xf>
    <xf numFmtId="0" fontId="21" fillId="0" borderId="72" xfId="0" applyFont="1" applyBorder="1" applyAlignment="1" applyProtection="1">
      <alignment horizontal="right" vertical="top" wrapText="1"/>
      <protection locked="0"/>
    </xf>
    <xf numFmtId="0" fontId="21" fillId="0" borderId="70" xfId="0" applyFont="1" applyBorder="1" applyAlignment="1" applyProtection="1">
      <alignment horizontal="right" vertical="top" wrapText="1"/>
      <protection locked="0"/>
    </xf>
    <xf numFmtId="0" fontId="21" fillId="0" borderId="31" xfId="0" applyFont="1" applyBorder="1" applyAlignment="1" applyProtection="1">
      <alignment horizontal="right" vertical="top" wrapText="1"/>
      <protection locked="0"/>
    </xf>
    <xf numFmtId="0" fontId="21" fillId="0" borderId="20" xfId="0" applyFont="1" applyBorder="1" applyAlignment="1" applyProtection="1">
      <alignment horizontal="right" vertical="top" wrapText="1"/>
      <protection locked="0"/>
    </xf>
    <xf numFmtId="0" fontId="22" fillId="2" borderId="38" xfId="0" applyFont="1" applyFill="1" applyBorder="1" applyAlignment="1">
      <alignment horizontal="right" vertical="top" wrapText="1"/>
    </xf>
    <xf numFmtId="0" fontId="22" fillId="2" borderId="39" xfId="0" applyFont="1" applyFill="1" applyBorder="1" applyAlignment="1">
      <alignment horizontal="right" vertical="top" wrapText="1"/>
    </xf>
    <xf numFmtId="0" fontId="22" fillId="2" borderId="37" xfId="0" applyFont="1" applyFill="1" applyBorder="1" applyAlignment="1">
      <alignment horizontal="right" vertical="top" wrapText="1"/>
    </xf>
    <xf numFmtId="0" fontId="21" fillId="0" borderId="82" xfId="0" applyFont="1" applyBorder="1" applyAlignment="1" applyProtection="1">
      <alignment vertical="top" wrapText="1"/>
      <protection locked="0"/>
    </xf>
    <xf numFmtId="0" fontId="21" fillId="0" borderId="83" xfId="0" applyFont="1" applyBorder="1" applyAlignment="1" applyProtection="1">
      <alignment vertical="top" wrapText="1"/>
      <protection locked="0"/>
    </xf>
    <xf numFmtId="0" fontId="21" fillId="0" borderId="81" xfId="0" applyFont="1" applyBorder="1" applyAlignment="1" applyProtection="1">
      <alignment vertical="top" wrapText="1"/>
      <protection locked="0"/>
    </xf>
    <xf numFmtId="0" fontId="21" fillId="0" borderId="73" xfId="0" applyFont="1" applyBorder="1" applyAlignment="1" applyProtection="1">
      <alignment vertical="top" wrapText="1"/>
      <protection locked="0"/>
    </xf>
    <xf numFmtId="0" fontId="22" fillId="2" borderId="68" xfId="0" applyFont="1" applyFill="1" applyBorder="1" applyAlignment="1">
      <alignment horizontal="right" vertical="top" wrapText="1"/>
    </xf>
    <xf numFmtId="0" fontId="22" fillId="2" borderId="30" xfId="0" applyFont="1" applyFill="1" applyBorder="1" applyAlignment="1">
      <alignment horizontal="right" vertical="top" wrapText="1"/>
    </xf>
    <xf numFmtId="0" fontId="22" fillId="2" borderId="31" xfId="0" applyFont="1" applyFill="1" applyBorder="1" applyAlignment="1">
      <alignment horizontal="right" vertical="top" wrapText="1"/>
    </xf>
    <xf numFmtId="0" fontId="0" fillId="2" borderId="39" xfId="0" applyFill="1" applyBorder="1" applyAlignment="1">
      <alignment vertical="top" wrapText="1"/>
    </xf>
    <xf numFmtId="0" fontId="21" fillId="2" borderId="38" xfId="0" applyFont="1" applyFill="1" applyBorder="1" applyAlignment="1">
      <alignment horizontal="center" vertical="top" wrapText="1"/>
    </xf>
    <xf numFmtId="0" fontId="21" fillId="2" borderId="39" xfId="0" applyFont="1" applyFill="1" applyBorder="1" applyAlignment="1">
      <alignment horizontal="center" vertical="top" wrapText="1"/>
    </xf>
    <xf numFmtId="0" fontId="21" fillId="2" borderId="37" xfId="0" applyFont="1" applyFill="1" applyBorder="1" applyAlignment="1">
      <alignment horizontal="center" vertical="top" wrapText="1"/>
    </xf>
    <xf numFmtId="0" fontId="21" fillId="0" borderId="9" xfId="0" applyFont="1" applyBorder="1" applyAlignment="1" applyProtection="1">
      <alignment horizontal="center" vertical="top" wrapText="1"/>
      <protection locked="0"/>
    </xf>
    <xf numFmtId="0" fontId="21" fillId="0" borderId="11" xfId="0" applyFont="1" applyBorder="1" applyAlignment="1" applyProtection="1">
      <alignment horizontal="center" vertical="top" wrapText="1"/>
      <protection locked="0"/>
    </xf>
    <xf numFmtId="0" fontId="22" fillId="2" borderId="39" xfId="0" applyFont="1" applyFill="1" applyBorder="1" applyAlignment="1">
      <alignment horizontal="center" vertical="top" wrapText="1"/>
    </xf>
    <xf numFmtId="0" fontId="21" fillId="0" borderId="45" xfId="0" applyFont="1" applyBorder="1" applyAlignment="1" applyProtection="1">
      <alignment horizontal="center" vertical="top" wrapText="1"/>
      <protection locked="0"/>
    </xf>
    <xf numFmtId="0" fontId="21" fillId="0" borderId="12" xfId="0" applyFont="1" applyBorder="1" applyAlignment="1" applyProtection="1">
      <alignment horizontal="center" vertical="top" wrapText="1"/>
      <protection locked="0"/>
    </xf>
    <xf numFmtId="0" fontId="21" fillId="0" borderId="46" xfId="0" applyFont="1" applyBorder="1" applyAlignment="1" applyProtection="1">
      <alignment horizontal="center" vertical="top" wrapText="1"/>
      <protection locked="0"/>
    </xf>
    <xf numFmtId="0" fontId="10" fillId="0" borderId="0" xfId="0" applyFont="1" applyAlignment="1">
      <alignment horizontal="center"/>
    </xf>
    <xf numFmtId="0" fontId="0" fillId="0" borderId="84" xfId="0" applyBorder="1" applyAlignment="1" applyProtection="1">
      <alignment horizontal="center" wrapText="1"/>
      <protection locked="0"/>
    </xf>
    <xf numFmtId="0" fontId="0" fillId="0" borderId="28" xfId="0" applyBorder="1" applyAlignment="1" applyProtection="1">
      <alignment horizontal="center" wrapText="1"/>
      <protection locked="0"/>
    </xf>
    <xf numFmtId="0" fontId="0" fillId="0" borderId="29" xfId="0" applyBorder="1" applyAlignment="1" applyProtection="1">
      <alignment horizontal="center" wrapText="1"/>
      <protection locked="0"/>
    </xf>
    <xf numFmtId="190" fontId="0" fillId="0" borderId="84" xfId="0" applyNumberFormat="1" applyBorder="1" applyAlignment="1" applyProtection="1">
      <alignment horizontal="center"/>
      <protection locked="0"/>
    </xf>
    <xf numFmtId="190" fontId="0" fillId="0" borderId="28" xfId="0" applyNumberFormat="1" applyBorder="1" applyAlignment="1" applyProtection="1">
      <alignment horizontal="center"/>
      <protection locked="0"/>
    </xf>
    <xf numFmtId="190" fontId="0" fillId="0" borderId="29" xfId="0" applyNumberFormat="1" applyBorder="1" applyAlignment="1" applyProtection="1">
      <alignment horizontal="center"/>
      <protection locked="0"/>
    </xf>
    <xf numFmtId="0" fontId="0" fillId="2" borderId="84" xfId="0" applyFill="1" applyBorder="1" applyAlignment="1">
      <alignment horizontal="center" wrapText="1"/>
    </xf>
    <xf numFmtId="0" fontId="0" fillId="2" borderId="28" xfId="0" applyFill="1" applyBorder="1" applyAlignment="1">
      <alignment horizontal="center" wrapText="1"/>
    </xf>
    <xf numFmtId="0" fontId="0" fillId="2" borderId="29" xfId="0" applyFill="1" applyBorder="1" applyAlignment="1">
      <alignment horizontal="center" wrapText="1"/>
    </xf>
    <xf numFmtId="0" fontId="0" fillId="2" borderId="84" xfId="0" applyNumberFormat="1" applyFill="1" applyBorder="1" applyAlignment="1">
      <alignment horizontal="center"/>
    </xf>
    <xf numFmtId="0" fontId="0" fillId="2" borderId="28" xfId="0" applyNumberFormat="1" applyFill="1" applyBorder="1" applyAlignment="1">
      <alignment horizontal="center"/>
    </xf>
    <xf numFmtId="0" fontId="0" fillId="2" borderId="29" xfId="0" applyNumberFormat="1" applyFill="1" applyBorder="1" applyAlignment="1">
      <alignment horizontal="center"/>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1" fillId="0" borderId="12" xfId="0" applyFont="1" applyBorder="1" applyAlignment="1">
      <alignment horizontal="center" wrapText="1"/>
    </xf>
    <xf numFmtId="0" fontId="11" fillId="0" borderId="9" xfId="0" applyFont="1" applyBorder="1" applyAlignment="1">
      <alignment horizontal="center" wrapText="1"/>
    </xf>
    <xf numFmtId="0" fontId="1"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1" fillId="0" borderId="12" xfId="0" applyFont="1" applyBorder="1" applyAlignment="1" applyProtection="1">
      <alignment horizontal="center" vertical="center"/>
      <protection locked="0"/>
    </xf>
    <xf numFmtId="0" fontId="0" fillId="0" borderId="9" xfId="0" applyBorder="1" applyAlignment="1">
      <alignment horizontal="center" vertical="center"/>
    </xf>
    <xf numFmtId="0" fontId="1" fillId="0" borderId="12" xfId="0" applyFont="1" applyBorder="1" applyAlignment="1" applyProtection="1">
      <alignment horizontal="center" vertical="center" wrapText="1"/>
      <protection locked="0"/>
    </xf>
    <xf numFmtId="0" fontId="10" fillId="0" borderId="0" xfId="0" applyFont="1" applyBorder="1" applyAlignment="1">
      <alignment horizontal="center"/>
    </xf>
    <xf numFmtId="0" fontId="1" fillId="2" borderId="9" xfId="0" applyFont="1" applyFill="1" applyBorder="1" applyAlignment="1">
      <alignment horizontal="center"/>
    </xf>
    <xf numFmtId="0" fontId="1" fillId="2" borderId="12" xfId="0" applyFont="1" applyFill="1" applyBorder="1" applyAlignment="1">
      <alignment horizontal="center" wrapText="1"/>
    </xf>
    <xf numFmtId="0" fontId="1" fillId="2" borderId="64" xfId="0" applyFont="1" applyFill="1" applyBorder="1" applyAlignment="1">
      <alignment horizontal="center" wrapText="1"/>
    </xf>
    <xf numFmtId="0" fontId="1" fillId="2" borderId="5" xfId="0" applyFont="1" applyFill="1" applyBorder="1" applyAlignment="1">
      <alignment horizontal="center"/>
    </xf>
    <xf numFmtId="0" fontId="1" fillId="2" borderId="17" xfId="0" applyFont="1" applyFill="1" applyBorder="1" applyAlignment="1">
      <alignment horizontal="center"/>
    </xf>
    <xf numFmtId="0" fontId="14" fillId="2" borderId="27" xfId="0" applyFont="1" applyFill="1" applyBorder="1" applyAlignment="1">
      <alignment horizontal="left"/>
    </xf>
    <xf numFmtId="0" fontId="14" fillId="2" borderId="28" xfId="0" applyFont="1" applyFill="1" applyBorder="1" applyAlignment="1">
      <alignment horizontal="left"/>
    </xf>
    <xf numFmtId="0" fontId="14" fillId="2" borderId="29" xfId="0" applyFont="1" applyFill="1" applyBorder="1" applyAlignment="1">
      <alignment horizontal="left"/>
    </xf>
    <xf numFmtId="0" fontId="19" fillId="3" borderId="0" xfId="0" applyFont="1" applyFill="1" applyBorder="1" applyAlignment="1">
      <alignment horizontal="center"/>
    </xf>
    <xf numFmtId="0" fontId="19" fillId="3" borderId="69" xfId="0" applyFont="1" applyFill="1" applyBorder="1" applyAlignment="1">
      <alignment horizontal="center"/>
    </xf>
    <xf numFmtId="0" fontId="14" fillId="2" borderId="28" xfId="0" applyFont="1" applyFill="1" applyBorder="1" applyAlignment="1">
      <alignment horizontal="center"/>
    </xf>
    <xf numFmtId="0" fontId="14" fillId="2" borderId="29" xfId="0" applyFont="1" applyFill="1" applyBorder="1" applyAlignment="1">
      <alignment horizontal="center"/>
    </xf>
    <xf numFmtId="0" fontId="13" fillId="0" borderId="0" xfId="0" applyFont="1" applyAlignment="1">
      <alignment horizontal="left" wrapText="1"/>
    </xf>
    <xf numFmtId="0" fontId="10" fillId="2" borderId="85" xfId="0" applyFont="1" applyFill="1" applyBorder="1" applyAlignment="1">
      <alignment horizontal="center" vertical="top" wrapText="1"/>
    </xf>
    <xf numFmtId="0" fontId="10" fillId="2" borderId="86" xfId="0" applyFont="1" applyFill="1" applyBorder="1" applyAlignment="1">
      <alignment horizontal="center" vertical="top" wrapText="1"/>
    </xf>
    <xf numFmtId="0" fontId="10" fillId="2" borderId="87" xfId="0" applyFont="1" applyFill="1" applyBorder="1" applyAlignment="1">
      <alignment horizontal="center" vertical="top" wrapText="1"/>
    </xf>
    <xf numFmtId="0" fontId="13" fillId="4" borderId="35" xfId="0" applyFont="1" applyFill="1" applyBorder="1" applyAlignment="1">
      <alignment horizontal="left" vertical="top" wrapText="1"/>
    </xf>
    <xf numFmtId="0" fontId="13" fillId="4" borderId="74" xfId="0" applyFont="1" applyFill="1" applyBorder="1" applyAlignment="1">
      <alignment horizontal="left" vertical="top" wrapText="1"/>
    </xf>
    <xf numFmtId="0" fontId="13" fillId="4" borderId="32" xfId="0" applyFont="1" applyFill="1" applyBorder="1" applyAlignment="1" applyProtection="1">
      <alignment horizontal="center" vertical="top" wrapText="1"/>
      <protection locked="0"/>
    </xf>
    <xf numFmtId="0" fontId="13" fillId="4" borderId="74" xfId="0" applyFont="1" applyFill="1" applyBorder="1" applyAlignment="1" applyProtection="1">
      <alignment horizontal="center" vertical="top" wrapText="1"/>
      <protection locked="0"/>
    </xf>
    <xf numFmtId="166" fontId="13" fillId="4" borderId="60" xfId="15" applyNumberFormat="1" applyFont="1" applyFill="1" applyBorder="1" applyAlignment="1" applyProtection="1">
      <alignment horizontal="center" vertical="top" wrapText="1"/>
      <protection locked="0"/>
    </xf>
    <xf numFmtId="166" fontId="13" fillId="4" borderId="62" xfId="15" applyNumberFormat="1" applyFont="1" applyFill="1" applyBorder="1" applyAlignment="1" applyProtection="1">
      <alignment horizontal="center" vertical="top" wrapText="1"/>
      <protection locked="0"/>
    </xf>
    <xf numFmtId="166" fontId="13" fillId="4" borderId="6" xfId="15" applyNumberFormat="1" applyFont="1" applyFill="1" applyBorder="1" applyAlignment="1" applyProtection="1">
      <alignment horizontal="center" vertical="top" wrapText="1"/>
      <protection locked="0"/>
    </xf>
    <xf numFmtId="166" fontId="13" fillId="4" borderId="17" xfId="15" applyNumberFormat="1" applyFont="1" applyFill="1" applyBorder="1" applyAlignment="1" applyProtection="1">
      <alignment horizontal="center" vertical="top" wrapText="1"/>
      <protection locked="0"/>
    </xf>
    <xf numFmtId="43" fontId="13" fillId="4" borderId="6" xfId="0" applyNumberFormat="1" applyFont="1" applyFill="1" applyBorder="1" applyAlignment="1" applyProtection="1">
      <alignment horizontal="center" vertical="top" wrapText="1"/>
      <protection locked="0"/>
    </xf>
    <xf numFmtId="0" fontId="13" fillId="4" borderId="17" xfId="0" applyFont="1" applyFill="1" applyBorder="1" applyAlignment="1" applyProtection="1">
      <alignment horizontal="center" vertical="top" wrapText="1"/>
      <protection locked="0"/>
    </xf>
    <xf numFmtId="0" fontId="13" fillId="4" borderId="6" xfId="0" applyFont="1" applyFill="1" applyBorder="1" applyAlignment="1" applyProtection="1">
      <alignment horizontal="center" vertical="top" wrapText="1"/>
      <protection locked="0"/>
    </xf>
    <xf numFmtId="0" fontId="13" fillId="2" borderId="41" xfId="0" applyFont="1" applyFill="1" applyBorder="1" applyAlignment="1">
      <alignment vertical="top" wrapText="1"/>
    </xf>
    <xf numFmtId="0" fontId="13" fillId="2" borderId="61" xfId="0" applyFont="1" applyFill="1" applyBorder="1" applyAlignment="1">
      <alignment vertical="top" wrapText="1"/>
    </xf>
    <xf numFmtId="0" fontId="13" fillId="2" borderId="35" xfId="0" applyFont="1" applyFill="1" applyBorder="1" applyAlignment="1">
      <alignment vertical="top" wrapText="1"/>
    </xf>
    <xf numFmtId="0" fontId="13" fillId="2" borderId="20" xfId="0" applyFont="1" applyFill="1" applyBorder="1" applyAlignment="1">
      <alignment vertical="top" wrapText="1"/>
    </xf>
    <xf numFmtId="0" fontId="13" fillId="2" borderId="68" xfId="0" applyFont="1" applyFill="1" applyBorder="1" applyAlignment="1">
      <alignment horizontal="center" vertical="top" wrapText="1"/>
    </xf>
    <xf numFmtId="0" fontId="13" fillId="2" borderId="61" xfId="0" applyFont="1" applyFill="1" applyBorder="1" applyAlignment="1">
      <alignment horizontal="center" vertical="top" wrapText="1"/>
    </xf>
    <xf numFmtId="0" fontId="13" fillId="2" borderId="31" xfId="0" applyFont="1" applyFill="1" applyBorder="1" applyAlignment="1">
      <alignment horizontal="center" vertical="top" wrapText="1"/>
    </xf>
    <xf numFmtId="0" fontId="13" fillId="2" borderId="20" xfId="0" applyFont="1" applyFill="1" applyBorder="1" applyAlignment="1">
      <alignment horizontal="center" vertical="top" wrapText="1"/>
    </xf>
    <xf numFmtId="0" fontId="13" fillId="2" borderId="88" xfId="0" applyFont="1" applyFill="1" applyBorder="1" applyAlignment="1">
      <alignment horizontal="center" vertical="top" wrapText="1"/>
    </xf>
    <xf numFmtId="0" fontId="13" fillId="2" borderId="89" xfId="0" applyFont="1" applyFill="1" applyBorder="1" applyAlignment="1">
      <alignment horizontal="center" vertical="top" wrapText="1"/>
    </xf>
    <xf numFmtId="0" fontId="13" fillId="4" borderId="90" xfId="0" applyFont="1" applyFill="1" applyBorder="1" applyAlignment="1">
      <alignment horizontal="left" vertical="top" wrapText="1"/>
    </xf>
    <xf numFmtId="0" fontId="13" fillId="4" borderId="17" xfId="0" applyFont="1" applyFill="1" applyBorder="1" applyAlignment="1">
      <alignment horizontal="left" vertical="top" wrapText="1"/>
    </xf>
    <xf numFmtId="166" fontId="13" fillId="2" borderId="6" xfId="15" applyNumberFormat="1" applyFont="1" applyFill="1" applyBorder="1" applyAlignment="1" applyProtection="1">
      <alignment horizontal="center" vertical="top" wrapText="1"/>
      <protection locked="0"/>
    </xf>
    <xf numFmtId="166" fontId="13" fillId="2" borderId="17" xfId="15" applyNumberFormat="1" applyFont="1" applyFill="1" applyBorder="1" applyAlignment="1" applyProtection="1">
      <alignment horizontal="center" vertical="top" wrapText="1"/>
      <protection locked="0"/>
    </xf>
    <xf numFmtId="0" fontId="13" fillId="2" borderId="67" xfId="0" applyFont="1" applyFill="1" applyBorder="1" applyAlignment="1">
      <alignment vertical="top" wrapText="1"/>
    </xf>
    <xf numFmtId="0" fontId="13" fillId="2" borderId="28" xfId="0" applyFont="1" applyFill="1" applyBorder="1" applyAlignment="1">
      <alignment vertical="top" wrapText="1"/>
    </xf>
    <xf numFmtId="0" fontId="13" fillId="4" borderId="91" xfId="0" applyFont="1" applyFill="1" applyBorder="1" applyAlignment="1">
      <alignment vertical="top" wrapText="1"/>
    </xf>
    <xf numFmtId="0" fontId="13" fillId="4" borderId="51" xfId="0" applyFont="1" applyFill="1" applyBorder="1" applyAlignment="1">
      <alignment vertical="top" wrapText="1"/>
    </xf>
    <xf numFmtId="166" fontId="13" fillId="4" borderId="51" xfId="15" applyNumberFormat="1" applyFont="1" applyFill="1" applyBorder="1" applyAlignment="1" applyProtection="1">
      <alignment vertical="top" wrapText="1"/>
      <protection locked="0"/>
    </xf>
    <xf numFmtId="0" fontId="13" fillId="4" borderId="92" xfId="0" applyFont="1" applyFill="1" applyBorder="1" applyAlignment="1">
      <alignment vertical="top" wrapText="1"/>
    </xf>
    <xf numFmtId="0" fontId="13" fillId="4" borderId="45" xfId="0" applyFont="1" applyFill="1" applyBorder="1" applyAlignment="1">
      <alignment vertical="top" wrapText="1"/>
    </xf>
    <xf numFmtId="166" fontId="13" fillId="4" borderId="45" xfId="15" applyNumberFormat="1" applyFont="1" applyFill="1" applyBorder="1" applyAlignment="1" applyProtection="1">
      <alignment vertical="top" wrapText="1"/>
      <protection locked="0"/>
    </xf>
    <xf numFmtId="0" fontId="13" fillId="2" borderId="27" xfId="0" applyFont="1" applyFill="1" applyBorder="1" applyAlignment="1">
      <alignment/>
    </xf>
    <xf numFmtId="0" fontId="13" fillId="2" borderId="28" xfId="0" applyFont="1" applyFill="1" applyBorder="1" applyAlignment="1">
      <alignment/>
    </xf>
    <xf numFmtId="0" fontId="13" fillId="4" borderId="93" xfId="0" applyFont="1" applyFill="1" applyBorder="1" applyAlignment="1">
      <alignment vertical="top" wrapText="1"/>
    </xf>
    <xf numFmtId="0" fontId="13" fillId="4" borderId="62" xfId="0" applyFont="1" applyFill="1" applyBorder="1" applyAlignment="1">
      <alignment vertical="top" wrapText="1"/>
    </xf>
    <xf numFmtId="166" fontId="13" fillId="4" borderId="94" xfId="15" applyNumberFormat="1" applyFont="1" applyFill="1" applyBorder="1" applyAlignment="1" applyProtection="1">
      <alignment vertical="top" wrapText="1"/>
      <protection locked="0"/>
    </xf>
    <xf numFmtId="166" fontId="13" fillId="4" borderId="71" xfId="15" applyNumberFormat="1" applyFont="1" applyFill="1" applyBorder="1" applyAlignment="1" applyProtection="1">
      <alignment vertical="top" wrapText="1"/>
      <protection locked="0"/>
    </xf>
    <xf numFmtId="166" fontId="13" fillId="4" borderId="59" xfId="15" applyNumberFormat="1" applyFont="1" applyFill="1" applyBorder="1" applyAlignment="1" applyProtection="1">
      <alignment vertical="top" wrapText="1"/>
      <protection locked="0"/>
    </xf>
    <xf numFmtId="166" fontId="13" fillId="4" borderId="62" xfId="15" applyNumberFormat="1" applyFont="1" applyFill="1" applyBorder="1" applyAlignment="1" applyProtection="1">
      <alignment vertical="top" wrapText="1"/>
      <protection locked="0"/>
    </xf>
    <xf numFmtId="0" fontId="13" fillId="4" borderId="90" xfId="0" applyFont="1" applyFill="1" applyBorder="1" applyAlignment="1">
      <alignment vertical="top" wrapText="1"/>
    </xf>
    <xf numFmtId="0" fontId="13" fillId="4" borderId="17" xfId="0" applyFont="1" applyFill="1" applyBorder="1" applyAlignment="1">
      <alignment vertical="top" wrapText="1"/>
    </xf>
    <xf numFmtId="0" fontId="13" fillId="4" borderId="5" xfId="0" applyFont="1" applyFill="1" applyBorder="1" applyAlignment="1" applyProtection="1">
      <alignment vertical="top" wrapText="1"/>
      <protection locked="0"/>
    </xf>
    <xf numFmtId="0" fontId="13" fillId="4" borderId="70" xfId="0" applyFont="1" applyFill="1" applyBorder="1" applyAlignment="1" applyProtection="1">
      <alignment vertical="top" wrapText="1"/>
      <protection locked="0"/>
    </xf>
    <xf numFmtId="0" fontId="13" fillId="4" borderId="72" xfId="0" applyFont="1" applyFill="1" applyBorder="1" applyAlignment="1" applyProtection="1">
      <alignment vertical="top" wrapText="1"/>
      <protection locked="0"/>
    </xf>
    <xf numFmtId="0" fontId="13" fillId="4" borderId="17" xfId="0" applyFont="1" applyFill="1" applyBorder="1" applyAlignment="1" applyProtection="1">
      <alignment vertical="top" wrapText="1"/>
      <protection locked="0"/>
    </xf>
    <xf numFmtId="0" fontId="13" fillId="4" borderId="35" xfId="0" applyFont="1" applyFill="1" applyBorder="1" applyAlignment="1">
      <alignment vertical="top" wrapText="1"/>
    </xf>
    <xf numFmtId="0" fontId="13" fillId="4" borderId="74" xfId="0" applyFont="1" applyFill="1" applyBorder="1" applyAlignment="1">
      <alignment vertical="top" wrapText="1"/>
    </xf>
    <xf numFmtId="0" fontId="13" fillId="4" borderId="95" xfId="0" applyFont="1" applyFill="1" applyBorder="1" applyAlignment="1" applyProtection="1">
      <alignment vertical="top" wrapText="1"/>
      <protection locked="0"/>
    </xf>
    <xf numFmtId="0" fontId="13" fillId="4" borderId="20" xfId="0" applyFont="1" applyFill="1" applyBorder="1" applyAlignment="1" applyProtection="1">
      <alignment vertical="top" wrapText="1"/>
      <protection locked="0"/>
    </xf>
    <xf numFmtId="0" fontId="13" fillId="4" borderId="31" xfId="0" applyFont="1" applyFill="1" applyBorder="1" applyAlignment="1" applyProtection="1">
      <alignment vertical="top" wrapText="1"/>
      <protection locked="0"/>
    </xf>
    <xf numFmtId="0" fontId="13" fillId="4" borderId="74" xfId="0" applyFont="1" applyFill="1" applyBorder="1" applyAlignment="1" applyProtection="1">
      <alignment vertical="top" wrapText="1"/>
      <protection locked="0"/>
    </xf>
    <xf numFmtId="0" fontId="13" fillId="4" borderId="96" xfId="0" applyFont="1" applyFill="1" applyBorder="1" applyAlignment="1">
      <alignment vertical="top" wrapText="1"/>
    </xf>
    <xf numFmtId="0" fontId="13" fillId="4" borderId="11" xfId="0" applyFont="1" applyFill="1" applyBorder="1" applyAlignment="1">
      <alignment vertical="top" wrapText="1"/>
    </xf>
    <xf numFmtId="166" fontId="13" fillId="4" borderId="11" xfId="15" applyNumberFormat="1" applyFont="1" applyFill="1" applyBorder="1" applyAlignment="1" applyProtection="1">
      <alignment vertical="top" wrapText="1"/>
      <protection locked="0"/>
    </xf>
    <xf numFmtId="0" fontId="13" fillId="4" borderId="93" xfId="0" applyFont="1" applyFill="1" applyBorder="1" applyAlignment="1">
      <alignment horizontal="left" vertical="top" wrapText="1"/>
    </xf>
    <xf numFmtId="0" fontId="13" fillId="4" borderId="62" xfId="0" applyFont="1" applyFill="1" applyBorder="1" applyAlignment="1">
      <alignment horizontal="left" vertical="top" wrapText="1"/>
    </xf>
    <xf numFmtId="0" fontId="13" fillId="4" borderId="11" xfId="0" applyFont="1" applyFill="1" applyBorder="1" applyAlignment="1" applyProtection="1">
      <alignment vertical="top" wrapText="1"/>
      <protection locked="0"/>
    </xf>
    <xf numFmtId="0" fontId="13" fillId="2" borderId="27" xfId="0" applyFont="1" applyFill="1" applyBorder="1" applyAlignment="1">
      <alignment horizontal="left" vertical="top" wrapText="1"/>
    </xf>
    <xf numFmtId="0" fontId="13" fillId="2" borderId="28" xfId="0" applyFont="1" applyFill="1" applyBorder="1" applyAlignment="1">
      <alignment horizontal="left" vertical="top" wrapText="1"/>
    </xf>
    <xf numFmtId="0" fontId="13" fillId="2" borderId="29" xfId="0" applyFont="1" applyFill="1" applyBorder="1" applyAlignment="1">
      <alignment horizontal="left" vertical="top" wrapText="1"/>
    </xf>
    <xf numFmtId="0" fontId="13" fillId="2" borderId="6" xfId="0" applyFont="1" applyFill="1" applyBorder="1" applyAlignment="1" applyProtection="1">
      <alignment horizontal="center" vertical="top" wrapText="1"/>
      <protection locked="0"/>
    </xf>
    <xf numFmtId="0" fontId="13" fillId="2" borderId="17" xfId="0" applyFont="1" applyFill="1" applyBorder="1" applyAlignment="1" applyProtection="1">
      <alignment horizontal="center" vertical="top" wrapText="1"/>
      <protection locked="0"/>
    </xf>
    <xf numFmtId="0" fontId="13" fillId="2" borderId="32" xfId="0" applyFont="1" applyFill="1" applyBorder="1" applyAlignment="1" applyProtection="1">
      <alignment horizontal="center" vertical="top" wrapText="1"/>
      <protection locked="0"/>
    </xf>
    <xf numFmtId="0" fontId="13" fillId="2" borderId="74" xfId="0" applyFont="1" applyFill="1" applyBorder="1" applyAlignment="1" applyProtection="1">
      <alignment horizontal="center" vertical="top" wrapText="1"/>
      <protection locked="0"/>
    </xf>
    <xf numFmtId="166" fontId="13" fillId="2" borderId="94" xfId="15" applyNumberFormat="1" applyFont="1" applyFill="1" applyBorder="1" applyAlignment="1" applyProtection="1">
      <alignment horizontal="center" vertical="top" wrapText="1"/>
      <protection locked="0"/>
    </xf>
    <xf numFmtId="166" fontId="13" fillId="2" borderId="62" xfId="15" applyNumberFormat="1" applyFont="1" applyFill="1" applyBorder="1" applyAlignment="1" applyProtection="1">
      <alignment horizontal="center" vertical="top" wrapText="1"/>
      <protection locked="0"/>
    </xf>
    <xf numFmtId="166" fontId="13" fillId="2" borderId="9" xfId="15" applyNumberFormat="1" applyFont="1" applyFill="1" applyBorder="1" applyAlignment="1" applyProtection="1">
      <alignment horizontal="center" vertical="top" wrapText="1"/>
      <protection locked="0"/>
    </xf>
    <xf numFmtId="166" fontId="13" fillId="2" borderId="1" xfId="15" applyNumberFormat="1" applyFont="1" applyFill="1" applyBorder="1" applyAlignment="1" applyProtection="1">
      <alignment horizontal="center" vertical="top" wrapText="1"/>
      <protection locked="0"/>
    </xf>
    <xf numFmtId="166" fontId="13" fillId="2" borderId="15" xfId="15" applyNumberFormat="1" applyFont="1" applyFill="1" applyBorder="1" applyAlignment="1" applyProtection="1">
      <alignment horizontal="center" vertical="top" wrapText="1"/>
      <protection locked="0"/>
    </xf>
    <xf numFmtId="0" fontId="13" fillId="4" borderId="97" xfId="0" applyFont="1" applyFill="1" applyBorder="1" applyAlignment="1">
      <alignment horizontal="left" vertical="top" wrapText="1"/>
    </xf>
    <xf numFmtId="0" fontId="13" fillId="4" borderId="15" xfId="0" applyFont="1" applyFill="1" applyBorder="1" applyAlignment="1">
      <alignment horizontal="left" vertical="top" wrapText="1"/>
    </xf>
    <xf numFmtId="0" fontId="26" fillId="0" borderId="0" xfId="0" applyFont="1" applyAlignment="1">
      <alignment horizontal="center"/>
    </xf>
    <xf numFmtId="0" fontId="13" fillId="2" borderId="67" xfId="0" applyFont="1" applyFill="1" applyBorder="1" applyAlignment="1">
      <alignment/>
    </xf>
    <xf numFmtId="0" fontId="13" fillId="2" borderId="98" xfId="0" applyFont="1" applyFill="1" applyBorder="1" applyAlignment="1">
      <alignment/>
    </xf>
    <xf numFmtId="0" fontId="13" fillId="2" borderId="32" xfId="0" applyFont="1" applyFill="1" applyBorder="1" applyAlignment="1">
      <alignment horizontal="center" vertical="top" wrapText="1"/>
    </xf>
    <xf numFmtId="0" fontId="13" fillId="4" borderId="45" xfId="0" applyFont="1" applyFill="1" applyBorder="1" applyAlignment="1" applyProtection="1">
      <alignment vertical="top" wrapText="1"/>
      <protection locked="0"/>
    </xf>
    <xf numFmtId="166" fontId="13" fillId="2" borderId="6" xfId="15" applyNumberFormat="1" applyFont="1" applyFill="1" applyBorder="1" applyAlignment="1" applyProtection="1">
      <alignment horizontal="center" vertical="top" wrapText="1"/>
      <protection/>
    </xf>
    <xf numFmtId="166" fontId="13" fillId="2" borderId="17" xfId="15" applyNumberFormat="1" applyFont="1" applyFill="1" applyBorder="1" applyAlignment="1" applyProtection="1">
      <alignment horizontal="center" vertical="top" wrapText="1"/>
      <protection/>
    </xf>
    <xf numFmtId="0" fontId="13" fillId="2" borderId="66" xfId="0" applyFont="1" applyFill="1" applyBorder="1" applyAlignment="1">
      <alignment horizontal="center" vertical="top" wrapText="1"/>
    </xf>
    <xf numFmtId="0" fontId="13" fillId="2" borderId="99" xfId="0" applyFont="1" applyFill="1" applyBorder="1" applyAlignment="1">
      <alignment horizontal="center" vertical="top" wrapText="1"/>
    </xf>
    <xf numFmtId="0" fontId="13" fillId="2" borderId="28" xfId="0" applyFont="1" applyFill="1" applyBorder="1" applyAlignment="1">
      <alignment horizontal="center"/>
    </xf>
    <xf numFmtId="0" fontId="13" fillId="2" borderId="98" xfId="0" applyFont="1" applyFill="1" applyBorder="1" applyAlignment="1">
      <alignment horizontal="center"/>
    </xf>
    <xf numFmtId="0" fontId="10" fillId="2" borderId="28" xfId="0" applyFont="1" applyFill="1" applyBorder="1" applyAlignment="1">
      <alignment horizontal="center" vertical="top" wrapText="1"/>
    </xf>
    <xf numFmtId="0" fontId="10" fillId="2" borderId="29" xfId="0" applyFont="1" applyFill="1" applyBorder="1" applyAlignment="1">
      <alignment horizontal="center" vertical="top" wrapText="1"/>
    </xf>
    <xf numFmtId="0" fontId="10" fillId="2" borderId="27" xfId="0" applyFont="1" applyFill="1" applyBorder="1" applyAlignment="1">
      <alignment vertical="top" wrapText="1"/>
    </xf>
    <xf numFmtId="0" fontId="10" fillId="2" borderId="29" xfId="0" applyFont="1" applyFill="1" applyBorder="1" applyAlignment="1">
      <alignment vertical="top" wrapText="1"/>
    </xf>
    <xf numFmtId="178" fontId="13" fillId="4" borderId="27" xfId="17" applyNumberFormat="1" applyFont="1" applyFill="1" applyBorder="1" applyAlignment="1" applyProtection="1">
      <alignment wrapText="1"/>
      <protection locked="0"/>
    </xf>
    <xf numFmtId="178" fontId="13" fillId="4" borderId="29" xfId="17" applyNumberFormat="1" applyFont="1" applyFill="1" applyBorder="1" applyAlignment="1" applyProtection="1">
      <alignment wrapText="1"/>
      <protection locked="0"/>
    </xf>
    <xf numFmtId="197" fontId="13" fillId="2" borderId="27" xfId="21" applyNumberFormat="1" applyFont="1" applyFill="1" applyBorder="1" applyAlignment="1">
      <alignment wrapText="1"/>
    </xf>
    <xf numFmtId="197" fontId="13" fillId="2" borderId="29" xfId="21" applyNumberFormat="1" applyFont="1" applyFill="1" applyBorder="1" applyAlignment="1">
      <alignment wrapText="1"/>
    </xf>
    <xf numFmtId="0" fontId="10" fillId="2" borderId="28" xfId="0" applyFont="1" applyFill="1" applyBorder="1" applyAlignment="1">
      <alignment vertical="top" wrapText="1"/>
    </xf>
    <xf numFmtId="0" fontId="10" fillId="2" borderId="38" xfId="0" applyFont="1" applyFill="1" applyBorder="1" applyAlignment="1">
      <alignment horizontal="center" vertical="top" wrapText="1"/>
    </xf>
    <xf numFmtId="0" fontId="10" fillId="2" borderId="37" xfId="0" applyFont="1" applyFill="1" applyBorder="1" applyAlignment="1">
      <alignment horizontal="center" vertical="top" wrapText="1"/>
    </xf>
    <xf numFmtId="0" fontId="13" fillId="4" borderId="27" xfId="0" applyFont="1" applyFill="1" applyBorder="1" applyAlignment="1" applyProtection="1">
      <alignment vertical="top" wrapText="1"/>
      <protection locked="0"/>
    </xf>
    <xf numFmtId="0" fontId="13" fillId="4" borderId="29" xfId="0" applyFont="1" applyFill="1" applyBorder="1" applyAlignment="1" applyProtection="1">
      <alignment vertical="top" wrapText="1"/>
      <protection locked="0"/>
    </xf>
    <xf numFmtId="178" fontId="13" fillId="4" borderId="27" xfId="17" applyNumberFormat="1" applyFont="1" applyFill="1" applyBorder="1" applyAlignment="1" applyProtection="1">
      <alignment vertical="top" wrapText="1"/>
      <protection locked="0"/>
    </xf>
    <xf numFmtId="178" fontId="13" fillId="4" borderId="29" xfId="17" applyNumberFormat="1" applyFont="1" applyFill="1" applyBorder="1" applyAlignment="1" applyProtection="1">
      <alignment vertical="top" wrapText="1"/>
      <protection locked="0"/>
    </xf>
    <xf numFmtId="0" fontId="10" fillId="2" borderId="68" xfId="0" applyFont="1" applyFill="1" applyBorder="1" applyAlignment="1">
      <alignment vertical="top" wrapText="1"/>
    </xf>
    <xf numFmtId="0" fontId="10" fillId="2" borderId="61" xfId="0" applyFont="1" applyFill="1" applyBorder="1" applyAlignment="1">
      <alignment vertical="top" wrapText="1"/>
    </xf>
    <xf numFmtId="0" fontId="13" fillId="2" borderId="31" xfId="0" applyFont="1" applyFill="1" applyBorder="1" applyAlignment="1">
      <alignment vertical="top" wrapText="1"/>
    </xf>
    <xf numFmtId="0" fontId="10" fillId="2" borderId="38" xfId="0" applyFont="1" applyFill="1" applyBorder="1" applyAlignment="1">
      <alignment vertical="top" wrapText="1"/>
    </xf>
    <xf numFmtId="0" fontId="10" fillId="2" borderId="37" xfId="0" applyFont="1" applyFill="1" applyBorder="1" applyAlignment="1">
      <alignment vertical="top" wrapText="1"/>
    </xf>
    <xf numFmtId="0" fontId="10" fillId="2" borderId="31" xfId="0" applyFont="1" applyFill="1" applyBorder="1" applyAlignment="1">
      <alignment vertical="top" wrapText="1"/>
    </xf>
    <xf numFmtId="0" fontId="10" fillId="2" borderId="20" xfId="0" applyFont="1" applyFill="1" applyBorder="1" applyAlignment="1">
      <alignment vertical="top" wrapText="1"/>
    </xf>
    <xf numFmtId="0" fontId="10" fillId="2" borderId="27" xfId="0" applyFont="1" applyFill="1" applyBorder="1" applyAlignment="1">
      <alignment horizontal="center" vertical="top" wrapText="1"/>
    </xf>
    <xf numFmtId="0" fontId="13" fillId="4" borderId="27" xfId="0" applyFont="1" applyFill="1" applyBorder="1" applyAlignment="1" applyProtection="1">
      <alignment horizontal="left" vertical="top" wrapText="1"/>
      <protection locked="0"/>
    </xf>
    <xf numFmtId="0" fontId="13" fillId="4" borderId="29" xfId="0" applyFont="1" applyFill="1" applyBorder="1" applyAlignment="1" applyProtection="1">
      <alignment horizontal="left" vertical="top" wrapText="1"/>
      <protection locked="0"/>
    </xf>
    <xf numFmtId="0" fontId="10" fillId="2" borderId="68" xfId="0" applyFont="1" applyFill="1" applyBorder="1" applyAlignment="1">
      <alignment horizontal="left" vertical="top" wrapText="1"/>
    </xf>
    <xf numFmtId="0" fontId="10" fillId="2" borderId="61" xfId="0" applyFont="1" applyFill="1" applyBorder="1" applyAlignment="1">
      <alignment horizontal="left" vertical="top" wrapText="1"/>
    </xf>
    <xf numFmtId="0" fontId="13" fillId="2" borderId="31" xfId="0" applyFont="1" applyFill="1" applyBorder="1" applyAlignment="1">
      <alignment horizontal="left" vertical="top" wrapText="1"/>
    </xf>
    <xf numFmtId="0" fontId="13" fillId="2" borderId="20" xfId="0" applyFont="1" applyFill="1" applyBorder="1" applyAlignment="1">
      <alignment horizontal="left" vertical="top" wrapText="1"/>
    </xf>
    <xf numFmtId="0" fontId="10" fillId="2" borderId="68" xfId="0" applyFont="1" applyFill="1" applyBorder="1" applyAlignment="1">
      <alignment horizontal="center" vertical="top" wrapText="1"/>
    </xf>
    <xf numFmtId="0" fontId="10" fillId="2" borderId="61" xfId="0" applyFont="1" applyFill="1" applyBorder="1" applyAlignment="1">
      <alignment horizontal="center" vertical="top" wrapText="1"/>
    </xf>
    <xf numFmtId="0" fontId="0" fillId="0" borderId="37" xfId="0" applyBorder="1" applyAlignment="1">
      <alignment/>
    </xf>
    <xf numFmtId="0" fontId="10" fillId="2" borderId="38" xfId="0" applyFont="1" applyFill="1" applyBorder="1" applyAlignment="1" applyProtection="1">
      <alignment vertical="top" wrapText="1"/>
      <protection locked="0"/>
    </xf>
    <xf numFmtId="0" fontId="10" fillId="2" borderId="37" xfId="0" applyFont="1" applyFill="1" applyBorder="1" applyAlignment="1" applyProtection="1">
      <alignment vertical="top" wrapText="1"/>
      <protection locked="0"/>
    </xf>
    <xf numFmtId="0" fontId="13" fillId="4" borderId="0" xfId="0" applyFont="1" applyFill="1" applyAlignment="1">
      <alignment horizontal="left" wrapText="1"/>
    </xf>
    <xf numFmtId="0" fontId="10" fillId="2" borderId="66" xfId="0" applyFont="1" applyFill="1" applyBorder="1" applyAlignment="1">
      <alignment vertical="top" wrapText="1"/>
    </xf>
    <xf numFmtId="0" fontId="13" fillId="2" borderId="32" xfId="0" applyFont="1" applyFill="1" applyBorder="1" applyAlignment="1">
      <alignment vertical="top" wrapText="1"/>
    </xf>
    <xf numFmtId="0" fontId="13" fillId="4" borderId="28" xfId="0" applyFont="1" applyFill="1" applyBorder="1" applyAlignment="1" applyProtection="1">
      <alignment vertical="top" wrapText="1"/>
      <protection locked="0"/>
    </xf>
    <xf numFmtId="0" fontId="13" fillId="4" borderId="100" xfId="0" applyFont="1" applyFill="1" applyBorder="1" applyAlignment="1" applyProtection="1">
      <alignment vertical="top" wrapText="1"/>
      <protection locked="0"/>
    </xf>
    <xf numFmtId="0" fontId="13" fillId="4" borderId="101" xfId="0" applyFont="1" applyFill="1" applyBorder="1" applyAlignment="1" applyProtection="1">
      <alignment vertical="top" wrapText="1"/>
      <protection locked="0"/>
    </xf>
    <xf numFmtId="0" fontId="13" fillId="4" borderId="102" xfId="0" applyFont="1" applyFill="1" applyBorder="1" applyAlignment="1">
      <alignment vertical="top" wrapText="1"/>
    </xf>
    <xf numFmtId="0" fontId="13" fillId="4" borderId="103" xfId="0" applyFont="1" applyFill="1" applyBorder="1" applyAlignment="1">
      <alignment vertical="top" wrapText="1"/>
    </xf>
    <xf numFmtId="0" fontId="13" fillId="2" borderId="102" xfId="0" applyFont="1" applyFill="1" applyBorder="1" applyAlignment="1">
      <alignment vertical="top" wrapText="1"/>
    </xf>
    <xf numFmtId="0" fontId="13" fillId="2" borderId="103" xfId="0" applyFont="1" applyFill="1" applyBorder="1" applyAlignment="1">
      <alignment vertical="top" wrapText="1"/>
    </xf>
    <xf numFmtId="178" fontId="13" fillId="2" borderId="27" xfId="17" applyNumberFormat="1" applyFont="1" applyFill="1" applyBorder="1" applyAlignment="1">
      <alignment vertical="top" wrapText="1"/>
    </xf>
    <xf numFmtId="178" fontId="13" fillId="2" borderId="29" xfId="17" applyNumberFormat="1" applyFont="1" applyFill="1" applyBorder="1" applyAlignment="1">
      <alignment vertical="top" wrapText="1"/>
    </xf>
    <xf numFmtId="0" fontId="10" fillId="2" borderId="27" xfId="0" applyFont="1" applyFill="1" applyBorder="1" applyAlignment="1">
      <alignment horizontal="left" vertical="top" wrapText="1"/>
    </xf>
    <xf numFmtId="0" fontId="10" fillId="2" borderId="28" xfId="0" applyFont="1" applyFill="1" applyBorder="1" applyAlignment="1">
      <alignment horizontal="left" vertical="top" wrapText="1"/>
    </xf>
    <xf numFmtId="0" fontId="10" fillId="2" borderId="29" xfId="0" applyFont="1" applyFill="1" applyBorder="1" applyAlignment="1">
      <alignment horizontal="left" vertical="top" wrapText="1"/>
    </xf>
    <xf numFmtId="0" fontId="10" fillId="2" borderId="66" xfId="0" applyFont="1" applyFill="1" applyBorder="1" applyAlignment="1">
      <alignment horizontal="center" vertical="top" wrapText="1"/>
    </xf>
    <xf numFmtId="0" fontId="15" fillId="2" borderId="31" xfId="0" applyFont="1" applyFill="1" applyBorder="1" applyAlignment="1">
      <alignment vertical="top" wrapText="1"/>
    </xf>
    <xf numFmtId="0" fontId="15" fillId="2" borderId="20"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129</xdr:row>
      <xdr:rowOff>0</xdr:rowOff>
    </xdr:from>
    <xdr:to>
      <xdr:col>4</xdr:col>
      <xdr:colOff>0</xdr:colOff>
      <xdr:row>129</xdr:row>
      <xdr:rowOff>0</xdr:rowOff>
    </xdr:to>
    <xdr:sp>
      <xdr:nvSpPr>
        <xdr:cNvPr id="1" name="Text 2"/>
        <xdr:cNvSpPr txBox="1">
          <a:spLocks noChangeArrowheads="1"/>
        </xdr:cNvSpPr>
      </xdr:nvSpPr>
      <xdr:spPr>
        <a:xfrm>
          <a:off x="4314825" y="23926800"/>
          <a:ext cx="0" cy="0"/>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Calculation</a:t>
          </a:r>
          <a:r>
            <a:rPr lang="en-US" cap="none" sz="800" b="0" i="0" u="none" baseline="0">
              <a:latin typeface="Arial"/>
              <a:ea typeface="Arial"/>
              <a:cs typeface="Arial"/>
            </a:rPr>
            <a:t>:
Change in BTU/year =     Change in VMT/year * BTU/veh-mi</a:t>
          </a:r>
        </a:p>
      </xdr:txBody>
    </xdr:sp>
    <xdr:clientData/>
  </xdr:twoCellAnchor>
  <xdr:twoCellAnchor>
    <xdr:from>
      <xdr:col>4</xdr:col>
      <xdr:colOff>0</xdr:colOff>
      <xdr:row>129</xdr:row>
      <xdr:rowOff>0</xdr:rowOff>
    </xdr:from>
    <xdr:to>
      <xdr:col>4</xdr:col>
      <xdr:colOff>0</xdr:colOff>
      <xdr:row>129</xdr:row>
      <xdr:rowOff>0</xdr:rowOff>
    </xdr:to>
    <xdr:sp>
      <xdr:nvSpPr>
        <xdr:cNvPr id="2" name="Text 4"/>
        <xdr:cNvSpPr txBox="1">
          <a:spLocks noChangeArrowheads="1"/>
        </xdr:cNvSpPr>
      </xdr:nvSpPr>
      <xdr:spPr>
        <a:xfrm>
          <a:off x="4314825" y="23926800"/>
          <a:ext cx="0" cy="0"/>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Calculation</a:t>
          </a:r>
          <a:r>
            <a:rPr lang="en-US" cap="none" sz="800" b="0" i="0" u="none" baseline="0">
              <a:latin typeface="Arial"/>
              <a:ea typeface="Arial"/>
              <a:cs typeface="Arial"/>
            </a:rPr>
            <a:t>:
Change in BTU/year =     Change in VMT/year * BTU/veh-mi</a:t>
          </a:r>
        </a:p>
      </xdr:txBody>
    </xdr:sp>
    <xdr:clientData/>
  </xdr:twoCellAnchor>
  <xdr:twoCellAnchor>
    <xdr:from>
      <xdr:col>4</xdr:col>
      <xdr:colOff>0</xdr:colOff>
      <xdr:row>129</xdr:row>
      <xdr:rowOff>0</xdr:rowOff>
    </xdr:from>
    <xdr:to>
      <xdr:col>4</xdr:col>
      <xdr:colOff>0</xdr:colOff>
      <xdr:row>129</xdr:row>
      <xdr:rowOff>0</xdr:rowOff>
    </xdr:to>
    <xdr:sp>
      <xdr:nvSpPr>
        <xdr:cNvPr id="3" name="Text 5"/>
        <xdr:cNvSpPr txBox="1">
          <a:spLocks noChangeArrowheads="1"/>
        </xdr:cNvSpPr>
      </xdr:nvSpPr>
      <xdr:spPr>
        <a:xfrm>
          <a:off x="4314825" y="23926800"/>
          <a:ext cx="0" cy="0"/>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Calculation</a:t>
          </a:r>
          <a:r>
            <a:rPr lang="en-US" cap="none" sz="800" b="0" i="0" u="none" baseline="0">
              <a:latin typeface="Arial"/>
              <a:ea typeface="Arial"/>
              <a:cs typeface="Arial"/>
            </a:rPr>
            <a:t>: 
Cost/Passenger-Mile = System Annual Operating Cost / System Annual Passenger-Miles</a:t>
          </a:r>
        </a:p>
      </xdr:txBody>
    </xdr:sp>
    <xdr:clientData/>
  </xdr:twoCellAnchor>
  <xdr:twoCellAnchor>
    <xdr:from>
      <xdr:col>7</xdr:col>
      <xdr:colOff>0</xdr:colOff>
      <xdr:row>129</xdr:row>
      <xdr:rowOff>0</xdr:rowOff>
    </xdr:from>
    <xdr:to>
      <xdr:col>7</xdr:col>
      <xdr:colOff>9525</xdr:colOff>
      <xdr:row>129</xdr:row>
      <xdr:rowOff>0</xdr:rowOff>
    </xdr:to>
    <xdr:sp>
      <xdr:nvSpPr>
        <xdr:cNvPr id="4" name="Text 6"/>
        <xdr:cNvSpPr txBox="1">
          <a:spLocks noChangeArrowheads="1"/>
        </xdr:cNvSpPr>
      </xdr:nvSpPr>
      <xdr:spPr>
        <a:xfrm>
          <a:off x="7553325" y="23926800"/>
          <a:ext cx="9525" cy="0"/>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Calculation</a:t>
          </a:r>
          <a:r>
            <a:rPr lang="en-US" cap="none" sz="800" b="0" i="0" u="none" baseline="0">
              <a:latin typeface="Arial"/>
              <a:ea typeface="Arial"/>
              <a:cs typeface="Arial"/>
            </a:rPr>
            <a:t>:
Change in BTU/year =     Change in VMT/year * BTU/veh-mi</a:t>
          </a:r>
        </a:p>
      </xdr:txBody>
    </xdr:sp>
    <xdr:clientData/>
  </xdr:twoCellAnchor>
  <xdr:twoCellAnchor>
    <xdr:from>
      <xdr:col>2</xdr:col>
      <xdr:colOff>19050</xdr:colOff>
      <xdr:row>128</xdr:row>
      <xdr:rowOff>66675</xdr:rowOff>
    </xdr:from>
    <xdr:to>
      <xdr:col>2</xdr:col>
      <xdr:colOff>1123950</xdr:colOff>
      <xdr:row>133</xdr:row>
      <xdr:rowOff>76200</xdr:rowOff>
    </xdr:to>
    <xdr:sp>
      <xdr:nvSpPr>
        <xdr:cNvPr id="5" name="Text 9"/>
        <xdr:cNvSpPr txBox="1">
          <a:spLocks noChangeArrowheads="1"/>
        </xdr:cNvSpPr>
      </xdr:nvSpPr>
      <xdr:spPr>
        <a:xfrm>
          <a:off x="1952625" y="23802975"/>
          <a:ext cx="1104900" cy="771525"/>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Source</a:t>
          </a:r>
          <a:r>
            <a:rPr lang="en-US" cap="none" sz="800" b="0" i="0" u="none" baseline="0">
              <a:latin typeface="Arial"/>
              <a:ea typeface="Arial"/>
              <a:cs typeface="Arial"/>
            </a:rPr>
            <a:t>: 
U.S. Census Data: Households with "income below poverty level"</a:t>
          </a:r>
        </a:p>
      </xdr:txBody>
    </xdr:sp>
    <xdr:clientData/>
  </xdr:twoCellAnchor>
  <xdr:twoCellAnchor>
    <xdr:from>
      <xdr:col>3</xdr:col>
      <xdr:colOff>38100</xdr:colOff>
      <xdr:row>128</xdr:row>
      <xdr:rowOff>66675</xdr:rowOff>
    </xdr:from>
    <xdr:to>
      <xdr:col>3</xdr:col>
      <xdr:colOff>1143000</xdr:colOff>
      <xdr:row>133</xdr:row>
      <xdr:rowOff>76200</xdr:rowOff>
    </xdr:to>
    <xdr:sp>
      <xdr:nvSpPr>
        <xdr:cNvPr id="6" name="Text 10"/>
        <xdr:cNvSpPr txBox="1">
          <a:spLocks noChangeArrowheads="1"/>
        </xdr:cNvSpPr>
      </xdr:nvSpPr>
      <xdr:spPr>
        <a:xfrm>
          <a:off x="3124200" y="23802975"/>
          <a:ext cx="1104900" cy="771525"/>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Source</a:t>
          </a:r>
          <a:r>
            <a:rPr lang="en-US" cap="none" sz="800" b="0" i="0" u="none" baseline="0">
              <a:latin typeface="Arial"/>
              <a:ea typeface="Arial"/>
              <a:cs typeface="Arial"/>
            </a:rPr>
            <a:t>: 
GIS or visual estimation</a:t>
          </a:r>
        </a:p>
      </xdr:txBody>
    </xdr:sp>
    <xdr:clientData/>
  </xdr:twoCellAnchor>
  <xdr:twoCellAnchor>
    <xdr:from>
      <xdr:col>5</xdr:col>
      <xdr:colOff>28575</xdr:colOff>
      <xdr:row>128</xdr:row>
      <xdr:rowOff>66675</xdr:rowOff>
    </xdr:from>
    <xdr:to>
      <xdr:col>5</xdr:col>
      <xdr:colOff>1133475</xdr:colOff>
      <xdr:row>133</xdr:row>
      <xdr:rowOff>76200</xdr:rowOff>
    </xdr:to>
    <xdr:sp>
      <xdr:nvSpPr>
        <xdr:cNvPr id="7" name="Text 11"/>
        <xdr:cNvSpPr txBox="1">
          <a:spLocks noChangeArrowheads="1"/>
        </xdr:cNvSpPr>
      </xdr:nvSpPr>
      <xdr:spPr>
        <a:xfrm>
          <a:off x="5495925" y="23802975"/>
          <a:ext cx="1104900" cy="771525"/>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Calculation</a:t>
          </a:r>
          <a:r>
            <a:rPr lang="en-US" cap="none" sz="800" b="0" i="0" u="none" baseline="0">
              <a:latin typeface="Arial"/>
              <a:ea typeface="Arial"/>
              <a:cs typeface="Arial"/>
            </a:rPr>
            <a:t>: 
Number of Low-Income Households </a:t>
          </a:r>
          <a:r>
            <a:rPr lang="en-US" cap="none" sz="800" b="1" i="0" u="none" baseline="0">
              <a:latin typeface="Arial"/>
              <a:ea typeface="Arial"/>
              <a:cs typeface="Arial"/>
            </a:rPr>
            <a:t>*</a:t>
          </a:r>
          <a:r>
            <a:rPr lang="en-US" cap="none" sz="800" b="0" i="0" u="none" baseline="0">
              <a:latin typeface="Arial"/>
              <a:ea typeface="Arial"/>
              <a:cs typeface="Arial"/>
            </a:rPr>
            <a:t> Fraction within 1/2 mile</a:t>
          </a:r>
        </a:p>
      </xdr:txBody>
    </xdr:sp>
    <xdr:clientData/>
  </xdr:twoCellAnchor>
  <xdr:twoCellAnchor>
    <xdr:from>
      <xdr:col>0</xdr:col>
      <xdr:colOff>9525</xdr:colOff>
      <xdr:row>128</xdr:row>
      <xdr:rowOff>66675</xdr:rowOff>
    </xdr:from>
    <xdr:to>
      <xdr:col>0</xdr:col>
      <xdr:colOff>828675</xdr:colOff>
      <xdr:row>133</xdr:row>
      <xdr:rowOff>76200</xdr:rowOff>
    </xdr:to>
    <xdr:sp>
      <xdr:nvSpPr>
        <xdr:cNvPr id="8" name="Text 12"/>
        <xdr:cNvSpPr txBox="1">
          <a:spLocks noChangeArrowheads="1"/>
        </xdr:cNvSpPr>
      </xdr:nvSpPr>
      <xdr:spPr>
        <a:xfrm>
          <a:off x="9525" y="23802975"/>
          <a:ext cx="819150" cy="771525"/>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Note</a:t>
          </a:r>
          <a:r>
            <a:rPr lang="en-US" cap="none" sz="800" b="0" i="0" u="none" baseline="0">
              <a:latin typeface="Arial"/>
              <a:ea typeface="Arial"/>
              <a:cs typeface="Arial"/>
            </a:rPr>
            <a:t>: 
Attach map showing census tracts and transit system</a:t>
          </a:r>
        </a:p>
      </xdr:txBody>
    </xdr:sp>
    <xdr:clientData/>
  </xdr:twoCellAnchor>
  <xdr:twoCellAnchor>
    <xdr:from>
      <xdr:col>0</xdr:col>
      <xdr:colOff>885825</xdr:colOff>
      <xdr:row>128</xdr:row>
      <xdr:rowOff>76200</xdr:rowOff>
    </xdr:from>
    <xdr:to>
      <xdr:col>1</xdr:col>
      <xdr:colOff>990600</xdr:colOff>
      <xdr:row>133</xdr:row>
      <xdr:rowOff>85725</xdr:rowOff>
    </xdr:to>
    <xdr:sp>
      <xdr:nvSpPr>
        <xdr:cNvPr id="9" name="Text 13"/>
        <xdr:cNvSpPr txBox="1">
          <a:spLocks noChangeArrowheads="1"/>
        </xdr:cNvSpPr>
      </xdr:nvSpPr>
      <xdr:spPr>
        <a:xfrm>
          <a:off x="885825" y="23812500"/>
          <a:ext cx="1000125" cy="771525"/>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Source</a:t>
          </a:r>
          <a:r>
            <a:rPr lang="en-US" cap="none" sz="800" b="0" i="0" u="none" baseline="0">
              <a:latin typeface="Arial"/>
              <a:ea typeface="Arial"/>
              <a:cs typeface="Arial"/>
            </a:rPr>
            <a:t>: 
U.S. Census Data: Total Households</a:t>
          </a:r>
        </a:p>
      </xdr:txBody>
    </xdr:sp>
    <xdr:clientData/>
  </xdr:twoCellAnchor>
  <xdr:twoCellAnchor>
    <xdr:from>
      <xdr:col>4</xdr:col>
      <xdr:colOff>28575</xdr:colOff>
      <xdr:row>128</xdr:row>
      <xdr:rowOff>66675</xdr:rowOff>
    </xdr:from>
    <xdr:to>
      <xdr:col>4</xdr:col>
      <xdr:colOff>1133475</xdr:colOff>
      <xdr:row>133</xdr:row>
      <xdr:rowOff>76200</xdr:rowOff>
    </xdr:to>
    <xdr:sp>
      <xdr:nvSpPr>
        <xdr:cNvPr id="10" name="Text 14"/>
        <xdr:cNvSpPr txBox="1">
          <a:spLocks noChangeArrowheads="1"/>
        </xdr:cNvSpPr>
      </xdr:nvSpPr>
      <xdr:spPr>
        <a:xfrm>
          <a:off x="4343400" y="23802975"/>
          <a:ext cx="1104900" cy="771525"/>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Calculation</a:t>
          </a:r>
          <a:r>
            <a:rPr lang="en-US" cap="none" sz="800" b="0" i="0" u="none" baseline="0">
              <a:latin typeface="Arial"/>
              <a:ea typeface="Arial"/>
              <a:cs typeface="Arial"/>
            </a:rPr>
            <a:t>: 
Number of Total Households </a:t>
          </a:r>
          <a:r>
            <a:rPr lang="en-US" cap="none" sz="800" b="1" i="0" u="none" baseline="0">
              <a:latin typeface="Arial"/>
              <a:ea typeface="Arial"/>
              <a:cs typeface="Arial"/>
            </a:rPr>
            <a:t>*</a:t>
          </a:r>
          <a:r>
            <a:rPr lang="en-US" cap="none" sz="800" b="0" i="0" u="none" baseline="0">
              <a:latin typeface="Arial"/>
              <a:ea typeface="Arial"/>
              <a:cs typeface="Arial"/>
            </a:rPr>
            <a:t> Fraction within 1/2 mile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128</xdr:row>
      <xdr:rowOff>0</xdr:rowOff>
    </xdr:from>
    <xdr:to>
      <xdr:col>3</xdr:col>
      <xdr:colOff>0</xdr:colOff>
      <xdr:row>128</xdr:row>
      <xdr:rowOff>0</xdr:rowOff>
    </xdr:to>
    <xdr:sp>
      <xdr:nvSpPr>
        <xdr:cNvPr id="1" name="Text 2"/>
        <xdr:cNvSpPr txBox="1">
          <a:spLocks noChangeArrowheads="1"/>
        </xdr:cNvSpPr>
      </xdr:nvSpPr>
      <xdr:spPr>
        <a:xfrm>
          <a:off x="3638550" y="23669625"/>
          <a:ext cx="0" cy="0"/>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Calculation</a:t>
          </a:r>
          <a:r>
            <a:rPr lang="en-US" cap="none" sz="800" b="0" i="0" u="none" baseline="0">
              <a:latin typeface="Arial"/>
              <a:ea typeface="Arial"/>
              <a:cs typeface="Arial"/>
            </a:rPr>
            <a:t>:
Change in BTU/year =     Change in VMT/year * BTU/veh-mi</a:t>
          </a:r>
        </a:p>
      </xdr:txBody>
    </xdr:sp>
    <xdr:clientData/>
  </xdr:twoCellAnchor>
  <xdr:twoCellAnchor>
    <xdr:from>
      <xdr:col>3</xdr:col>
      <xdr:colOff>0</xdr:colOff>
      <xdr:row>128</xdr:row>
      <xdr:rowOff>0</xdr:rowOff>
    </xdr:from>
    <xdr:to>
      <xdr:col>3</xdr:col>
      <xdr:colOff>0</xdr:colOff>
      <xdr:row>128</xdr:row>
      <xdr:rowOff>0</xdr:rowOff>
    </xdr:to>
    <xdr:sp>
      <xdr:nvSpPr>
        <xdr:cNvPr id="2" name="Text 4"/>
        <xdr:cNvSpPr txBox="1">
          <a:spLocks noChangeArrowheads="1"/>
        </xdr:cNvSpPr>
      </xdr:nvSpPr>
      <xdr:spPr>
        <a:xfrm>
          <a:off x="3638550" y="23669625"/>
          <a:ext cx="0" cy="0"/>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Calculation</a:t>
          </a:r>
          <a:r>
            <a:rPr lang="en-US" cap="none" sz="800" b="0" i="0" u="none" baseline="0">
              <a:latin typeface="Arial"/>
              <a:ea typeface="Arial"/>
              <a:cs typeface="Arial"/>
            </a:rPr>
            <a:t>:
Change in BTU/year =     Change in VMT/year * BTU/veh-mi</a:t>
          </a:r>
        </a:p>
      </xdr:txBody>
    </xdr:sp>
    <xdr:clientData/>
  </xdr:twoCellAnchor>
  <xdr:twoCellAnchor>
    <xdr:from>
      <xdr:col>3</xdr:col>
      <xdr:colOff>0</xdr:colOff>
      <xdr:row>128</xdr:row>
      <xdr:rowOff>0</xdr:rowOff>
    </xdr:from>
    <xdr:to>
      <xdr:col>3</xdr:col>
      <xdr:colOff>0</xdr:colOff>
      <xdr:row>128</xdr:row>
      <xdr:rowOff>0</xdr:rowOff>
    </xdr:to>
    <xdr:sp>
      <xdr:nvSpPr>
        <xdr:cNvPr id="3" name="Text 5"/>
        <xdr:cNvSpPr txBox="1">
          <a:spLocks noChangeArrowheads="1"/>
        </xdr:cNvSpPr>
      </xdr:nvSpPr>
      <xdr:spPr>
        <a:xfrm>
          <a:off x="3638550" y="23669625"/>
          <a:ext cx="0" cy="0"/>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Calculation</a:t>
          </a:r>
          <a:r>
            <a:rPr lang="en-US" cap="none" sz="800" b="0" i="0" u="none" baseline="0">
              <a:latin typeface="Arial"/>
              <a:ea typeface="Arial"/>
              <a:cs typeface="Arial"/>
            </a:rPr>
            <a:t>: 
Cost/Passenger-Mile = System Annual Operating Cost / System Annual Passenger-Miles</a:t>
          </a:r>
        </a:p>
      </xdr:txBody>
    </xdr:sp>
    <xdr:clientData/>
  </xdr:twoCellAnchor>
  <xdr:twoCellAnchor>
    <xdr:from>
      <xdr:col>5</xdr:col>
      <xdr:colOff>0</xdr:colOff>
      <xdr:row>128</xdr:row>
      <xdr:rowOff>0</xdr:rowOff>
    </xdr:from>
    <xdr:to>
      <xdr:col>5</xdr:col>
      <xdr:colOff>9525</xdr:colOff>
      <xdr:row>128</xdr:row>
      <xdr:rowOff>0</xdr:rowOff>
    </xdr:to>
    <xdr:sp>
      <xdr:nvSpPr>
        <xdr:cNvPr id="4" name="Text 6"/>
        <xdr:cNvSpPr txBox="1">
          <a:spLocks noChangeArrowheads="1"/>
        </xdr:cNvSpPr>
      </xdr:nvSpPr>
      <xdr:spPr>
        <a:xfrm>
          <a:off x="5724525" y="23669625"/>
          <a:ext cx="9525" cy="0"/>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Calculation</a:t>
          </a:r>
          <a:r>
            <a:rPr lang="en-US" cap="none" sz="800" b="0" i="0" u="none" baseline="0">
              <a:latin typeface="Arial"/>
              <a:ea typeface="Arial"/>
              <a:cs typeface="Arial"/>
            </a:rPr>
            <a:t>:
Change in BTU/year =     Change in VMT/year * BTU/veh-mi</a:t>
          </a:r>
        </a:p>
      </xdr:txBody>
    </xdr:sp>
    <xdr:clientData/>
  </xdr:twoCellAnchor>
  <xdr:twoCellAnchor>
    <xdr:from>
      <xdr:col>2</xdr:col>
      <xdr:colOff>0</xdr:colOff>
      <xdr:row>127</xdr:row>
      <xdr:rowOff>66675</xdr:rowOff>
    </xdr:from>
    <xdr:to>
      <xdr:col>2</xdr:col>
      <xdr:colOff>0</xdr:colOff>
      <xdr:row>132</xdr:row>
      <xdr:rowOff>76200</xdr:rowOff>
    </xdr:to>
    <xdr:sp>
      <xdr:nvSpPr>
        <xdr:cNvPr id="5" name="Text 9"/>
        <xdr:cNvSpPr txBox="1">
          <a:spLocks noChangeArrowheads="1"/>
        </xdr:cNvSpPr>
      </xdr:nvSpPr>
      <xdr:spPr>
        <a:xfrm>
          <a:off x="2419350" y="23545800"/>
          <a:ext cx="0" cy="819150"/>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Source</a:t>
          </a:r>
          <a:r>
            <a:rPr lang="en-US" cap="none" sz="800" b="0" i="0" u="none" baseline="0">
              <a:latin typeface="Arial"/>
              <a:ea typeface="Arial"/>
              <a:cs typeface="Arial"/>
            </a:rPr>
            <a:t>: 
U.S. Census Data: Households with "income below poverty level"</a:t>
          </a:r>
        </a:p>
      </xdr:txBody>
    </xdr:sp>
    <xdr:clientData/>
  </xdr:twoCellAnchor>
  <xdr:twoCellAnchor>
    <xdr:from>
      <xdr:col>2</xdr:col>
      <xdr:colOff>38100</xdr:colOff>
      <xdr:row>127</xdr:row>
      <xdr:rowOff>66675</xdr:rowOff>
    </xdr:from>
    <xdr:to>
      <xdr:col>2</xdr:col>
      <xdr:colOff>1143000</xdr:colOff>
      <xdr:row>130</xdr:row>
      <xdr:rowOff>28575</xdr:rowOff>
    </xdr:to>
    <xdr:sp>
      <xdr:nvSpPr>
        <xdr:cNvPr id="6" name="Text 10"/>
        <xdr:cNvSpPr txBox="1">
          <a:spLocks noChangeArrowheads="1"/>
        </xdr:cNvSpPr>
      </xdr:nvSpPr>
      <xdr:spPr>
        <a:xfrm>
          <a:off x="2457450" y="23545800"/>
          <a:ext cx="1104900" cy="438150"/>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Source</a:t>
          </a:r>
          <a:r>
            <a:rPr lang="en-US" cap="none" sz="800" b="0" i="0" u="none" baseline="0">
              <a:latin typeface="Arial"/>
              <a:ea typeface="Arial"/>
              <a:cs typeface="Arial"/>
            </a:rPr>
            <a:t>: 
GIS or visual estimation</a:t>
          </a:r>
        </a:p>
      </xdr:txBody>
    </xdr:sp>
    <xdr:clientData/>
  </xdr:twoCellAnchor>
  <xdr:twoCellAnchor>
    <xdr:from>
      <xdr:col>4</xdr:col>
      <xdr:colOff>0</xdr:colOff>
      <xdr:row>127</xdr:row>
      <xdr:rowOff>66675</xdr:rowOff>
    </xdr:from>
    <xdr:to>
      <xdr:col>4</xdr:col>
      <xdr:colOff>0</xdr:colOff>
      <xdr:row>132</xdr:row>
      <xdr:rowOff>76200</xdr:rowOff>
    </xdr:to>
    <xdr:sp>
      <xdr:nvSpPr>
        <xdr:cNvPr id="7" name="Text 11"/>
        <xdr:cNvSpPr txBox="1">
          <a:spLocks noChangeArrowheads="1"/>
        </xdr:cNvSpPr>
      </xdr:nvSpPr>
      <xdr:spPr>
        <a:xfrm>
          <a:off x="4791075" y="23545800"/>
          <a:ext cx="0" cy="819150"/>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Calculation</a:t>
          </a:r>
          <a:r>
            <a:rPr lang="en-US" cap="none" sz="800" b="0" i="0" u="none" baseline="0">
              <a:latin typeface="Arial"/>
              <a:ea typeface="Arial"/>
              <a:cs typeface="Arial"/>
            </a:rPr>
            <a:t>: 
Number of Jobs </a:t>
          </a:r>
          <a:r>
            <a:rPr lang="en-US" cap="none" sz="800" b="1" i="0" u="none" baseline="0">
              <a:latin typeface="Arial"/>
              <a:ea typeface="Arial"/>
              <a:cs typeface="Arial"/>
            </a:rPr>
            <a:t>*</a:t>
          </a:r>
          <a:r>
            <a:rPr lang="en-US" cap="none" sz="800" b="0" i="0" u="none" baseline="0">
              <a:latin typeface="Arial"/>
              <a:ea typeface="Arial"/>
              <a:cs typeface="Arial"/>
            </a:rPr>
            <a:t> Fraction within 1/2 mile</a:t>
          </a:r>
        </a:p>
      </xdr:txBody>
    </xdr:sp>
    <xdr:clientData/>
  </xdr:twoCellAnchor>
  <xdr:twoCellAnchor>
    <xdr:from>
      <xdr:col>0</xdr:col>
      <xdr:colOff>9525</xdr:colOff>
      <xdr:row>127</xdr:row>
      <xdr:rowOff>38100</xdr:rowOff>
    </xdr:from>
    <xdr:to>
      <xdr:col>0</xdr:col>
      <xdr:colOff>1152525</xdr:colOff>
      <xdr:row>130</xdr:row>
      <xdr:rowOff>114300</xdr:rowOff>
    </xdr:to>
    <xdr:sp>
      <xdr:nvSpPr>
        <xdr:cNvPr id="8" name="Text 12"/>
        <xdr:cNvSpPr txBox="1">
          <a:spLocks noChangeArrowheads="1"/>
        </xdr:cNvSpPr>
      </xdr:nvSpPr>
      <xdr:spPr>
        <a:xfrm>
          <a:off x="9525" y="23517225"/>
          <a:ext cx="1143000" cy="552450"/>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Note</a:t>
          </a:r>
          <a:r>
            <a:rPr lang="en-US" cap="none" sz="800" b="0" i="0" u="none" baseline="0">
              <a:latin typeface="Arial"/>
              <a:ea typeface="Arial"/>
              <a:cs typeface="Arial"/>
            </a:rPr>
            <a:t>: 
Attach map showing TAZ's and transit system</a:t>
          </a:r>
        </a:p>
      </xdr:txBody>
    </xdr:sp>
    <xdr:clientData/>
  </xdr:twoCellAnchor>
  <xdr:twoCellAnchor>
    <xdr:from>
      <xdr:col>1</xdr:col>
      <xdr:colOff>28575</xdr:colOff>
      <xdr:row>127</xdr:row>
      <xdr:rowOff>19050</xdr:rowOff>
    </xdr:from>
    <xdr:to>
      <xdr:col>1</xdr:col>
      <xdr:colOff>1019175</xdr:colOff>
      <xdr:row>130</xdr:row>
      <xdr:rowOff>142875</xdr:rowOff>
    </xdr:to>
    <xdr:sp>
      <xdr:nvSpPr>
        <xdr:cNvPr id="9" name="Text 13"/>
        <xdr:cNvSpPr txBox="1">
          <a:spLocks noChangeArrowheads="1"/>
        </xdr:cNvSpPr>
      </xdr:nvSpPr>
      <xdr:spPr>
        <a:xfrm>
          <a:off x="1409700" y="23498175"/>
          <a:ext cx="990600" cy="600075"/>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Source</a:t>
          </a:r>
          <a:r>
            <a:rPr lang="en-US" cap="none" sz="800" b="0" i="0" u="none" baseline="0">
              <a:latin typeface="Arial"/>
              <a:ea typeface="Arial"/>
              <a:cs typeface="Arial"/>
            </a:rPr>
            <a:t>: 
Regional travel forecasting model TAZ information file</a:t>
          </a:r>
        </a:p>
      </xdr:txBody>
    </xdr:sp>
    <xdr:clientData/>
  </xdr:twoCellAnchor>
  <xdr:twoCellAnchor>
    <xdr:from>
      <xdr:col>3</xdr:col>
      <xdr:colOff>28575</xdr:colOff>
      <xdr:row>127</xdr:row>
      <xdr:rowOff>66675</xdr:rowOff>
    </xdr:from>
    <xdr:to>
      <xdr:col>3</xdr:col>
      <xdr:colOff>1133475</xdr:colOff>
      <xdr:row>130</xdr:row>
      <xdr:rowOff>38100</xdr:rowOff>
    </xdr:to>
    <xdr:sp>
      <xdr:nvSpPr>
        <xdr:cNvPr id="10" name="Text 14"/>
        <xdr:cNvSpPr txBox="1">
          <a:spLocks noChangeArrowheads="1"/>
        </xdr:cNvSpPr>
      </xdr:nvSpPr>
      <xdr:spPr>
        <a:xfrm>
          <a:off x="3667125" y="23545800"/>
          <a:ext cx="1104900" cy="447675"/>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Calculation</a:t>
          </a:r>
          <a:r>
            <a:rPr lang="en-US" cap="none" sz="800" b="0" i="0" u="none" baseline="0">
              <a:latin typeface="Arial"/>
              <a:ea typeface="Arial"/>
              <a:cs typeface="Arial"/>
            </a:rPr>
            <a:t>: 
Number of Jobs </a:t>
          </a:r>
          <a:r>
            <a:rPr lang="en-US" cap="none" sz="800" b="1" i="0" u="none" baseline="0">
              <a:latin typeface="Arial"/>
              <a:ea typeface="Arial"/>
              <a:cs typeface="Arial"/>
            </a:rPr>
            <a:t>*</a:t>
          </a:r>
          <a:r>
            <a:rPr lang="en-US" cap="none" sz="800" b="0" i="0" u="none" baseline="0">
              <a:latin typeface="Arial"/>
              <a:ea typeface="Arial"/>
              <a:cs typeface="Arial"/>
            </a:rPr>
            <a:t> Fraction within 1/2 mile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16</xdr:row>
      <xdr:rowOff>47625</xdr:rowOff>
    </xdr:from>
    <xdr:to>
      <xdr:col>2</xdr:col>
      <xdr:colOff>352425</xdr:colOff>
      <xdr:row>25</xdr:row>
      <xdr:rowOff>28575</xdr:rowOff>
    </xdr:to>
    <xdr:sp>
      <xdr:nvSpPr>
        <xdr:cNvPr id="1" name="Text 1"/>
        <xdr:cNvSpPr txBox="1">
          <a:spLocks noChangeArrowheads="1"/>
        </xdr:cNvSpPr>
      </xdr:nvSpPr>
      <xdr:spPr>
        <a:xfrm>
          <a:off x="981075" y="5000625"/>
          <a:ext cx="895350" cy="1266825"/>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Source</a:t>
          </a:r>
          <a:r>
            <a:rPr lang="en-US" cap="none" sz="800" b="0" i="0" u="none" baseline="0">
              <a:latin typeface="Arial"/>
              <a:ea typeface="Arial"/>
              <a:cs typeface="Arial"/>
            </a:rPr>
            <a:t>: 
- Private vehicles from regional travel forecasting model
- Bus and rail from system operating plans</a:t>
          </a:r>
        </a:p>
      </xdr:txBody>
    </xdr:sp>
    <xdr:clientData/>
  </xdr:twoCellAnchor>
  <xdr:twoCellAnchor>
    <xdr:from>
      <xdr:col>7</xdr:col>
      <xdr:colOff>390525</xdr:colOff>
      <xdr:row>16</xdr:row>
      <xdr:rowOff>66675</xdr:rowOff>
    </xdr:from>
    <xdr:to>
      <xdr:col>14</xdr:col>
      <xdr:colOff>485775</xdr:colOff>
      <xdr:row>21</xdr:row>
      <xdr:rowOff>57150</xdr:rowOff>
    </xdr:to>
    <xdr:sp>
      <xdr:nvSpPr>
        <xdr:cNvPr id="2" name="Text 3"/>
        <xdr:cNvSpPr txBox="1">
          <a:spLocks noChangeArrowheads="1"/>
        </xdr:cNvSpPr>
      </xdr:nvSpPr>
      <xdr:spPr>
        <a:xfrm>
          <a:off x="4057650" y="5019675"/>
          <a:ext cx="3629025" cy="704850"/>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Calculation</a:t>
          </a:r>
          <a:r>
            <a:rPr lang="en-US" cap="none" sz="800" b="0" i="0" u="none" baseline="0">
              <a:latin typeface="Arial"/>
              <a:ea typeface="Arial"/>
              <a:cs typeface="Arial"/>
            </a:rPr>
            <a:t>:
= VMT (millions) * 1,000,000 * Emission Factor / 909,000 g/ton</a:t>
          </a:r>
        </a:p>
      </xdr:txBody>
    </xdr:sp>
    <xdr:clientData/>
  </xdr:twoCellAnchor>
  <xdr:twoCellAnchor>
    <xdr:from>
      <xdr:col>19</xdr:col>
      <xdr:colOff>0</xdr:colOff>
      <xdr:row>16</xdr:row>
      <xdr:rowOff>38100</xdr:rowOff>
    </xdr:from>
    <xdr:to>
      <xdr:col>19</xdr:col>
      <xdr:colOff>0</xdr:colOff>
      <xdr:row>20</xdr:row>
      <xdr:rowOff>95250</xdr:rowOff>
    </xdr:to>
    <xdr:sp>
      <xdr:nvSpPr>
        <xdr:cNvPr id="3" name="Text 4"/>
        <xdr:cNvSpPr txBox="1">
          <a:spLocks noChangeArrowheads="1"/>
        </xdr:cNvSpPr>
      </xdr:nvSpPr>
      <xdr:spPr>
        <a:xfrm>
          <a:off x="9763125" y="4991100"/>
          <a:ext cx="0" cy="628650"/>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Calculation:</a:t>
          </a:r>
          <a:r>
            <a:rPr lang="en-US" cap="none" sz="800" b="0" i="0" u="none" baseline="0">
              <a:latin typeface="Arial"/>
              <a:ea typeface="Arial"/>
              <a:cs typeface="Arial"/>
            </a:rPr>
            <a:t>
Change in Emissions = 
New Start Emissions - 
TSM Emissions</a:t>
          </a:r>
        </a:p>
      </xdr:txBody>
    </xdr:sp>
    <xdr:clientData/>
  </xdr:twoCellAnchor>
  <xdr:twoCellAnchor>
    <xdr:from>
      <xdr:col>15</xdr:col>
      <xdr:colOff>19050</xdr:colOff>
      <xdr:row>16</xdr:row>
      <xdr:rowOff>85725</xdr:rowOff>
    </xdr:from>
    <xdr:to>
      <xdr:col>19</xdr:col>
      <xdr:colOff>0</xdr:colOff>
      <xdr:row>20</xdr:row>
      <xdr:rowOff>133350</xdr:rowOff>
    </xdr:to>
    <xdr:sp>
      <xdr:nvSpPr>
        <xdr:cNvPr id="4" name="Text 5"/>
        <xdr:cNvSpPr txBox="1">
          <a:spLocks noChangeArrowheads="1"/>
        </xdr:cNvSpPr>
      </xdr:nvSpPr>
      <xdr:spPr>
        <a:xfrm>
          <a:off x="7724775" y="5038725"/>
          <a:ext cx="2038350" cy="619125"/>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Calculation</a:t>
          </a:r>
          <a:r>
            <a:rPr lang="en-US" cap="none" sz="800" b="0" i="0" u="none" baseline="0">
              <a:latin typeface="Arial"/>
              <a:ea typeface="Arial"/>
              <a:cs typeface="Arial"/>
            </a:rPr>
            <a:t>:
= New Start Emissions - Baseline Emissions</a:t>
          </a:r>
        </a:p>
      </xdr:txBody>
    </xdr:sp>
    <xdr:clientData/>
  </xdr:twoCellAnchor>
  <xdr:twoCellAnchor>
    <xdr:from>
      <xdr:col>0</xdr:col>
      <xdr:colOff>28575</xdr:colOff>
      <xdr:row>16</xdr:row>
      <xdr:rowOff>28575</xdr:rowOff>
    </xdr:from>
    <xdr:to>
      <xdr:col>1</xdr:col>
      <xdr:colOff>0</xdr:colOff>
      <xdr:row>24</xdr:row>
      <xdr:rowOff>85725</xdr:rowOff>
    </xdr:to>
    <xdr:sp>
      <xdr:nvSpPr>
        <xdr:cNvPr id="5" name="Text 6"/>
        <xdr:cNvSpPr txBox="1">
          <a:spLocks noChangeArrowheads="1"/>
        </xdr:cNvSpPr>
      </xdr:nvSpPr>
      <xdr:spPr>
        <a:xfrm>
          <a:off x="28575" y="4981575"/>
          <a:ext cx="914400" cy="1200150"/>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Note</a:t>
          </a:r>
          <a:r>
            <a:rPr lang="en-US" cap="none" sz="800" b="0" i="0" u="none" baseline="0">
              <a:latin typeface="Arial"/>
              <a:ea typeface="Arial"/>
              <a:cs typeface="Arial"/>
            </a:rPr>
            <a:t>: 
Private vehicle classes should be consistent with regional travel forecasting model -- examples are shown here.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0</xdr:colOff>
      <xdr:row>7</xdr:row>
      <xdr:rowOff>0</xdr:rowOff>
    </xdr:to>
    <xdr:sp>
      <xdr:nvSpPr>
        <xdr:cNvPr id="1" name="Text 2"/>
        <xdr:cNvSpPr txBox="1">
          <a:spLocks noChangeArrowheads="1"/>
        </xdr:cNvSpPr>
      </xdr:nvSpPr>
      <xdr:spPr>
        <a:xfrm>
          <a:off x="3590925" y="2476500"/>
          <a:ext cx="0" cy="0"/>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Calculation</a:t>
          </a:r>
          <a:r>
            <a:rPr lang="en-US" cap="none" sz="800" b="0" i="0" u="none" baseline="0">
              <a:latin typeface="Arial"/>
              <a:ea typeface="Arial"/>
              <a:cs typeface="Arial"/>
            </a:rPr>
            <a:t>:
Change in BTU/year =     Change in VMT/year * BTU/veh-mi</a:t>
          </a:r>
        </a:p>
      </xdr:txBody>
    </xdr:sp>
    <xdr:clientData/>
  </xdr:twoCellAnchor>
  <xdr:twoCellAnchor>
    <xdr:from>
      <xdr:col>4</xdr:col>
      <xdr:colOff>0</xdr:colOff>
      <xdr:row>7</xdr:row>
      <xdr:rowOff>0</xdr:rowOff>
    </xdr:from>
    <xdr:to>
      <xdr:col>4</xdr:col>
      <xdr:colOff>0</xdr:colOff>
      <xdr:row>7</xdr:row>
      <xdr:rowOff>0</xdr:rowOff>
    </xdr:to>
    <xdr:sp>
      <xdr:nvSpPr>
        <xdr:cNvPr id="2" name="Text 4"/>
        <xdr:cNvSpPr txBox="1">
          <a:spLocks noChangeArrowheads="1"/>
        </xdr:cNvSpPr>
      </xdr:nvSpPr>
      <xdr:spPr>
        <a:xfrm>
          <a:off x="3590925" y="2476500"/>
          <a:ext cx="0" cy="0"/>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Calculation</a:t>
          </a:r>
          <a:r>
            <a:rPr lang="en-US" cap="none" sz="800" b="0" i="0" u="none" baseline="0">
              <a:latin typeface="Arial"/>
              <a:ea typeface="Arial"/>
              <a:cs typeface="Arial"/>
            </a:rPr>
            <a:t>:
Change in BTU/year =     Change in VMT/year * BTU/veh-mi</a:t>
          </a:r>
        </a:p>
      </xdr:txBody>
    </xdr:sp>
    <xdr:clientData/>
  </xdr:twoCellAnchor>
  <xdr:twoCellAnchor>
    <xdr:from>
      <xdr:col>4</xdr:col>
      <xdr:colOff>0</xdr:colOff>
      <xdr:row>7</xdr:row>
      <xdr:rowOff>0</xdr:rowOff>
    </xdr:from>
    <xdr:to>
      <xdr:col>4</xdr:col>
      <xdr:colOff>0</xdr:colOff>
      <xdr:row>7</xdr:row>
      <xdr:rowOff>0</xdr:rowOff>
    </xdr:to>
    <xdr:sp>
      <xdr:nvSpPr>
        <xdr:cNvPr id="3" name="Text 5"/>
        <xdr:cNvSpPr txBox="1">
          <a:spLocks noChangeArrowheads="1"/>
        </xdr:cNvSpPr>
      </xdr:nvSpPr>
      <xdr:spPr>
        <a:xfrm>
          <a:off x="3590925" y="2476500"/>
          <a:ext cx="0" cy="0"/>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Calculation</a:t>
          </a:r>
          <a:r>
            <a:rPr lang="en-US" cap="none" sz="800" b="0" i="0" u="none" baseline="0">
              <a:latin typeface="Arial"/>
              <a:ea typeface="Arial"/>
              <a:cs typeface="Arial"/>
            </a:rPr>
            <a:t>: 
Cost/Passenger-Mile = System Annual Operating Cost / System Annual Passenger-Miles</a:t>
          </a:r>
        </a:p>
      </xdr:txBody>
    </xdr:sp>
    <xdr:clientData/>
  </xdr:twoCellAnchor>
  <xdr:twoCellAnchor>
    <xdr:from>
      <xdr:col>5</xdr:col>
      <xdr:colOff>0</xdr:colOff>
      <xdr:row>7</xdr:row>
      <xdr:rowOff>0</xdr:rowOff>
    </xdr:from>
    <xdr:to>
      <xdr:col>5</xdr:col>
      <xdr:colOff>0</xdr:colOff>
      <xdr:row>7</xdr:row>
      <xdr:rowOff>0</xdr:rowOff>
    </xdr:to>
    <xdr:sp>
      <xdr:nvSpPr>
        <xdr:cNvPr id="4" name="Text 6"/>
        <xdr:cNvSpPr txBox="1">
          <a:spLocks noChangeArrowheads="1"/>
        </xdr:cNvSpPr>
      </xdr:nvSpPr>
      <xdr:spPr>
        <a:xfrm>
          <a:off x="4391025" y="2476500"/>
          <a:ext cx="0" cy="0"/>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Calculation</a:t>
          </a:r>
          <a:r>
            <a:rPr lang="en-US" cap="none" sz="800" b="0" i="0" u="none" baseline="0">
              <a:latin typeface="Arial"/>
              <a:ea typeface="Arial"/>
              <a:cs typeface="Arial"/>
            </a:rPr>
            <a:t>:
Change in BTU/year =     Change in VMT/year * BTU/veh-mi</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 8"/>
        <xdr:cNvSpPr txBox="1">
          <a:spLocks noChangeArrowheads="1"/>
        </xdr:cNvSpPr>
      </xdr:nvSpPr>
      <xdr:spPr>
        <a:xfrm>
          <a:off x="295275" y="2266950"/>
          <a:ext cx="0" cy="0"/>
        </a:xfrm>
        <a:prstGeom prst="rect">
          <a:avLst/>
        </a:prstGeom>
        <a:noFill/>
        <a:ln w="1" cmpd="sng">
          <a:noFill/>
        </a:ln>
      </xdr:spPr>
      <xdr:txBody>
        <a:bodyPr vertOverflow="clip" wrap="square" anchor="ctr" vert="vert270"/>
        <a:p>
          <a:pPr algn="ctr">
            <a:defRPr/>
          </a:pPr>
          <a:r>
            <a:rPr lang="en-US" cap="none" sz="800" b="1" i="0" u="none" baseline="0">
              <a:solidFill>
                <a:srgbClr val="000000"/>
              </a:solidFill>
              <a:latin typeface="Arial"/>
              <a:ea typeface="Arial"/>
              <a:cs typeface="Arial"/>
            </a:rPr>
            <a:t>Work Trips</a:t>
          </a:r>
        </a:p>
      </xdr:txBody>
    </xdr:sp>
    <xdr:clientData/>
  </xdr:twoCellAnchor>
  <xdr:twoCellAnchor>
    <xdr:from>
      <xdr:col>1</xdr:col>
      <xdr:colOff>0</xdr:colOff>
      <xdr:row>8</xdr:row>
      <xdr:rowOff>0</xdr:rowOff>
    </xdr:from>
    <xdr:to>
      <xdr:col>1</xdr:col>
      <xdr:colOff>0</xdr:colOff>
      <xdr:row>8</xdr:row>
      <xdr:rowOff>0</xdr:rowOff>
    </xdr:to>
    <xdr:sp>
      <xdr:nvSpPr>
        <xdr:cNvPr id="2" name="Text 9"/>
        <xdr:cNvSpPr txBox="1">
          <a:spLocks noChangeArrowheads="1"/>
        </xdr:cNvSpPr>
      </xdr:nvSpPr>
      <xdr:spPr>
        <a:xfrm>
          <a:off x="295275" y="2266950"/>
          <a:ext cx="0" cy="0"/>
        </a:xfrm>
        <a:prstGeom prst="rect">
          <a:avLst/>
        </a:prstGeom>
        <a:noFill/>
        <a:ln w="1" cmpd="sng">
          <a:noFill/>
        </a:ln>
      </xdr:spPr>
      <xdr:txBody>
        <a:bodyPr vertOverflow="clip" wrap="square" anchor="ctr" vert="vert270"/>
        <a:p>
          <a:pPr algn="ctr">
            <a:defRPr/>
          </a:pPr>
          <a:r>
            <a:rPr lang="en-US" cap="none" sz="800" b="1" i="0" u="none" baseline="0">
              <a:solidFill>
                <a:srgbClr val="000000"/>
              </a:solidFill>
              <a:latin typeface="Arial"/>
              <a:ea typeface="Arial"/>
              <a:cs typeface="Arial"/>
            </a:rPr>
            <a:t>Non-Work Trips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xdr:row>
      <xdr:rowOff>0</xdr:rowOff>
    </xdr:from>
    <xdr:to>
      <xdr:col>11</xdr:col>
      <xdr:colOff>9525</xdr:colOff>
      <xdr:row>7</xdr:row>
      <xdr:rowOff>133350</xdr:rowOff>
    </xdr:to>
    <xdr:sp>
      <xdr:nvSpPr>
        <xdr:cNvPr id="1" name="Text 6"/>
        <xdr:cNvSpPr txBox="1">
          <a:spLocks noChangeArrowheads="1"/>
        </xdr:cNvSpPr>
      </xdr:nvSpPr>
      <xdr:spPr>
        <a:xfrm>
          <a:off x="10296525" y="819150"/>
          <a:ext cx="9525" cy="1876425"/>
        </a:xfrm>
        <a:prstGeom prst="rect">
          <a:avLst/>
        </a:prstGeom>
        <a:solidFill>
          <a:srgbClr val="FFFFFF"/>
        </a:solidFill>
        <a:ln w="1" cmpd="sng">
          <a:noFill/>
        </a:ln>
      </xdr:spPr>
      <xdr:txBody>
        <a:bodyPr vertOverflow="clip" wrap="square"/>
        <a:p>
          <a:pPr algn="l">
            <a:defRPr/>
          </a:pPr>
          <a:r>
            <a:rPr lang="en-US" cap="none" sz="800" b="0" i="0" u="sng" baseline="0">
              <a:latin typeface="Arial"/>
              <a:ea typeface="Arial"/>
              <a:cs typeface="Arial"/>
            </a:rPr>
            <a:t>Calculation</a:t>
          </a:r>
          <a:r>
            <a:rPr lang="en-US" cap="none" sz="800" b="0" i="0" u="none" baseline="0">
              <a:latin typeface="Arial"/>
              <a:ea typeface="Arial"/>
              <a:cs typeface="Arial"/>
            </a:rPr>
            <a:t>:
Change in BTU/year =     Change in VMT/year * BTU/veh-mi</a:t>
          </a:r>
        </a:p>
      </xdr:txBody>
    </xdr:sp>
    <xdr:clientData/>
  </xdr:twoCellAnchor>
  <xdr:twoCellAnchor>
    <xdr:from>
      <xdr:col>1</xdr:col>
      <xdr:colOff>0</xdr:colOff>
      <xdr:row>5</xdr:row>
      <xdr:rowOff>0</xdr:rowOff>
    </xdr:from>
    <xdr:to>
      <xdr:col>1</xdr:col>
      <xdr:colOff>0</xdr:colOff>
      <xdr:row>5</xdr:row>
      <xdr:rowOff>0</xdr:rowOff>
    </xdr:to>
    <xdr:sp>
      <xdr:nvSpPr>
        <xdr:cNvPr id="2" name="Text 8"/>
        <xdr:cNvSpPr txBox="1">
          <a:spLocks noChangeArrowheads="1"/>
        </xdr:cNvSpPr>
      </xdr:nvSpPr>
      <xdr:spPr>
        <a:xfrm>
          <a:off x="323850" y="1295400"/>
          <a:ext cx="0" cy="0"/>
        </a:xfrm>
        <a:prstGeom prst="rect">
          <a:avLst/>
        </a:prstGeom>
        <a:noFill/>
        <a:ln w="1" cmpd="sng">
          <a:noFill/>
        </a:ln>
      </xdr:spPr>
      <xdr:txBody>
        <a:bodyPr vertOverflow="clip" wrap="square" anchor="ctr" vert="vert270"/>
        <a:p>
          <a:pPr algn="ctr">
            <a:defRPr/>
          </a:pPr>
          <a:r>
            <a:rPr lang="en-US" cap="none" sz="800" b="1" i="0" u="none" baseline="0">
              <a:solidFill>
                <a:srgbClr val="000000"/>
              </a:solidFill>
              <a:latin typeface="Arial"/>
              <a:ea typeface="Arial"/>
              <a:cs typeface="Arial"/>
            </a:rPr>
            <a:t>Work Trips</a:t>
          </a:r>
        </a:p>
      </xdr:txBody>
    </xdr:sp>
    <xdr:clientData/>
  </xdr:twoCellAnchor>
  <xdr:twoCellAnchor>
    <xdr:from>
      <xdr:col>1</xdr:col>
      <xdr:colOff>0</xdr:colOff>
      <xdr:row>5</xdr:row>
      <xdr:rowOff>0</xdr:rowOff>
    </xdr:from>
    <xdr:to>
      <xdr:col>1</xdr:col>
      <xdr:colOff>0</xdr:colOff>
      <xdr:row>5</xdr:row>
      <xdr:rowOff>0</xdr:rowOff>
    </xdr:to>
    <xdr:sp>
      <xdr:nvSpPr>
        <xdr:cNvPr id="3" name="Text 9"/>
        <xdr:cNvSpPr txBox="1">
          <a:spLocks noChangeArrowheads="1"/>
        </xdr:cNvSpPr>
      </xdr:nvSpPr>
      <xdr:spPr>
        <a:xfrm>
          <a:off x="323850" y="1295400"/>
          <a:ext cx="0" cy="0"/>
        </a:xfrm>
        <a:prstGeom prst="rect">
          <a:avLst/>
        </a:prstGeom>
        <a:noFill/>
        <a:ln w="1" cmpd="sng">
          <a:noFill/>
        </a:ln>
      </xdr:spPr>
      <xdr:txBody>
        <a:bodyPr vertOverflow="clip" wrap="square" anchor="ctr" vert="vert270"/>
        <a:p>
          <a:pPr algn="ctr">
            <a:defRPr/>
          </a:pPr>
          <a:r>
            <a:rPr lang="en-US" cap="none" sz="800" b="1" i="0" u="none" baseline="0">
              <a:solidFill>
                <a:srgbClr val="000000"/>
              </a:solidFill>
              <a:latin typeface="Arial"/>
              <a:ea typeface="Arial"/>
              <a:cs typeface="Arial"/>
            </a:rPr>
            <a:t>Non-Work Trips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03"/>
  <sheetViews>
    <sheetView workbookViewId="0" topLeftCell="A1">
      <selection activeCell="D109" sqref="D109"/>
    </sheetView>
  </sheetViews>
  <sheetFormatPr defaultColWidth="9.33203125" defaultRowHeight="11.25"/>
  <cols>
    <col min="1" max="1" width="26.83203125" style="0" customWidth="1"/>
    <col min="2" max="2" width="42.5" style="0" customWidth="1"/>
    <col min="3" max="3" width="32.5" style="0" customWidth="1"/>
    <col min="4" max="4" width="29.66015625" style="0" customWidth="1"/>
  </cols>
  <sheetData>
    <row r="1" ht="16.5" thickBot="1">
      <c r="A1" s="112"/>
    </row>
    <row r="2" spans="1:4" ht="32.25" customHeight="1" thickBot="1">
      <c r="A2" s="432" t="s">
        <v>168</v>
      </c>
      <c r="B2" s="433"/>
      <c r="C2" s="433"/>
      <c r="D2" s="434"/>
    </row>
    <row r="3" spans="1:4" ht="26.25" customHeight="1" thickBot="1">
      <c r="A3" s="145" t="s">
        <v>169</v>
      </c>
      <c r="B3" s="438"/>
      <c r="C3" s="439"/>
      <c r="D3" s="440"/>
    </row>
    <row r="4" spans="1:4" ht="27" customHeight="1" thickBot="1">
      <c r="A4" s="435" t="s">
        <v>170</v>
      </c>
      <c r="B4" s="436"/>
      <c r="C4" s="436"/>
      <c r="D4" s="437"/>
    </row>
    <row r="5" spans="1:4" ht="17.25" customHeight="1">
      <c r="A5" s="424" t="s">
        <v>171</v>
      </c>
      <c r="B5" s="301" t="s">
        <v>172</v>
      </c>
      <c r="C5" s="441"/>
      <c r="D5" s="442"/>
    </row>
    <row r="6" spans="1:4" ht="17.25" customHeight="1">
      <c r="A6" s="425"/>
      <c r="B6" s="303" t="s">
        <v>173</v>
      </c>
      <c r="C6" s="422"/>
      <c r="D6" s="423"/>
    </row>
    <row r="7" spans="1:4" ht="17.25" customHeight="1">
      <c r="A7" s="425"/>
      <c r="B7" s="303" t="s">
        <v>174</v>
      </c>
      <c r="C7" s="422"/>
      <c r="D7" s="423"/>
    </row>
    <row r="8" spans="1:4" ht="17.25" customHeight="1">
      <c r="A8" s="425"/>
      <c r="B8" s="303" t="s">
        <v>175</v>
      </c>
      <c r="C8" s="422"/>
      <c r="D8" s="423"/>
    </row>
    <row r="9" spans="1:4" ht="17.25" customHeight="1">
      <c r="A9" s="425"/>
      <c r="B9" s="304" t="s">
        <v>176</v>
      </c>
      <c r="C9" s="422"/>
      <c r="D9" s="423"/>
    </row>
    <row r="10" spans="1:4" ht="17.25" customHeight="1" thickBot="1">
      <c r="A10" s="426"/>
      <c r="B10" s="305" t="s">
        <v>177</v>
      </c>
      <c r="C10" s="443"/>
      <c r="D10" s="444"/>
    </row>
    <row r="11" spans="1:4" ht="17.25" customHeight="1">
      <c r="A11" s="424" t="s">
        <v>267</v>
      </c>
      <c r="B11" s="306" t="s">
        <v>172</v>
      </c>
      <c r="C11" s="427"/>
      <c r="D11" s="428"/>
    </row>
    <row r="12" spans="1:4" ht="17.25" customHeight="1">
      <c r="A12" s="425"/>
      <c r="B12" s="304" t="s">
        <v>173</v>
      </c>
      <c r="C12" s="422"/>
      <c r="D12" s="423"/>
    </row>
    <row r="13" spans="1:4" ht="17.25" customHeight="1">
      <c r="A13" s="425"/>
      <c r="B13" s="304" t="s">
        <v>174</v>
      </c>
      <c r="C13" s="422"/>
      <c r="D13" s="423"/>
    </row>
    <row r="14" spans="1:4" ht="17.25" customHeight="1">
      <c r="A14" s="425"/>
      <c r="B14" s="304" t="s">
        <v>175</v>
      </c>
      <c r="C14" s="422"/>
      <c r="D14" s="423"/>
    </row>
    <row r="15" spans="1:4" ht="17.25" customHeight="1">
      <c r="A15" s="425"/>
      <c r="B15" s="304" t="s">
        <v>176</v>
      </c>
      <c r="C15" s="422"/>
      <c r="D15" s="423"/>
    </row>
    <row r="16" spans="1:4" ht="17.25" customHeight="1" thickBot="1">
      <c r="A16" s="426"/>
      <c r="B16" s="305" t="s">
        <v>177</v>
      </c>
      <c r="C16" s="443"/>
      <c r="D16" s="444"/>
    </row>
    <row r="17" spans="1:4" ht="17.25" customHeight="1">
      <c r="A17" s="424" t="s">
        <v>178</v>
      </c>
      <c r="B17" s="306" t="s">
        <v>172</v>
      </c>
      <c r="C17" s="427"/>
      <c r="D17" s="428"/>
    </row>
    <row r="18" spans="1:4" ht="17.25" customHeight="1">
      <c r="A18" s="425"/>
      <c r="B18" s="304" t="s">
        <v>173</v>
      </c>
      <c r="C18" s="422"/>
      <c r="D18" s="423"/>
    </row>
    <row r="19" spans="1:4" ht="17.25" customHeight="1">
      <c r="A19" s="425"/>
      <c r="B19" s="304" t="s">
        <v>174</v>
      </c>
      <c r="C19" s="422"/>
      <c r="D19" s="423"/>
    </row>
    <row r="20" spans="1:4" ht="17.25" customHeight="1">
      <c r="A20" s="425"/>
      <c r="B20" s="304" t="s">
        <v>175</v>
      </c>
      <c r="C20" s="422"/>
      <c r="D20" s="423"/>
    </row>
    <row r="21" spans="1:4" ht="17.25" customHeight="1">
      <c r="A21" s="425"/>
      <c r="B21" s="304" t="s">
        <v>176</v>
      </c>
      <c r="C21" s="422"/>
      <c r="D21" s="423"/>
    </row>
    <row r="22" spans="1:4" ht="17.25" customHeight="1" thickBot="1">
      <c r="A22" s="426"/>
      <c r="B22" s="305" t="s">
        <v>177</v>
      </c>
      <c r="C22" s="443"/>
      <c r="D22" s="444"/>
    </row>
    <row r="23" spans="1:4" ht="17.25" customHeight="1">
      <c r="A23" s="424" t="s">
        <v>179</v>
      </c>
      <c r="B23" s="306" t="s">
        <v>172</v>
      </c>
      <c r="C23" s="427"/>
      <c r="D23" s="428"/>
    </row>
    <row r="24" spans="1:4" ht="17.25" customHeight="1">
      <c r="A24" s="425"/>
      <c r="B24" s="304" t="s">
        <v>173</v>
      </c>
      <c r="C24" s="422"/>
      <c r="D24" s="423"/>
    </row>
    <row r="25" spans="1:4" ht="17.25" customHeight="1">
      <c r="A25" s="425"/>
      <c r="B25" s="304" t="s">
        <v>174</v>
      </c>
      <c r="C25" s="422"/>
      <c r="D25" s="423"/>
    </row>
    <row r="26" spans="1:4" ht="17.25" customHeight="1">
      <c r="A26" s="425"/>
      <c r="B26" s="304" t="s">
        <v>175</v>
      </c>
      <c r="C26" s="422"/>
      <c r="D26" s="423"/>
    </row>
    <row r="27" spans="1:4" ht="17.25" customHeight="1">
      <c r="A27" s="425"/>
      <c r="B27" s="304" t="s">
        <v>176</v>
      </c>
      <c r="C27" s="422"/>
      <c r="D27" s="423"/>
    </row>
    <row r="28" spans="1:4" ht="17.25" customHeight="1" thickBot="1">
      <c r="A28" s="426"/>
      <c r="B28" s="305" t="s">
        <v>177</v>
      </c>
      <c r="C28" s="443"/>
      <c r="D28" s="444"/>
    </row>
    <row r="29" spans="1:4" ht="17.25" customHeight="1">
      <c r="A29" s="424" t="s">
        <v>180</v>
      </c>
      <c r="B29" s="306" t="s">
        <v>172</v>
      </c>
      <c r="C29" s="427"/>
      <c r="D29" s="428"/>
    </row>
    <row r="30" spans="1:4" ht="17.25" customHeight="1">
      <c r="A30" s="425"/>
      <c r="B30" s="304" t="s">
        <v>173</v>
      </c>
      <c r="C30" s="422"/>
      <c r="D30" s="423"/>
    </row>
    <row r="31" spans="1:4" ht="17.25" customHeight="1">
      <c r="A31" s="425"/>
      <c r="B31" s="304" t="s">
        <v>174</v>
      </c>
      <c r="C31" s="422"/>
      <c r="D31" s="423"/>
    </row>
    <row r="32" spans="1:4" ht="17.25" customHeight="1">
      <c r="A32" s="425"/>
      <c r="B32" s="304" t="s">
        <v>175</v>
      </c>
      <c r="C32" s="422"/>
      <c r="D32" s="423"/>
    </row>
    <row r="33" spans="1:4" ht="17.25" customHeight="1">
      <c r="A33" s="425"/>
      <c r="B33" s="304" t="s">
        <v>176</v>
      </c>
      <c r="C33" s="422"/>
      <c r="D33" s="423"/>
    </row>
    <row r="34" spans="1:4" ht="17.25" customHeight="1" thickBot="1">
      <c r="A34" s="426"/>
      <c r="B34" s="305" t="s">
        <v>177</v>
      </c>
      <c r="C34" s="443"/>
      <c r="D34" s="444"/>
    </row>
    <row r="35" ht="15.75">
      <c r="A35" s="112"/>
    </row>
    <row r="36" ht="16.5" thickBot="1">
      <c r="A36" s="112"/>
    </row>
    <row r="37" spans="1:4" ht="36" customHeight="1" thickBot="1">
      <c r="A37" s="432" t="s">
        <v>181</v>
      </c>
      <c r="B37" s="433"/>
      <c r="C37" s="433"/>
      <c r="D37" s="434"/>
    </row>
    <row r="38" spans="1:4" ht="16.5" thickBot="1">
      <c r="A38" s="429" t="s">
        <v>182</v>
      </c>
      <c r="B38" s="147" t="s">
        <v>183</v>
      </c>
      <c r="C38" s="445"/>
      <c r="D38" s="446"/>
    </row>
    <row r="39" spans="1:4" ht="16.5" thickBot="1">
      <c r="A39" s="430"/>
      <c r="B39" s="148" t="s">
        <v>184</v>
      </c>
      <c r="C39" s="445"/>
      <c r="D39" s="446"/>
    </row>
    <row r="40" spans="1:4" ht="16.5" thickBot="1">
      <c r="A40" s="430"/>
      <c r="B40" s="148" t="s">
        <v>185</v>
      </c>
      <c r="C40" s="445"/>
      <c r="D40" s="446"/>
    </row>
    <row r="41" spans="1:4" ht="18" customHeight="1">
      <c r="A41" s="430"/>
      <c r="B41" s="471" t="s">
        <v>449</v>
      </c>
      <c r="C41" s="447"/>
      <c r="D41" s="416"/>
    </row>
    <row r="42" spans="1:4" ht="18" customHeight="1">
      <c r="A42" s="430"/>
      <c r="B42" s="472"/>
      <c r="C42" s="422"/>
      <c r="D42" s="423"/>
    </row>
    <row r="43" spans="1:4" ht="18" customHeight="1">
      <c r="A43" s="430"/>
      <c r="B43" s="472"/>
      <c r="C43" s="422"/>
      <c r="D43" s="423"/>
    </row>
    <row r="44" spans="1:4" ht="18" customHeight="1">
      <c r="A44" s="430"/>
      <c r="B44" s="472"/>
      <c r="C44" s="422"/>
      <c r="D44" s="423"/>
    </row>
    <row r="45" spans="1:4" ht="18" customHeight="1">
      <c r="A45" s="430"/>
      <c r="B45" s="472"/>
      <c r="C45" s="422"/>
      <c r="D45" s="423"/>
    </row>
    <row r="46" spans="1:4" ht="18" customHeight="1">
      <c r="A46" s="430"/>
      <c r="B46" s="472"/>
      <c r="C46" s="422"/>
      <c r="D46" s="423"/>
    </row>
    <row r="47" spans="1:4" ht="18" customHeight="1">
      <c r="A47" s="430"/>
      <c r="B47" s="472"/>
      <c r="C47" s="422"/>
      <c r="D47" s="423"/>
    </row>
    <row r="48" spans="1:4" ht="18" customHeight="1">
      <c r="A48" s="430"/>
      <c r="B48" s="472"/>
      <c r="C48" s="422"/>
      <c r="D48" s="423"/>
    </row>
    <row r="49" spans="1:4" ht="18" customHeight="1">
      <c r="A49" s="430"/>
      <c r="B49" s="472"/>
      <c r="C49" s="422"/>
      <c r="D49" s="423"/>
    </row>
    <row r="50" spans="1:4" ht="18" customHeight="1">
      <c r="A50" s="430"/>
      <c r="B50" s="472"/>
      <c r="C50" s="422"/>
      <c r="D50" s="423"/>
    </row>
    <row r="51" spans="1:4" ht="18" customHeight="1">
      <c r="A51" s="430"/>
      <c r="B51" s="472"/>
      <c r="C51" s="422"/>
      <c r="D51" s="423"/>
    </row>
    <row r="52" spans="1:4" ht="18" customHeight="1">
      <c r="A52" s="430"/>
      <c r="B52" s="472"/>
      <c r="C52" s="422"/>
      <c r="D52" s="423"/>
    </row>
    <row r="53" spans="1:4" ht="18" customHeight="1">
      <c r="A53" s="430"/>
      <c r="B53" s="472"/>
      <c r="C53" s="422"/>
      <c r="D53" s="423"/>
    </row>
    <row r="54" spans="1:4" ht="18" customHeight="1">
      <c r="A54" s="430"/>
      <c r="B54" s="472"/>
      <c r="C54" s="422"/>
      <c r="D54" s="423"/>
    </row>
    <row r="55" spans="1:4" ht="18" customHeight="1">
      <c r="A55" s="430"/>
      <c r="B55" s="472"/>
      <c r="C55" s="422"/>
      <c r="D55" s="423"/>
    </row>
    <row r="56" spans="1:4" ht="18" customHeight="1">
      <c r="A56" s="430"/>
      <c r="B56" s="472"/>
      <c r="C56" s="422"/>
      <c r="D56" s="423"/>
    </row>
    <row r="57" spans="1:4" ht="18" customHeight="1">
      <c r="A57" s="430"/>
      <c r="B57" s="472"/>
      <c r="C57" s="422"/>
      <c r="D57" s="423"/>
    </row>
    <row r="58" spans="1:4" ht="18" customHeight="1">
      <c r="A58" s="430"/>
      <c r="B58" s="472"/>
      <c r="C58" s="422"/>
      <c r="D58" s="423"/>
    </row>
    <row r="59" spans="1:4" ht="18" customHeight="1">
      <c r="A59" s="430"/>
      <c r="B59" s="472"/>
      <c r="C59" s="422"/>
      <c r="D59" s="423"/>
    </row>
    <row r="60" spans="1:4" ht="18" customHeight="1" thickBot="1">
      <c r="A60" s="430"/>
      <c r="B60" s="473"/>
      <c r="C60" s="438"/>
      <c r="D60" s="440"/>
    </row>
    <row r="61" spans="1:4" ht="16.5" customHeight="1">
      <c r="A61" s="430"/>
      <c r="B61" s="471" t="s">
        <v>186</v>
      </c>
      <c r="C61" s="447"/>
      <c r="D61" s="416"/>
    </row>
    <row r="62" spans="1:4" ht="16.5" customHeight="1">
      <c r="A62" s="430"/>
      <c r="B62" s="472"/>
      <c r="C62" s="422"/>
      <c r="D62" s="423"/>
    </row>
    <row r="63" spans="1:4" ht="16.5" customHeight="1">
      <c r="A63" s="430"/>
      <c r="B63" s="472"/>
      <c r="C63" s="422"/>
      <c r="D63" s="423"/>
    </row>
    <row r="64" spans="1:4" ht="16.5" customHeight="1">
      <c r="A64" s="430"/>
      <c r="B64" s="472"/>
      <c r="C64" s="422"/>
      <c r="D64" s="423"/>
    </row>
    <row r="65" spans="1:4" ht="16.5" customHeight="1">
      <c r="A65" s="430"/>
      <c r="B65" s="472"/>
      <c r="C65" s="422"/>
      <c r="D65" s="423"/>
    </row>
    <row r="66" spans="1:4" ht="16.5" customHeight="1">
      <c r="A66" s="430"/>
      <c r="B66" s="472"/>
      <c r="C66" s="422"/>
      <c r="D66" s="423"/>
    </row>
    <row r="67" spans="1:4" ht="16.5" customHeight="1">
      <c r="A67" s="430"/>
      <c r="B67" s="472"/>
      <c r="C67" s="422"/>
      <c r="D67" s="423"/>
    </row>
    <row r="68" spans="1:4" ht="16.5" customHeight="1">
      <c r="A68" s="430"/>
      <c r="B68" s="472"/>
      <c r="C68" s="422"/>
      <c r="D68" s="423"/>
    </row>
    <row r="69" spans="1:4" ht="16.5" customHeight="1">
      <c r="A69" s="430"/>
      <c r="B69" s="472"/>
      <c r="C69" s="422"/>
      <c r="D69" s="423"/>
    </row>
    <row r="70" spans="1:4" ht="16.5" customHeight="1">
      <c r="A70" s="430"/>
      <c r="B70" s="472"/>
      <c r="C70" s="422"/>
      <c r="D70" s="423"/>
    </row>
    <row r="71" spans="1:4" ht="16.5" customHeight="1" thickBot="1">
      <c r="A71" s="430"/>
      <c r="B71" s="473"/>
      <c r="C71" s="438"/>
      <c r="D71" s="440"/>
    </row>
    <row r="72" spans="1:4" ht="32.25" thickBot="1">
      <c r="A72" s="431"/>
      <c r="B72" s="148" t="s">
        <v>187</v>
      </c>
      <c r="C72" s="445"/>
      <c r="D72" s="446"/>
    </row>
    <row r="73" spans="1:4" ht="16.5" customHeight="1" thickBot="1">
      <c r="A73" s="413" t="s">
        <v>268</v>
      </c>
      <c r="B73" s="148" t="s">
        <v>188</v>
      </c>
      <c r="C73" s="445"/>
      <c r="D73" s="446"/>
    </row>
    <row r="74" spans="1:4" ht="16.5" thickBot="1">
      <c r="A74" s="476"/>
      <c r="B74" s="148" t="s">
        <v>189</v>
      </c>
      <c r="C74" s="445"/>
      <c r="D74" s="446"/>
    </row>
    <row r="75" spans="1:4" ht="16.5" thickBot="1">
      <c r="A75" s="476"/>
      <c r="B75" s="148" t="s">
        <v>190</v>
      </c>
      <c r="C75" s="445"/>
      <c r="D75" s="446"/>
    </row>
    <row r="76" spans="1:4" ht="16.5" thickBot="1">
      <c r="A76" s="476"/>
      <c r="B76" s="148" t="s">
        <v>191</v>
      </c>
      <c r="C76" s="445"/>
      <c r="D76" s="446"/>
    </row>
    <row r="77" spans="1:4" ht="16.5" thickBot="1">
      <c r="A77" s="414"/>
      <c r="B77" s="148" t="s">
        <v>192</v>
      </c>
      <c r="C77" s="445"/>
      <c r="D77" s="446"/>
    </row>
    <row r="78" spans="1:4" ht="37.5" customHeight="1" thickBot="1">
      <c r="A78" s="429" t="s">
        <v>193</v>
      </c>
      <c r="B78" s="148" t="s">
        <v>194</v>
      </c>
      <c r="C78" s="445"/>
      <c r="D78" s="446"/>
    </row>
    <row r="79" spans="1:4" ht="37.5" customHeight="1" thickBot="1">
      <c r="A79" s="431"/>
      <c r="B79" s="148" t="s">
        <v>195</v>
      </c>
      <c r="C79" s="445"/>
      <c r="D79" s="446"/>
    </row>
    <row r="81" ht="16.5" thickBot="1">
      <c r="A81" s="112"/>
    </row>
    <row r="82" spans="1:4" ht="29.25" customHeight="1" thickBot="1">
      <c r="A82" s="432" t="s">
        <v>196</v>
      </c>
      <c r="B82" s="433"/>
      <c r="C82" s="433"/>
      <c r="D82" s="434"/>
    </row>
    <row r="83" spans="1:4" ht="32.25" customHeight="1" thickBot="1">
      <c r="A83" s="429" t="s">
        <v>197</v>
      </c>
      <c r="B83" s="149" t="s">
        <v>198</v>
      </c>
      <c r="C83" s="149" t="s">
        <v>199</v>
      </c>
      <c r="D83" s="149" t="s">
        <v>200</v>
      </c>
    </row>
    <row r="84" spans="1:4" ht="16.5" thickBot="1">
      <c r="A84" s="431"/>
      <c r="B84" s="299"/>
      <c r="C84" s="299"/>
      <c r="D84" s="299"/>
    </row>
    <row r="85" spans="1:4" ht="20.25" customHeight="1" thickBot="1">
      <c r="A85" s="429" t="s">
        <v>201</v>
      </c>
      <c r="B85" s="150" t="s">
        <v>386</v>
      </c>
      <c r="C85" s="417">
        <f>+Finance!B3</f>
        <v>0</v>
      </c>
      <c r="D85" s="418"/>
    </row>
    <row r="86" spans="1:4" ht="20.25" customHeight="1" thickBot="1">
      <c r="A86" s="431"/>
      <c r="B86" s="150" t="s">
        <v>202</v>
      </c>
      <c r="C86" s="417">
        <f>+Finance!E3</f>
        <v>0</v>
      </c>
      <c r="D86" s="418"/>
    </row>
    <row r="87" spans="1:4" ht="17.25" customHeight="1">
      <c r="A87" s="429" t="s">
        <v>203</v>
      </c>
      <c r="B87" s="151" t="s">
        <v>204</v>
      </c>
      <c r="C87" s="419"/>
      <c r="D87" s="420"/>
    </row>
    <row r="88" spans="1:4" ht="17.25" customHeight="1">
      <c r="A88" s="430"/>
      <c r="B88" s="152" t="s">
        <v>205</v>
      </c>
      <c r="C88" s="409"/>
      <c r="D88" s="410"/>
    </row>
    <row r="89" spans="1:4" ht="17.25" customHeight="1">
      <c r="A89" s="430"/>
      <c r="B89" s="152" t="s">
        <v>206</v>
      </c>
      <c r="C89" s="409"/>
      <c r="D89" s="410"/>
    </row>
    <row r="90" spans="1:4" ht="17.25" customHeight="1">
      <c r="A90" s="430"/>
      <c r="B90" s="152" t="s">
        <v>207</v>
      </c>
      <c r="C90" s="409"/>
      <c r="D90" s="410"/>
    </row>
    <row r="91" spans="1:4" ht="17.25" customHeight="1" thickBot="1">
      <c r="A91" s="430"/>
      <c r="B91" s="153" t="s">
        <v>208</v>
      </c>
      <c r="C91" s="411"/>
      <c r="D91" s="412"/>
    </row>
    <row r="92" spans="1:4" ht="17.25" customHeight="1">
      <c r="A92" s="430"/>
      <c r="B92" s="151" t="s">
        <v>209</v>
      </c>
      <c r="C92" s="419"/>
      <c r="D92" s="420"/>
    </row>
    <row r="93" spans="1:4" ht="17.25" customHeight="1">
      <c r="A93" s="430"/>
      <c r="B93" s="152" t="s">
        <v>210</v>
      </c>
      <c r="C93" s="409"/>
      <c r="D93" s="410"/>
    </row>
    <row r="94" spans="1:4" ht="17.25" customHeight="1" thickBot="1">
      <c r="A94" s="431"/>
      <c r="B94" s="153" t="s">
        <v>208</v>
      </c>
      <c r="C94" s="411"/>
      <c r="D94" s="412"/>
    </row>
    <row r="95" spans="1:4" ht="16.5" thickBot="1">
      <c r="A95" s="429" t="s">
        <v>266</v>
      </c>
      <c r="B95" s="151" t="s">
        <v>211</v>
      </c>
      <c r="C95" s="149" t="s">
        <v>199</v>
      </c>
      <c r="D95" s="149" t="s">
        <v>200</v>
      </c>
    </row>
    <row r="96" spans="1:4" ht="21.75" customHeight="1">
      <c r="A96" s="470"/>
      <c r="B96" s="152" t="s">
        <v>212</v>
      </c>
      <c r="C96" s="366"/>
      <c r="D96" s="367"/>
    </row>
    <row r="97" spans="1:4" ht="21.75" customHeight="1">
      <c r="A97" s="470"/>
      <c r="B97" s="152" t="s">
        <v>213</v>
      </c>
      <c r="C97" s="368"/>
      <c r="D97" s="369"/>
    </row>
    <row r="98" spans="1:4" ht="21.75" customHeight="1">
      <c r="A98" s="470"/>
      <c r="B98" s="152" t="s">
        <v>214</v>
      </c>
      <c r="C98" s="368"/>
      <c r="D98" s="369"/>
    </row>
    <row r="99" spans="1:4" ht="21.75" customHeight="1" thickBot="1">
      <c r="A99" s="470"/>
      <c r="B99" s="153" t="s">
        <v>215</v>
      </c>
      <c r="C99" s="370"/>
      <c r="D99" s="370"/>
    </row>
    <row r="100" spans="1:4" ht="16.5" thickBot="1">
      <c r="A100" s="154"/>
      <c r="B100" s="157" t="s">
        <v>387</v>
      </c>
      <c r="C100" s="149" t="s">
        <v>199</v>
      </c>
      <c r="D100" s="149" t="s">
        <v>200</v>
      </c>
    </row>
    <row r="101" spans="1:4" ht="21" customHeight="1">
      <c r="A101" s="154"/>
      <c r="B101" s="152" t="s">
        <v>212</v>
      </c>
      <c r="C101" s="371"/>
      <c r="D101" s="372"/>
    </row>
    <row r="102" spans="1:4" ht="21" customHeight="1">
      <c r="A102" s="154"/>
      <c r="B102" s="152" t="s">
        <v>213</v>
      </c>
      <c r="C102" s="373"/>
      <c r="D102" s="374"/>
    </row>
    <row r="103" spans="1:4" ht="21" customHeight="1">
      <c r="A103" s="154"/>
      <c r="B103" s="152" t="s">
        <v>214</v>
      </c>
      <c r="C103" s="373"/>
      <c r="D103" s="374"/>
    </row>
    <row r="104" spans="1:4" ht="21" customHeight="1" thickBot="1">
      <c r="A104" s="154"/>
      <c r="B104" s="153" t="s">
        <v>215</v>
      </c>
      <c r="C104" s="375"/>
      <c r="D104" s="375"/>
    </row>
    <row r="105" spans="1:4" ht="15.75">
      <c r="A105" s="154"/>
      <c r="B105" s="151" t="s">
        <v>216</v>
      </c>
      <c r="C105" s="413" t="s">
        <v>199</v>
      </c>
      <c r="D105" s="413" t="s">
        <v>200</v>
      </c>
    </row>
    <row r="106" spans="1:4" ht="16.5" thickBot="1">
      <c r="A106" s="154"/>
      <c r="B106" s="156" t="s">
        <v>388</v>
      </c>
      <c r="C106" s="414"/>
      <c r="D106" s="414"/>
    </row>
    <row r="107" spans="1:4" ht="15.75">
      <c r="A107" s="154"/>
      <c r="B107" s="152" t="s">
        <v>212</v>
      </c>
      <c r="C107" s="366"/>
      <c r="D107" s="367"/>
    </row>
    <row r="108" spans="1:4" ht="15.75">
      <c r="A108" s="154"/>
      <c r="B108" s="152" t="s">
        <v>215</v>
      </c>
      <c r="C108" s="368"/>
      <c r="D108" s="369"/>
    </row>
    <row r="109" spans="1:4" ht="16.5" thickBot="1">
      <c r="A109" s="155"/>
      <c r="B109" s="153" t="s">
        <v>217</v>
      </c>
      <c r="C109" s="370"/>
      <c r="D109" s="370"/>
    </row>
    <row r="110" spans="1:4" ht="23.25" customHeight="1" thickBot="1">
      <c r="A110" s="415" t="s">
        <v>389</v>
      </c>
      <c r="B110" s="408"/>
      <c r="C110" s="435" t="s">
        <v>218</v>
      </c>
      <c r="D110" s="406"/>
    </row>
    <row r="111" spans="1:4" ht="38.25" customHeight="1" thickBot="1">
      <c r="A111" s="407"/>
      <c r="B111" s="405"/>
      <c r="C111" s="403"/>
      <c r="D111" s="404"/>
    </row>
    <row r="112" spans="1:4" ht="31.5" customHeight="1" thickBot="1">
      <c r="A112" s="398" t="s">
        <v>391</v>
      </c>
      <c r="B112" s="399"/>
      <c r="C112" s="403"/>
      <c r="D112" s="400"/>
    </row>
    <row r="113" spans="1:4" ht="32.25" customHeight="1" thickBot="1">
      <c r="A113" s="398" t="s">
        <v>390</v>
      </c>
      <c r="B113" s="399"/>
      <c r="C113" s="401"/>
      <c r="D113" s="402"/>
    </row>
    <row r="114" ht="15.75">
      <c r="A114" s="112"/>
    </row>
    <row r="115" ht="16.5" thickBot="1">
      <c r="A115" s="112"/>
    </row>
    <row r="116" spans="1:4" ht="30" customHeight="1" thickBot="1">
      <c r="A116" s="432" t="s">
        <v>219</v>
      </c>
      <c r="B116" s="433"/>
      <c r="C116" s="433"/>
      <c r="D116" s="434"/>
    </row>
    <row r="117" spans="1:4" ht="32.25" thickBot="1">
      <c r="A117" s="146" t="s">
        <v>220</v>
      </c>
      <c r="B117" s="448" t="s">
        <v>222</v>
      </c>
      <c r="C117" s="449"/>
      <c r="D117" s="450"/>
    </row>
    <row r="118" spans="1:4" ht="16.5" thickBot="1">
      <c r="A118" s="146" t="s">
        <v>221</v>
      </c>
      <c r="B118" s="451" t="s">
        <v>223</v>
      </c>
      <c r="C118" s="452"/>
      <c r="D118" s="453"/>
    </row>
    <row r="119" spans="1:4" ht="15.75">
      <c r="A119" s="154"/>
      <c r="B119" s="454" t="s">
        <v>224</v>
      </c>
      <c r="C119" s="455"/>
      <c r="D119" s="302"/>
    </row>
    <row r="120" spans="1:4" ht="15.75">
      <c r="A120" s="154"/>
      <c r="B120" s="456" t="s">
        <v>225</v>
      </c>
      <c r="C120" s="457"/>
      <c r="D120" s="300"/>
    </row>
    <row r="121" spans="1:4" ht="15.75">
      <c r="A121" s="154"/>
      <c r="B121" s="456" t="s">
        <v>226</v>
      </c>
      <c r="C121" s="457"/>
      <c r="D121" s="300"/>
    </row>
    <row r="122" spans="1:4" ht="15.75">
      <c r="A122" s="154"/>
      <c r="B122" s="456" t="s">
        <v>227</v>
      </c>
      <c r="C122" s="457"/>
      <c r="D122" s="300"/>
    </row>
    <row r="123" spans="1:4" ht="15.75">
      <c r="A123" s="154"/>
      <c r="B123" s="456" t="s">
        <v>228</v>
      </c>
      <c r="C123" s="457"/>
      <c r="D123" s="300"/>
    </row>
    <row r="124" spans="1:4" ht="15.75">
      <c r="A124" s="154"/>
      <c r="B124" s="456" t="s">
        <v>229</v>
      </c>
      <c r="C124" s="457"/>
      <c r="D124" s="300"/>
    </row>
    <row r="125" spans="1:4" ht="15.75">
      <c r="A125" s="154"/>
      <c r="B125" s="456" t="s">
        <v>230</v>
      </c>
      <c r="C125" s="457"/>
      <c r="D125" s="300"/>
    </row>
    <row r="126" spans="1:4" ht="15.75">
      <c r="A126" s="154"/>
      <c r="B126" s="456" t="s">
        <v>231</v>
      </c>
      <c r="C126" s="457"/>
      <c r="D126" s="300"/>
    </row>
    <row r="127" spans="1:4" ht="15.75">
      <c r="A127" s="154"/>
      <c r="B127" s="456" t="s">
        <v>232</v>
      </c>
      <c r="C127" s="457"/>
      <c r="D127" s="300"/>
    </row>
    <row r="128" spans="1:4" ht="15.75">
      <c r="A128" s="154"/>
      <c r="B128" s="456" t="s">
        <v>233</v>
      </c>
      <c r="C128" s="457"/>
      <c r="D128" s="300"/>
    </row>
    <row r="129" spans="1:4" ht="15.75">
      <c r="A129" s="154"/>
      <c r="B129" s="456" t="s">
        <v>234</v>
      </c>
      <c r="C129" s="457"/>
      <c r="D129" s="307"/>
    </row>
    <row r="130" spans="1:4" ht="15.75">
      <c r="A130" s="154"/>
      <c r="B130" s="456" t="s">
        <v>235</v>
      </c>
      <c r="C130" s="457"/>
      <c r="D130" s="307"/>
    </row>
    <row r="131" spans="1:4" ht="15.75">
      <c r="A131" s="154"/>
      <c r="B131" s="456" t="s">
        <v>236</v>
      </c>
      <c r="C131" s="457"/>
      <c r="D131" s="307"/>
    </row>
    <row r="132" spans="1:4" ht="15.75">
      <c r="A132" s="154"/>
      <c r="B132" s="456" t="s">
        <v>237</v>
      </c>
      <c r="C132" s="457"/>
      <c r="D132" s="307"/>
    </row>
    <row r="133" spans="1:4" ht="15.75">
      <c r="A133" s="154"/>
      <c r="B133" s="456" t="s">
        <v>238</v>
      </c>
      <c r="C133" s="457"/>
      <c r="D133" s="307"/>
    </row>
    <row r="134" spans="1:4" ht="16.5" thickBot="1">
      <c r="A134" s="155"/>
      <c r="B134" s="458" t="s">
        <v>239</v>
      </c>
      <c r="C134" s="459"/>
      <c r="D134" s="308"/>
    </row>
    <row r="135" spans="1:4" ht="21.75" customHeight="1" thickBot="1">
      <c r="A135" s="435" t="s">
        <v>240</v>
      </c>
      <c r="B135" s="436"/>
      <c r="C135" s="436"/>
      <c r="D135" s="437"/>
    </row>
    <row r="136" spans="1:4" ht="15.75">
      <c r="A136" s="460" t="s">
        <v>241</v>
      </c>
      <c r="B136" s="159" t="s">
        <v>172</v>
      </c>
      <c r="C136" s="419"/>
      <c r="D136" s="420"/>
    </row>
    <row r="137" spans="1:4" ht="15.75">
      <c r="A137" s="461"/>
      <c r="B137" s="161" t="s">
        <v>174</v>
      </c>
      <c r="C137" s="409"/>
      <c r="D137" s="410"/>
    </row>
    <row r="138" spans="1:4" ht="15.75">
      <c r="A138" s="461"/>
      <c r="B138" s="161" t="s">
        <v>242</v>
      </c>
      <c r="C138" s="409"/>
      <c r="D138" s="410"/>
    </row>
    <row r="139" spans="1:4" ht="15.75">
      <c r="A139" s="461"/>
      <c r="B139" s="161" t="s">
        <v>243</v>
      </c>
      <c r="C139" s="409"/>
      <c r="D139" s="410"/>
    </row>
    <row r="140" spans="1:4" ht="16.5" thickBot="1">
      <c r="A140" s="462"/>
      <c r="B140" s="162" t="s">
        <v>177</v>
      </c>
      <c r="C140" s="463"/>
      <c r="D140" s="464"/>
    </row>
    <row r="141" spans="1:4" ht="15.75">
      <c r="A141" s="460" t="s">
        <v>244</v>
      </c>
      <c r="B141" s="163" t="s">
        <v>172</v>
      </c>
      <c r="C141" s="465"/>
      <c r="D141" s="466"/>
    </row>
    <row r="142" spans="1:4" ht="15.75">
      <c r="A142" s="461"/>
      <c r="B142" s="161" t="s">
        <v>174</v>
      </c>
      <c r="C142" s="409"/>
      <c r="D142" s="410"/>
    </row>
    <row r="143" spans="1:4" ht="15.75">
      <c r="A143" s="461"/>
      <c r="B143" s="161" t="s">
        <v>242</v>
      </c>
      <c r="C143" s="409"/>
      <c r="D143" s="410"/>
    </row>
    <row r="144" spans="1:4" ht="15.75">
      <c r="A144" s="461"/>
      <c r="B144" s="161" t="s">
        <v>243</v>
      </c>
      <c r="C144" s="409"/>
      <c r="D144" s="410"/>
    </row>
    <row r="145" spans="1:4" ht="16.5" thickBot="1">
      <c r="A145" s="462"/>
      <c r="B145" s="162" t="s">
        <v>177</v>
      </c>
      <c r="C145" s="463"/>
      <c r="D145" s="464"/>
    </row>
    <row r="146" spans="1:4" ht="15.75">
      <c r="A146" s="160" t="s">
        <v>245</v>
      </c>
      <c r="B146" s="163" t="s">
        <v>172</v>
      </c>
      <c r="C146" s="465"/>
      <c r="D146" s="466"/>
    </row>
    <row r="147" spans="1:4" ht="15.75">
      <c r="A147" s="160" t="s">
        <v>246</v>
      </c>
      <c r="B147" s="161" t="s">
        <v>174</v>
      </c>
      <c r="C147" s="409"/>
      <c r="D147" s="410"/>
    </row>
    <row r="148" spans="1:4" ht="15.75">
      <c r="A148" s="160" t="s">
        <v>247</v>
      </c>
      <c r="B148" s="161" t="s">
        <v>242</v>
      </c>
      <c r="C148" s="409"/>
      <c r="D148" s="410"/>
    </row>
    <row r="149" spans="1:4" ht="15.75">
      <c r="A149" s="160" t="s">
        <v>248</v>
      </c>
      <c r="B149" s="161" t="s">
        <v>243</v>
      </c>
      <c r="C149" s="409"/>
      <c r="D149" s="410"/>
    </row>
    <row r="150" spans="1:4" ht="16.5" thickBot="1">
      <c r="A150" s="155"/>
      <c r="B150" s="162" t="s">
        <v>177</v>
      </c>
      <c r="C150" s="463"/>
      <c r="D150" s="464"/>
    </row>
    <row r="151" spans="1:4" ht="15.75">
      <c r="A151" s="160" t="s">
        <v>249</v>
      </c>
      <c r="B151" s="163" t="s">
        <v>172</v>
      </c>
      <c r="C151" s="465"/>
      <c r="D151" s="466"/>
    </row>
    <row r="152" spans="1:4" ht="15.75">
      <c r="A152" s="160" t="s">
        <v>250</v>
      </c>
      <c r="B152" s="161" t="s">
        <v>174</v>
      </c>
      <c r="C152" s="409"/>
      <c r="D152" s="410"/>
    </row>
    <row r="153" spans="1:4" ht="15.75">
      <c r="A153" s="154"/>
      <c r="B153" s="161" t="s">
        <v>242</v>
      </c>
      <c r="C153" s="409"/>
      <c r="D153" s="410"/>
    </row>
    <row r="154" spans="1:4" ht="15.75">
      <c r="A154" s="154"/>
      <c r="B154" s="161" t="s">
        <v>243</v>
      </c>
      <c r="C154" s="409"/>
      <c r="D154" s="410"/>
    </row>
    <row r="155" spans="1:4" ht="16.5" thickBot="1">
      <c r="A155" s="155"/>
      <c r="B155" s="153" t="s">
        <v>177</v>
      </c>
      <c r="C155" s="411"/>
      <c r="D155" s="412"/>
    </row>
    <row r="156" spans="1:4" ht="12.75">
      <c r="A156" s="114"/>
      <c r="B156" s="114"/>
      <c r="C156" s="114"/>
      <c r="D156" s="114"/>
    </row>
    <row r="157" ht="16.5" thickBot="1">
      <c r="A157" s="112"/>
    </row>
    <row r="158" spans="1:4" ht="28.5" customHeight="1" thickBot="1">
      <c r="A158" s="432" t="s">
        <v>251</v>
      </c>
      <c r="B158" s="433"/>
      <c r="C158" s="433"/>
      <c r="D158" s="434"/>
    </row>
    <row r="159" spans="1:4" ht="24.75" customHeight="1" thickBot="1">
      <c r="A159" s="435" t="s">
        <v>252</v>
      </c>
      <c r="B159" s="436"/>
      <c r="C159" s="436"/>
      <c r="D159" s="437"/>
    </row>
    <row r="160" spans="1:4" ht="16.5" customHeight="1">
      <c r="A160" s="164" t="s">
        <v>249</v>
      </c>
      <c r="B160" s="165" t="s">
        <v>172</v>
      </c>
      <c r="C160" s="474"/>
      <c r="D160" s="474"/>
    </row>
    <row r="161" spans="1:4" ht="16.5" customHeight="1">
      <c r="A161" s="164" t="s">
        <v>253</v>
      </c>
      <c r="B161" s="166" t="s">
        <v>174</v>
      </c>
      <c r="C161" s="475"/>
      <c r="D161" s="475"/>
    </row>
    <row r="162" spans="1:4" ht="16.5" customHeight="1">
      <c r="A162" s="167"/>
      <c r="B162" s="166" t="s">
        <v>242</v>
      </c>
      <c r="C162" s="475"/>
      <c r="D162" s="475"/>
    </row>
    <row r="163" spans="1:4" ht="16.5" customHeight="1">
      <c r="A163" s="167"/>
      <c r="B163" s="166" t="s">
        <v>243</v>
      </c>
      <c r="C163" s="475"/>
      <c r="D163" s="475"/>
    </row>
    <row r="164" spans="1:4" ht="16.5" customHeight="1" thickBot="1">
      <c r="A164" s="168"/>
      <c r="B164" s="169" t="s">
        <v>177</v>
      </c>
      <c r="C164" s="477"/>
      <c r="D164" s="477"/>
    </row>
    <row r="165" spans="1:4" ht="16.5" customHeight="1">
      <c r="A165" s="164" t="s">
        <v>254</v>
      </c>
      <c r="B165" s="165" t="s">
        <v>172</v>
      </c>
      <c r="C165" s="474"/>
      <c r="D165" s="474"/>
    </row>
    <row r="166" spans="1:4" ht="16.5" customHeight="1">
      <c r="A166" s="164" t="s">
        <v>255</v>
      </c>
      <c r="B166" s="166" t="s">
        <v>174</v>
      </c>
      <c r="C166" s="475"/>
      <c r="D166" s="475"/>
    </row>
    <row r="167" spans="1:4" ht="16.5" customHeight="1">
      <c r="A167" s="167"/>
      <c r="B167" s="166" t="s">
        <v>242</v>
      </c>
      <c r="C167" s="475"/>
      <c r="D167" s="475"/>
    </row>
    <row r="168" spans="1:4" ht="16.5" customHeight="1">
      <c r="A168" s="167"/>
      <c r="B168" s="166" t="s">
        <v>243</v>
      </c>
      <c r="C168" s="475"/>
      <c r="D168" s="475"/>
    </row>
    <row r="169" spans="1:4" ht="16.5" customHeight="1" thickBot="1">
      <c r="A169" s="168"/>
      <c r="B169" s="169" t="s">
        <v>177</v>
      </c>
      <c r="C169" s="477"/>
      <c r="D169" s="477"/>
    </row>
    <row r="170" spans="1:4" ht="16.5" customHeight="1">
      <c r="A170" s="164" t="s">
        <v>254</v>
      </c>
      <c r="B170" s="165" t="s">
        <v>172</v>
      </c>
      <c r="C170" s="474"/>
      <c r="D170" s="474"/>
    </row>
    <row r="171" spans="1:4" ht="16.5" customHeight="1">
      <c r="A171" s="164" t="s">
        <v>256</v>
      </c>
      <c r="B171" s="166" t="s">
        <v>174</v>
      </c>
      <c r="C171" s="475"/>
      <c r="D171" s="475"/>
    </row>
    <row r="172" spans="1:4" ht="16.5" customHeight="1">
      <c r="A172" s="167"/>
      <c r="B172" s="166" t="s">
        <v>242</v>
      </c>
      <c r="C172" s="475"/>
      <c r="D172" s="475"/>
    </row>
    <row r="173" spans="1:4" ht="16.5" customHeight="1">
      <c r="A173" s="167"/>
      <c r="B173" s="166" t="s">
        <v>243</v>
      </c>
      <c r="C173" s="475"/>
      <c r="D173" s="475"/>
    </row>
    <row r="174" spans="1:4" ht="16.5" customHeight="1" thickBot="1">
      <c r="A174" s="168"/>
      <c r="B174" s="169" t="s">
        <v>177</v>
      </c>
      <c r="C174" s="477"/>
      <c r="D174" s="477"/>
    </row>
    <row r="175" spans="1:4" ht="16.5" customHeight="1">
      <c r="A175" s="164" t="s">
        <v>254</v>
      </c>
      <c r="B175" s="165" t="s">
        <v>172</v>
      </c>
      <c r="C175" s="474"/>
      <c r="D175" s="474"/>
    </row>
    <row r="176" spans="1:4" ht="16.5" customHeight="1">
      <c r="A176" s="164" t="s">
        <v>257</v>
      </c>
      <c r="B176" s="166" t="s">
        <v>174</v>
      </c>
      <c r="C176" s="475"/>
      <c r="D176" s="475"/>
    </row>
    <row r="177" spans="1:4" ht="16.5" customHeight="1">
      <c r="A177" s="167"/>
      <c r="B177" s="166" t="s">
        <v>242</v>
      </c>
      <c r="C177" s="475"/>
      <c r="D177" s="475"/>
    </row>
    <row r="178" spans="1:4" ht="16.5" customHeight="1">
      <c r="A178" s="167"/>
      <c r="B178" s="166" t="s">
        <v>243</v>
      </c>
      <c r="C178" s="475"/>
      <c r="D178" s="475"/>
    </row>
    <row r="179" spans="1:4" ht="16.5" customHeight="1" thickBot="1">
      <c r="A179" s="168"/>
      <c r="B179" s="169" t="s">
        <v>177</v>
      </c>
      <c r="C179" s="477"/>
      <c r="D179" s="477"/>
    </row>
    <row r="180" spans="1:4" ht="16.5" customHeight="1">
      <c r="A180" s="164" t="s">
        <v>254</v>
      </c>
      <c r="B180" s="165" t="s">
        <v>172</v>
      </c>
      <c r="C180" s="474"/>
      <c r="D180" s="474"/>
    </row>
    <row r="181" spans="1:4" ht="16.5" customHeight="1">
      <c r="A181" s="164" t="s">
        <v>258</v>
      </c>
      <c r="B181" s="166" t="s">
        <v>174</v>
      </c>
      <c r="C181" s="475"/>
      <c r="D181" s="475"/>
    </row>
    <row r="182" spans="1:4" ht="16.5" customHeight="1">
      <c r="A182" s="167"/>
      <c r="B182" s="166" t="s">
        <v>242</v>
      </c>
      <c r="C182" s="475"/>
      <c r="D182" s="475"/>
    </row>
    <row r="183" spans="1:4" ht="16.5" customHeight="1">
      <c r="A183" s="167"/>
      <c r="B183" s="166" t="s">
        <v>243</v>
      </c>
      <c r="C183" s="475"/>
      <c r="D183" s="475"/>
    </row>
    <row r="184" spans="1:4" ht="16.5" customHeight="1" thickBot="1">
      <c r="A184" s="167"/>
      <c r="B184" s="170" t="s">
        <v>177</v>
      </c>
      <c r="C184" s="478"/>
      <c r="D184" s="478"/>
    </row>
    <row r="185" spans="1:4" ht="16.5" customHeight="1" thickBot="1">
      <c r="A185" s="158" t="s">
        <v>259</v>
      </c>
      <c r="B185" s="171"/>
      <c r="C185" s="479"/>
      <c r="D185" s="479"/>
    </row>
    <row r="186" spans="1:4" ht="16.5" customHeight="1">
      <c r="A186" s="467" t="s">
        <v>260</v>
      </c>
      <c r="B186" s="165" t="s">
        <v>172</v>
      </c>
      <c r="C186" s="474"/>
      <c r="D186" s="474"/>
    </row>
    <row r="187" spans="1:4" ht="16.5" customHeight="1">
      <c r="A187" s="468"/>
      <c r="B187" s="166" t="s">
        <v>174</v>
      </c>
      <c r="C187" s="475"/>
      <c r="D187" s="475"/>
    </row>
    <row r="188" spans="1:4" ht="16.5" customHeight="1">
      <c r="A188" s="468"/>
      <c r="B188" s="166" t="s">
        <v>242</v>
      </c>
      <c r="C188" s="475"/>
      <c r="D188" s="475"/>
    </row>
    <row r="189" spans="1:4" ht="16.5" customHeight="1">
      <c r="A189" s="468"/>
      <c r="B189" s="166" t="s">
        <v>243</v>
      </c>
      <c r="C189" s="475"/>
      <c r="D189" s="475"/>
    </row>
    <row r="190" spans="1:4" ht="16.5" customHeight="1" thickBot="1">
      <c r="A190" s="469"/>
      <c r="B190" s="169" t="s">
        <v>177</v>
      </c>
      <c r="C190" s="477"/>
      <c r="D190" s="477"/>
    </row>
    <row r="191" spans="1:4" ht="16.5" customHeight="1">
      <c r="A191" s="467" t="s">
        <v>261</v>
      </c>
      <c r="B191" s="165" t="s">
        <v>172</v>
      </c>
      <c r="C191" s="474"/>
      <c r="D191" s="474"/>
    </row>
    <row r="192" spans="1:4" ht="16.5" customHeight="1">
      <c r="A192" s="468"/>
      <c r="B192" s="166" t="s">
        <v>174</v>
      </c>
      <c r="C192" s="475"/>
      <c r="D192" s="475"/>
    </row>
    <row r="193" spans="1:4" ht="16.5" customHeight="1">
      <c r="A193" s="468"/>
      <c r="B193" s="166" t="s">
        <v>242</v>
      </c>
      <c r="C193" s="475"/>
      <c r="D193" s="475"/>
    </row>
    <row r="194" spans="1:4" ht="16.5" customHeight="1">
      <c r="A194" s="468"/>
      <c r="B194" s="166" t="s">
        <v>243</v>
      </c>
      <c r="C194" s="475"/>
      <c r="D194" s="475"/>
    </row>
    <row r="195" spans="1:4" ht="16.5" customHeight="1" thickBot="1">
      <c r="A195" s="469"/>
      <c r="B195" s="169" t="s">
        <v>177</v>
      </c>
      <c r="C195" s="477"/>
      <c r="D195" s="477"/>
    </row>
    <row r="198" spans="1:4" s="144" customFormat="1" ht="14.25" customHeight="1">
      <c r="A198" s="421" t="s">
        <v>262</v>
      </c>
      <c r="B198" s="421"/>
      <c r="C198" s="421"/>
      <c r="D198" s="421"/>
    </row>
    <row r="199" spans="1:4" s="144" customFormat="1" ht="39.75" customHeight="1">
      <c r="A199" s="421" t="s">
        <v>263</v>
      </c>
      <c r="B199" s="421"/>
      <c r="C199" s="421"/>
      <c r="D199" s="421"/>
    </row>
    <row r="200" spans="1:4" s="144" customFormat="1" ht="39" customHeight="1">
      <c r="A200" s="421" t="s">
        <v>444</v>
      </c>
      <c r="B200" s="421"/>
      <c r="C200" s="421"/>
      <c r="D200" s="421"/>
    </row>
    <row r="201" spans="1:4" s="144" customFormat="1" ht="26.25" customHeight="1">
      <c r="A201" s="421" t="s">
        <v>264</v>
      </c>
      <c r="B201" s="421"/>
      <c r="C201" s="421"/>
      <c r="D201" s="421"/>
    </row>
    <row r="202" spans="1:4" s="144" customFormat="1" ht="26.25" customHeight="1">
      <c r="A202" s="421" t="s">
        <v>265</v>
      </c>
      <c r="B202" s="421"/>
      <c r="C202" s="421"/>
      <c r="D202" s="421"/>
    </row>
    <row r="203" ht="12.75">
      <c r="A203" s="113"/>
    </row>
  </sheetData>
  <sheetProtection password="83AF" sheet="1" objects="1" scenarios="1" formatCells="0" formatColumns="0" formatRows="0" insertColumns="0" insertRows="0" selectLockedCells="1"/>
  <mergeCells count="197">
    <mergeCell ref="C45:D45"/>
    <mergeCell ref="C46:D46"/>
    <mergeCell ref="C47:D47"/>
    <mergeCell ref="C49:D49"/>
    <mergeCell ref="C48:D48"/>
    <mergeCell ref="C194:D194"/>
    <mergeCell ref="C195:D195"/>
    <mergeCell ref="A159:D159"/>
    <mergeCell ref="A158:D158"/>
    <mergeCell ref="C190:D190"/>
    <mergeCell ref="C191:D191"/>
    <mergeCell ref="C192:D192"/>
    <mergeCell ref="C193:D193"/>
    <mergeCell ref="C186:D186"/>
    <mergeCell ref="C187:D187"/>
    <mergeCell ref="C188:D188"/>
    <mergeCell ref="C189:D189"/>
    <mergeCell ref="C182:D182"/>
    <mergeCell ref="C183:D183"/>
    <mergeCell ref="C184:D184"/>
    <mergeCell ref="C185:D185"/>
    <mergeCell ref="C178:D178"/>
    <mergeCell ref="C179:D179"/>
    <mergeCell ref="C180:D180"/>
    <mergeCell ref="C181:D181"/>
    <mergeCell ref="C174:D174"/>
    <mergeCell ref="C175:D175"/>
    <mergeCell ref="C176:D176"/>
    <mergeCell ref="C177:D177"/>
    <mergeCell ref="C170:D170"/>
    <mergeCell ref="C171:D171"/>
    <mergeCell ref="C172:D172"/>
    <mergeCell ref="C173:D173"/>
    <mergeCell ref="C166:D166"/>
    <mergeCell ref="C167:D167"/>
    <mergeCell ref="C168:D168"/>
    <mergeCell ref="C169:D169"/>
    <mergeCell ref="C162:D162"/>
    <mergeCell ref="C163:D163"/>
    <mergeCell ref="C164:D164"/>
    <mergeCell ref="C165:D165"/>
    <mergeCell ref="A73:A77"/>
    <mergeCell ref="C63:D63"/>
    <mergeCell ref="C69:D69"/>
    <mergeCell ref="C70:D70"/>
    <mergeCell ref="C71:D71"/>
    <mergeCell ref="B61:B71"/>
    <mergeCell ref="C65:D65"/>
    <mergeCell ref="C66:D66"/>
    <mergeCell ref="C67:D67"/>
    <mergeCell ref="C62:D62"/>
    <mergeCell ref="C68:D68"/>
    <mergeCell ref="C160:D160"/>
    <mergeCell ref="C161:D161"/>
    <mergeCell ref="C78:D78"/>
    <mergeCell ref="C79:D79"/>
    <mergeCell ref="C74:D74"/>
    <mergeCell ref="C75:D75"/>
    <mergeCell ref="C76:D76"/>
    <mergeCell ref="C77:D77"/>
    <mergeCell ref="C152:D152"/>
    <mergeCell ref="C60:D60"/>
    <mergeCell ref="C51:D51"/>
    <mergeCell ref="C52:D52"/>
    <mergeCell ref="C53:D53"/>
    <mergeCell ref="C54:D54"/>
    <mergeCell ref="C33:D33"/>
    <mergeCell ref="C34:D34"/>
    <mergeCell ref="B41:B60"/>
    <mergeCell ref="C42:D42"/>
    <mergeCell ref="C43:D43"/>
    <mergeCell ref="C44:D44"/>
    <mergeCell ref="C50:D50"/>
    <mergeCell ref="C55:D55"/>
    <mergeCell ref="C56:D56"/>
    <mergeCell ref="C58:D58"/>
    <mergeCell ref="C29:D29"/>
    <mergeCell ref="C30:D30"/>
    <mergeCell ref="C31:D31"/>
    <mergeCell ref="C32:D32"/>
    <mergeCell ref="C25:D25"/>
    <mergeCell ref="C26:D26"/>
    <mergeCell ref="C27:D27"/>
    <mergeCell ref="C28:D28"/>
    <mergeCell ref="A186:A190"/>
    <mergeCell ref="A191:A195"/>
    <mergeCell ref="A95:A99"/>
    <mergeCell ref="A37:D37"/>
    <mergeCell ref="C38:D38"/>
    <mergeCell ref="C57:D57"/>
    <mergeCell ref="C154:D154"/>
    <mergeCell ref="C155:D155"/>
    <mergeCell ref="C150:D150"/>
    <mergeCell ref="C151:D151"/>
    <mergeCell ref="A11:A16"/>
    <mergeCell ref="A5:A10"/>
    <mergeCell ref="C15:D15"/>
    <mergeCell ref="C16:D16"/>
    <mergeCell ref="C14:D14"/>
    <mergeCell ref="C10:D10"/>
    <mergeCell ref="C11:D11"/>
    <mergeCell ref="C12:D12"/>
    <mergeCell ref="C13:D13"/>
    <mergeCell ref="C9:D9"/>
    <mergeCell ref="C153:D153"/>
    <mergeCell ref="C146:D146"/>
    <mergeCell ref="C147:D147"/>
    <mergeCell ref="C148:D148"/>
    <mergeCell ref="C149:D149"/>
    <mergeCell ref="A141:A145"/>
    <mergeCell ref="C141:D141"/>
    <mergeCell ref="C142:D142"/>
    <mergeCell ref="C143:D143"/>
    <mergeCell ref="C144:D144"/>
    <mergeCell ref="C145:D145"/>
    <mergeCell ref="B134:C134"/>
    <mergeCell ref="A135:D135"/>
    <mergeCell ref="A136:A140"/>
    <mergeCell ref="C136:D136"/>
    <mergeCell ref="C137:D137"/>
    <mergeCell ref="C138:D138"/>
    <mergeCell ref="C139:D139"/>
    <mergeCell ref="C140:D140"/>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D118"/>
    <mergeCell ref="B119:C119"/>
    <mergeCell ref="B120:C120"/>
    <mergeCell ref="B121:C121"/>
    <mergeCell ref="A113:B113"/>
    <mergeCell ref="C113:D113"/>
    <mergeCell ref="A116:D116"/>
    <mergeCell ref="B117:D117"/>
    <mergeCell ref="A110:B111"/>
    <mergeCell ref="C110:D110"/>
    <mergeCell ref="C111:D111"/>
    <mergeCell ref="A112:B112"/>
    <mergeCell ref="C112:D112"/>
    <mergeCell ref="C93:D93"/>
    <mergeCell ref="C94:D94"/>
    <mergeCell ref="C105:C106"/>
    <mergeCell ref="D105:D106"/>
    <mergeCell ref="A85:A86"/>
    <mergeCell ref="C85:D85"/>
    <mergeCell ref="C86:D86"/>
    <mergeCell ref="A87:A94"/>
    <mergeCell ref="C87:D87"/>
    <mergeCell ref="C88:D88"/>
    <mergeCell ref="C89:D89"/>
    <mergeCell ref="C90:D90"/>
    <mergeCell ref="C91:D91"/>
    <mergeCell ref="C92:D92"/>
    <mergeCell ref="A78:A79"/>
    <mergeCell ref="A82:D82"/>
    <mergeCell ref="A83:A84"/>
    <mergeCell ref="C39:D39"/>
    <mergeCell ref="C40:D40"/>
    <mergeCell ref="C41:D41"/>
    <mergeCell ref="C61:D61"/>
    <mergeCell ref="C72:D72"/>
    <mergeCell ref="C73:D73"/>
    <mergeCell ref="C59:D59"/>
    <mergeCell ref="C21:D21"/>
    <mergeCell ref="C22:D22"/>
    <mergeCell ref="C23:D23"/>
    <mergeCell ref="C24:D24"/>
    <mergeCell ref="A2:D2"/>
    <mergeCell ref="A4:D4"/>
    <mergeCell ref="B3:D3"/>
    <mergeCell ref="C8:D8"/>
    <mergeCell ref="C5:D5"/>
    <mergeCell ref="C6:D6"/>
    <mergeCell ref="C7:D7"/>
    <mergeCell ref="A198:D198"/>
    <mergeCell ref="C64:D64"/>
    <mergeCell ref="A17:A22"/>
    <mergeCell ref="A23:A28"/>
    <mergeCell ref="A29:A34"/>
    <mergeCell ref="C17:D17"/>
    <mergeCell ref="C18:D18"/>
    <mergeCell ref="A38:A72"/>
    <mergeCell ref="C19:D19"/>
    <mergeCell ref="C20:D20"/>
    <mergeCell ref="A199:D199"/>
    <mergeCell ref="A200:D200"/>
    <mergeCell ref="A201:D201"/>
    <mergeCell ref="A202:D202"/>
  </mergeCells>
  <printOptions/>
  <pageMargins left="0.75" right="0.75" top="1" bottom="1" header="0.5" footer="0.5"/>
  <pageSetup fitToHeight="11" horizontalDpi="600" verticalDpi="600" orientation="portrait" scale="85" r:id="rId3"/>
  <rowBreaks count="4" manualBreakCount="4">
    <brk id="35" max="3" man="1"/>
    <brk id="80" max="255" man="1"/>
    <brk id="114" max="255" man="1"/>
    <brk id="156" max="3" man="1"/>
  </rowBreaks>
  <legacyDrawing r:id="rId2"/>
</worksheet>
</file>

<file path=xl/worksheets/sheet10.xml><?xml version="1.0" encoding="utf-8"?>
<worksheet xmlns="http://schemas.openxmlformats.org/spreadsheetml/2006/main" xmlns:r="http://schemas.openxmlformats.org/officeDocument/2006/relationships">
  <dimension ref="A1:G198"/>
  <sheetViews>
    <sheetView workbookViewId="0" topLeftCell="A1">
      <selection activeCell="F194" sqref="F194"/>
    </sheetView>
  </sheetViews>
  <sheetFormatPr defaultColWidth="9.33203125" defaultRowHeight="11.25"/>
  <cols>
    <col min="1" max="1" width="37.83203125" style="115" customWidth="1"/>
    <col min="2" max="2" width="41.66015625" style="115" customWidth="1"/>
    <col min="3" max="6" width="13.33203125" style="115" customWidth="1"/>
    <col min="7" max="7" width="14.16015625" style="115" customWidth="1"/>
    <col min="8" max="16384" width="9.33203125" style="115" customWidth="1"/>
  </cols>
  <sheetData>
    <row r="1" spans="1:7" ht="23.25">
      <c r="A1" s="594" t="s">
        <v>269</v>
      </c>
      <c r="B1" s="594"/>
      <c r="C1" s="594"/>
      <c r="D1" s="594"/>
      <c r="E1" s="594"/>
      <c r="F1" s="594"/>
      <c r="G1" s="594"/>
    </row>
    <row r="2" ht="15"/>
    <row r="3" ht="15">
      <c r="A3" s="124" t="s">
        <v>270</v>
      </c>
    </row>
    <row r="4" ht="15">
      <c r="A4" s="125" t="s">
        <v>445</v>
      </c>
    </row>
    <row r="5" ht="15.75" thickBot="1">
      <c r="A5" s="116"/>
    </row>
    <row r="6" spans="1:7" ht="25.5" customHeight="1" thickBot="1" thickTop="1">
      <c r="A6" s="518" t="s">
        <v>271</v>
      </c>
      <c r="B6" s="519"/>
      <c r="C6" s="519"/>
      <c r="D6" s="519"/>
      <c r="E6" s="519"/>
      <c r="F6" s="519"/>
      <c r="G6" s="520"/>
    </row>
    <row r="7" spans="1:7" ht="12.75" customHeight="1">
      <c r="A7" s="532" t="s">
        <v>272</v>
      </c>
      <c r="B7" s="533"/>
      <c r="C7" s="536" t="s">
        <v>198</v>
      </c>
      <c r="D7" s="537"/>
      <c r="E7" s="536" t="s">
        <v>200</v>
      </c>
      <c r="F7" s="537"/>
      <c r="G7" s="540" t="s">
        <v>273</v>
      </c>
    </row>
    <row r="8" spans="1:7" ht="15.75" thickBot="1">
      <c r="A8" s="534"/>
      <c r="B8" s="535"/>
      <c r="C8" s="538">
        <f>+'Project Description'!B84</f>
        <v>0</v>
      </c>
      <c r="D8" s="539"/>
      <c r="E8" s="538">
        <f>+'Project Description'!D84</f>
        <v>0</v>
      </c>
      <c r="F8" s="539"/>
      <c r="G8" s="541"/>
    </row>
    <row r="9" spans="1:7" ht="21.75" customHeight="1" thickBot="1">
      <c r="A9" s="546" t="s">
        <v>274</v>
      </c>
      <c r="B9" s="547"/>
      <c r="C9" s="547"/>
      <c r="D9" s="547"/>
      <c r="E9" s="547"/>
      <c r="F9" s="547"/>
      <c r="G9" s="121"/>
    </row>
    <row r="10" spans="1:7" ht="21.75" customHeight="1">
      <c r="A10" s="548" t="s">
        <v>275</v>
      </c>
      <c r="B10" s="549"/>
      <c r="C10" s="550"/>
      <c r="D10" s="550"/>
      <c r="E10" s="550"/>
      <c r="F10" s="550"/>
      <c r="G10" s="379" t="e">
        <f>+(E10-C10)/C10</f>
        <v>#DIV/0!</v>
      </c>
    </row>
    <row r="11" spans="1:7" ht="21.75" customHeight="1" thickBot="1">
      <c r="A11" s="551" t="s">
        <v>276</v>
      </c>
      <c r="B11" s="552"/>
      <c r="C11" s="553"/>
      <c r="D11" s="553"/>
      <c r="E11" s="553"/>
      <c r="F11" s="553"/>
      <c r="G11" s="380" t="e">
        <f>+(E11-C11)/C11</f>
        <v>#DIV/0!</v>
      </c>
    </row>
    <row r="12" spans="1:7" ht="21.75" customHeight="1" thickBot="1">
      <c r="A12" s="554" t="s">
        <v>297</v>
      </c>
      <c r="B12" s="555"/>
      <c r="C12" s="547"/>
      <c r="D12" s="547"/>
      <c r="E12" s="547"/>
      <c r="F12" s="547"/>
      <c r="G12" s="121"/>
    </row>
    <row r="13" spans="1:7" ht="21.75" customHeight="1">
      <c r="A13" s="556" t="s">
        <v>276</v>
      </c>
      <c r="B13" s="557"/>
      <c r="C13" s="558"/>
      <c r="D13" s="559"/>
      <c r="E13" s="560"/>
      <c r="F13" s="561"/>
      <c r="G13" s="381" t="e">
        <f>+(E13-C13)/C13</f>
        <v>#DIV/0!</v>
      </c>
    </row>
    <row r="14" spans="1:7" ht="21.75" customHeight="1">
      <c r="A14" s="562" t="s">
        <v>277</v>
      </c>
      <c r="B14" s="563"/>
      <c r="C14" s="564"/>
      <c r="D14" s="565"/>
      <c r="E14" s="566"/>
      <c r="F14" s="567"/>
      <c r="G14" s="173"/>
    </row>
    <row r="15" spans="1:7" ht="21.75" customHeight="1" thickBot="1">
      <c r="A15" s="568" t="s">
        <v>278</v>
      </c>
      <c r="B15" s="569"/>
      <c r="C15" s="570"/>
      <c r="D15" s="571"/>
      <c r="E15" s="572"/>
      <c r="F15" s="573"/>
      <c r="G15" s="121"/>
    </row>
    <row r="16" spans="1:7" ht="21.75" customHeight="1" thickBot="1">
      <c r="A16" s="546" t="s">
        <v>279</v>
      </c>
      <c r="B16" s="547"/>
      <c r="C16" s="547"/>
      <c r="D16" s="547"/>
      <c r="E16" s="547"/>
      <c r="F16" s="547"/>
      <c r="G16" s="121"/>
    </row>
    <row r="17" spans="1:7" ht="21.75" customHeight="1">
      <c r="A17" s="548" t="s">
        <v>275</v>
      </c>
      <c r="B17" s="549"/>
      <c r="C17" s="550"/>
      <c r="D17" s="550"/>
      <c r="E17" s="550"/>
      <c r="F17" s="550"/>
      <c r="G17" s="376" t="e">
        <f>+(E17-C17)/C17</f>
        <v>#DIV/0!</v>
      </c>
    </row>
    <row r="18" spans="1:7" ht="21.75" customHeight="1">
      <c r="A18" s="574" t="s">
        <v>276</v>
      </c>
      <c r="B18" s="575"/>
      <c r="C18" s="576"/>
      <c r="D18" s="576"/>
      <c r="E18" s="576"/>
      <c r="F18" s="576"/>
      <c r="G18" s="376" t="e">
        <f>+(E18-C18)/C18</f>
        <v>#DIV/0!</v>
      </c>
    </row>
    <row r="19" spans="1:7" ht="21.75" customHeight="1">
      <c r="A19" s="574" t="s">
        <v>280</v>
      </c>
      <c r="B19" s="575"/>
      <c r="C19" s="579"/>
      <c r="D19" s="579"/>
      <c r="E19" s="579"/>
      <c r="F19" s="579"/>
      <c r="G19" s="172"/>
    </row>
    <row r="20" spans="1:7" ht="21.75" customHeight="1">
      <c r="A20" s="574" t="s">
        <v>277</v>
      </c>
      <c r="B20" s="575"/>
      <c r="C20" s="579"/>
      <c r="D20" s="579"/>
      <c r="E20" s="579"/>
      <c r="F20" s="579"/>
      <c r="G20" s="172"/>
    </row>
    <row r="21" spans="1:7" ht="21.75" customHeight="1">
      <c r="A21" s="574" t="s">
        <v>281</v>
      </c>
      <c r="B21" s="575"/>
      <c r="C21" s="579"/>
      <c r="D21" s="579"/>
      <c r="E21" s="579"/>
      <c r="F21" s="579"/>
      <c r="G21" s="172"/>
    </row>
    <row r="22" spans="1:7" ht="21.75" customHeight="1">
      <c r="A22" s="574" t="s">
        <v>282</v>
      </c>
      <c r="B22" s="575"/>
      <c r="C22" s="579"/>
      <c r="D22" s="579"/>
      <c r="E22" s="579"/>
      <c r="F22" s="579"/>
      <c r="G22" s="172"/>
    </row>
    <row r="23" spans="1:7" ht="21.75" customHeight="1" thickBot="1">
      <c r="A23" s="551" t="s">
        <v>283</v>
      </c>
      <c r="B23" s="552"/>
      <c r="C23" s="598"/>
      <c r="D23" s="598"/>
      <c r="E23" s="598"/>
      <c r="F23" s="598"/>
      <c r="G23" s="121"/>
    </row>
    <row r="24" spans="1:7" ht="21.75" customHeight="1" thickBot="1">
      <c r="A24" s="595" t="s">
        <v>298</v>
      </c>
      <c r="B24" s="555"/>
      <c r="C24" s="555"/>
      <c r="D24" s="555"/>
      <c r="E24" s="555"/>
      <c r="F24" s="555"/>
      <c r="G24" s="596"/>
    </row>
    <row r="25" spans="1:7" ht="21.75" customHeight="1" thickBot="1">
      <c r="A25" s="119" t="s">
        <v>272</v>
      </c>
      <c r="B25" s="123"/>
      <c r="C25" s="597" t="s">
        <v>198</v>
      </c>
      <c r="D25" s="597"/>
      <c r="E25" s="597" t="s">
        <v>200</v>
      </c>
      <c r="F25" s="597"/>
      <c r="G25" s="121" t="s">
        <v>293</v>
      </c>
    </row>
    <row r="26" spans="1:7" ht="21.75" customHeight="1" thickBot="1">
      <c r="A26" s="580" t="s">
        <v>294</v>
      </c>
      <c r="B26" s="581"/>
      <c r="C26" s="581"/>
      <c r="D26" s="581"/>
      <c r="E26" s="581"/>
      <c r="F26" s="581"/>
      <c r="G26" s="582"/>
    </row>
    <row r="27" spans="1:7" ht="21.75" customHeight="1">
      <c r="A27" s="592" t="s">
        <v>284</v>
      </c>
      <c r="B27" s="593"/>
      <c r="C27" s="589">
        <f>+C35+C43+C51+C59+C67+C75+C83+C91+C99+C107+C115+C123+C131+C139+C147+C155+C163+C171+C179+C187</f>
        <v>0</v>
      </c>
      <c r="D27" s="589"/>
      <c r="E27" s="587">
        <f>+E35+E43+E51+E59+E67+E75+E83+E91+E99+E107+E115+E123+E131+E139+E147+E155+E163+E171+E179+E187</f>
        <v>0</v>
      </c>
      <c r="F27" s="588"/>
      <c r="G27" s="378" t="e">
        <f aca="true" t="shared" si="0" ref="G27:G33">+(E27-C27)/C27</f>
        <v>#DIV/0!</v>
      </c>
    </row>
    <row r="28" spans="1:7" ht="21.75" customHeight="1">
      <c r="A28" s="542" t="s">
        <v>285</v>
      </c>
      <c r="B28" s="543"/>
      <c r="C28" s="589">
        <f>+C36+C44+C52+C60+C68+C76+C84+C92+C100+C108+C116+C124+C132+C140+C148+C156+C164+C172+C180+C188</f>
        <v>0</v>
      </c>
      <c r="D28" s="589"/>
      <c r="E28" s="589">
        <f>+E36+E44+E52+E60+E68+E76+E84+E92+E100+E108+E116+E124+E132+E140+E148+E156+E164+E172+E180+E188</f>
        <v>0</v>
      </c>
      <c r="F28" s="589"/>
      <c r="G28" s="376" t="e">
        <f t="shared" si="0"/>
        <v>#DIV/0!</v>
      </c>
    </row>
    <row r="29" spans="1:7" ht="21.75" customHeight="1">
      <c r="A29" s="542" t="s">
        <v>286</v>
      </c>
      <c r="B29" s="543"/>
      <c r="C29" s="589">
        <f>+C37+C45+C53+C61+C69+C77+C85+C93+C101+C109+C117+C125+C133+C141+C149+C157+C165+C173+C181+C189</f>
        <v>0</v>
      </c>
      <c r="D29" s="589"/>
      <c r="E29" s="589">
        <f>+E37+E45+E53+E61+E69+E77+E85+E93+E101+E109+E117+E125+E133+E141+E149+E157+E165+E173+E181+E189</f>
        <v>0</v>
      </c>
      <c r="F29" s="589"/>
      <c r="G29" s="376" t="e">
        <f t="shared" si="0"/>
        <v>#DIV/0!</v>
      </c>
    </row>
    <row r="30" spans="1:7" ht="21.75" customHeight="1">
      <c r="A30" s="542" t="s">
        <v>287</v>
      </c>
      <c r="B30" s="543"/>
      <c r="C30" s="590">
        <f>+C38+C46+C54+C62+C70+C78+C86+C94+C102+C110+C118+C126+C134+C142+C150+C158+C166+C174+C182+C190</f>
        <v>0</v>
      </c>
      <c r="D30" s="591"/>
      <c r="E30" s="590">
        <f>+E38+E46+E54+E62+E70+E78+E86+E94+E102+E110+E118+E126+E134+E142+E150+E158+E166+E174+E182+E190</f>
        <v>0</v>
      </c>
      <c r="F30" s="591"/>
      <c r="G30" s="376" t="e">
        <f t="shared" si="0"/>
        <v>#DIV/0!</v>
      </c>
    </row>
    <row r="31" spans="1:7" ht="21.75" customHeight="1">
      <c r="A31" s="542" t="s">
        <v>288</v>
      </c>
      <c r="B31" s="543"/>
      <c r="C31" s="583" t="e">
        <f>+C27/C30</f>
        <v>#DIV/0!</v>
      </c>
      <c r="D31" s="584"/>
      <c r="E31" s="583" t="e">
        <f>+E27/E30</f>
        <v>#DIV/0!</v>
      </c>
      <c r="F31" s="584"/>
      <c r="G31" s="376" t="e">
        <f t="shared" si="0"/>
        <v>#DIV/0!</v>
      </c>
    </row>
    <row r="32" spans="1:7" ht="21.75" customHeight="1">
      <c r="A32" s="542" t="s">
        <v>282</v>
      </c>
      <c r="B32" s="543"/>
      <c r="C32" s="583" t="e">
        <f>+C28/C30</f>
        <v>#DIV/0!</v>
      </c>
      <c r="D32" s="584"/>
      <c r="E32" s="583" t="e">
        <f>+E28/E30</f>
        <v>#DIV/0!</v>
      </c>
      <c r="F32" s="584"/>
      <c r="G32" s="376" t="e">
        <f t="shared" si="0"/>
        <v>#DIV/0!</v>
      </c>
    </row>
    <row r="33" spans="1:7" ht="21.75" customHeight="1" thickBot="1">
      <c r="A33" s="521" t="s">
        <v>289</v>
      </c>
      <c r="B33" s="522"/>
      <c r="C33" s="585" t="e">
        <f>+C29/C30</f>
        <v>#DIV/0!</v>
      </c>
      <c r="D33" s="586"/>
      <c r="E33" s="585" t="e">
        <f>+E29/E30</f>
        <v>#DIV/0!</v>
      </c>
      <c r="F33" s="586"/>
      <c r="G33" s="376" t="e">
        <f t="shared" si="0"/>
        <v>#DIV/0!</v>
      </c>
    </row>
    <row r="34" spans="1:7" ht="21.75" customHeight="1" thickBot="1">
      <c r="A34" s="262" t="s">
        <v>295</v>
      </c>
      <c r="B34" s="263"/>
      <c r="C34" s="603">
        <f>+Employment!B5</f>
        <v>0</v>
      </c>
      <c r="D34" s="603"/>
      <c r="E34" s="603"/>
      <c r="F34" s="603"/>
      <c r="G34" s="604"/>
    </row>
    <row r="35" spans="1:7" ht="21.75" customHeight="1">
      <c r="A35" s="577" t="s">
        <v>284</v>
      </c>
      <c r="B35" s="578"/>
      <c r="C35" s="525"/>
      <c r="D35" s="526"/>
      <c r="E35" s="525"/>
      <c r="F35" s="526"/>
      <c r="G35" s="376" t="e">
        <f aca="true" t="shared" si="1" ref="G35:G41">+(E35-C35)/C35</f>
        <v>#DIV/0!</v>
      </c>
    </row>
    <row r="36" spans="1:7" ht="21.75" customHeight="1">
      <c r="A36" s="542" t="s">
        <v>285</v>
      </c>
      <c r="B36" s="543"/>
      <c r="C36" s="527"/>
      <c r="D36" s="528"/>
      <c r="E36" s="527"/>
      <c r="F36" s="528"/>
      <c r="G36" s="376" t="e">
        <f t="shared" si="1"/>
        <v>#DIV/0!</v>
      </c>
    </row>
    <row r="37" spans="1:7" ht="21.75" customHeight="1">
      <c r="A37" s="542" t="s">
        <v>286</v>
      </c>
      <c r="B37" s="543"/>
      <c r="C37" s="544">
        <f>+Employment!D10</f>
        <v>0</v>
      </c>
      <c r="D37" s="545"/>
      <c r="E37" s="527"/>
      <c r="F37" s="528"/>
      <c r="G37" s="376" t="e">
        <f t="shared" si="1"/>
        <v>#DIV/0!</v>
      </c>
    </row>
    <row r="38" spans="1:7" ht="21.75" customHeight="1">
      <c r="A38" s="542" t="s">
        <v>296</v>
      </c>
      <c r="B38" s="543"/>
      <c r="C38" s="527"/>
      <c r="D38" s="528"/>
      <c r="E38" s="527"/>
      <c r="F38" s="528"/>
      <c r="G38" s="376" t="e">
        <f t="shared" si="1"/>
        <v>#DIV/0!</v>
      </c>
    </row>
    <row r="39" spans="1:7" ht="21.75" customHeight="1">
      <c r="A39" s="542" t="s">
        <v>288</v>
      </c>
      <c r="B39" s="543"/>
      <c r="C39" s="531"/>
      <c r="D39" s="530"/>
      <c r="E39" s="529"/>
      <c r="F39" s="530"/>
      <c r="G39" s="376" t="e">
        <f t="shared" si="1"/>
        <v>#DIV/0!</v>
      </c>
    </row>
    <row r="40" spans="1:7" ht="21.75" customHeight="1">
      <c r="A40" s="542" t="s">
        <v>282</v>
      </c>
      <c r="B40" s="543"/>
      <c r="C40" s="531"/>
      <c r="D40" s="530"/>
      <c r="E40" s="531"/>
      <c r="F40" s="530"/>
      <c r="G40" s="376" t="e">
        <f t="shared" si="1"/>
        <v>#DIV/0!</v>
      </c>
    </row>
    <row r="41" spans="1:7" ht="21.75" customHeight="1" thickBot="1">
      <c r="A41" s="521" t="s">
        <v>289</v>
      </c>
      <c r="B41" s="522"/>
      <c r="C41" s="523"/>
      <c r="D41" s="524"/>
      <c r="E41" s="523"/>
      <c r="F41" s="524"/>
      <c r="G41" s="376" t="e">
        <f t="shared" si="1"/>
        <v>#DIV/0!</v>
      </c>
    </row>
    <row r="42" spans="1:7" ht="21.75" customHeight="1" thickBot="1">
      <c r="A42" s="143" t="s">
        <v>300</v>
      </c>
      <c r="B42" s="261"/>
      <c r="C42" s="601">
        <f>+Employment!B11</f>
        <v>0</v>
      </c>
      <c r="D42" s="601"/>
      <c r="E42" s="601"/>
      <c r="F42" s="601"/>
      <c r="G42" s="602"/>
    </row>
    <row r="43" spans="1:7" ht="21.75" customHeight="1">
      <c r="A43" s="577" t="s">
        <v>284</v>
      </c>
      <c r="B43" s="578"/>
      <c r="C43" s="525"/>
      <c r="D43" s="526"/>
      <c r="E43" s="525"/>
      <c r="F43" s="526"/>
      <c r="G43" s="376" t="e">
        <f aca="true" t="shared" si="2" ref="G43:G49">+(E43-C43)/C43</f>
        <v>#DIV/0!</v>
      </c>
    </row>
    <row r="44" spans="1:7" ht="21.75" customHeight="1">
      <c r="A44" s="542" t="s">
        <v>285</v>
      </c>
      <c r="B44" s="543"/>
      <c r="C44" s="527"/>
      <c r="D44" s="528"/>
      <c r="E44" s="527"/>
      <c r="F44" s="528"/>
      <c r="G44" s="376" t="e">
        <f t="shared" si="2"/>
        <v>#DIV/0!</v>
      </c>
    </row>
    <row r="45" spans="1:7" ht="21.75" customHeight="1">
      <c r="A45" s="542" t="s">
        <v>286</v>
      </c>
      <c r="B45" s="543"/>
      <c r="C45" s="599">
        <f>+Employment!D16</f>
        <v>0</v>
      </c>
      <c r="D45" s="600"/>
      <c r="E45" s="527"/>
      <c r="F45" s="528"/>
      <c r="G45" s="376" t="e">
        <f t="shared" si="2"/>
        <v>#DIV/0!</v>
      </c>
    </row>
    <row r="46" spans="1:7" ht="21.75" customHeight="1">
      <c r="A46" s="542" t="s">
        <v>287</v>
      </c>
      <c r="B46" s="543"/>
      <c r="C46" s="527"/>
      <c r="D46" s="528"/>
      <c r="E46" s="527"/>
      <c r="F46" s="528"/>
      <c r="G46" s="376" t="e">
        <f t="shared" si="2"/>
        <v>#DIV/0!</v>
      </c>
    </row>
    <row r="47" spans="1:7" ht="21.75" customHeight="1">
      <c r="A47" s="542" t="s">
        <v>288</v>
      </c>
      <c r="B47" s="543"/>
      <c r="C47" s="531"/>
      <c r="D47" s="530"/>
      <c r="E47" s="531"/>
      <c r="F47" s="530"/>
      <c r="G47" s="376" t="e">
        <f t="shared" si="2"/>
        <v>#DIV/0!</v>
      </c>
    </row>
    <row r="48" spans="1:7" ht="21.75" customHeight="1">
      <c r="A48" s="542" t="s">
        <v>282</v>
      </c>
      <c r="B48" s="543"/>
      <c r="C48" s="531"/>
      <c r="D48" s="530"/>
      <c r="E48" s="531"/>
      <c r="F48" s="530"/>
      <c r="G48" s="376" t="e">
        <f t="shared" si="2"/>
        <v>#DIV/0!</v>
      </c>
    </row>
    <row r="49" spans="1:7" ht="21.75" customHeight="1" thickBot="1">
      <c r="A49" s="521" t="s">
        <v>289</v>
      </c>
      <c r="B49" s="522"/>
      <c r="C49" s="523"/>
      <c r="D49" s="524"/>
      <c r="E49" s="523"/>
      <c r="F49" s="524"/>
      <c r="G49" s="376" t="e">
        <f t="shared" si="2"/>
        <v>#DIV/0!</v>
      </c>
    </row>
    <row r="50" spans="1:7" ht="21.75" customHeight="1" thickBot="1">
      <c r="A50" s="143" t="s">
        <v>299</v>
      </c>
      <c r="B50" s="261"/>
      <c r="C50" s="601">
        <f>+Employment!B17</f>
        <v>0</v>
      </c>
      <c r="D50" s="601"/>
      <c r="E50" s="601"/>
      <c r="F50" s="601"/>
      <c r="G50" s="602"/>
    </row>
    <row r="51" spans="1:7" ht="21.75" customHeight="1">
      <c r="A51" s="577" t="s">
        <v>284</v>
      </c>
      <c r="B51" s="578"/>
      <c r="C51" s="525"/>
      <c r="D51" s="526"/>
      <c r="E51" s="525"/>
      <c r="F51" s="526"/>
      <c r="G51" s="376" t="e">
        <f aca="true" t="shared" si="3" ref="G51:G57">+(E51-C51)/C51</f>
        <v>#DIV/0!</v>
      </c>
    </row>
    <row r="52" spans="1:7" ht="21.75" customHeight="1">
      <c r="A52" s="542" t="s">
        <v>285</v>
      </c>
      <c r="B52" s="543"/>
      <c r="C52" s="527"/>
      <c r="D52" s="528"/>
      <c r="E52" s="527"/>
      <c r="F52" s="528"/>
      <c r="G52" s="376" t="e">
        <f t="shared" si="3"/>
        <v>#DIV/0!</v>
      </c>
    </row>
    <row r="53" spans="1:7" ht="21.75" customHeight="1">
      <c r="A53" s="542" t="s">
        <v>286</v>
      </c>
      <c r="B53" s="543"/>
      <c r="C53" s="599">
        <f>+Employment!D22</f>
        <v>0</v>
      </c>
      <c r="D53" s="600"/>
      <c r="E53" s="527"/>
      <c r="F53" s="528"/>
      <c r="G53" s="376" t="e">
        <f t="shared" si="3"/>
        <v>#DIV/0!</v>
      </c>
    </row>
    <row r="54" spans="1:7" ht="21.75" customHeight="1">
      <c r="A54" s="542" t="s">
        <v>287</v>
      </c>
      <c r="B54" s="543"/>
      <c r="C54" s="527"/>
      <c r="D54" s="528"/>
      <c r="E54" s="527"/>
      <c r="F54" s="528"/>
      <c r="G54" s="376" t="e">
        <f t="shared" si="3"/>
        <v>#DIV/0!</v>
      </c>
    </row>
    <row r="55" spans="1:7" ht="21.75" customHeight="1">
      <c r="A55" s="542" t="s">
        <v>288</v>
      </c>
      <c r="B55" s="543"/>
      <c r="C55" s="531"/>
      <c r="D55" s="530"/>
      <c r="E55" s="531"/>
      <c r="F55" s="530"/>
      <c r="G55" s="376" t="e">
        <f t="shared" si="3"/>
        <v>#DIV/0!</v>
      </c>
    </row>
    <row r="56" spans="1:7" ht="21.75" customHeight="1">
      <c r="A56" s="542" t="s">
        <v>282</v>
      </c>
      <c r="B56" s="543"/>
      <c r="C56" s="531"/>
      <c r="D56" s="530"/>
      <c r="E56" s="531"/>
      <c r="F56" s="530"/>
      <c r="G56" s="376" t="e">
        <f t="shared" si="3"/>
        <v>#DIV/0!</v>
      </c>
    </row>
    <row r="57" spans="1:7" ht="21.75" customHeight="1" thickBot="1">
      <c r="A57" s="521" t="s">
        <v>289</v>
      </c>
      <c r="B57" s="522"/>
      <c r="C57" s="523"/>
      <c r="D57" s="524"/>
      <c r="E57" s="523"/>
      <c r="F57" s="524"/>
      <c r="G57" s="376" t="e">
        <f t="shared" si="3"/>
        <v>#DIV/0!</v>
      </c>
    </row>
    <row r="58" spans="1:7" ht="21.75" customHeight="1" thickBot="1">
      <c r="A58" s="143" t="s">
        <v>430</v>
      </c>
      <c r="B58" s="261"/>
      <c r="C58" s="601">
        <f>+Employment!B23</f>
        <v>0</v>
      </c>
      <c r="D58" s="601"/>
      <c r="E58" s="601"/>
      <c r="F58" s="601"/>
      <c r="G58" s="602"/>
    </row>
    <row r="59" spans="1:7" ht="21.75" customHeight="1">
      <c r="A59" s="577" t="s">
        <v>284</v>
      </c>
      <c r="B59" s="578"/>
      <c r="C59" s="525"/>
      <c r="D59" s="526"/>
      <c r="E59" s="525"/>
      <c r="F59" s="526"/>
      <c r="G59" s="376" t="e">
        <f aca="true" t="shared" si="4" ref="G59:G65">+(E59-C59)/C59</f>
        <v>#DIV/0!</v>
      </c>
    </row>
    <row r="60" spans="1:7" ht="21.75" customHeight="1">
      <c r="A60" s="542" t="s">
        <v>285</v>
      </c>
      <c r="B60" s="543"/>
      <c r="C60" s="527"/>
      <c r="D60" s="528"/>
      <c r="E60" s="527"/>
      <c r="F60" s="528"/>
      <c r="G60" s="376" t="e">
        <f t="shared" si="4"/>
        <v>#DIV/0!</v>
      </c>
    </row>
    <row r="61" spans="1:7" ht="21.75" customHeight="1">
      <c r="A61" s="542" t="s">
        <v>286</v>
      </c>
      <c r="B61" s="543"/>
      <c r="C61" s="599">
        <f>+Employment!D28</f>
        <v>0</v>
      </c>
      <c r="D61" s="600"/>
      <c r="E61" s="527"/>
      <c r="F61" s="528"/>
      <c r="G61" s="376" t="e">
        <f t="shared" si="4"/>
        <v>#DIV/0!</v>
      </c>
    </row>
    <row r="62" spans="1:7" ht="21.75" customHeight="1">
      <c r="A62" s="542" t="s">
        <v>287</v>
      </c>
      <c r="B62" s="543"/>
      <c r="C62" s="527"/>
      <c r="D62" s="528"/>
      <c r="E62" s="527"/>
      <c r="F62" s="528"/>
      <c r="G62" s="376" t="e">
        <f t="shared" si="4"/>
        <v>#DIV/0!</v>
      </c>
    </row>
    <row r="63" spans="1:7" ht="21.75" customHeight="1">
      <c r="A63" s="542" t="s">
        <v>288</v>
      </c>
      <c r="B63" s="543"/>
      <c r="C63" s="531"/>
      <c r="D63" s="530"/>
      <c r="E63" s="531"/>
      <c r="F63" s="530"/>
      <c r="G63" s="376" t="e">
        <f t="shared" si="4"/>
        <v>#DIV/0!</v>
      </c>
    </row>
    <row r="64" spans="1:7" ht="21.75" customHeight="1">
      <c r="A64" s="542" t="s">
        <v>282</v>
      </c>
      <c r="B64" s="543"/>
      <c r="C64" s="531"/>
      <c r="D64" s="530"/>
      <c r="E64" s="531"/>
      <c r="F64" s="530"/>
      <c r="G64" s="376" t="e">
        <f t="shared" si="4"/>
        <v>#DIV/0!</v>
      </c>
    </row>
    <row r="65" spans="1:7" ht="21.75" customHeight="1" thickBot="1">
      <c r="A65" s="521" t="s">
        <v>289</v>
      </c>
      <c r="B65" s="522"/>
      <c r="C65" s="523"/>
      <c r="D65" s="524"/>
      <c r="E65" s="523"/>
      <c r="F65" s="524"/>
      <c r="G65" s="377" t="e">
        <f t="shared" si="4"/>
        <v>#DIV/0!</v>
      </c>
    </row>
    <row r="66" spans="1:7" ht="21.75" customHeight="1" thickBot="1">
      <c r="A66" s="143" t="s">
        <v>429</v>
      </c>
      <c r="B66" s="261"/>
      <c r="C66" s="601">
        <f>+Employment!B29</f>
        <v>0</v>
      </c>
      <c r="D66" s="601"/>
      <c r="E66" s="601"/>
      <c r="F66" s="601"/>
      <c r="G66" s="602"/>
    </row>
    <row r="67" spans="1:7" ht="21.75" customHeight="1">
      <c r="A67" s="577" t="s">
        <v>284</v>
      </c>
      <c r="B67" s="578"/>
      <c r="C67" s="525"/>
      <c r="D67" s="526"/>
      <c r="E67" s="525"/>
      <c r="F67" s="526"/>
      <c r="G67" s="376" t="e">
        <f aca="true" t="shared" si="5" ref="G67:G73">+(E67-C67)/C67</f>
        <v>#DIV/0!</v>
      </c>
    </row>
    <row r="68" spans="1:7" ht="21.75" customHeight="1">
      <c r="A68" s="542" t="s">
        <v>285</v>
      </c>
      <c r="B68" s="543"/>
      <c r="C68" s="527"/>
      <c r="D68" s="528"/>
      <c r="E68" s="527"/>
      <c r="F68" s="528"/>
      <c r="G68" s="376" t="e">
        <f t="shared" si="5"/>
        <v>#DIV/0!</v>
      </c>
    </row>
    <row r="69" spans="1:7" ht="21.75" customHeight="1">
      <c r="A69" s="542" t="s">
        <v>286</v>
      </c>
      <c r="B69" s="543"/>
      <c r="C69" s="599">
        <f>+Employment!D34</f>
        <v>0</v>
      </c>
      <c r="D69" s="600"/>
      <c r="E69" s="527"/>
      <c r="F69" s="528"/>
      <c r="G69" s="376" t="e">
        <f t="shared" si="5"/>
        <v>#DIV/0!</v>
      </c>
    </row>
    <row r="70" spans="1:7" ht="21.75" customHeight="1">
      <c r="A70" s="542" t="s">
        <v>287</v>
      </c>
      <c r="B70" s="543"/>
      <c r="C70" s="527"/>
      <c r="D70" s="528"/>
      <c r="E70" s="527"/>
      <c r="F70" s="528"/>
      <c r="G70" s="376" t="e">
        <f t="shared" si="5"/>
        <v>#DIV/0!</v>
      </c>
    </row>
    <row r="71" spans="1:7" ht="21.75" customHeight="1">
      <c r="A71" s="542" t="s">
        <v>288</v>
      </c>
      <c r="B71" s="543"/>
      <c r="C71" s="531"/>
      <c r="D71" s="530"/>
      <c r="E71" s="531"/>
      <c r="F71" s="530"/>
      <c r="G71" s="376" t="e">
        <f t="shared" si="5"/>
        <v>#DIV/0!</v>
      </c>
    </row>
    <row r="72" spans="1:7" ht="21.75" customHeight="1">
      <c r="A72" s="542" t="s">
        <v>282</v>
      </c>
      <c r="B72" s="543"/>
      <c r="C72" s="531"/>
      <c r="D72" s="530"/>
      <c r="E72" s="531"/>
      <c r="F72" s="530"/>
      <c r="G72" s="376" t="e">
        <f t="shared" si="5"/>
        <v>#DIV/0!</v>
      </c>
    </row>
    <row r="73" spans="1:7" ht="21.75" customHeight="1" thickBot="1">
      <c r="A73" s="521" t="s">
        <v>289</v>
      </c>
      <c r="B73" s="522"/>
      <c r="C73" s="523"/>
      <c r="D73" s="524"/>
      <c r="E73" s="523"/>
      <c r="F73" s="524"/>
      <c r="G73" s="377" t="e">
        <f t="shared" si="5"/>
        <v>#DIV/0!</v>
      </c>
    </row>
    <row r="74" spans="1:7" ht="21.75" customHeight="1" thickBot="1">
      <c r="A74" s="143" t="s">
        <v>428</v>
      </c>
      <c r="B74" s="261"/>
      <c r="C74" s="601">
        <f>+Employment!B35</f>
        <v>0</v>
      </c>
      <c r="D74" s="601"/>
      <c r="E74" s="601"/>
      <c r="F74" s="601"/>
      <c r="G74" s="602"/>
    </row>
    <row r="75" spans="1:7" ht="21.75" customHeight="1">
      <c r="A75" s="577" t="s">
        <v>284</v>
      </c>
      <c r="B75" s="578"/>
      <c r="C75" s="525"/>
      <c r="D75" s="526"/>
      <c r="E75" s="525"/>
      <c r="F75" s="526"/>
      <c r="G75" s="376" t="e">
        <f aca="true" t="shared" si="6" ref="G75:G81">+(E75-C75)/C75</f>
        <v>#DIV/0!</v>
      </c>
    </row>
    <row r="76" spans="1:7" ht="21.75" customHeight="1">
      <c r="A76" s="542" t="s">
        <v>285</v>
      </c>
      <c r="B76" s="543"/>
      <c r="C76" s="527"/>
      <c r="D76" s="528"/>
      <c r="E76" s="527"/>
      <c r="F76" s="528"/>
      <c r="G76" s="376" t="e">
        <f t="shared" si="6"/>
        <v>#DIV/0!</v>
      </c>
    </row>
    <row r="77" spans="1:7" ht="21.75" customHeight="1">
      <c r="A77" s="542" t="s">
        <v>286</v>
      </c>
      <c r="B77" s="543"/>
      <c r="C77" s="599">
        <f>+Employment!D40</f>
        <v>0</v>
      </c>
      <c r="D77" s="600"/>
      <c r="E77" s="527"/>
      <c r="F77" s="528"/>
      <c r="G77" s="376" t="e">
        <f t="shared" si="6"/>
        <v>#DIV/0!</v>
      </c>
    </row>
    <row r="78" spans="1:7" ht="21.75" customHeight="1">
      <c r="A78" s="542" t="s">
        <v>287</v>
      </c>
      <c r="B78" s="543"/>
      <c r="C78" s="527"/>
      <c r="D78" s="528"/>
      <c r="E78" s="527"/>
      <c r="F78" s="528"/>
      <c r="G78" s="376" t="e">
        <f t="shared" si="6"/>
        <v>#DIV/0!</v>
      </c>
    </row>
    <row r="79" spans="1:7" ht="21.75" customHeight="1">
      <c r="A79" s="542" t="s">
        <v>288</v>
      </c>
      <c r="B79" s="543"/>
      <c r="C79" s="531"/>
      <c r="D79" s="530"/>
      <c r="E79" s="531"/>
      <c r="F79" s="530"/>
      <c r="G79" s="376" t="e">
        <f t="shared" si="6"/>
        <v>#DIV/0!</v>
      </c>
    </row>
    <row r="80" spans="1:7" ht="21.75" customHeight="1">
      <c r="A80" s="542" t="s">
        <v>282</v>
      </c>
      <c r="B80" s="543"/>
      <c r="C80" s="531"/>
      <c r="D80" s="530"/>
      <c r="E80" s="531"/>
      <c r="F80" s="530"/>
      <c r="G80" s="376" t="e">
        <f t="shared" si="6"/>
        <v>#DIV/0!</v>
      </c>
    </row>
    <row r="81" spans="1:7" ht="21.75" customHeight="1" thickBot="1">
      <c r="A81" s="521" t="s">
        <v>289</v>
      </c>
      <c r="B81" s="522"/>
      <c r="C81" s="523"/>
      <c r="D81" s="524"/>
      <c r="E81" s="523"/>
      <c r="F81" s="524"/>
      <c r="G81" s="377" t="e">
        <f t="shared" si="6"/>
        <v>#DIV/0!</v>
      </c>
    </row>
    <row r="82" spans="1:7" ht="21.75" customHeight="1" thickBot="1">
      <c r="A82" s="143" t="s">
        <v>427</v>
      </c>
      <c r="B82" s="261"/>
      <c r="C82" s="601">
        <f>+Employment!B41</f>
        <v>0</v>
      </c>
      <c r="D82" s="601"/>
      <c r="E82" s="601"/>
      <c r="F82" s="601"/>
      <c r="G82" s="602"/>
    </row>
    <row r="83" spans="1:7" ht="21.75" customHeight="1">
      <c r="A83" s="577" t="s">
        <v>284</v>
      </c>
      <c r="B83" s="578"/>
      <c r="C83" s="525"/>
      <c r="D83" s="526"/>
      <c r="E83" s="525"/>
      <c r="F83" s="526"/>
      <c r="G83" s="376" t="e">
        <f aca="true" t="shared" si="7" ref="G83:G89">+(E83-C83)/C83</f>
        <v>#DIV/0!</v>
      </c>
    </row>
    <row r="84" spans="1:7" ht="21.75" customHeight="1">
      <c r="A84" s="542" t="s">
        <v>285</v>
      </c>
      <c r="B84" s="543"/>
      <c r="C84" s="527"/>
      <c r="D84" s="528"/>
      <c r="E84" s="527"/>
      <c r="F84" s="528"/>
      <c r="G84" s="376" t="e">
        <f t="shared" si="7"/>
        <v>#DIV/0!</v>
      </c>
    </row>
    <row r="85" spans="1:7" ht="21.75" customHeight="1">
      <c r="A85" s="542" t="s">
        <v>286</v>
      </c>
      <c r="B85" s="543"/>
      <c r="C85" s="599">
        <f>+Employment!D46</f>
        <v>0</v>
      </c>
      <c r="D85" s="600"/>
      <c r="E85" s="527"/>
      <c r="F85" s="528"/>
      <c r="G85" s="376" t="e">
        <f t="shared" si="7"/>
        <v>#DIV/0!</v>
      </c>
    </row>
    <row r="86" spans="1:7" ht="21.75" customHeight="1">
      <c r="A86" s="542" t="s">
        <v>287</v>
      </c>
      <c r="B86" s="543"/>
      <c r="C86" s="527"/>
      <c r="D86" s="528"/>
      <c r="E86" s="527"/>
      <c r="F86" s="528"/>
      <c r="G86" s="376" t="e">
        <f t="shared" si="7"/>
        <v>#DIV/0!</v>
      </c>
    </row>
    <row r="87" spans="1:7" ht="21.75" customHeight="1">
      <c r="A87" s="542" t="s">
        <v>288</v>
      </c>
      <c r="B87" s="543"/>
      <c r="C87" s="531"/>
      <c r="D87" s="530"/>
      <c r="E87" s="531"/>
      <c r="F87" s="530"/>
      <c r="G87" s="376" t="e">
        <f t="shared" si="7"/>
        <v>#DIV/0!</v>
      </c>
    </row>
    <row r="88" spans="1:7" ht="21.75" customHeight="1">
      <c r="A88" s="542" t="s">
        <v>282</v>
      </c>
      <c r="B88" s="543"/>
      <c r="C88" s="531"/>
      <c r="D88" s="530"/>
      <c r="E88" s="531"/>
      <c r="F88" s="530"/>
      <c r="G88" s="376" t="e">
        <f t="shared" si="7"/>
        <v>#DIV/0!</v>
      </c>
    </row>
    <row r="89" spans="1:7" ht="21.75" customHeight="1" thickBot="1">
      <c r="A89" s="521" t="s">
        <v>289</v>
      </c>
      <c r="B89" s="522"/>
      <c r="C89" s="523"/>
      <c r="D89" s="524"/>
      <c r="E89" s="523"/>
      <c r="F89" s="524"/>
      <c r="G89" s="377" t="e">
        <f t="shared" si="7"/>
        <v>#DIV/0!</v>
      </c>
    </row>
    <row r="90" spans="1:7" ht="21.75" customHeight="1" thickBot="1">
      <c r="A90" s="143" t="s">
        <v>426</v>
      </c>
      <c r="B90" s="261"/>
      <c r="C90" s="601">
        <f>+Employment!B47</f>
        <v>0</v>
      </c>
      <c r="D90" s="601"/>
      <c r="E90" s="601"/>
      <c r="F90" s="601"/>
      <c r="G90" s="602"/>
    </row>
    <row r="91" spans="1:7" ht="21.75" customHeight="1">
      <c r="A91" s="577" t="s">
        <v>284</v>
      </c>
      <c r="B91" s="578"/>
      <c r="C91" s="525"/>
      <c r="D91" s="526"/>
      <c r="E91" s="525"/>
      <c r="F91" s="526"/>
      <c r="G91" s="376" t="e">
        <f aca="true" t="shared" si="8" ref="G91:G97">+(E91-C91)/C91</f>
        <v>#DIV/0!</v>
      </c>
    </row>
    <row r="92" spans="1:7" ht="21.75" customHeight="1">
      <c r="A92" s="542" t="s">
        <v>285</v>
      </c>
      <c r="B92" s="543"/>
      <c r="C92" s="527"/>
      <c r="D92" s="528"/>
      <c r="E92" s="527"/>
      <c r="F92" s="528"/>
      <c r="G92" s="376" t="e">
        <f t="shared" si="8"/>
        <v>#DIV/0!</v>
      </c>
    </row>
    <row r="93" spans="1:7" ht="21.75" customHeight="1">
      <c r="A93" s="542" t="s">
        <v>286</v>
      </c>
      <c r="B93" s="543"/>
      <c r="C93" s="599">
        <f>+Employment!D52</f>
        <v>0</v>
      </c>
      <c r="D93" s="600"/>
      <c r="E93" s="527"/>
      <c r="F93" s="528"/>
      <c r="G93" s="376" t="e">
        <f t="shared" si="8"/>
        <v>#DIV/0!</v>
      </c>
    </row>
    <row r="94" spans="1:7" ht="21.75" customHeight="1">
      <c r="A94" s="542" t="s">
        <v>287</v>
      </c>
      <c r="B94" s="543"/>
      <c r="C94" s="527"/>
      <c r="D94" s="528"/>
      <c r="E94" s="527"/>
      <c r="F94" s="528"/>
      <c r="G94" s="376" t="e">
        <f t="shared" si="8"/>
        <v>#DIV/0!</v>
      </c>
    </row>
    <row r="95" spans="1:7" ht="21.75" customHeight="1">
      <c r="A95" s="542" t="s">
        <v>288</v>
      </c>
      <c r="B95" s="543"/>
      <c r="C95" s="531"/>
      <c r="D95" s="530"/>
      <c r="E95" s="531"/>
      <c r="F95" s="530"/>
      <c r="G95" s="376" t="e">
        <f t="shared" si="8"/>
        <v>#DIV/0!</v>
      </c>
    </row>
    <row r="96" spans="1:7" ht="21.75" customHeight="1">
      <c r="A96" s="542" t="s">
        <v>282</v>
      </c>
      <c r="B96" s="543"/>
      <c r="C96" s="531"/>
      <c r="D96" s="530"/>
      <c r="E96" s="531"/>
      <c r="F96" s="530"/>
      <c r="G96" s="376" t="e">
        <f t="shared" si="8"/>
        <v>#DIV/0!</v>
      </c>
    </row>
    <row r="97" spans="1:7" ht="21.75" customHeight="1" thickBot="1">
      <c r="A97" s="521" t="s">
        <v>289</v>
      </c>
      <c r="B97" s="522"/>
      <c r="C97" s="523"/>
      <c r="D97" s="524"/>
      <c r="E97" s="523"/>
      <c r="F97" s="524"/>
      <c r="G97" s="377" t="e">
        <f t="shared" si="8"/>
        <v>#DIV/0!</v>
      </c>
    </row>
    <row r="98" spans="1:7" ht="21.75" customHeight="1" thickBot="1">
      <c r="A98" s="143" t="s">
        <v>425</v>
      </c>
      <c r="B98" s="261"/>
      <c r="C98" s="601">
        <f>+Employment!B53</f>
        <v>0</v>
      </c>
      <c r="D98" s="601"/>
      <c r="E98" s="601"/>
      <c r="F98" s="601"/>
      <c r="G98" s="602"/>
    </row>
    <row r="99" spans="1:7" ht="21.75" customHeight="1">
      <c r="A99" s="577" t="s">
        <v>284</v>
      </c>
      <c r="B99" s="578"/>
      <c r="C99" s="525"/>
      <c r="D99" s="526"/>
      <c r="E99" s="525"/>
      <c r="F99" s="526"/>
      <c r="G99" s="376" t="e">
        <f aca="true" t="shared" si="9" ref="G99:G105">+(E99-C99)/C99</f>
        <v>#DIV/0!</v>
      </c>
    </row>
    <row r="100" spans="1:7" ht="21.75" customHeight="1">
      <c r="A100" s="542" t="s">
        <v>285</v>
      </c>
      <c r="B100" s="543"/>
      <c r="C100" s="527"/>
      <c r="D100" s="528"/>
      <c r="E100" s="527"/>
      <c r="F100" s="528"/>
      <c r="G100" s="376" t="e">
        <f t="shared" si="9"/>
        <v>#DIV/0!</v>
      </c>
    </row>
    <row r="101" spans="1:7" ht="21.75" customHeight="1">
      <c r="A101" s="542" t="s">
        <v>286</v>
      </c>
      <c r="B101" s="543"/>
      <c r="C101" s="599">
        <f>+Employment!D58</f>
        <v>0</v>
      </c>
      <c r="D101" s="600"/>
      <c r="E101" s="527"/>
      <c r="F101" s="528"/>
      <c r="G101" s="376" t="e">
        <f t="shared" si="9"/>
        <v>#DIV/0!</v>
      </c>
    </row>
    <row r="102" spans="1:7" ht="21.75" customHeight="1">
      <c r="A102" s="542" t="s">
        <v>287</v>
      </c>
      <c r="B102" s="543"/>
      <c r="C102" s="527"/>
      <c r="D102" s="528"/>
      <c r="E102" s="527"/>
      <c r="F102" s="528"/>
      <c r="G102" s="376" t="e">
        <f t="shared" si="9"/>
        <v>#DIV/0!</v>
      </c>
    </row>
    <row r="103" spans="1:7" ht="21.75" customHeight="1">
      <c r="A103" s="542" t="s">
        <v>288</v>
      </c>
      <c r="B103" s="543"/>
      <c r="C103" s="531"/>
      <c r="D103" s="530"/>
      <c r="E103" s="531"/>
      <c r="F103" s="530"/>
      <c r="G103" s="376" t="e">
        <f t="shared" si="9"/>
        <v>#DIV/0!</v>
      </c>
    </row>
    <row r="104" spans="1:7" ht="21.75" customHeight="1">
      <c r="A104" s="542" t="s">
        <v>282</v>
      </c>
      <c r="B104" s="543"/>
      <c r="C104" s="531"/>
      <c r="D104" s="530"/>
      <c r="E104" s="531"/>
      <c r="F104" s="530"/>
      <c r="G104" s="376" t="e">
        <f t="shared" si="9"/>
        <v>#DIV/0!</v>
      </c>
    </row>
    <row r="105" spans="1:7" ht="21.75" customHeight="1" thickBot="1">
      <c r="A105" s="521" t="s">
        <v>289</v>
      </c>
      <c r="B105" s="522"/>
      <c r="C105" s="523"/>
      <c r="D105" s="524"/>
      <c r="E105" s="523"/>
      <c r="F105" s="524"/>
      <c r="G105" s="377" t="e">
        <f t="shared" si="9"/>
        <v>#DIV/0!</v>
      </c>
    </row>
    <row r="106" spans="1:7" ht="21.75" customHeight="1" thickBot="1">
      <c r="A106" s="143" t="s">
        <v>424</v>
      </c>
      <c r="B106" s="261"/>
      <c r="C106" s="601">
        <f>+Employment!B59</f>
        <v>0</v>
      </c>
      <c r="D106" s="601"/>
      <c r="E106" s="601"/>
      <c r="F106" s="601"/>
      <c r="G106" s="602"/>
    </row>
    <row r="107" spans="1:7" ht="21.75" customHeight="1">
      <c r="A107" s="577" t="s">
        <v>284</v>
      </c>
      <c r="B107" s="578"/>
      <c r="C107" s="525"/>
      <c r="D107" s="526"/>
      <c r="E107" s="525"/>
      <c r="F107" s="526"/>
      <c r="G107" s="376" t="e">
        <f aca="true" t="shared" si="10" ref="G107:G113">+(E107-C107)/C107</f>
        <v>#DIV/0!</v>
      </c>
    </row>
    <row r="108" spans="1:7" ht="21.75" customHeight="1">
      <c r="A108" s="542" t="s">
        <v>285</v>
      </c>
      <c r="B108" s="543"/>
      <c r="C108" s="527"/>
      <c r="D108" s="528"/>
      <c r="E108" s="527"/>
      <c r="F108" s="528"/>
      <c r="G108" s="376" t="e">
        <f t="shared" si="10"/>
        <v>#DIV/0!</v>
      </c>
    </row>
    <row r="109" spans="1:7" ht="21.75" customHeight="1">
      <c r="A109" s="542" t="s">
        <v>286</v>
      </c>
      <c r="B109" s="543"/>
      <c r="C109" s="599">
        <f>+Employment!D64</f>
        <v>0</v>
      </c>
      <c r="D109" s="600"/>
      <c r="E109" s="527"/>
      <c r="F109" s="528"/>
      <c r="G109" s="376" t="e">
        <f t="shared" si="10"/>
        <v>#DIV/0!</v>
      </c>
    </row>
    <row r="110" spans="1:7" ht="21.75" customHeight="1">
      <c r="A110" s="542" t="s">
        <v>287</v>
      </c>
      <c r="B110" s="543"/>
      <c r="C110" s="527"/>
      <c r="D110" s="528"/>
      <c r="E110" s="527"/>
      <c r="F110" s="528"/>
      <c r="G110" s="376" t="e">
        <f t="shared" si="10"/>
        <v>#DIV/0!</v>
      </c>
    </row>
    <row r="111" spans="1:7" ht="21.75" customHeight="1">
      <c r="A111" s="542" t="s">
        <v>288</v>
      </c>
      <c r="B111" s="543"/>
      <c r="C111" s="531"/>
      <c r="D111" s="530"/>
      <c r="E111" s="531"/>
      <c r="F111" s="530"/>
      <c r="G111" s="376" t="e">
        <f t="shared" si="10"/>
        <v>#DIV/0!</v>
      </c>
    </row>
    <row r="112" spans="1:7" ht="21.75" customHeight="1">
      <c r="A112" s="542" t="s">
        <v>282</v>
      </c>
      <c r="B112" s="543"/>
      <c r="C112" s="531"/>
      <c r="D112" s="530"/>
      <c r="E112" s="531"/>
      <c r="F112" s="530"/>
      <c r="G112" s="376" t="e">
        <f t="shared" si="10"/>
        <v>#DIV/0!</v>
      </c>
    </row>
    <row r="113" spans="1:7" ht="21.75" customHeight="1" thickBot="1">
      <c r="A113" s="521" t="s">
        <v>289</v>
      </c>
      <c r="B113" s="522"/>
      <c r="C113" s="523"/>
      <c r="D113" s="524"/>
      <c r="E113" s="523"/>
      <c r="F113" s="524"/>
      <c r="G113" s="377" t="e">
        <f t="shared" si="10"/>
        <v>#DIV/0!</v>
      </c>
    </row>
    <row r="114" spans="1:7" ht="21.75" customHeight="1" thickBot="1">
      <c r="A114" s="143" t="s">
        <v>423</v>
      </c>
      <c r="B114" s="261"/>
      <c r="C114" s="601">
        <f>+Employment!B65</f>
        <v>0</v>
      </c>
      <c r="D114" s="601"/>
      <c r="E114" s="601"/>
      <c r="F114" s="601"/>
      <c r="G114" s="602"/>
    </row>
    <row r="115" spans="1:7" ht="21.75" customHeight="1">
      <c r="A115" s="577" t="s">
        <v>284</v>
      </c>
      <c r="B115" s="578"/>
      <c r="C115" s="525"/>
      <c r="D115" s="526"/>
      <c r="E115" s="525"/>
      <c r="F115" s="526"/>
      <c r="G115" s="376" t="e">
        <f aca="true" t="shared" si="11" ref="G115:G121">+(E115-C115)/C115</f>
        <v>#DIV/0!</v>
      </c>
    </row>
    <row r="116" spans="1:7" ht="21.75" customHeight="1">
      <c r="A116" s="542" t="s">
        <v>285</v>
      </c>
      <c r="B116" s="543"/>
      <c r="C116" s="527"/>
      <c r="D116" s="528"/>
      <c r="E116" s="527"/>
      <c r="F116" s="528"/>
      <c r="G116" s="376" t="e">
        <f t="shared" si="11"/>
        <v>#DIV/0!</v>
      </c>
    </row>
    <row r="117" spans="1:7" ht="21.75" customHeight="1">
      <c r="A117" s="542" t="s">
        <v>286</v>
      </c>
      <c r="B117" s="543"/>
      <c r="C117" s="599">
        <f>+Employment!D70</f>
        <v>0</v>
      </c>
      <c r="D117" s="600"/>
      <c r="E117" s="527"/>
      <c r="F117" s="528"/>
      <c r="G117" s="376" t="e">
        <f t="shared" si="11"/>
        <v>#DIV/0!</v>
      </c>
    </row>
    <row r="118" spans="1:7" ht="21.75" customHeight="1">
      <c r="A118" s="542" t="s">
        <v>287</v>
      </c>
      <c r="B118" s="543"/>
      <c r="C118" s="527"/>
      <c r="D118" s="528"/>
      <c r="E118" s="527"/>
      <c r="F118" s="528"/>
      <c r="G118" s="376" t="e">
        <f t="shared" si="11"/>
        <v>#DIV/0!</v>
      </c>
    </row>
    <row r="119" spans="1:7" ht="21.75" customHeight="1">
      <c r="A119" s="542" t="s">
        <v>288</v>
      </c>
      <c r="B119" s="543"/>
      <c r="C119" s="531"/>
      <c r="D119" s="530"/>
      <c r="E119" s="531"/>
      <c r="F119" s="530"/>
      <c r="G119" s="376" t="e">
        <f t="shared" si="11"/>
        <v>#DIV/0!</v>
      </c>
    </row>
    <row r="120" spans="1:7" ht="21.75" customHeight="1">
      <c r="A120" s="542" t="s">
        <v>282</v>
      </c>
      <c r="B120" s="543"/>
      <c r="C120" s="531"/>
      <c r="D120" s="530"/>
      <c r="E120" s="531"/>
      <c r="F120" s="530"/>
      <c r="G120" s="376" t="e">
        <f t="shared" si="11"/>
        <v>#DIV/0!</v>
      </c>
    </row>
    <row r="121" spans="1:7" ht="21.75" customHeight="1" thickBot="1">
      <c r="A121" s="521" t="s">
        <v>289</v>
      </c>
      <c r="B121" s="522"/>
      <c r="C121" s="523"/>
      <c r="D121" s="524"/>
      <c r="E121" s="523"/>
      <c r="F121" s="524"/>
      <c r="G121" s="377" t="e">
        <f t="shared" si="11"/>
        <v>#DIV/0!</v>
      </c>
    </row>
    <row r="122" spans="1:7" ht="21.75" customHeight="1" thickBot="1">
      <c r="A122" s="143" t="s">
        <v>422</v>
      </c>
      <c r="B122" s="261"/>
      <c r="C122" s="601">
        <f>+Employment!B71</f>
        <v>0</v>
      </c>
      <c r="D122" s="601"/>
      <c r="E122" s="601"/>
      <c r="F122" s="601"/>
      <c r="G122" s="602"/>
    </row>
    <row r="123" spans="1:7" ht="21.75" customHeight="1">
      <c r="A123" s="577" t="s">
        <v>284</v>
      </c>
      <c r="B123" s="578"/>
      <c r="C123" s="525"/>
      <c r="D123" s="526"/>
      <c r="E123" s="525"/>
      <c r="F123" s="526"/>
      <c r="G123" s="376" t="e">
        <f aca="true" t="shared" si="12" ref="G123:G129">+(E123-C123)/C123</f>
        <v>#DIV/0!</v>
      </c>
    </row>
    <row r="124" spans="1:7" ht="21.75" customHeight="1">
      <c r="A124" s="542" t="s">
        <v>285</v>
      </c>
      <c r="B124" s="543"/>
      <c r="C124" s="527"/>
      <c r="D124" s="528"/>
      <c r="E124" s="527"/>
      <c r="F124" s="528"/>
      <c r="G124" s="376" t="e">
        <f t="shared" si="12"/>
        <v>#DIV/0!</v>
      </c>
    </row>
    <row r="125" spans="1:7" ht="21.75" customHeight="1">
      <c r="A125" s="542" t="s">
        <v>286</v>
      </c>
      <c r="B125" s="543"/>
      <c r="C125" s="599">
        <f>+Employment!D76</f>
        <v>0</v>
      </c>
      <c r="D125" s="600"/>
      <c r="E125" s="527"/>
      <c r="F125" s="528"/>
      <c r="G125" s="376" t="e">
        <f t="shared" si="12"/>
        <v>#DIV/0!</v>
      </c>
    </row>
    <row r="126" spans="1:7" ht="21.75" customHeight="1">
      <c r="A126" s="542" t="s">
        <v>287</v>
      </c>
      <c r="B126" s="543"/>
      <c r="C126" s="527"/>
      <c r="D126" s="528"/>
      <c r="E126" s="527"/>
      <c r="F126" s="528"/>
      <c r="G126" s="376" t="e">
        <f t="shared" si="12"/>
        <v>#DIV/0!</v>
      </c>
    </row>
    <row r="127" spans="1:7" ht="21.75" customHeight="1">
      <c r="A127" s="542" t="s">
        <v>288</v>
      </c>
      <c r="B127" s="543"/>
      <c r="C127" s="531"/>
      <c r="D127" s="530"/>
      <c r="E127" s="531"/>
      <c r="F127" s="530"/>
      <c r="G127" s="376" t="e">
        <f t="shared" si="12"/>
        <v>#DIV/0!</v>
      </c>
    </row>
    <row r="128" spans="1:7" ht="21.75" customHeight="1">
      <c r="A128" s="542" t="s">
        <v>282</v>
      </c>
      <c r="B128" s="543"/>
      <c r="C128" s="531"/>
      <c r="D128" s="530"/>
      <c r="E128" s="531"/>
      <c r="F128" s="530"/>
      <c r="G128" s="376" t="e">
        <f t="shared" si="12"/>
        <v>#DIV/0!</v>
      </c>
    </row>
    <row r="129" spans="1:7" ht="21.75" customHeight="1" thickBot="1">
      <c r="A129" s="521" t="s">
        <v>289</v>
      </c>
      <c r="B129" s="522"/>
      <c r="C129" s="523"/>
      <c r="D129" s="524"/>
      <c r="E129" s="523"/>
      <c r="F129" s="524"/>
      <c r="G129" s="377" t="e">
        <f t="shared" si="12"/>
        <v>#DIV/0!</v>
      </c>
    </row>
    <row r="130" spans="1:7" ht="21.75" customHeight="1" thickBot="1">
      <c r="A130" s="143" t="s">
        <v>436</v>
      </c>
      <c r="B130" s="261"/>
      <c r="C130" s="601">
        <f>+Employment!B77</f>
        <v>0</v>
      </c>
      <c r="D130" s="601"/>
      <c r="E130" s="601"/>
      <c r="F130" s="601"/>
      <c r="G130" s="602"/>
    </row>
    <row r="131" spans="1:7" ht="21.75" customHeight="1">
      <c r="A131" s="577" t="s">
        <v>284</v>
      </c>
      <c r="B131" s="578"/>
      <c r="C131" s="525"/>
      <c r="D131" s="526"/>
      <c r="E131" s="525"/>
      <c r="F131" s="526"/>
      <c r="G131" s="376" t="e">
        <f aca="true" t="shared" si="13" ref="G131:G137">+(E131-C131)/C131</f>
        <v>#DIV/0!</v>
      </c>
    </row>
    <row r="132" spans="1:7" ht="21.75" customHeight="1">
      <c r="A132" s="542" t="s">
        <v>285</v>
      </c>
      <c r="B132" s="543"/>
      <c r="C132" s="527"/>
      <c r="D132" s="528"/>
      <c r="E132" s="527"/>
      <c r="F132" s="528"/>
      <c r="G132" s="376" t="e">
        <f t="shared" si="13"/>
        <v>#DIV/0!</v>
      </c>
    </row>
    <row r="133" spans="1:7" ht="21.75" customHeight="1">
      <c r="A133" s="542" t="s">
        <v>286</v>
      </c>
      <c r="B133" s="543"/>
      <c r="C133" s="599">
        <f>+Employment!D82</f>
        <v>0</v>
      </c>
      <c r="D133" s="600"/>
      <c r="E133" s="527"/>
      <c r="F133" s="528"/>
      <c r="G133" s="376" t="e">
        <f t="shared" si="13"/>
        <v>#DIV/0!</v>
      </c>
    </row>
    <row r="134" spans="1:7" ht="21.75" customHeight="1">
      <c r="A134" s="542" t="s">
        <v>287</v>
      </c>
      <c r="B134" s="543"/>
      <c r="C134" s="527"/>
      <c r="D134" s="528"/>
      <c r="E134" s="527"/>
      <c r="F134" s="528"/>
      <c r="G134" s="376" t="e">
        <f t="shared" si="13"/>
        <v>#DIV/0!</v>
      </c>
    </row>
    <row r="135" spans="1:7" ht="21.75" customHeight="1">
      <c r="A135" s="542" t="s">
        <v>288</v>
      </c>
      <c r="B135" s="543"/>
      <c r="C135" s="531"/>
      <c r="D135" s="530"/>
      <c r="E135" s="531"/>
      <c r="F135" s="530"/>
      <c r="G135" s="376" t="e">
        <f t="shared" si="13"/>
        <v>#DIV/0!</v>
      </c>
    </row>
    <row r="136" spans="1:7" ht="21.75" customHeight="1">
      <c r="A136" s="542" t="s">
        <v>282</v>
      </c>
      <c r="B136" s="543"/>
      <c r="C136" s="531"/>
      <c r="D136" s="530"/>
      <c r="E136" s="531"/>
      <c r="F136" s="530"/>
      <c r="G136" s="376" t="e">
        <f t="shared" si="13"/>
        <v>#DIV/0!</v>
      </c>
    </row>
    <row r="137" spans="1:7" ht="21.75" customHeight="1" thickBot="1">
      <c r="A137" s="521" t="s">
        <v>289</v>
      </c>
      <c r="B137" s="522"/>
      <c r="C137" s="523"/>
      <c r="D137" s="524"/>
      <c r="E137" s="523"/>
      <c r="F137" s="524"/>
      <c r="G137" s="377" t="e">
        <f t="shared" si="13"/>
        <v>#DIV/0!</v>
      </c>
    </row>
    <row r="138" spans="1:7" ht="21.75" customHeight="1" thickBot="1">
      <c r="A138" s="143" t="s">
        <v>435</v>
      </c>
      <c r="B138" s="261"/>
      <c r="C138" s="601">
        <f>+Employment!B83</f>
        <v>0</v>
      </c>
      <c r="D138" s="601"/>
      <c r="E138" s="601"/>
      <c r="F138" s="601"/>
      <c r="G138" s="602"/>
    </row>
    <row r="139" spans="1:7" ht="21.75" customHeight="1">
      <c r="A139" s="577" t="s">
        <v>284</v>
      </c>
      <c r="B139" s="578"/>
      <c r="C139" s="525"/>
      <c r="D139" s="526"/>
      <c r="E139" s="525"/>
      <c r="F139" s="526"/>
      <c r="G139" s="376" t="e">
        <f aca="true" t="shared" si="14" ref="G139:G145">+(E139-C139)/C139</f>
        <v>#DIV/0!</v>
      </c>
    </row>
    <row r="140" spans="1:7" ht="21.75" customHeight="1">
      <c r="A140" s="542" t="s">
        <v>285</v>
      </c>
      <c r="B140" s="543"/>
      <c r="C140" s="527"/>
      <c r="D140" s="528"/>
      <c r="E140" s="527"/>
      <c r="F140" s="528"/>
      <c r="G140" s="376" t="e">
        <f t="shared" si="14"/>
        <v>#DIV/0!</v>
      </c>
    </row>
    <row r="141" spans="1:7" ht="21.75" customHeight="1">
      <c r="A141" s="542" t="s">
        <v>286</v>
      </c>
      <c r="B141" s="543"/>
      <c r="C141" s="599">
        <f>+Employment!D88</f>
        <v>0</v>
      </c>
      <c r="D141" s="600"/>
      <c r="E141" s="527"/>
      <c r="F141" s="528"/>
      <c r="G141" s="376" t="e">
        <f t="shared" si="14"/>
        <v>#DIV/0!</v>
      </c>
    </row>
    <row r="142" spans="1:7" ht="21.75" customHeight="1">
      <c r="A142" s="542" t="s">
        <v>287</v>
      </c>
      <c r="B142" s="543"/>
      <c r="C142" s="527"/>
      <c r="D142" s="528"/>
      <c r="E142" s="527"/>
      <c r="F142" s="528"/>
      <c r="G142" s="376" t="e">
        <f t="shared" si="14"/>
        <v>#DIV/0!</v>
      </c>
    </row>
    <row r="143" spans="1:7" ht="21.75" customHeight="1">
      <c r="A143" s="542" t="s">
        <v>288</v>
      </c>
      <c r="B143" s="543"/>
      <c r="C143" s="531"/>
      <c r="D143" s="530"/>
      <c r="E143" s="531"/>
      <c r="F143" s="530"/>
      <c r="G143" s="376" t="e">
        <f t="shared" si="14"/>
        <v>#DIV/0!</v>
      </c>
    </row>
    <row r="144" spans="1:7" ht="21.75" customHeight="1">
      <c r="A144" s="542" t="s">
        <v>282</v>
      </c>
      <c r="B144" s="543"/>
      <c r="C144" s="531"/>
      <c r="D144" s="530"/>
      <c r="E144" s="531"/>
      <c r="F144" s="530"/>
      <c r="G144" s="376" t="e">
        <f t="shared" si="14"/>
        <v>#DIV/0!</v>
      </c>
    </row>
    <row r="145" spans="1:7" ht="21.75" customHeight="1" thickBot="1">
      <c r="A145" s="521" t="s">
        <v>289</v>
      </c>
      <c r="B145" s="522"/>
      <c r="C145" s="523"/>
      <c r="D145" s="524"/>
      <c r="E145" s="523"/>
      <c r="F145" s="524"/>
      <c r="G145" s="377" t="e">
        <f t="shared" si="14"/>
        <v>#DIV/0!</v>
      </c>
    </row>
    <row r="146" spans="1:7" ht="21.75" customHeight="1" thickBot="1">
      <c r="A146" s="143" t="s">
        <v>433</v>
      </c>
      <c r="B146" s="261"/>
      <c r="C146" s="601">
        <f>+Employment!B89</f>
        <v>0</v>
      </c>
      <c r="D146" s="601"/>
      <c r="E146" s="601"/>
      <c r="F146" s="601"/>
      <c r="G146" s="602"/>
    </row>
    <row r="147" spans="1:7" ht="21.75" customHeight="1">
      <c r="A147" s="577" t="s">
        <v>284</v>
      </c>
      <c r="B147" s="578"/>
      <c r="C147" s="525"/>
      <c r="D147" s="526"/>
      <c r="E147" s="525"/>
      <c r="F147" s="526"/>
      <c r="G147" s="376" t="e">
        <f aca="true" t="shared" si="15" ref="G147:G153">+(E147-C147)/C147</f>
        <v>#DIV/0!</v>
      </c>
    </row>
    <row r="148" spans="1:7" ht="21.75" customHeight="1">
      <c r="A148" s="542" t="s">
        <v>285</v>
      </c>
      <c r="B148" s="543"/>
      <c r="C148" s="527"/>
      <c r="D148" s="528"/>
      <c r="E148" s="527"/>
      <c r="F148" s="528"/>
      <c r="G148" s="376" t="e">
        <f t="shared" si="15"/>
        <v>#DIV/0!</v>
      </c>
    </row>
    <row r="149" spans="1:7" ht="21.75" customHeight="1">
      <c r="A149" s="542" t="s">
        <v>286</v>
      </c>
      <c r="B149" s="543"/>
      <c r="C149" s="599">
        <f>+Employment!D94</f>
        <v>0</v>
      </c>
      <c r="D149" s="600"/>
      <c r="E149" s="527"/>
      <c r="F149" s="528"/>
      <c r="G149" s="376" t="e">
        <f t="shared" si="15"/>
        <v>#DIV/0!</v>
      </c>
    </row>
    <row r="150" spans="1:7" ht="21.75" customHeight="1">
      <c r="A150" s="542" t="s">
        <v>287</v>
      </c>
      <c r="B150" s="543"/>
      <c r="C150" s="527"/>
      <c r="D150" s="528"/>
      <c r="E150" s="527"/>
      <c r="F150" s="528"/>
      <c r="G150" s="376" t="e">
        <f t="shared" si="15"/>
        <v>#DIV/0!</v>
      </c>
    </row>
    <row r="151" spans="1:7" ht="21.75" customHeight="1">
      <c r="A151" s="542" t="s">
        <v>288</v>
      </c>
      <c r="B151" s="543"/>
      <c r="C151" s="531"/>
      <c r="D151" s="530"/>
      <c r="E151" s="531"/>
      <c r="F151" s="530"/>
      <c r="G151" s="376" t="e">
        <f t="shared" si="15"/>
        <v>#DIV/0!</v>
      </c>
    </row>
    <row r="152" spans="1:7" ht="21.75" customHeight="1">
      <c r="A152" s="542" t="s">
        <v>282</v>
      </c>
      <c r="B152" s="543"/>
      <c r="C152" s="531"/>
      <c r="D152" s="530"/>
      <c r="E152" s="531"/>
      <c r="F152" s="530"/>
      <c r="G152" s="376" t="e">
        <f t="shared" si="15"/>
        <v>#DIV/0!</v>
      </c>
    </row>
    <row r="153" spans="1:7" ht="21.75" customHeight="1" thickBot="1">
      <c r="A153" s="521" t="s">
        <v>289</v>
      </c>
      <c r="B153" s="522"/>
      <c r="C153" s="523"/>
      <c r="D153" s="524"/>
      <c r="E153" s="523"/>
      <c r="F153" s="524"/>
      <c r="G153" s="377" t="e">
        <f t="shared" si="15"/>
        <v>#DIV/0!</v>
      </c>
    </row>
    <row r="154" spans="1:7" ht="21.75" customHeight="1" thickBot="1">
      <c r="A154" s="143" t="s">
        <v>434</v>
      </c>
      <c r="B154" s="261"/>
      <c r="C154" s="601">
        <f>+Employment!B95</f>
        <v>0</v>
      </c>
      <c r="D154" s="601"/>
      <c r="E154" s="601"/>
      <c r="F154" s="601"/>
      <c r="G154" s="602"/>
    </row>
    <row r="155" spans="1:7" ht="21.75" customHeight="1">
      <c r="A155" s="577" t="s">
        <v>284</v>
      </c>
      <c r="B155" s="578"/>
      <c r="C155" s="525"/>
      <c r="D155" s="526"/>
      <c r="E155" s="525"/>
      <c r="F155" s="526"/>
      <c r="G155" s="376" t="e">
        <f aca="true" t="shared" si="16" ref="G155:G161">+(E155-C155)/C155</f>
        <v>#DIV/0!</v>
      </c>
    </row>
    <row r="156" spans="1:7" ht="21.75" customHeight="1">
      <c r="A156" s="542" t="s">
        <v>285</v>
      </c>
      <c r="B156" s="543"/>
      <c r="C156" s="527"/>
      <c r="D156" s="528"/>
      <c r="E156" s="527"/>
      <c r="F156" s="528"/>
      <c r="G156" s="376" t="e">
        <f t="shared" si="16"/>
        <v>#DIV/0!</v>
      </c>
    </row>
    <row r="157" spans="1:7" ht="21.75" customHeight="1">
      <c r="A157" s="542" t="s">
        <v>286</v>
      </c>
      <c r="B157" s="543"/>
      <c r="C157" s="599">
        <f>+Employment!D100</f>
        <v>0</v>
      </c>
      <c r="D157" s="600"/>
      <c r="E157" s="527"/>
      <c r="F157" s="528"/>
      <c r="G157" s="376" t="e">
        <f t="shared" si="16"/>
        <v>#DIV/0!</v>
      </c>
    </row>
    <row r="158" spans="1:7" ht="21.75" customHeight="1">
      <c r="A158" s="542" t="s">
        <v>287</v>
      </c>
      <c r="B158" s="543"/>
      <c r="C158" s="527"/>
      <c r="D158" s="528"/>
      <c r="E158" s="527"/>
      <c r="F158" s="528"/>
      <c r="G158" s="376" t="e">
        <f t="shared" si="16"/>
        <v>#DIV/0!</v>
      </c>
    </row>
    <row r="159" spans="1:7" ht="21.75" customHeight="1">
      <c r="A159" s="542" t="s">
        <v>288</v>
      </c>
      <c r="B159" s="543"/>
      <c r="C159" s="531"/>
      <c r="D159" s="530"/>
      <c r="E159" s="531"/>
      <c r="F159" s="530"/>
      <c r="G159" s="376" t="e">
        <f t="shared" si="16"/>
        <v>#DIV/0!</v>
      </c>
    </row>
    <row r="160" spans="1:7" ht="21.75" customHeight="1">
      <c r="A160" s="542" t="s">
        <v>282</v>
      </c>
      <c r="B160" s="543"/>
      <c r="C160" s="531"/>
      <c r="D160" s="530"/>
      <c r="E160" s="531"/>
      <c r="F160" s="530"/>
      <c r="G160" s="376" t="e">
        <f t="shared" si="16"/>
        <v>#DIV/0!</v>
      </c>
    </row>
    <row r="161" spans="1:7" ht="21.75" customHeight="1" thickBot="1">
      <c r="A161" s="521" t="s">
        <v>289</v>
      </c>
      <c r="B161" s="522"/>
      <c r="C161" s="523"/>
      <c r="D161" s="524"/>
      <c r="E161" s="523"/>
      <c r="F161" s="524"/>
      <c r="G161" s="377" t="e">
        <f t="shared" si="16"/>
        <v>#DIV/0!</v>
      </c>
    </row>
    <row r="162" spans="1:7" ht="21.75" customHeight="1" thickBot="1">
      <c r="A162" s="143" t="s">
        <v>431</v>
      </c>
      <c r="B162" s="261"/>
      <c r="C162" s="601">
        <f>+Employment!B101</f>
        <v>0</v>
      </c>
      <c r="D162" s="601"/>
      <c r="E162" s="601"/>
      <c r="F162" s="601"/>
      <c r="G162" s="602"/>
    </row>
    <row r="163" spans="1:7" ht="21.75" customHeight="1">
      <c r="A163" s="577" t="s">
        <v>284</v>
      </c>
      <c r="B163" s="578"/>
      <c r="C163" s="525"/>
      <c r="D163" s="526"/>
      <c r="E163" s="525"/>
      <c r="F163" s="526"/>
      <c r="G163" s="376" t="e">
        <f aca="true" t="shared" si="17" ref="G163:G169">+(E163-C163)/C163</f>
        <v>#DIV/0!</v>
      </c>
    </row>
    <row r="164" spans="1:7" ht="21.75" customHeight="1">
      <c r="A164" s="542" t="s">
        <v>285</v>
      </c>
      <c r="B164" s="543"/>
      <c r="C164" s="527"/>
      <c r="D164" s="528"/>
      <c r="E164" s="527"/>
      <c r="F164" s="528"/>
      <c r="G164" s="376" t="e">
        <f t="shared" si="17"/>
        <v>#DIV/0!</v>
      </c>
    </row>
    <row r="165" spans="1:7" ht="21.75" customHeight="1">
      <c r="A165" s="542" t="s">
        <v>286</v>
      </c>
      <c r="B165" s="543"/>
      <c r="C165" s="599">
        <f>+Employment!D106</f>
        <v>0</v>
      </c>
      <c r="D165" s="600"/>
      <c r="E165" s="527"/>
      <c r="F165" s="528"/>
      <c r="G165" s="376" t="e">
        <f t="shared" si="17"/>
        <v>#DIV/0!</v>
      </c>
    </row>
    <row r="166" spans="1:7" ht="21.75" customHeight="1">
      <c r="A166" s="542" t="s">
        <v>287</v>
      </c>
      <c r="B166" s="543"/>
      <c r="C166" s="527"/>
      <c r="D166" s="528"/>
      <c r="E166" s="527"/>
      <c r="F166" s="528"/>
      <c r="G166" s="376" t="e">
        <f t="shared" si="17"/>
        <v>#DIV/0!</v>
      </c>
    </row>
    <row r="167" spans="1:7" ht="21.75" customHeight="1">
      <c r="A167" s="542" t="s">
        <v>288</v>
      </c>
      <c r="B167" s="543"/>
      <c r="C167" s="531"/>
      <c r="D167" s="530"/>
      <c r="E167" s="531"/>
      <c r="F167" s="530"/>
      <c r="G167" s="376" t="e">
        <f t="shared" si="17"/>
        <v>#DIV/0!</v>
      </c>
    </row>
    <row r="168" spans="1:7" ht="21.75" customHeight="1">
      <c r="A168" s="542" t="s">
        <v>282</v>
      </c>
      <c r="B168" s="543"/>
      <c r="C168" s="531"/>
      <c r="D168" s="530"/>
      <c r="E168" s="531"/>
      <c r="F168" s="530"/>
      <c r="G168" s="376" t="e">
        <f t="shared" si="17"/>
        <v>#DIV/0!</v>
      </c>
    </row>
    <row r="169" spans="1:7" ht="21.75" customHeight="1" thickBot="1">
      <c r="A169" s="521" t="s">
        <v>289</v>
      </c>
      <c r="B169" s="522"/>
      <c r="C169" s="523"/>
      <c r="D169" s="524"/>
      <c r="E169" s="523"/>
      <c r="F169" s="524"/>
      <c r="G169" s="377" t="e">
        <f t="shared" si="17"/>
        <v>#DIV/0!</v>
      </c>
    </row>
    <row r="170" spans="1:7" ht="21.75" customHeight="1" thickBot="1">
      <c r="A170" s="143" t="s">
        <v>432</v>
      </c>
      <c r="B170" s="261"/>
      <c r="C170" s="601">
        <f>+Employment!B107</f>
        <v>0</v>
      </c>
      <c r="D170" s="601"/>
      <c r="E170" s="601"/>
      <c r="F170" s="601"/>
      <c r="G170" s="602"/>
    </row>
    <row r="171" spans="1:7" ht="21.75" customHeight="1">
      <c r="A171" s="577" t="s">
        <v>284</v>
      </c>
      <c r="B171" s="578"/>
      <c r="C171" s="525"/>
      <c r="D171" s="526"/>
      <c r="E171" s="525"/>
      <c r="F171" s="526"/>
      <c r="G171" s="376" t="e">
        <f aca="true" t="shared" si="18" ref="G171:G177">+(E171-C171)/C171</f>
        <v>#DIV/0!</v>
      </c>
    </row>
    <row r="172" spans="1:7" ht="21.75" customHeight="1">
      <c r="A172" s="542" t="s">
        <v>285</v>
      </c>
      <c r="B172" s="543"/>
      <c r="C172" s="527"/>
      <c r="D172" s="528"/>
      <c r="E172" s="527"/>
      <c r="F172" s="528"/>
      <c r="G172" s="376" t="e">
        <f t="shared" si="18"/>
        <v>#DIV/0!</v>
      </c>
    </row>
    <row r="173" spans="1:7" ht="21.75" customHeight="1">
      <c r="A173" s="542" t="s">
        <v>286</v>
      </c>
      <c r="B173" s="543"/>
      <c r="C173" s="599">
        <f>+Employment!D112</f>
        <v>0</v>
      </c>
      <c r="D173" s="600"/>
      <c r="E173" s="527"/>
      <c r="F173" s="528"/>
      <c r="G173" s="376" t="e">
        <f t="shared" si="18"/>
        <v>#DIV/0!</v>
      </c>
    </row>
    <row r="174" spans="1:7" ht="21.75" customHeight="1">
      <c r="A174" s="542" t="s">
        <v>287</v>
      </c>
      <c r="B174" s="543"/>
      <c r="C174" s="527"/>
      <c r="D174" s="528"/>
      <c r="E174" s="527"/>
      <c r="F174" s="528"/>
      <c r="G174" s="376" t="e">
        <f t="shared" si="18"/>
        <v>#DIV/0!</v>
      </c>
    </row>
    <row r="175" spans="1:7" ht="21.75" customHeight="1">
      <c r="A175" s="542" t="s">
        <v>288</v>
      </c>
      <c r="B175" s="543"/>
      <c r="C175" s="531"/>
      <c r="D175" s="530"/>
      <c r="E175" s="531"/>
      <c r="F175" s="530"/>
      <c r="G175" s="376" t="e">
        <f t="shared" si="18"/>
        <v>#DIV/0!</v>
      </c>
    </row>
    <row r="176" spans="1:7" ht="21.75" customHeight="1">
      <c r="A176" s="542" t="s">
        <v>282</v>
      </c>
      <c r="B176" s="543"/>
      <c r="C176" s="531"/>
      <c r="D176" s="530"/>
      <c r="E176" s="531"/>
      <c r="F176" s="530"/>
      <c r="G176" s="376" t="e">
        <f t="shared" si="18"/>
        <v>#DIV/0!</v>
      </c>
    </row>
    <row r="177" spans="1:7" ht="21.75" customHeight="1" thickBot="1">
      <c r="A177" s="521" t="s">
        <v>289</v>
      </c>
      <c r="B177" s="522"/>
      <c r="C177" s="523"/>
      <c r="D177" s="524"/>
      <c r="E177" s="523"/>
      <c r="F177" s="524"/>
      <c r="G177" s="377" t="e">
        <f t="shared" si="18"/>
        <v>#DIV/0!</v>
      </c>
    </row>
    <row r="178" spans="1:7" ht="21.75" customHeight="1" thickBot="1">
      <c r="A178" s="143" t="s">
        <v>438</v>
      </c>
      <c r="B178" s="261"/>
      <c r="C178" s="601">
        <f>+Employment!B113</f>
        <v>0</v>
      </c>
      <c r="D178" s="601"/>
      <c r="E178" s="601"/>
      <c r="F178" s="601"/>
      <c r="G178" s="602"/>
    </row>
    <row r="179" spans="1:7" ht="21.75" customHeight="1">
      <c r="A179" s="577" t="s">
        <v>284</v>
      </c>
      <c r="B179" s="578"/>
      <c r="C179" s="525"/>
      <c r="D179" s="526"/>
      <c r="E179" s="525"/>
      <c r="F179" s="526"/>
      <c r="G179" s="376" t="e">
        <f aca="true" t="shared" si="19" ref="G179:G185">+(E179-C179)/C179</f>
        <v>#DIV/0!</v>
      </c>
    </row>
    <row r="180" spans="1:7" ht="21.75" customHeight="1">
      <c r="A180" s="542" t="s">
        <v>285</v>
      </c>
      <c r="B180" s="543"/>
      <c r="C180" s="527"/>
      <c r="D180" s="528"/>
      <c r="E180" s="527"/>
      <c r="F180" s="528"/>
      <c r="G180" s="376" t="e">
        <f t="shared" si="19"/>
        <v>#DIV/0!</v>
      </c>
    </row>
    <row r="181" spans="1:7" ht="21.75" customHeight="1">
      <c r="A181" s="542" t="s">
        <v>286</v>
      </c>
      <c r="B181" s="543"/>
      <c r="C181" s="599">
        <f>+Employment!D118</f>
        <v>0</v>
      </c>
      <c r="D181" s="600"/>
      <c r="E181" s="527"/>
      <c r="F181" s="528"/>
      <c r="G181" s="376" t="e">
        <f t="shared" si="19"/>
        <v>#DIV/0!</v>
      </c>
    </row>
    <row r="182" spans="1:7" ht="21.75" customHeight="1">
      <c r="A182" s="542" t="s">
        <v>287</v>
      </c>
      <c r="B182" s="543"/>
      <c r="C182" s="527"/>
      <c r="D182" s="528"/>
      <c r="E182" s="527"/>
      <c r="F182" s="528"/>
      <c r="G182" s="376" t="e">
        <f t="shared" si="19"/>
        <v>#DIV/0!</v>
      </c>
    </row>
    <row r="183" spans="1:7" ht="21.75" customHeight="1">
      <c r="A183" s="542" t="s">
        <v>288</v>
      </c>
      <c r="B183" s="543"/>
      <c r="C183" s="531"/>
      <c r="D183" s="530"/>
      <c r="E183" s="531"/>
      <c r="F183" s="530"/>
      <c r="G183" s="376" t="e">
        <f t="shared" si="19"/>
        <v>#DIV/0!</v>
      </c>
    </row>
    <row r="184" spans="1:7" ht="21.75" customHeight="1">
      <c r="A184" s="542" t="s">
        <v>282</v>
      </c>
      <c r="B184" s="543"/>
      <c r="C184" s="531"/>
      <c r="D184" s="530"/>
      <c r="E184" s="531"/>
      <c r="F184" s="530"/>
      <c r="G184" s="376" t="e">
        <f t="shared" si="19"/>
        <v>#DIV/0!</v>
      </c>
    </row>
    <row r="185" spans="1:7" ht="21.75" customHeight="1" thickBot="1">
      <c r="A185" s="521" t="s">
        <v>289</v>
      </c>
      <c r="B185" s="522"/>
      <c r="C185" s="523"/>
      <c r="D185" s="524"/>
      <c r="E185" s="523"/>
      <c r="F185" s="524"/>
      <c r="G185" s="377" t="e">
        <f t="shared" si="19"/>
        <v>#DIV/0!</v>
      </c>
    </row>
    <row r="186" spans="1:7" ht="21.75" customHeight="1" thickBot="1">
      <c r="A186" s="143" t="s">
        <v>437</v>
      </c>
      <c r="B186" s="261"/>
      <c r="C186" s="601">
        <f>+Employment!B119</f>
        <v>0</v>
      </c>
      <c r="D186" s="601"/>
      <c r="E186" s="601"/>
      <c r="F186" s="601"/>
      <c r="G186" s="602"/>
    </row>
    <row r="187" spans="1:7" ht="21.75" customHeight="1">
      <c r="A187" s="577" t="s">
        <v>284</v>
      </c>
      <c r="B187" s="578"/>
      <c r="C187" s="525"/>
      <c r="D187" s="526"/>
      <c r="E187" s="525"/>
      <c r="F187" s="526"/>
      <c r="G187" s="376" t="e">
        <f aca="true" t="shared" si="20" ref="G187:G193">+(E187-C187)/C187</f>
        <v>#DIV/0!</v>
      </c>
    </row>
    <row r="188" spans="1:7" ht="21.75" customHeight="1">
      <c r="A188" s="542" t="s">
        <v>285</v>
      </c>
      <c r="B188" s="543"/>
      <c r="C188" s="527"/>
      <c r="D188" s="528"/>
      <c r="E188" s="527"/>
      <c r="F188" s="528"/>
      <c r="G188" s="376" t="e">
        <f t="shared" si="20"/>
        <v>#DIV/0!</v>
      </c>
    </row>
    <row r="189" spans="1:7" ht="21.75" customHeight="1">
      <c r="A189" s="542" t="s">
        <v>286</v>
      </c>
      <c r="B189" s="543"/>
      <c r="C189" s="599">
        <f>+Employment!D124</f>
        <v>0</v>
      </c>
      <c r="D189" s="600"/>
      <c r="E189" s="527"/>
      <c r="F189" s="528"/>
      <c r="G189" s="376" t="e">
        <f t="shared" si="20"/>
        <v>#DIV/0!</v>
      </c>
    </row>
    <row r="190" spans="1:7" ht="21.75" customHeight="1">
      <c r="A190" s="542" t="s">
        <v>287</v>
      </c>
      <c r="B190" s="543"/>
      <c r="C190" s="527"/>
      <c r="D190" s="528"/>
      <c r="E190" s="527"/>
      <c r="F190" s="528"/>
      <c r="G190" s="376" t="e">
        <f t="shared" si="20"/>
        <v>#DIV/0!</v>
      </c>
    </row>
    <row r="191" spans="1:7" ht="21.75" customHeight="1">
      <c r="A191" s="542" t="s">
        <v>288</v>
      </c>
      <c r="B191" s="543"/>
      <c r="C191" s="531"/>
      <c r="D191" s="530"/>
      <c r="E191" s="531"/>
      <c r="F191" s="530"/>
      <c r="G191" s="376" t="e">
        <f t="shared" si="20"/>
        <v>#DIV/0!</v>
      </c>
    </row>
    <row r="192" spans="1:7" ht="21.75" customHeight="1">
      <c r="A192" s="542" t="s">
        <v>282</v>
      </c>
      <c r="B192" s="543"/>
      <c r="C192" s="531"/>
      <c r="D192" s="530"/>
      <c r="E192" s="531"/>
      <c r="F192" s="530"/>
      <c r="G192" s="376" t="e">
        <f t="shared" si="20"/>
        <v>#DIV/0!</v>
      </c>
    </row>
    <row r="193" spans="1:7" ht="21.75" customHeight="1" thickBot="1">
      <c r="A193" s="521" t="s">
        <v>289</v>
      </c>
      <c r="B193" s="522"/>
      <c r="C193" s="523"/>
      <c r="D193" s="524"/>
      <c r="E193" s="523"/>
      <c r="F193" s="524"/>
      <c r="G193" s="174" t="e">
        <f t="shared" si="20"/>
        <v>#DIV/0!</v>
      </c>
    </row>
    <row r="194" spans="1:7" ht="15">
      <c r="A194" s="394"/>
      <c r="B194" s="394"/>
      <c r="C194" s="394"/>
      <c r="D194" s="394"/>
      <c r="E194" s="394"/>
      <c r="F194" s="394"/>
      <c r="G194" s="394"/>
    </row>
    <row r="195" spans="1:7" ht="15.75" customHeight="1">
      <c r="A195" s="517" t="s">
        <v>290</v>
      </c>
      <c r="B195" s="517"/>
      <c r="C195" s="517"/>
      <c r="D195" s="517"/>
      <c r="E195" s="517"/>
      <c r="F195" s="517"/>
      <c r="G195" s="517"/>
    </row>
    <row r="196" spans="1:7" ht="32.25" customHeight="1">
      <c r="A196" s="517" t="s">
        <v>396</v>
      </c>
      <c r="B196" s="517"/>
      <c r="C196" s="517"/>
      <c r="D196" s="517"/>
      <c r="E196" s="517"/>
      <c r="F196" s="517"/>
      <c r="G196" s="517"/>
    </row>
    <row r="197" spans="1:7" ht="15" customHeight="1">
      <c r="A197" s="517" t="s">
        <v>291</v>
      </c>
      <c r="B197" s="517"/>
      <c r="C197" s="517"/>
      <c r="D197" s="517"/>
      <c r="E197" s="517"/>
      <c r="F197" s="517"/>
      <c r="G197" s="517"/>
    </row>
    <row r="198" spans="1:7" ht="30.75" customHeight="1">
      <c r="A198" s="517" t="s">
        <v>292</v>
      </c>
      <c r="B198" s="517"/>
      <c r="C198" s="517"/>
      <c r="D198" s="517"/>
      <c r="E198" s="517"/>
      <c r="F198" s="517"/>
      <c r="G198" s="517"/>
    </row>
  </sheetData>
  <sheetProtection password="83AF" sheet="1" objects="1" scenarios="1" formatCells="0" formatColumns="0" formatRows="0" insertColumns="0" insertRows="0" selectLockedCells="1"/>
  <mergeCells count="522">
    <mergeCell ref="A193:B193"/>
    <mergeCell ref="C193:D193"/>
    <mergeCell ref="E193:F193"/>
    <mergeCell ref="A191:B191"/>
    <mergeCell ref="C191:D191"/>
    <mergeCell ref="E191:F191"/>
    <mergeCell ref="A192:B192"/>
    <mergeCell ref="C192:D192"/>
    <mergeCell ref="E192:F192"/>
    <mergeCell ref="A189:B189"/>
    <mergeCell ref="C189:D189"/>
    <mergeCell ref="E189:F189"/>
    <mergeCell ref="A190:B190"/>
    <mergeCell ref="C190:D190"/>
    <mergeCell ref="E190:F190"/>
    <mergeCell ref="A187:B187"/>
    <mergeCell ref="C187:D187"/>
    <mergeCell ref="E187:F187"/>
    <mergeCell ref="A188:B188"/>
    <mergeCell ref="C188:D188"/>
    <mergeCell ref="E188:F188"/>
    <mergeCell ref="A185:B185"/>
    <mergeCell ref="C185:D185"/>
    <mergeCell ref="E185:F185"/>
    <mergeCell ref="C186:G186"/>
    <mergeCell ref="A183:B183"/>
    <mergeCell ref="C183:D183"/>
    <mergeCell ref="E183:F183"/>
    <mergeCell ref="A184:B184"/>
    <mergeCell ref="C184:D184"/>
    <mergeCell ref="E184:F184"/>
    <mergeCell ref="A181:B181"/>
    <mergeCell ref="C181:D181"/>
    <mergeCell ref="E181:F181"/>
    <mergeCell ref="A182:B182"/>
    <mergeCell ref="C182:D182"/>
    <mergeCell ref="E182:F182"/>
    <mergeCell ref="A179:B179"/>
    <mergeCell ref="C179:D179"/>
    <mergeCell ref="E179:F179"/>
    <mergeCell ref="A180:B180"/>
    <mergeCell ref="C180:D180"/>
    <mergeCell ref="E180:F180"/>
    <mergeCell ref="A177:B177"/>
    <mergeCell ref="C177:D177"/>
    <mergeCell ref="E177:F177"/>
    <mergeCell ref="C178:G178"/>
    <mergeCell ref="A175:B175"/>
    <mergeCell ref="C175:D175"/>
    <mergeCell ref="E175:F175"/>
    <mergeCell ref="A176:B176"/>
    <mergeCell ref="C176:D176"/>
    <mergeCell ref="E176:F176"/>
    <mergeCell ref="A173:B173"/>
    <mergeCell ref="C173:D173"/>
    <mergeCell ref="E173:F173"/>
    <mergeCell ref="A174:B174"/>
    <mergeCell ref="C174:D174"/>
    <mergeCell ref="E174:F174"/>
    <mergeCell ref="A171:B171"/>
    <mergeCell ref="C171:D171"/>
    <mergeCell ref="E171:F171"/>
    <mergeCell ref="A172:B172"/>
    <mergeCell ref="C172:D172"/>
    <mergeCell ref="E172:F172"/>
    <mergeCell ref="C34:G34"/>
    <mergeCell ref="C42:G42"/>
    <mergeCell ref="C50:G50"/>
    <mergeCell ref="C170:G170"/>
    <mergeCell ref="C162:G162"/>
    <mergeCell ref="C154:G154"/>
    <mergeCell ref="C146:G146"/>
    <mergeCell ref="C138:G138"/>
    <mergeCell ref="C130:G130"/>
    <mergeCell ref="E56:F56"/>
    <mergeCell ref="A168:B168"/>
    <mergeCell ref="C168:D168"/>
    <mergeCell ref="E168:F168"/>
    <mergeCell ref="A169:B169"/>
    <mergeCell ref="C169:D169"/>
    <mergeCell ref="E169:F169"/>
    <mergeCell ref="A166:B166"/>
    <mergeCell ref="C166:D166"/>
    <mergeCell ref="E166:F166"/>
    <mergeCell ref="A167:B167"/>
    <mergeCell ref="C167:D167"/>
    <mergeCell ref="E167:F167"/>
    <mergeCell ref="A164:B164"/>
    <mergeCell ref="C164:D164"/>
    <mergeCell ref="E164:F164"/>
    <mergeCell ref="A165:B165"/>
    <mergeCell ref="C165:D165"/>
    <mergeCell ref="E165:F165"/>
    <mergeCell ref="A163:B163"/>
    <mergeCell ref="C163:D163"/>
    <mergeCell ref="E163:F163"/>
    <mergeCell ref="A160:B160"/>
    <mergeCell ref="C160:D160"/>
    <mergeCell ref="E160:F160"/>
    <mergeCell ref="A161:B161"/>
    <mergeCell ref="C161:D161"/>
    <mergeCell ref="E161:F161"/>
    <mergeCell ref="A158:B158"/>
    <mergeCell ref="C158:D158"/>
    <mergeCell ref="E158:F158"/>
    <mergeCell ref="A159:B159"/>
    <mergeCell ref="C159:D159"/>
    <mergeCell ref="E159:F159"/>
    <mergeCell ref="A156:B156"/>
    <mergeCell ref="C156:D156"/>
    <mergeCell ref="E156:F156"/>
    <mergeCell ref="A157:B157"/>
    <mergeCell ref="C157:D157"/>
    <mergeCell ref="E157:F157"/>
    <mergeCell ref="A155:B155"/>
    <mergeCell ref="C155:D155"/>
    <mergeCell ref="E155:F155"/>
    <mergeCell ref="A152:B152"/>
    <mergeCell ref="C152:D152"/>
    <mergeCell ref="E152:F152"/>
    <mergeCell ref="A153:B153"/>
    <mergeCell ref="C153:D153"/>
    <mergeCell ref="E153:F153"/>
    <mergeCell ref="A150:B150"/>
    <mergeCell ref="C150:D150"/>
    <mergeCell ref="E150:F150"/>
    <mergeCell ref="A151:B151"/>
    <mergeCell ref="C151:D151"/>
    <mergeCell ref="E151:F151"/>
    <mergeCell ref="A148:B148"/>
    <mergeCell ref="C148:D148"/>
    <mergeCell ref="E148:F148"/>
    <mergeCell ref="A149:B149"/>
    <mergeCell ref="C149:D149"/>
    <mergeCell ref="E149:F149"/>
    <mergeCell ref="A147:B147"/>
    <mergeCell ref="C147:D147"/>
    <mergeCell ref="E147:F147"/>
    <mergeCell ref="A144:B144"/>
    <mergeCell ref="C144:D144"/>
    <mergeCell ref="E144:F144"/>
    <mergeCell ref="A145:B145"/>
    <mergeCell ref="C145:D145"/>
    <mergeCell ref="E145:F145"/>
    <mergeCell ref="A142:B142"/>
    <mergeCell ref="C142:D142"/>
    <mergeCell ref="E142:F142"/>
    <mergeCell ref="A143:B143"/>
    <mergeCell ref="C143:D143"/>
    <mergeCell ref="E143:F143"/>
    <mergeCell ref="A140:B140"/>
    <mergeCell ref="C140:D140"/>
    <mergeCell ref="E140:F140"/>
    <mergeCell ref="A141:B141"/>
    <mergeCell ref="C141:D141"/>
    <mergeCell ref="E141:F141"/>
    <mergeCell ref="A139:B139"/>
    <mergeCell ref="C139:D139"/>
    <mergeCell ref="E139:F139"/>
    <mergeCell ref="A136:B136"/>
    <mergeCell ref="C136:D136"/>
    <mergeCell ref="E136:F136"/>
    <mergeCell ref="A137:B137"/>
    <mergeCell ref="C137:D137"/>
    <mergeCell ref="E137:F137"/>
    <mergeCell ref="A134:B134"/>
    <mergeCell ref="C134:D134"/>
    <mergeCell ref="E134:F134"/>
    <mergeCell ref="A135:B135"/>
    <mergeCell ref="C135:D135"/>
    <mergeCell ref="E135:F135"/>
    <mergeCell ref="A132:B132"/>
    <mergeCell ref="C132:D132"/>
    <mergeCell ref="E132:F132"/>
    <mergeCell ref="A133:B133"/>
    <mergeCell ref="C133:D133"/>
    <mergeCell ref="E133:F133"/>
    <mergeCell ref="A131:B131"/>
    <mergeCell ref="C131:D131"/>
    <mergeCell ref="E131:F131"/>
    <mergeCell ref="A128:B128"/>
    <mergeCell ref="C128:D128"/>
    <mergeCell ref="E128:F128"/>
    <mergeCell ref="A129:B129"/>
    <mergeCell ref="C129:D129"/>
    <mergeCell ref="E129:F129"/>
    <mergeCell ref="A126:B126"/>
    <mergeCell ref="C126:D126"/>
    <mergeCell ref="E126:F126"/>
    <mergeCell ref="A127:B127"/>
    <mergeCell ref="C127:D127"/>
    <mergeCell ref="E127:F127"/>
    <mergeCell ref="A124:B124"/>
    <mergeCell ref="C124:D124"/>
    <mergeCell ref="E124:F124"/>
    <mergeCell ref="A125:B125"/>
    <mergeCell ref="C125:D125"/>
    <mergeCell ref="E125:F125"/>
    <mergeCell ref="A123:B123"/>
    <mergeCell ref="C123:D123"/>
    <mergeCell ref="E123:F123"/>
    <mergeCell ref="C122:G122"/>
    <mergeCell ref="A120:B120"/>
    <mergeCell ref="C120:D120"/>
    <mergeCell ref="E120:F120"/>
    <mergeCell ref="A121:B121"/>
    <mergeCell ref="C121:D121"/>
    <mergeCell ref="E121:F121"/>
    <mergeCell ref="A118:B118"/>
    <mergeCell ref="C118:D118"/>
    <mergeCell ref="E118:F118"/>
    <mergeCell ref="A119:B119"/>
    <mergeCell ref="C119:D119"/>
    <mergeCell ref="E119:F119"/>
    <mergeCell ref="A116:B116"/>
    <mergeCell ref="C116:D116"/>
    <mergeCell ref="E116:F116"/>
    <mergeCell ref="A117:B117"/>
    <mergeCell ref="C117:D117"/>
    <mergeCell ref="E117:F117"/>
    <mergeCell ref="A115:B115"/>
    <mergeCell ref="C115:D115"/>
    <mergeCell ref="E115:F115"/>
    <mergeCell ref="C114:G114"/>
    <mergeCell ref="A112:B112"/>
    <mergeCell ref="C112:D112"/>
    <mergeCell ref="E112:F112"/>
    <mergeCell ref="A113:B113"/>
    <mergeCell ref="C113:D113"/>
    <mergeCell ref="E113:F113"/>
    <mergeCell ref="A110:B110"/>
    <mergeCell ref="C110:D110"/>
    <mergeCell ref="E110:F110"/>
    <mergeCell ref="A111:B111"/>
    <mergeCell ref="C111:D111"/>
    <mergeCell ref="E111:F111"/>
    <mergeCell ref="A108:B108"/>
    <mergeCell ref="C108:D108"/>
    <mergeCell ref="E108:F108"/>
    <mergeCell ref="A109:B109"/>
    <mergeCell ref="C109:D109"/>
    <mergeCell ref="E109:F109"/>
    <mergeCell ref="A107:B107"/>
    <mergeCell ref="C107:D107"/>
    <mergeCell ref="E107:F107"/>
    <mergeCell ref="C106:G106"/>
    <mergeCell ref="A104:B104"/>
    <mergeCell ref="C104:D104"/>
    <mergeCell ref="E104:F104"/>
    <mergeCell ref="A105:B105"/>
    <mergeCell ref="C105:D105"/>
    <mergeCell ref="E105:F105"/>
    <mergeCell ref="A102:B102"/>
    <mergeCell ref="C102:D102"/>
    <mergeCell ref="E102:F102"/>
    <mergeCell ref="A103:B103"/>
    <mergeCell ref="C103:D103"/>
    <mergeCell ref="E103:F103"/>
    <mergeCell ref="A100:B100"/>
    <mergeCell ref="C100:D100"/>
    <mergeCell ref="E100:F100"/>
    <mergeCell ref="A101:B101"/>
    <mergeCell ref="C101:D101"/>
    <mergeCell ref="E101:F101"/>
    <mergeCell ref="A99:B99"/>
    <mergeCell ref="C99:D99"/>
    <mergeCell ref="E99:F99"/>
    <mergeCell ref="C98:G98"/>
    <mergeCell ref="A96:B96"/>
    <mergeCell ref="C96:D96"/>
    <mergeCell ref="E96:F96"/>
    <mergeCell ref="A97:B97"/>
    <mergeCell ref="C97:D97"/>
    <mergeCell ref="E97:F97"/>
    <mergeCell ref="A94:B94"/>
    <mergeCell ref="C94:D94"/>
    <mergeCell ref="E94:F94"/>
    <mergeCell ref="A95:B95"/>
    <mergeCell ref="C95:D95"/>
    <mergeCell ref="E95:F95"/>
    <mergeCell ref="A92:B92"/>
    <mergeCell ref="C92:D92"/>
    <mergeCell ref="E92:F92"/>
    <mergeCell ref="A93:B93"/>
    <mergeCell ref="C93:D93"/>
    <mergeCell ref="E93:F93"/>
    <mergeCell ref="A91:B91"/>
    <mergeCell ref="C91:D91"/>
    <mergeCell ref="E91:F91"/>
    <mergeCell ref="C90:G90"/>
    <mergeCell ref="A88:B88"/>
    <mergeCell ref="C88:D88"/>
    <mergeCell ref="E88:F88"/>
    <mergeCell ref="A89:B89"/>
    <mergeCell ref="C89:D89"/>
    <mergeCell ref="E89:F89"/>
    <mergeCell ref="A86:B86"/>
    <mergeCell ref="C86:D86"/>
    <mergeCell ref="E86:F86"/>
    <mergeCell ref="A87:B87"/>
    <mergeCell ref="C87:D87"/>
    <mergeCell ref="E87:F87"/>
    <mergeCell ref="A84:B84"/>
    <mergeCell ref="C84:D84"/>
    <mergeCell ref="E84:F84"/>
    <mergeCell ref="A85:B85"/>
    <mergeCell ref="C85:D85"/>
    <mergeCell ref="E85:F85"/>
    <mergeCell ref="A83:B83"/>
    <mergeCell ref="C83:D83"/>
    <mergeCell ref="E83:F83"/>
    <mergeCell ref="C82:G82"/>
    <mergeCell ref="A80:B80"/>
    <mergeCell ref="C80:D80"/>
    <mergeCell ref="E80:F80"/>
    <mergeCell ref="A81:B81"/>
    <mergeCell ref="C81:D81"/>
    <mergeCell ref="E81:F81"/>
    <mergeCell ref="A78:B78"/>
    <mergeCell ref="C78:D78"/>
    <mergeCell ref="E78:F78"/>
    <mergeCell ref="A79:B79"/>
    <mergeCell ref="C79:D79"/>
    <mergeCell ref="E79:F79"/>
    <mergeCell ref="A76:B76"/>
    <mergeCell ref="C76:D76"/>
    <mergeCell ref="E76:F76"/>
    <mergeCell ref="A77:B77"/>
    <mergeCell ref="C77:D77"/>
    <mergeCell ref="E77:F77"/>
    <mergeCell ref="A75:B75"/>
    <mergeCell ref="C75:D75"/>
    <mergeCell ref="E75:F75"/>
    <mergeCell ref="C74:G74"/>
    <mergeCell ref="A72:B72"/>
    <mergeCell ref="C72:D72"/>
    <mergeCell ref="E72:F72"/>
    <mergeCell ref="A73:B73"/>
    <mergeCell ref="C73:D73"/>
    <mergeCell ref="E73:F73"/>
    <mergeCell ref="A70:B70"/>
    <mergeCell ref="C70:D70"/>
    <mergeCell ref="E70:F70"/>
    <mergeCell ref="A71:B71"/>
    <mergeCell ref="C71:D71"/>
    <mergeCell ref="E71:F71"/>
    <mergeCell ref="A68:B68"/>
    <mergeCell ref="C68:D68"/>
    <mergeCell ref="E68:F68"/>
    <mergeCell ref="A69:B69"/>
    <mergeCell ref="C69:D69"/>
    <mergeCell ref="E69:F69"/>
    <mergeCell ref="A67:B67"/>
    <mergeCell ref="C67:D67"/>
    <mergeCell ref="E67:F67"/>
    <mergeCell ref="C66:G66"/>
    <mergeCell ref="A64:B64"/>
    <mergeCell ref="C64:D64"/>
    <mergeCell ref="E64:F64"/>
    <mergeCell ref="A65:B65"/>
    <mergeCell ref="C65:D65"/>
    <mergeCell ref="E65:F65"/>
    <mergeCell ref="A62:B62"/>
    <mergeCell ref="C62:D62"/>
    <mergeCell ref="E62:F62"/>
    <mergeCell ref="A63:B63"/>
    <mergeCell ref="C63:D63"/>
    <mergeCell ref="E63:F63"/>
    <mergeCell ref="A60:B60"/>
    <mergeCell ref="C60:D60"/>
    <mergeCell ref="E60:F60"/>
    <mergeCell ref="A61:B61"/>
    <mergeCell ref="C61:D61"/>
    <mergeCell ref="E61:F61"/>
    <mergeCell ref="A59:B59"/>
    <mergeCell ref="C59:D59"/>
    <mergeCell ref="E59:F59"/>
    <mergeCell ref="C58:G58"/>
    <mergeCell ref="A57:B57"/>
    <mergeCell ref="C57:D57"/>
    <mergeCell ref="E57:F57"/>
    <mergeCell ref="A51:B51"/>
    <mergeCell ref="C51:D51"/>
    <mergeCell ref="A55:B55"/>
    <mergeCell ref="C55:D55"/>
    <mergeCell ref="E55:F55"/>
    <mergeCell ref="A56:B56"/>
    <mergeCell ref="C56:D56"/>
    <mergeCell ref="A53:B53"/>
    <mergeCell ref="C53:D53"/>
    <mergeCell ref="E53:F53"/>
    <mergeCell ref="A54:B54"/>
    <mergeCell ref="C54:D54"/>
    <mergeCell ref="E54:F54"/>
    <mergeCell ref="E51:F51"/>
    <mergeCell ref="A52:B52"/>
    <mergeCell ref="C52:D52"/>
    <mergeCell ref="E52:F52"/>
    <mergeCell ref="E47:F47"/>
    <mergeCell ref="E48:F48"/>
    <mergeCell ref="E49:F49"/>
    <mergeCell ref="E43:F43"/>
    <mergeCell ref="E44:F44"/>
    <mergeCell ref="E45:F45"/>
    <mergeCell ref="E46:F46"/>
    <mergeCell ref="C47:D47"/>
    <mergeCell ref="C48:D48"/>
    <mergeCell ref="C49:D49"/>
    <mergeCell ref="C43:D43"/>
    <mergeCell ref="C44:D44"/>
    <mergeCell ref="C45:D45"/>
    <mergeCell ref="C46:D46"/>
    <mergeCell ref="A1:G1"/>
    <mergeCell ref="A24:G24"/>
    <mergeCell ref="C25:D25"/>
    <mergeCell ref="E25:F25"/>
    <mergeCell ref="A23:B23"/>
    <mergeCell ref="C23:D23"/>
    <mergeCell ref="E23:F23"/>
    <mergeCell ref="A19:B19"/>
    <mergeCell ref="C19:D19"/>
    <mergeCell ref="E19:F19"/>
    <mergeCell ref="C27:D27"/>
    <mergeCell ref="C28:D28"/>
    <mergeCell ref="C29:D29"/>
    <mergeCell ref="C30:D30"/>
    <mergeCell ref="A27:B27"/>
    <mergeCell ref="A28:B28"/>
    <mergeCell ref="A29:B29"/>
    <mergeCell ref="A30:B30"/>
    <mergeCell ref="E27:F27"/>
    <mergeCell ref="E28:F28"/>
    <mergeCell ref="E29:F29"/>
    <mergeCell ref="E30:F30"/>
    <mergeCell ref="E31:F31"/>
    <mergeCell ref="E32:F32"/>
    <mergeCell ref="E33:F33"/>
    <mergeCell ref="A33:B33"/>
    <mergeCell ref="C33:D33"/>
    <mergeCell ref="C31:D31"/>
    <mergeCell ref="C32:D32"/>
    <mergeCell ref="A31:B31"/>
    <mergeCell ref="A32:B32"/>
    <mergeCell ref="E22:F22"/>
    <mergeCell ref="A47:B47"/>
    <mergeCell ref="A36:B36"/>
    <mergeCell ref="A37:B37"/>
    <mergeCell ref="A38:B38"/>
    <mergeCell ref="A39:B39"/>
    <mergeCell ref="A43:B43"/>
    <mergeCell ref="A44:B44"/>
    <mergeCell ref="A45:B45"/>
    <mergeCell ref="A46:B46"/>
    <mergeCell ref="A35:B35"/>
    <mergeCell ref="A20:B20"/>
    <mergeCell ref="C20:D20"/>
    <mergeCell ref="E20:F20"/>
    <mergeCell ref="A26:G26"/>
    <mergeCell ref="A21:B21"/>
    <mergeCell ref="C21:D21"/>
    <mergeCell ref="E21:F21"/>
    <mergeCell ref="A22:B22"/>
    <mergeCell ref="C22:D22"/>
    <mergeCell ref="A17:B17"/>
    <mergeCell ref="C17:D17"/>
    <mergeCell ref="E17:F17"/>
    <mergeCell ref="A18:B18"/>
    <mergeCell ref="C18:D18"/>
    <mergeCell ref="E18:F18"/>
    <mergeCell ref="A15:B15"/>
    <mergeCell ref="C15:D15"/>
    <mergeCell ref="E15:F15"/>
    <mergeCell ref="A16:B16"/>
    <mergeCell ref="C16:D16"/>
    <mergeCell ref="E16:F16"/>
    <mergeCell ref="A13:B13"/>
    <mergeCell ref="C13:D13"/>
    <mergeCell ref="E13:F13"/>
    <mergeCell ref="A14:B14"/>
    <mergeCell ref="C14:D14"/>
    <mergeCell ref="E14:F14"/>
    <mergeCell ref="A11:B11"/>
    <mergeCell ref="C11:D11"/>
    <mergeCell ref="E11:F11"/>
    <mergeCell ref="A12:B12"/>
    <mergeCell ref="C12:D12"/>
    <mergeCell ref="E12:F12"/>
    <mergeCell ref="A9:B9"/>
    <mergeCell ref="C9:D9"/>
    <mergeCell ref="E9:F9"/>
    <mergeCell ref="A10:B10"/>
    <mergeCell ref="C10:D10"/>
    <mergeCell ref="E10:F10"/>
    <mergeCell ref="G7:G8"/>
    <mergeCell ref="A40:B40"/>
    <mergeCell ref="A41:B41"/>
    <mergeCell ref="A48:B48"/>
    <mergeCell ref="C35:D35"/>
    <mergeCell ref="C36:D36"/>
    <mergeCell ref="C37:D37"/>
    <mergeCell ref="C38:D38"/>
    <mergeCell ref="C39:D39"/>
    <mergeCell ref="C40:D40"/>
    <mergeCell ref="A7:B8"/>
    <mergeCell ref="C7:D7"/>
    <mergeCell ref="C8:D8"/>
    <mergeCell ref="E7:F7"/>
    <mergeCell ref="E8:F8"/>
    <mergeCell ref="A6:G6"/>
    <mergeCell ref="A49:B49"/>
    <mergeCell ref="C41:D41"/>
    <mergeCell ref="E35:F35"/>
    <mergeCell ref="E36:F36"/>
    <mergeCell ref="E37:F37"/>
    <mergeCell ref="E38:F38"/>
    <mergeCell ref="E39:F39"/>
    <mergeCell ref="E40:F40"/>
    <mergeCell ref="E41:F41"/>
    <mergeCell ref="A195:G195"/>
    <mergeCell ref="A196:G196"/>
    <mergeCell ref="A197:G197"/>
    <mergeCell ref="A198:G198"/>
  </mergeCells>
  <printOptions/>
  <pageMargins left="0.75" right="0.75" top="1" bottom="1" header="0.5" footer="0.5"/>
  <pageSetup fitToHeight="6" horizontalDpi="600" verticalDpi="600" orientation="portrait" scale="77" r:id="rId3"/>
  <rowBreaks count="1" manualBreakCount="1">
    <brk id="41" max="6" man="1"/>
  </rowBreaks>
  <legacyDrawing r:id="rId2"/>
</worksheet>
</file>

<file path=xl/worksheets/sheet11.xml><?xml version="1.0" encoding="utf-8"?>
<worksheet xmlns="http://schemas.openxmlformats.org/spreadsheetml/2006/main" xmlns:r="http://schemas.openxmlformats.org/officeDocument/2006/relationships">
  <dimension ref="A1:H147"/>
  <sheetViews>
    <sheetView showGridLines="0" zoomScale="85" zoomScaleNormal="85" workbookViewId="0" topLeftCell="A1">
      <selection activeCell="B3" sqref="B3"/>
    </sheetView>
  </sheetViews>
  <sheetFormatPr defaultColWidth="9.33203125" defaultRowHeight="11.25"/>
  <cols>
    <col min="1" max="1" width="74.5" style="118" customWidth="1"/>
    <col min="2" max="2" width="24.66015625" style="118" bestFit="1" customWidth="1"/>
    <col min="3" max="3" width="35.33203125" style="118" customWidth="1"/>
    <col min="4" max="4" width="29.33203125" style="118" customWidth="1"/>
    <col min="5" max="5" width="6.83203125" style="118" customWidth="1"/>
    <col min="6" max="6" width="25.83203125" style="118" customWidth="1"/>
    <col min="7" max="7" width="9.33203125" style="118" customWidth="1"/>
    <col min="8" max="8" width="11.83203125" style="118" customWidth="1"/>
    <col min="9" max="16384" width="9.33203125" style="118" customWidth="1"/>
  </cols>
  <sheetData>
    <row r="1" ht="24" thickBot="1">
      <c r="A1" s="142" t="s">
        <v>301</v>
      </c>
    </row>
    <row r="2" spans="1:6" ht="16.5" thickBot="1">
      <c r="A2" s="139" t="s">
        <v>381</v>
      </c>
      <c r="B2" s="605">
        <f>+'Project Description'!B3:D3</f>
        <v>0</v>
      </c>
      <c r="C2" s="605"/>
      <c r="D2" s="605"/>
      <c r="E2" s="605"/>
      <c r="F2" s="606"/>
    </row>
    <row r="3" spans="1:6" ht="51.75" customHeight="1" thickBot="1">
      <c r="A3" s="126" t="s">
        <v>397</v>
      </c>
      <c r="B3" s="386"/>
      <c r="C3" s="607" t="s">
        <v>382</v>
      </c>
      <c r="D3" s="608"/>
      <c r="E3" s="609"/>
      <c r="F3" s="610"/>
    </row>
    <row r="4" spans="1:6" ht="36.75" customHeight="1" thickBot="1">
      <c r="A4" s="126" t="s">
        <v>302</v>
      </c>
      <c r="B4" s="387"/>
      <c r="C4" s="607" t="s">
        <v>303</v>
      </c>
      <c r="D4" s="608"/>
      <c r="E4" s="611" t="e">
        <f>+B4/E3</f>
        <v>#DIV/0!</v>
      </c>
      <c r="F4" s="612"/>
    </row>
    <row r="5" spans="1:6" ht="30.75" customHeight="1" thickBot="1">
      <c r="A5" s="126" t="s">
        <v>304</v>
      </c>
      <c r="B5" s="388"/>
      <c r="C5" s="607" t="s">
        <v>305</v>
      </c>
      <c r="D5" s="608"/>
      <c r="E5" s="609"/>
      <c r="F5" s="610"/>
    </row>
    <row r="6" spans="1:6" ht="54" customHeight="1" thickBot="1">
      <c r="A6" s="607" t="s">
        <v>383</v>
      </c>
      <c r="B6" s="613"/>
      <c r="C6" s="613"/>
      <c r="D6" s="608"/>
      <c r="E6" s="609"/>
      <c r="F6" s="610"/>
    </row>
    <row r="7" spans="1:6" ht="24.75" customHeight="1">
      <c r="A7" s="620" t="s">
        <v>306</v>
      </c>
      <c r="B7" s="621"/>
      <c r="C7" s="623" t="s">
        <v>308</v>
      </c>
      <c r="D7" s="620" t="s">
        <v>309</v>
      </c>
      <c r="E7" s="621"/>
      <c r="F7" s="614" t="s">
        <v>310</v>
      </c>
    </row>
    <row r="8" spans="1:6" ht="51" customHeight="1" thickBot="1">
      <c r="A8" s="622" t="s">
        <v>307</v>
      </c>
      <c r="B8" s="535"/>
      <c r="C8" s="624"/>
      <c r="D8" s="625"/>
      <c r="E8" s="626"/>
      <c r="F8" s="615"/>
    </row>
    <row r="9" spans="1:6" ht="22.5" customHeight="1" thickBot="1">
      <c r="A9" s="616" t="s">
        <v>311</v>
      </c>
      <c r="B9" s="617"/>
      <c r="C9" s="354"/>
      <c r="D9" s="618"/>
      <c r="E9" s="619"/>
      <c r="F9" s="365" t="e">
        <f>+D9/$E$3</f>
        <v>#DIV/0!</v>
      </c>
    </row>
    <row r="10" spans="1:6" ht="22.5" customHeight="1" thickBot="1">
      <c r="A10" s="616" t="s">
        <v>312</v>
      </c>
      <c r="B10" s="617"/>
      <c r="C10" s="354"/>
      <c r="D10" s="618"/>
      <c r="E10" s="619"/>
      <c r="F10" s="365" t="e">
        <f>+D10/$E$3</f>
        <v>#DIV/0!</v>
      </c>
    </row>
    <row r="11" spans="1:6" ht="22.5" customHeight="1" thickBot="1">
      <c r="A11" s="616" t="s">
        <v>313</v>
      </c>
      <c r="B11" s="617"/>
      <c r="C11" s="354"/>
      <c r="D11" s="618"/>
      <c r="E11" s="619"/>
      <c r="F11" s="365" t="e">
        <f>+D11/$E$3</f>
        <v>#DIV/0!</v>
      </c>
    </row>
    <row r="12" spans="1:6" ht="22.5" customHeight="1" thickBot="1">
      <c r="A12" s="616" t="s">
        <v>314</v>
      </c>
      <c r="B12" s="617"/>
      <c r="C12" s="356"/>
      <c r="D12" s="618"/>
      <c r="E12" s="619"/>
      <c r="F12" s="365" t="e">
        <f>+D12/$E$3</f>
        <v>#DIV/0!</v>
      </c>
    </row>
    <row r="13" spans="1:6" s="137" customFormat="1" ht="18.75" customHeight="1">
      <c r="A13" s="620" t="s">
        <v>315</v>
      </c>
      <c r="B13" s="621"/>
      <c r="C13" s="623" t="s">
        <v>308</v>
      </c>
      <c r="D13" s="620" t="s">
        <v>309</v>
      </c>
      <c r="E13" s="621"/>
      <c r="F13" s="614" t="s">
        <v>310</v>
      </c>
    </row>
    <row r="14" spans="1:6" s="137" customFormat="1" ht="51.75" customHeight="1" thickBot="1">
      <c r="A14" s="622" t="s">
        <v>316</v>
      </c>
      <c r="B14" s="535"/>
      <c r="C14" s="624"/>
      <c r="D14" s="625"/>
      <c r="E14" s="626"/>
      <c r="F14" s="615"/>
    </row>
    <row r="15" spans="1:6" ht="22.5" customHeight="1" thickBot="1">
      <c r="A15" s="616" t="s">
        <v>311</v>
      </c>
      <c r="B15" s="617"/>
      <c r="C15" s="354"/>
      <c r="D15" s="618"/>
      <c r="E15" s="619"/>
      <c r="F15" s="365" t="e">
        <f>+D15/$E$3</f>
        <v>#DIV/0!</v>
      </c>
    </row>
    <row r="16" spans="1:6" ht="22.5" customHeight="1" thickBot="1">
      <c r="A16" s="616" t="s">
        <v>312</v>
      </c>
      <c r="B16" s="617"/>
      <c r="C16" s="354"/>
      <c r="D16" s="618"/>
      <c r="E16" s="619"/>
      <c r="F16" s="365" t="e">
        <f>+D16/$E$3</f>
        <v>#DIV/0!</v>
      </c>
    </row>
    <row r="17" spans="1:6" ht="22.5" customHeight="1" thickBot="1">
      <c r="A17" s="616" t="s">
        <v>313</v>
      </c>
      <c r="B17" s="617"/>
      <c r="C17" s="354"/>
      <c r="D17" s="618"/>
      <c r="E17" s="619"/>
      <c r="F17" s="365" t="e">
        <f>+D17/$E$3</f>
        <v>#DIV/0!</v>
      </c>
    </row>
    <row r="18" spans="1:6" ht="22.5" customHeight="1" thickBot="1">
      <c r="A18" s="616" t="s">
        <v>314</v>
      </c>
      <c r="B18" s="617"/>
      <c r="C18" s="354"/>
      <c r="D18" s="618"/>
      <c r="E18" s="619"/>
      <c r="F18" s="365" t="e">
        <f>+D18/$E$3</f>
        <v>#DIV/0!</v>
      </c>
    </row>
    <row r="19" spans="1:6" ht="22.5" customHeight="1" thickBot="1">
      <c r="A19" s="616" t="s">
        <v>317</v>
      </c>
      <c r="B19" s="617"/>
      <c r="C19" s="354"/>
      <c r="D19" s="618"/>
      <c r="E19" s="619"/>
      <c r="F19" s="365" t="e">
        <f>+D19/$E$3</f>
        <v>#DIV/0!</v>
      </c>
    </row>
    <row r="20" spans="1:6" ht="15">
      <c r="A20" s="122"/>
      <c r="B20" s="122"/>
      <c r="C20" s="122"/>
      <c r="D20" s="122"/>
      <c r="E20" s="122"/>
      <c r="F20" s="122"/>
    </row>
    <row r="21" ht="15.75" thickBot="1">
      <c r="A21" s="131"/>
    </row>
    <row r="22" spans="1:6" ht="16.5" thickBot="1">
      <c r="A22" s="139" t="s">
        <v>381</v>
      </c>
      <c r="B22" s="627">
        <f>+B2</f>
        <v>0</v>
      </c>
      <c r="C22" s="605"/>
      <c r="D22" s="605"/>
      <c r="E22" s="605"/>
      <c r="F22" s="606"/>
    </row>
    <row r="23" spans="1:6" ht="15.75" customHeight="1">
      <c r="A23" s="630" t="s">
        <v>318</v>
      </c>
      <c r="B23" s="631"/>
      <c r="C23" s="623" t="s">
        <v>308</v>
      </c>
      <c r="D23" s="620" t="s">
        <v>309</v>
      </c>
      <c r="E23" s="621"/>
      <c r="F23" s="614" t="s">
        <v>310</v>
      </c>
    </row>
    <row r="24" spans="1:6" ht="48" customHeight="1" thickBot="1">
      <c r="A24" s="632" t="s">
        <v>319</v>
      </c>
      <c r="B24" s="633"/>
      <c r="C24" s="624"/>
      <c r="D24" s="625"/>
      <c r="E24" s="626"/>
      <c r="F24" s="615"/>
    </row>
    <row r="25" spans="1:6" ht="22.5" customHeight="1" thickBot="1">
      <c r="A25" s="628" t="s">
        <v>311</v>
      </c>
      <c r="B25" s="629"/>
      <c r="C25" s="354"/>
      <c r="D25" s="618"/>
      <c r="E25" s="619"/>
      <c r="F25" s="365" t="e">
        <f aca="true" t="shared" si="0" ref="F25:F30">+D25/$E$3</f>
        <v>#DIV/0!</v>
      </c>
    </row>
    <row r="26" spans="1:6" ht="22.5" customHeight="1" thickBot="1">
      <c r="A26" s="628" t="s">
        <v>312</v>
      </c>
      <c r="B26" s="629"/>
      <c r="C26" s="354"/>
      <c r="D26" s="618"/>
      <c r="E26" s="619"/>
      <c r="F26" s="365" t="e">
        <f t="shared" si="0"/>
        <v>#DIV/0!</v>
      </c>
    </row>
    <row r="27" spans="1:6" ht="22.5" customHeight="1" thickBot="1">
      <c r="A27" s="628" t="s">
        <v>313</v>
      </c>
      <c r="B27" s="629"/>
      <c r="C27" s="354"/>
      <c r="D27" s="618"/>
      <c r="E27" s="619"/>
      <c r="F27" s="365" t="e">
        <f t="shared" si="0"/>
        <v>#DIV/0!</v>
      </c>
    </row>
    <row r="28" spans="1:6" ht="22.5" customHeight="1" thickBot="1">
      <c r="A28" s="628" t="s">
        <v>314</v>
      </c>
      <c r="B28" s="629"/>
      <c r="C28" s="354"/>
      <c r="D28" s="618"/>
      <c r="E28" s="619"/>
      <c r="F28" s="365" t="e">
        <f t="shared" si="0"/>
        <v>#DIV/0!</v>
      </c>
    </row>
    <row r="29" spans="1:6" ht="22.5" customHeight="1" thickBot="1">
      <c r="A29" s="628" t="s">
        <v>317</v>
      </c>
      <c r="B29" s="629"/>
      <c r="C29" s="354"/>
      <c r="D29" s="618"/>
      <c r="E29" s="619"/>
      <c r="F29" s="365" t="e">
        <f t="shared" si="0"/>
        <v>#DIV/0!</v>
      </c>
    </row>
    <row r="30" spans="1:6" ht="22.5" customHeight="1" thickBot="1">
      <c r="A30" s="628" t="s">
        <v>320</v>
      </c>
      <c r="B30" s="629"/>
      <c r="C30" s="354"/>
      <c r="D30" s="618"/>
      <c r="E30" s="619"/>
      <c r="F30" s="365" t="e">
        <f t="shared" si="0"/>
        <v>#DIV/0!</v>
      </c>
    </row>
    <row r="31" spans="1:6" ht="15.75" customHeight="1">
      <c r="A31" s="634" t="s">
        <v>321</v>
      </c>
      <c r="B31" s="635"/>
      <c r="C31" s="623" t="s">
        <v>308</v>
      </c>
      <c r="D31" s="620" t="s">
        <v>309</v>
      </c>
      <c r="E31" s="621"/>
      <c r="F31" s="614" t="s">
        <v>310</v>
      </c>
    </row>
    <row r="32" spans="1:6" ht="56.25" customHeight="1" thickBot="1">
      <c r="A32" s="538" t="s">
        <v>322</v>
      </c>
      <c r="B32" s="539"/>
      <c r="C32" s="624"/>
      <c r="D32" s="625"/>
      <c r="E32" s="626"/>
      <c r="F32" s="615"/>
    </row>
    <row r="33" spans="1:6" ht="22.5" customHeight="1" thickBot="1">
      <c r="A33" s="628" t="s">
        <v>311</v>
      </c>
      <c r="B33" s="629"/>
      <c r="C33" s="354"/>
      <c r="D33" s="618"/>
      <c r="E33" s="619"/>
      <c r="F33" s="365" t="e">
        <f>+D33/$E$3</f>
        <v>#DIV/0!</v>
      </c>
    </row>
    <row r="34" spans="1:6" ht="22.5" customHeight="1" thickBot="1">
      <c r="A34" s="628" t="s">
        <v>312</v>
      </c>
      <c r="B34" s="629"/>
      <c r="C34" s="354"/>
      <c r="D34" s="618"/>
      <c r="E34" s="619"/>
      <c r="F34" s="365" t="e">
        <f>+D34/$E$3</f>
        <v>#DIV/0!</v>
      </c>
    </row>
    <row r="35" spans="1:6" ht="22.5" customHeight="1" thickBot="1">
      <c r="A35" s="628" t="s">
        <v>313</v>
      </c>
      <c r="B35" s="629"/>
      <c r="C35" s="354"/>
      <c r="D35" s="618"/>
      <c r="E35" s="619"/>
      <c r="F35" s="365" t="e">
        <f>+D35/$E$3</f>
        <v>#DIV/0!</v>
      </c>
    </row>
    <row r="36" spans="1:6" ht="24" customHeight="1" thickBot="1">
      <c r="A36" s="651" t="s">
        <v>323</v>
      </c>
      <c r="B36" s="652"/>
      <c r="C36" s="653"/>
      <c r="D36" s="649">
        <f>SUM(D33:E35,D25:E30,D15:E19,D9:E12)</f>
        <v>0</v>
      </c>
      <c r="E36" s="650"/>
      <c r="F36" s="365" t="e">
        <f>+D36/$E$3</f>
        <v>#DIV/0!</v>
      </c>
    </row>
    <row r="37" ht="15"/>
    <row r="38" ht="15.75" thickBot="1">
      <c r="A38" s="131"/>
    </row>
    <row r="39" spans="1:4" ht="16.5" thickBot="1">
      <c r="A39" s="127" t="s">
        <v>169</v>
      </c>
      <c r="B39" s="605">
        <f>+B2</f>
        <v>0</v>
      </c>
      <c r="C39" s="605"/>
      <c r="D39" s="606"/>
    </row>
    <row r="40" spans="1:4" ht="31.5" customHeight="1" thickBot="1">
      <c r="A40" s="607" t="s">
        <v>324</v>
      </c>
      <c r="B40" s="613"/>
      <c r="C40" s="613"/>
      <c r="D40" s="608"/>
    </row>
    <row r="41" spans="1:4" ht="51.75" customHeight="1">
      <c r="A41" s="133" t="s">
        <v>325</v>
      </c>
      <c r="B41" s="623" t="s">
        <v>327</v>
      </c>
      <c r="C41" s="140" t="s">
        <v>328</v>
      </c>
      <c r="D41" s="623" t="s">
        <v>330</v>
      </c>
    </row>
    <row r="42" spans="1:4" ht="35.25" customHeight="1" thickBot="1">
      <c r="A42" s="138" t="s">
        <v>326</v>
      </c>
      <c r="B42" s="624"/>
      <c r="C42" s="130" t="s">
        <v>329</v>
      </c>
      <c r="D42" s="636"/>
    </row>
    <row r="43" spans="1:4" ht="22.5" customHeight="1" thickBot="1">
      <c r="A43" s="138" t="str">
        <f>+A9</f>
        <v>1)</v>
      </c>
      <c r="B43" s="354"/>
      <c r="C43" s="354"/>
      <c r="D43" s="354"/>
    </row>
    <row r="44" spans="1:4" ht="22.5" customHeight="1" thickBot="1">
      <c r="A44" s="138" t="str">
        <f>+A10</f>
        <v>2)</v>
      </c>
      <c r="B44" s="354"/>
      <c r="C44" s="354"/>
      <c r="D44" s="354"/>
    </row>
    <row r="45" spans="1:4" ht="22.5" customHeight="1" thickBot="1">
      <c r="A45" s="138" t="str">
        <f>+A11</f>
        <v>3)</v>
      </c>
      <c r="B45" s="354"/>
      <c r="C45" s="354"/>
      <c r="D45" s="354"/>
    </row>
    <row r="46" spans="1:4" ht="22.5" customHeight="1" thickBot="1">
      <c r="A46" s="138" t="str">
        <f>+A12</f>
        <v>4)</v>
      </c>
      <c r="B46" s="354"/>
      <c r="C46" s="354"/>
      <c r="D46" s="354"/>
    </row>
    <row r="47" spans="1:4" ht="15.75">
      <c r="A47" s="133" t="s">
        <v>331</v>
      </c>
      <c r="B47" s="637"/>
      <c r="C47" s="637"/>
      <c r="D47" s="637"/>
    </row>
    <row r="48" spans="1:4" ht="18.75" customHeight="1" thickBot="1">
      <c r="A48" s="138" t="s">
        <v>326</v>
      </c>
      <c r="B48" s="638"/>
      <c r="C48" s="638"/>
      <c r="D48" s="638"/>
    </row>
    <row r="49" spans="1:4" ht="22.5" customHeight="1" thickBot="1">
      <c r="A49" s="138" t="str">
        <f>+A15</f>
        <v>1)</v>
      </c>
      <c r="B49" s="354"/>
      <c r="C49" s="354"/>
      <c r="D49" s="354"/>
    </row>
    <row r="50" spans="1:4" ht="22.5" customHeight="1" thickBot="1">
      <c r="A50" s="138" t="str">
        <f>+A16</f>
        <v>2)</v>
      </c>
      <c r="B50" s="354"/>
      <c r="C50" s="354"/>
      <c r="D50" s="354"/>
    </row>
    <row r="51" spans="1:4" ht="22.5" customHeight="1" thickBot="1">
      <c r="A51" s="138" t="str">
        <f>+A17</f>
        <v>3)</v>
      </c>
      <c r="B51" s="354"/>
      <c r="C51" s="354"/>
      <c r="D51" s="354"/>
    </row>
    <row r="52" spans="1:4" ht="22.5" customHeight="1" thickBot="1">
      <c r="A52" s="138" t="str">
        <f>+A18</f>
        <v>4)</v>
      </c>
      <c r="B52" s="354"/>
      <c r="C52" s="354"/>
      <c r="D52" s="354"/>
    </row>
    <row r="53" spans="1:4" ht="22.5" customHeight="1" thickBot="1">
      <c r="A53" s="138" t="str">
        <f>+A19</f>
        <v>5)</v>
      </c>
      <c r="B53" s="356"/>
      <c r="C53" s="356"/>
      <c r="D53" s="356"/>
    </row>
    <row r="54" spans="1:4" ht="15.75">
      <c r="A54" s="129" t="s">
        <v>332</v>
      </c>
      <c r="B54" s="637"/>
      <c r="C54" s="637"/>
      <c r="D54" s="637"/>
    </row>
    <row r="55" spans="1:4" ht="18" customHeight="1" thickBot="1">
      <c r="A55" s="138" t="s">
        <v>326</v>
      </c>
      <c r="B55" s="638"/>
      <c r="C55" s="638"/>
      <c r="D55" s="638"/>
    </row>
    <row r="56" spans="1:4" ht="22.5" customHeight="1" thickBot="1">
      <c r="A56" s="138" t="str">
        <f aca="true" t="shared" si="1" ref="A56:A61">+A25</f>
        <v>1)</v>
      </c>
      <c r="B56" s="354"/>
      <c r="C56" s="354"/>
      <c r="D56" s="354"/>
    </row>
    <row r="57" spans="1:4" ht="22.5" customHeight="1" thickBot="1">
      <c r="A57" s="138" t="str">
        <f t="shared" si="1"/>
        <v>2)</v>
      </c>
      <c r="B57" s="354"/>
      <c r="C57" s="354"/>
      <c r="D57" s="354"/>
    </row>
    <row r="58" spans="1:4" ht="22.5" customHeight="1" thickBot="1">
      <c r="A58" s="138" t="str">
        <f t="shared" si="1"/>
        <v>3)</v>
      </c>
      <c r="B58" s="354"/>
      <c r="C58" s="354"/>
      <c r="D58" s="354"/>
    </row>
    <row r="59" spans="1:4" ht="22.5" customHeight="1" thickBot="1">
      <c r="A59" s="138" t="str">
        <f t="shared" si="1"/>
        <v>4)</v>
      </c>
      <c r="B59" s="354"/>
      <c r="C59" s="354"/>
      <c r="D59" s="354"/>
    </row>
    <row r="60" spans="1:4" ht="22.5" customHeight="1" thickBot="1">
      <c r="A60" s="138" t="str">
        <f t="shared" si="1"/>
        <v>5)</v>
      </c>
      <c r="B60" s="354"/>
      <c r="C60" s="354"/>
      <c r="D60" s="354"/>
    </row>
    <row r="61" spans="1:4" ht="22.5" customHeight="1" thickBot="1">
      <c r="A61" s="138" t="str">
        <f t="shared" si="1"/>
        <v>6)</v>
      </c>
      <c r="B61" s="356"/>
      <c r="C61" s="356"/>
      <c r="D61" s="356"/>
    </row>
    <row r="62" spans="1:4" ht="33" customHeight="1" thickBot="1">
      <c r="A62" s="139" t="s">
        <v>384</v>
      </c>
      <c r="B62" s="357"/>
      <c r="C62" s="357"/>
      <c r="D62" s="357"/>
    </row>
    <row r="63" spans="1:4" ht="22.5" customHeight="1" thickBot="1">
      <c r="A63" s="138" t="str">
        <f>+A33</f>
        <v>1)</v>
      </c>
      <c r="B63" s="354"/>
      <c r="C63" s="354"/>
      <c r="D63" s="354"/>
    </row>
    <row r="64" spans="1:4" ht="22.5" customHeight="1" thickBot="1">
      <c r="A64" s="138" t="str">
        <f>+A34</f>
        <v>2)</v>
      </c>
      <c r="B64" s="356"/>
      <c r="C64" s="356"/>
      <c r="D64" s="356"/>
    </row>
    <row r="65" spans="1:4" ht="22.5" customHeight="1" thickBot="1">
      <c r="A65" s="138" t="str">
        <f>+A35</f>
        <v>3)</v>
      </c>
      <c r="B65" s="358"/>
      <c r="C65" s="355"/>
      <c r="D65" s="355"/>
    </row>
    <row r="67" ht="15.75">
      <c r="A67" s="134"/>
    </row>
    <row r="68" ht="15.75">
      <c r="A68" s="134" t="s">
        <v>333</v>
      </c>
    </row>
    <row r="69" ht="15">
      <c r="A69" s="135" t="s">
        <v>385</v>
      </c>
    </row>
    <row r="70" spans="1:4" ht="96" customHeight="1">
      <c r="A70" s="639" t="s">
        <v>0</v>
      </c>
      <c r="B70" s="639"/>
      <c r="C70" s="639"/>
      <c r="D70" s="639"/>
    </row>
    <row r="71" spans="1:4" ht="111.75" customHeight="1">
      <c r="A71" s="639" t="s">
        <v>1</v>
      </c>
      <c r="B71" s="639"/>
      <c r="C71" s="639"/>
      <c r="D71" s="639"/>
    </row>
    <row r="72" spans="1:4" ht="55.5" customHeight="1">
      <c r="A72" s="639" t="s">
        <v>2</v>
      </c>
      <c r="B72" s="639"/>
      <c r="C72" s="639"/>
      <c r="D72" s="639"/>
    </row>
    <row r="73" ht="15.75" thickBot="1">
      <c r="A73" s="136"/>
    </row>
    <row r="74" spans="1:6" ht="16.5" thickBot="1">
      <c r="A74" s="127" t="s">
        <v>334</v>
      </c>
      <c r="B74" s="605">
        <f>+B2</f>
        <v>0</v>
      </c>
      <c r="C74" s="605"/>
      <c r="D74" s="605"/>
      <c r="E74" s="605"/>
      <c r="F74" s="606"/>
    </row>
    <row r="75" spans="1:6" ht="15.75" customHeight="1">
      <c r="A75" s="620" t="s">
        <v>335</v>
      </c>
      <c r="B75" s="640"/>
      <c r="C75" s="640"/>
      <c r="D75" s="640"/>
      <c r="E75" s="640"/>
      <c r="F75" s="621"/>
    </row>
    <row r="76" spans="1:6" ht="38.25" customHeight="1" thickBot="1">
      <c r="A76" s="622" t="s">
        <v>336</v>
      </c>
      <c r="B76" s="641"/>
      <c r="C76" s="641"/>
      <c r="D76" s="641"/>
      <c r="E76" s="641"/>
      <c r="F76" s="535"/>
    </row>
    <row r="77" spans="1:6" ht="31.5" customHeight="1" thickBot="1">
      <c r="A77" s="133" t="s">
        <v>337</v>
      </c>
      <c r="B77" s="607" t="s">
        <v>338</v>
      </c>
      <c r="C77" s="613"/>
      <c r="D77" s="608"/>
      <c r="E77" s="607" t="s">
        <v>339</v>
      </c>
      <c r="F77" s="608"/>
    </row>
    <row r="78" spans="1:6" ht="21.75" customHeight="1" thickBot="1">
      <c r="A78" s="359"/>
      <c r="B78" s="616"/>
      <c r="C78" s="642"/>
      <c r="D78" s="617"/>
      <c r="E78" s="616"/>
      <c r="F78" s="617"/>
    </row>
    <row r="79" spans="1:6" ht="21.75" customHeight="1" thickBot="1">
      <c r="A79" s="360"/>
      <c r="B79" s="616"/>
      <c r="C79" s="642"/>
      <c r="D79" s="617"/>
      <c r="E79" s="616"/>
      <c r="F79" s="617"/>
    </row>
    <row r="80" spans="1:6" ht="21.75" customHeight="1" thickBot="1">
      <c r="A80" s="360"/>
      <c r="B80" s="616"/>
      <c r="C80" s="642"/>
      <c r="D80" s="617"/>
      <c r="E80" s="616"/>
      <c r="F80" s="617"/>
    </row>
    <row r="81" spans="1:6" ht="21.75" customHeight="1" thickBot="1">
      <c r="A81" s="360"/>
      <c r="B81" s="616"/>
      <c r="C81" s="642"/>
      <c r="D81" s="617"/>
      <c r="E81" s="616"/>
      <c r="F81" s="617"/>
    </row>
    <row r="82" spans="1:6" ht="16.5" thickBot="1">
      <c r="A82" s="627" t="s">
        <v>340</v>
      </c>
      <c r="B82" s="605"/>
      <c r="C82" s="605"/>
      <c r="D82" s="605"/>
      <c r="E82" s="605"/>
      <c r="F82" s="606"/>
    </row>
    <row r="83" spans="1:6" ht="42.75" customHeight="1" thickBot="1">
      <c r="A83" s="607" t="s">
        <v>3</v>
      </c>
      <c r="B83" s="613"/>
      <c r="C83" s="613"/>
      <c r="D83" s="613"/>
      <c r="E83" s="613"/>
      <c r="F83" s="608"/>
    </row>
    <row r="84" spans="1:6" ht="15.75">
      <c r="A84" s="620" t="s">
        <v>4</v>
      </c>
      <c r="B84" s="621"/>
      <c r="C84" s="614" t="s">
        <v>309</v>
      </c>
      <c r="D84" s="620" t="s">
        <v>342</v>
      </c>
      <c r="E84" s="621"/>
      <c r="F84" s="140" t="s">
        <v>344</v>
      </c>
    </row>
    <row r="85" spans="1:6" ht="121.5" customHeight="1" thickBot="1">
      <c r="A85" s="625"/>
      <c r="B85" s="626"/>
      <c r="C85" s="615"/>
      <c r="D85" s="655" t="s">
        <v>343</v>
      </c>
      <c r="E85" s="656"/>
      <c r="F85" s="117" t="s">
        <v>345</v>
      </c>
    </row>
    <row r="86" spans="1:6" ht="21.75" customHeight="1" thickBot="1">
      <c r="A86" s="616" t="s">
        <v>346</v>
      </c>
      <c r="B86" s="617"/>
      <c r="C86" s="390"/>
      <c r="D86" s="616"/>
      <c r="E86" s="617"/>
      <c r="F86" s="354"/>
    </row>
    <row r="87" spans="1:6" ht="21.75" customHeight="1" thickBot="1">
      <c r="A87" s="616" t="s">
        <v>347</v>
      </c>
      <c r="B87" s="617"/>
      <c r="C87" s="390"/>
      <c r="D87" s="616"/>
      <c r="E87" s="617"/>
      <c r="F87" s="354"/>
    </row>
    <row r="88" spans="1:6" ht="21.75" customHeight="1" thickBot="1">
      <c r="A88" s="616" t="s">
        <v>348</v>
      </c>
      <c r="B88" s="617"/>
      <c r="C88" s="390"/>
      <c r="D88" s="616"/>
      <c r="E88" s="617"/>
      <c r="F88" s="354"/>
    </row>
    <row r="89" spans="1:6" ht="21.75" customHeight="1" thickBot="1">
      <c r="A89" s="616" t="s">
        <v>349</v>
      </c>
      <c r="B89" s="617"/>
      <c r="C89" s="390"/>
      <c r="D89" s="616" t="s">
        <v>78</v>
      </c>
      <c r="E89" s="617"/>
      <c r="F89" s="354"/>
    </row>
    <row r="90" spans="1:6" ht="21.75" customHeight="1" thickBot="1">
      <c r="A90" s="616" t="s">
        <v>350</v>
      </c>
      <c r="B90" s="617"/>
      <c r="C90" s="390"/>
      <c r="D90" s="616"/>
      <c r="E90" s="617"/>
      <c r="F90" s="354"/>
    </row>
    <row r="91" spans="1:6" ht="21.75" customHeight="1" thickBot="1">
      <c r="A91" s="616" t="s">
        <v>351</v>
      </c>
      <c r="B91" s="617"/>
      <c r="C91" s="390"/>
      <c r="D91" s="616"/>
      <c r="E91" s="617"/>
      <c r="F91" s="354"/>
    </row>
    <row r="92" spans="1:6" ht="21.75" customHeight="1" thickBot="1">
      <c r="A92" s="616" t="s">
        <v>352</v>
      </c>
      <c r="B92" s="617"/>
      <c r="C92" s="390"/>
      <c r="D92" s="616"/>
      <c r="E92" s="617"/>
      <c r="F92" s="354"/>
    </row>
    <row r="93" spans="1:6" ht="21.75" customHeight="1" thickBot="1">
      <c r="A93" s="643" t="s">
        <v>353</v>
      </c>
      <c r="B93" s="644"/>
      <c r="C93" s="391"/>
      <c r="D93" s="643"/>
      <c r="E93" s="644"/>
      <c r="F93" s="361"/>
    </row>
    <row r="94" spans="1:6" ht="21.75" customHeight="1" thickBot="1" thickTop="1">
      <c r="A94" s="645" t="s">
        <v>33</v>
      </c>
      <c r="B94" s="646"/>
      <c r="C94" s="176">
        <f>SUM(C86:C93)</f>
        <v>0</v>
      </c>
      <c r="D94" s="647"/>
      <c r="E94" s="648"/>
      <c r="F94" s="120"/>
    </row>
    <row r="95" spans="1:6" ht="15">
      <c r="A95" s="122"/>
      <c r="B95" s="122"/>
      <c r="C95" s="122"/>
      <c r="D95" s="122"/>
      <c r="E95" s="122"/>
      <c r="F95" s="122"/>
    </row>
    <row r="96" ht="15.75" thickBot="1">
      <c r="A96" s="131"/>
    </row>
    <row r="97" spans="1:4" ht="16.5" thickBot="1">
      <c r="A97" s="127" t="s">
        <v>334</v>
      </c>
      <c r="B97" s="605">
        <f>+B2</f>
        <v>0</v>
      </c>
      <c r="C97" s="605"/>
      <c r="D97" s="606"/>
    </row>
    <row r="98" spans="1:4" ht="25.5" customHeight="1" thickBot="1">
      <c r="A98" s="627" t="s">
        <v>354</v>
      </c>
      <c r="B98" s="605"/>
      <c r="C98" s="605"/>
      <c r="D98" s="606"/>
    </row>
    <row r="99" spans="1:4" ht="79.5" customHeight="1" thickBot="1">
      <c r="A99" s="175" t="s">
        <v>398</v>
      </c>
      <c r="B99" s="392"/>
      <c r="C99" s="175" t="s">
        <v>399</v>
      </c>
      <c r="D99" s="392"/>
    </row>
    <row r="100" spans="1:4" ht="76.5" thickBot="1">
      <c r="A100" s="139" t="s">
        <v>5</v>
      </c>
      <c r="B100" s="128" t="s">
        <v>309</v>
      </c>
      <c r="C100" s="128" t="s">
        <v>342</v>
      </c>
      <c r="D100" s="128" t="s">
        <v>344</v>
      </c>
    </row>
    <row r="101" spans="1:4" ht="20.25" customHeight="1" thickBot="1">
      <c r="A101" s="360" t="s">
        <v>346</v>
      </c>
      <c r="B101" s="390"/>
      <c r="C101" s="354"/>
      <c r="D101" s="354"/>
    </row>
    <row r="102" spans="1:4" ht="20.25" customHeight="1" thickBot="1">
      <c r="A102" s="360" t="s">
        <v>347</v>
      </c>
      <c r="B102" s="390"/>
      <c r="C102" s="354"/>
      <c r="D102" s="354"/>
    </row>
    <row r="103" spans="1:4" ht="20.25" customHeight="1" thickBot="1">
      <c r="A103" s="360" t="s">
        <v>348</v>
      </c>
      <c r="B103" s="390"/>
      <c r="C103" s="354"/>
      <c r="D103" s="354"/>
    </row>
    <row r="104" spans="1:4" ht="20.25" customHeight="1" thickBot="1">
      <c r="A104" s="360" t="s">
        <v>349</v>
      </c>
      <c r="B104" s="390"/>
      <c r="C104" s="354"/>
      <c r="D104" s="354"/>
    </row>
    <row r="105" spans="1:4" ht="20.25" customHeight="1" thickBot="1">
      <c r="A105" s="360" t="s">
        <v>350</v>
      </c>
      <c r="B105" s="390"/>
      <c r="C105" s="354"/>
      <c r="D105" s="354"/>
    </row>
    <row r="106" spans="1:4" ht="20.25" customHeight="1" thickBot="1">
      <c r="A106" s="362" t="s">
        <v>351</v>
      </c>
      <c r="B106" s="393"/>
      <c r="C106" s="356"/>
      <c r="D106" s="354"/>
    </row>
    <row r="107" spans="1:4" ht="20.25" customHeight="1" thickBot="1">
      <c r="A107" s="358" t="s">
        <v>352</v>
      </c>
      <c r="B107" s="389"/>
      <c r="C107" s="355"/>
      <c r="D107" s="354"/>
    </row>
    <row r="108" spans="1:4" ht="20.25" customHeight="1" thickBot="1">
      <c r="A108" s="363" t="s">
        <v>353</v>
      </c>
      <c r="B108" s="391"/>
      <c r="C108" s="361"/>
      <c r="D108" s="361"/>
    </row>
    <row r="109" spans="1:4" ht="20.25" customHeight="1" thickBot="1" thickTop="1">
      <c r="A109" s="132" t="s">
        <v>33</v>
      </c>
      <c r="B109" s="176">
        <f>SUM(B101:B108)</f>
        <v>0</v>
      </c>
      <c r="C109" s="120"/>
      <c r="D109" s="120"/>
    </row>
    <row r="110" spans="1:4" ht="21.75" customHeight="1" thickBot="1">
      <c r="A110" s="607" t="s">
        <v>355</v>
      </c>
      <c r="B110" s="613"/>
      <c r="C110" s="613"/>
      <c r="D110" s="608"/>
    </row>
    <row r="111" spans="1:4" ht="15.75">
      <c r="A111" s="129" t="s">
        <v>356</v>
      </c>
      <c r="B111" s="623" t="s">
        <v>358</v>
      </c>
      <c r="C111" s="623" t="s">
        <v>6</v>
      </c>
      <c r="D111" s="623" t="s">
        <v>359</v>
      </c>
    </row>
    <row r="112" spans="1:4" ht="65.25" customHeight="1" thickBot="1">
      <c r="A112" s="138" t="s">
        <v>357</v>
      </c>
      <c r="B112" s="624"/>
      <c r="C112" s="624"/>
      <c r="D112" s="624"/>
    </row>
    <row r="113" spans="1:4" ht="21" customHeight="1" thickBot="1">
      <c r="A113" s="360" t="s">
        <v>360</v>
      </c>
      <c r="B113" s="354"/>
      <c r="C113" s="354" t="s">
        <v>360</v>
      </c>
      <c r="D113" s="354"/>
    </row>
    <row r="114" spans="1:4" ht="21" customHeight="1" thickBot="1">
      <c r="A114" s="360" t="s">
        <v>361</v>
      </c>
      <c r="B114" s="354"/>
      <c r="C114" s="354" t="s">
        <v>361</v>
      </c>
      <c r="D114" s="354"/>
    </row>
    <row r="115" spans="1:4" ht="21" customHeight="1" thickBot="1">
      <c r="A115" s="360" t="s">
        <v>362</v>
      </c>
      <c r="B115" s="354"/>
      <c r="C115" s="354" t="s">
        <v>363</v>
      </c>
      <c r="D115" s="354"/>
    </row>
    <row r="116" spans="1:4" ht="34.5" customHeight="1" thickBot="1">
      <c r="A116" s="360" t="s">
        <v>364</v>
      </c>
      <c r="B116" s="354"/>
      <c r="C116" s="354" t="s">
        <v>365</v>
      </c>
      <c r="D116" s="354"/>
    </row>
    <row r="117" spans="1:4" ht="21" customHeight="1" thickBot="1">
      <c r="A117" s="360" t="s">
        <v>366</v>
      </c>
      <c r="B117" s="354"/>
      <c r="C117" s="354" t="s">
        <v>367</v>
      </c>
      <c r="D117" s="354"/>
    </row>
    <row r="118" spans="1:4" ht="21" customHeight="1" thickBot="1">
      <c r="A118" s="360" t="s">
        <v>368</v>
      </c>
      <c r="B118" s="354"/>
      <c r="C118" s="354" t="s">
        <v>368</v>
      </c>
      <c r="D118" s="354"/>
    </row>
    <row r="119" spans="1:4" ht="21.75" customHeight="1" thickBot="1">
      <c r="A119" s="360" t="s">
        <v>369</v>
      </c>
      <c r="B119" s="354"/>
      <c r="C119" s="354" t="s">
        <v>447</v>
      </c>
      <c r="D119" s="354"/>
    </row>
    <row r="120" spans="1:4" ht="21.75" customHeight="1" thickBot="1">
      <c r="A120" s="360" t="s">
        <v>371</v>
      </c>
      <c r="B120" s="354"/>
      <c r="C120" s="354" t="s">
        <v>448</v>
      </c>
      <c r="D120" s="354"/>
    </row>
    <row r="121" spans="1:4" ht="20.25" customHeight="1" thickBot="1">
      <c r="A121" s="360" t="s">
        <v>370</v>
      </c>
      <c r="B121" s="354"/>
      <c r="C121" s="364"/>
      <c r="D121" s="364"/>
    </row>
    <row r="122" spans="1:4" ht="20.25" customHeight="1" thickBot="1">
      <c r="A122" s="360" t="s">
        <v>372</v>
      </c>
      <c r="B122" s="354"/>
      <c r="C122" s="364"/>
      <c r="D122" s="364"/>
    </row>
    <row r="124" ht="15.75" thickBot="1">
      <c r="A124" s="131"/>
    </row>
    <row r="125" spans="1:8" ht="24.75" customHeight="1" thickBot="1">
      <c r="A125" s="127" t="s">
        <v>334</v>
      </c>
      <c r="B125" s="605">
        <f>+B2</f>
        <v>0</v>
      </c>
      <c r="C125" s="605"/>
      <c r="D125" s="605"/>
      <c r="E125" s="605"/>
      <c r="F125" s="605"/>
      <c r="G125" s="605"/>
      <c r="H125" s="606"/>
    </row>
    <row r="126" spans="1:8" ht="100.5" customHeight="1" thickBot="1">
      <c r="A126" s="139" t="s">
        <v>7</v>
      </c>
      <c r="B126" s="634" t="s">
        <v>373</v>
      </c>
      <c r="C126" s="654"/>
      <c r="D126" s="635"/>
      <c r="E126" s="634" t="s">
        <v>374</v>
      </c>
      <c r="F126" s="635"/>
      <c r="G126" s="634" t="s">
        <v>375</v>
      </c>
      <c r="H126" s="635"/>
    </row>
    <row r="127" spans="1:8" ht="21.75" customHeight="1" thickBot="1">
      <c r="A127" s="360" t="s">
        <v>311</v>
      </c>
      <c r="B127" s="616"/>
      <c r="C127" s="642"/>
      <c r="D127" s="617"/>
      <c r="E127" s="618"/>
      <c r="F127" s="619"/>
      <c r="G127" s="616"/>
      <c r="H127" s="617"/>
    </row>
    <row r="128" spans="1:8" ht="21.75" customHeight="1" thickBot="1">
      <c r="A128" s="360" t="s">
        <v>312</v>
      </c>
      <c r="B128" s="616"/>
      <c r="C128" s="642"/>
      <c r="D128" s="617"/>
      <c r="E128" s="618"/>
      <c r="F128" s="619"/>
      <c r="G128" s="616"/>
      <c r="H128" s="617"/>
    </row>
    <row r="129" spans="1:8" ht="21.75" customHeight="1" thickBot="1">
      <c r="A129" s="360" t="s">
        <v>313</v>
      </c>
      <c r="B129" s="616"/>
      <c r="C129" s="642"/>
      <c r="D129" s="617"/>
      <c r="E129" s="618"/>
      <c r="F129" s="619"/>
      <c r="G129" s="616"/>
      <c r="H129" s="617"/>
    </row>
    <row r="130" spans="1:8" ht="21.75" customHeight="1" thickBot="1">
      <c r="A130" s="360" t="s">
        <v>314</v>
      </c>
      <c r="B130" s="616"/>
      <c r="C130" s="642"/>
      <c r="D130" s="617"/>
      <c r="E130" s="618"/>
      <c r="F130" s="619"/>
      <c r="G130" s="616"/>
      <c r="H130" s="617"/>
    </row>
    <row r="131" spans="1:8" ht="21.75" customHeight="1" thickBot="1">
      <c r="A131" s="360" t="s">
        <v>317</v>
      </c>
      <c r="B131" s="616"/>
      <c r="C131" s="642"/>
      <c r="D131" s="617"/>
      <c r="E131" s="618"/>
      <c r="F131" s="619"/>
      <c r="G131" s="616"/>
      <c r="H131" s="617"/>
    </row>
    <row r="132" spans="1:8" ht="47.25" thickBot="1">
      <c r="A132" s="126" t="s">
        <v>8</v>
      </c>
      <c r="B132" s="607" t="s">
        <v>339</v>
      </c>
      <c r="C132" s="613"/>
      <c r="D132" s="613"/>
      <c r="E132" s="613"/>
      <c r="F132" s="613"/>
      <c r="G132" s="613"/>
      <c r="H132" s="608"/>
    </row>
    <row r="133" spans="1:8" ht="21.75" customHeight="1" thickBot="1">
      <c r="A133" s="360" t="s">
        <v>311</v>
      </c>
      <c r="B133" s="616"/>
      <c r="C133" s="642"/>
      <c r="D133" s="642"/>
      <c r="E133" s="642"/>
      <c r="F133" s="642"/>
      <c r="G133" s="642"/>
      <c r="H133" s="617"/>
    </row>
    <row r="134" spans="1:8" ht="21.75" customHeight="1" thickBot="1">
      <c r="A134" s="360" t="s">
        <v>312</v>
      </c>
      <c r="B134" s="616"/>
      <c r="C134" s="642"/>
      <c r="D134" s="642"/>
      <c r="E134" s="642"/>
      <c r="F134" s="642"/>
      <c r="G134" s="642"/>
      <c r="H134" s="617"/>
    </row>
    <row r="135" spans="1:8" ht="21.75" customHeight="1" thickBot="1">
      <c r="A135" s="360" t="s">
        <v>313</v>
      </c>
      <c r="B135" s="616"/>
      <c r="C135" s="642"/>
      <c r="D135" s="642"/>
      <c r="E135" s="642"/>
      <c r="F135" s="642"/>
      <c r="G135" s="642"/>
      <c r="H135" s="617"/>
    </row>
    <row r="136" spans="1:8" ht="21.75" customHeight="1" thickBot="1">
      <c r="A136" s="362" t="s">
        <v>314</v>
      </c>
      <c r="B136" s="616"/>
      <c r="C136" s="642"/>
      <c r="D136" s="642"/>
      <c r="E136" s="642"/>
      <c r="F136" s="642"/>
      <c r="G136" s="642"/>
      <c r="H136" s="617"/>
    </row>
    <row r="137" spans="1:8" ht="21.75" customHeight="1" thickBot="1">
      <c r="A137" s="358" t="s">
        <v>317</v>
      </c>
      <c r="B137" s="616"/>
      <c r="C137" s="642"/>
      <c r="D137" s="642"/>
      <c r="E137" s="642"/>
      <c r="F137" s="642"/>
      <c r="G137" s="642"/>
      <c r="H137" s="617"/>
    </row>
    <row r="138" spans="1:8" ht="15.75" customHeight="1">
      <c r="A138" s="620" t="s">
        <v>376</v>
      </c>
      <c r="B138" s="640"/>
      <c r="C138" s="640"/>
      <c r="D138" s="640"/>
      <c r="E138" s="640"/>
      <c r="F138" s="640"/>
      <c r="G138" s="640"/>
      <c r="H138" s="621"/>
    </row>
    <row r="139" spans="1:8" ht="38.25" customHeight="1" thickBot="1">
      <c r="A139" s="622" t="s">
        <v>377</v>
      </c>
      <c r="B139" s="641"/>
      <c r="C139" s="641"/>
      <c r="D139" s="641"/>
      <c r="E139" s="641"/>
      <c r="F139" s="641"/>
      <c r="G139" s="641"/>
      <c r="H139" s="535"/>
    </row>
    <row r="140" spans="1:8" ht="21.75" customHeight="1" thickBot="1">
      <c r="A140" s="620" t="s">
        <v>378</v>
      </c>
      <c r="B140" s="621"/>
      <c r="C140" s="607" t="s">
        <v>379</v>
      </c>
      <c r="D140" s="613"/>
      <c r="E140" s="608"/>
      <c r="F140" s="607" t="s">
        <v>380</v>
      </c>
      <c r="G140" s="613"/>
      <c r="H140" s="608"/>
    </row>
    <row r="141" spans="1:8" ht="21" customHeight="1" thickBot="1">
      <c r="A141" s="625"/>
      <c r="B141" s="626"/>
      <c r="C141" s="141" t="s">
        <v>341</v>
      </c>
      <c r="D141" s="627" t="s">
        <v>446</v>
      </c>
      <c r="E141" s="606"/>
      <c r="F141" s="627" t="s">
        <v>341</v>
      </c>
      <c r="G141" s="606"/>
      <c r="H141" s="141" t="s">
        <v>446</v>
      </c>
    </row>
    <row r="142" spans="1:8" ht="21.75" customHeight="1" thickBot="1">
      <c r="A142" s="616"/>
      <c r="B142" s="617"/>
      <c r="C142" s="390"/>
      <c r="D142" s="616"/>
      <c r="E142" s="617"/>
      <c r="F142" s="618"/>
      <c r="G142" s="619"/>
      <c r="H142" s="354"/>
    </row>
    <row r="143" spans="1:8" ht="21.75" customHeight="1" thickBot="1">
      <c r="A143" s="616"/>
      <c r="B143" s="617"/>
      <c r="C143" s="390"/>
      <c r="D143" s="616"/>
      <c r="E143" s="617"/>
      <c r="F143" s="618"/>
      <c r="G143" s="619"/>
      <c r="H143" s="354"/>
    </row>
    <row r="144" spans="1:8" ht="21.75" customHeight="1" thickBot="1">
      <c r="A144" s="616"/>
      <c r="B144" s="617"/>
      <c r="C144" s="390"/>
      <c r="D144" s="616"/>
      <c r="E144" s="617"/>
      <c r="F144" s="618"/>
      <c r="G144" s="619"/>
      <c r="H144" s="354"/>
    </row>
    <row r="145" spans="1:8" ht="21.75" customHeight="1" thickBot="1">
      <c r="A145" s="616"/>
      <c r="B145" s="617"/>
      <c r="C145" s="390"/>
      <c r="D145" s="616"/>
      <c r="E145" s="617"/>
      <c r="F145" s="618"/>
      <c r="G145" s="619"/>
      <c r="H145" s="354"/>
    </row>
    <row r="146" spans="1:8" ht="21.75" customHeight="1" thickBot="1">
      <c r="A146" s="616"/>
      <c r="B146" s="617"/>
      <c r="C146" s="390"/>
      <c r="D146" s="616"/>
      <c r="E146" s="617"/>
      <c r="F146" s="618"/>
      <c r="G146" s="619"/>
      <c r="H146" s="354"/>
    </row>
    <row r="147" spans="1:8" ht="21.75" customHeight="1" thickBot="1">
      <c r="A147" s="616"/>
      <c r="B147" s="617"/>
      <c r="C147" s="390"/>
      <c r="D147" s="616"/>
      <c r="E147" s="617"/>
      <c r="F147" s="618"/>
      <c r="G147" s="619"/>
      <c r="H147" s="354"/>
    </row>
  </sheetData>
  <sheetProtection password="83AF" sheet="1" objects="1" scenarios="1" formatCells="0" formatColumns="0" formatRows="0" insertColumns="0" insertRows="0" selectLockedCells="1"/>
  <mergeCells count="174">
    <mergeCell ref="C84:C85"/>
    <mergeCell ref="A82:F82"/>
    <mergeCell ref="A83:F83"/>
    <mergeCell ref="A84:B85"/>
    <mergeCell ref="D84:E84"/>
    <mergeCell ref="D85:E85"/>
    <mergeCell ref="D36:E36"/>
    <mergeCell ref="A36:C36"/>
    <mergeCell ref="B126:D126"/>
    <mergeCell ref="E126:F126"/>
    <mergeCell ref="B125:H125"/>
    <mergeCell ref="G126:H126"/>
    <mergeCell ref="A110:D110"/>
    <mergeCell ref="B111:B112"/>
    <mergeCell ref="A70:D70"/>
    <mergeCell ref="A71:D71"/>
    <mergeCell ref="F31:F32"/>
    <mergeCell ref="D33:E33"/>
    <mergeCell ref="D34:E34"/>
    <mergeCell ref="D35:E35"/>
    <mergeCell ref="D29:E29"/>
    <mergeCell ref="D30:E30"/>
    <mergeCell ref="A26:B26"/>
    <mergeCell ref="A27:B27"/>
    <mergeCell ref="A28:B28"/>
    <mergeCell ref="D25:E25"/>
    <mergeCell ref="D26:E26"/>
    <mergeCell ref="D27:E27"/>
    <mergeCell ref="D28:E28"/>
    <mergeCell ref="A146:B146"/>
    <mergeCell ref="D146:E146"/>
    <mergeCell ref="F146:G146"/>
    <mergeCell ref="A147:B147"/>
    <mergeCell ref="D147:E147"/>
    <mergeCell ref="F147:G147"/>
    <mergeCell ref="A144:B144"/>
    <mergeCell ref="D144:E144"/>
    <mergeCell ref="F144:G144"/>
    <mergeCell ref="A145:B145"/>
    <mergeCell ref="D145:E145"/>
    <mergeCell ref="F145:G145"/>
    <mergeCell ref="A142:B142"/>
    <mergeCell ref="D142:E142"/>
    <mergeCell ref="F142:G142"/>
    <mergeCell ref="A143:B143"/>
    <mergeCell ref="D143:E143"/>
    <mergeCell ref="F143:G143"/>
    <mergeCell ref="B137:H137"/>
    <mergeCell ref="A138:H138"/>
    <mergeCell ref="A139:H139"/>
    <mergeCell ref="A140:B141"/>
    <mergeCell ref="C140:E140"/>
    <mergeCell ref="F140:H140"/>
    <mergeCell ref="D141:E141"/>
    <mergeCell ref="F141:G141"/>
    <mergeCell ref="B133:H133"/>
    <mergeCell ref="B134:H134"/>
    <mergeCell ref="B135:H135"/>
    <mergeCell ref="B136:H136"/>
    <mergeCell ref="B131:D131"/>
    <mergeCell ref="E131:F131"/>
    <mergeCell ref="G131:H131"/>
    <mergeCell ref="B132:H132"/>
    <mergeCell ref="B129:D129"/>
    <mergeCell ref="E129:F129"/>
    <mergeCell ref="G129:H129"/>
    <mergeCell ref="B130:D130"/>
    <mergeCell ref="E130:F130"/>
    <mergeCell ref="G130:H130"/>
    <mergeCell ref="B127:D127"/>
    <mergeCell ref="E127:F127"/>
    <mergeCell ref="G127:H127"/>
    <mergeCell ref="B128:D128"/>
    <mergeCell ref="E128:F128"/>
    <mergeCell ref="G128:H128"/>
    <mergeCell ref="C111:C112"/>
    <mergeCell ref="D111:D112"/>
    <mergeCell ref="A94:B94"/>
    <mergeCell ref="D94:E94"/>
    <mergeCell ref="A98:D98"/>
    <mergeCell ref="B97:D97"/>
    <mergeCell ref="A92:B92"/>
    <mergeCell ref="D92:E92"/>
    <mergeCell ref="A93:B93"/>
    <mergeCell ref="D93:E93"/>
    <mergeCell ref="A90:B90"/>
    <mergeCell ref="D90:E90"/>
    <mergeCell ref="A91:B91"/>
    <mergeCell ref="D91:E91"/>
    <mergeCell ref="A88:B88"/>
    <mergeCell ref="D88:E88"/>
    <mergeCell ref="A89:B89"/>
    <mergeCell ref="D89:E89"/>
    <mergeCell ref="A86:B86"/>
    <mergeCell ref="D86:E86"/>
    <mergeCell ref="A87:B87"/>
    <mergeCell ref="D87:E87"/>
    <mergeCell ref="E80:F80"/>
    <mergeCell ref="B81:D81"/>
    <mergeCell ref="E81:F81"/>
    <mergeCell ref="B78:D78"/>
    <mergeCell ref="E78:F78"/>
    <mergeCell ref="B79:D79"/>
    <mergeCell ref="E79:F79"/>
    <mergeCell ref="B80:D80"/>
    <mergeCell ref="A75:F75"/>
    <mergeCell ref="A76:F76"/>
    <mergeCell ref="B77:D77"/>
    <mergeCell ref="E77:F77"/>
    <mergeCell ref="B74:F74"/>
    <mergeCell ref="B47:B48"/>
    <mergeCell ref="C47:C48"/>
    <mergeCell ref="D47:D48"/>
    <mergeCell ref="B54:B55"/>
    <mergeCell ref="C54:C55"/>
    <mergeCell ref="D54:D55"/>
    <mergeCell ref="A72:D72"/>
    <mergeCell ref="A40:D40"/>
    <mergeCell ref="B41:B42"/>
    <mergeCell ref="D41:D42"/>
    <mergeCell ref="B39:D39"/>
    <mergeCell ref="C31:C32"/>
    <mergeCell ref="D31:E32"/>
    <mergeCell ref="A31:B31"/>
    <mergeCell ref="A32:B32"/>
    <mergeCell ref="A33:B33"/>
    <mergeCell ref="A34:B34"/>
    <mergeCell ref="A35:B35"/>
    <mergeCell ref="A19:B19"/>
    <mergeCell ref="A29:B29"/>
    <mergeCell ref="A23:B23"/>
    <mergeCell ref="A24:B24"/>
    <mergeCell ref="A25:B25"/>
    <mergeCell ref="A30:B30"/>
    <mergeCell ref="D19:E19"/>
    <mergeCell ref="C23:C24"/>
    <mergeCell ref="D23:E24"/>
    <mergeCell ref="B22:F22"/>
    <mergeCell ref="F23:F24"/>
    <mergeCell ref="A17:B17"/>
    <mergeCell ref="D17:E17"/>
    <mergeCell ref="A18:B18"/>
    <mergeCell ref="D18:E18"/>
    <mergeCell ref="F13:F14"/>
    <mergeCell ref="A15:B15"/>
    <mergeCell ref="D15:E15"/>
    <mergeCell ref="A16:B16"/>
    <mergeCell ref="D16:E16"/>
    <mergeCell ref="A13:B13"/>
    <mergeCell ref="A14:B14"/>
    <mergeCell ref="C13:C14"/>
    <mergeCell ref="D13:E14"/>
    <mergeCell ref="A11:B11"/>
    <mergeCell ref="D11:E11"/>
    <mergeCell ref="A12:B12"/>
    <mergeCell ref="D12:E12"/>
    <mergeCell ref="F7:F8"/>
    <mergeCell ref="A9:B9"/>
    <mergeCell ref="D9:E9"/>
    <mergeCell ref="A10:B10"/>
    <mergeCell ref="D10:E10"/>
    <mergeCell ref="A7:B7"/>
    <mergeCell ref="A8:B8"/>
    <mergeCell ref="C7:C8"/>
    <mergeCell ref="D7:E8"/>
    <mergeCell ref="C5:D5"/>
    <mergeCell ref="E5:F5"/>
    <mergeCell ref="A6:D6"/>
    <mergeCell ref="E6:F6"/>
    <mergeCell ref="B2:F2"/>
    <mergeCell ref="C3:D3"/>
    <mergeCell ref="E3:F3"/>
    <mergeCell ref="C4:D4"/>
    <mergeCell ref="E4:F4"/>
  </mergeCells>
  <printOptions/>
  <pageMargins left="0.75" right="0.75" top="1" bottom="1" header="0.5" footer="0.5"/>
  <pageSetup fitToHeight="14" horizontalDpi="600" verticalDpi="600" orientation="landscape" scale="70" r:id="rId3"/>
  <rowBreaks count="5" manualBreakCount="5">
    <brk id="20" max="7" man="1"/>
    <brk id="37" max="255" man="1"/>
    <brk id="66" max="255" man="1"/>
    <brk id="72" max="7" man="1"/>
    <brk id="95" max="7"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9"/>
  <sheetViews>
    <sheetView workbookViewId="0" topLeftCell="A1">
      <selection activeCell="C5" sqref="C5"/>
    </sheetView>
  </sheetViews>
  <sheetFormatPr defaultColWidth="9.33203125" defaultRowHeight="11.25"/>
  <cols>
    <col min="1" max="1" width="7" style="0" bestFit="1" customWidth="1"/>
    <col min="2" max="2" width="36.66015625" style="0" customWidth="1"/>
    <col min="3" max="3" width="27.16015625" style="0" customWidth="1"/>
    <col min="4" max="4" width="53.66015625" style="0" customWidth="1"/>
  </cols>
  <sheetData>
    <row r="1" spans="1:4" ht="15.75">
      <c r="A1" s="480" t="s">
        <v>81</v>
      </c>
      <c r="B1" s="480"/>
      <c r="C1" s="480"/>
      <c r="D1" s="480"/>
    </row>
    <row r="2" ht="12" thickBot="1"/>
    <row r="3" spans="1:4" ht="16.5" thickBot="1">
      <c r="A3" s="188" t="s">
        <v>38</v>
      </c>
      <c r="B3" s="189" t="s">
        <v>68</v>
      </c>
      <c r="C3" s="189" t="s">
        <v>69</v>
      </c>
      <c r="D3" s="190" t="s">
        <v>40</v>
      </c>
    </row>
    <row r="4" spans="1:4" ht="80.25" customHeight="1">
      <c r="A4" s="178">
        <v>1</v>
      </c>
      <c r="B4" s="179" t="s">
        <v>72</v>
      </c>
      <c r="C4" s="309"/>
      <c r="D4" s="73" t="s">
        <v>142</v>
      </c>
    </row>
    <row r="5" spans="1:4" ht="30.75">
      <c r="A5" s="180">
        <v>2</v>
      </c>
      <c r="B5" s="181" t="s">
        <v>45</v>
      </c>
      <c r="C5" s="310"/>
      <c r="D5" s="74" t="s">
        <v>70</v>
      </c>
    </row>
    <row r="6" spans="1:4" ht="45.75">
      <c r="A6" s="180">
        <v>3</v>
      </c>
      <c r="B6" s="181" t="s">
        <v>79</v>
      </c>
      <c r="C6" s="191">
        <f>+C4*C5</f>
        <v>0</v>
      </c>
      <c r="D6" s="74" t="s">
        <v>71</v>
      </c>
    </row>
    <row r="7" spans="1:4" ht="40.5" customHeight="1">
      <c r="A7" s="182">
        <v>4</v>
      </c>
      <c r="B7" s="183" t="s">
        <v>73</v>
      </c>
      <c r="C7" s="192">
        <f>+C6*60</f>
        <v>0</v>
      </c>
      <c r="D7" s="77" t="s">
        <v>74</v>
      </c>
    </row>
    <row r="8" spans="1:4" ht="84" customHeight="1">
      <c r="A8" s="184">
        <v>5</v>
      </c>
      <c r="B8" s="185" t="s">
        <v>75</v>
      </c>
      <c r="C8" s="311"/>
      <c r="D8" s="76" t="s">
        <v>141</v>
      </c>
    </row>
    <row r="9" spans="1:4" ht="46.5" thickBot="1">
      <c r="A9" s="186">
        <v>6</v>
      </c>
      <c r="B9" s="187" t="s">
        <v>76</v>
      </c>
      <c r="C9" s="177" t="e">
        <f>SUM(C7/C8)</f>
        <v>#DIV/0!</v>
      </c>
      <c r="D9" s="75" t="s">
        <v>77</v>
      </c>
    </row>
  </sheetData>
  <sheetProtection password="83AF" sheet="1" objects="1" scenarios="1" formatCells="0" formatColumns="0" formatRows="0" insertColumns="0" insertRows="0" selectLockedCells="1"/>
  <mergeCells count="1">
    <mergeCell ref="A1:D1"/>
  </mergeCells>
  <printOptions horizontalCentered="1"/>
  <pageMargins left="0.75" right="0.75" top="1.5" bottom="1" header="0.5" footer="0.5"/>
  <pageSetup fitToHeight="1" fitToWidth="1"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F135"/>
  <sheetViews>
    <sheetView zoomScale="125" zoomScaleNormal="125" workbookViewId="0" topLeftCell="A1">
      <selection activeCell="B7" sqref="B7"/>
    </sheetView>
  </sheetViews>
  <sheetFormatPr defaultColWidth="9.33203125" defaultRowHeight="11.25"/>
  <cols>
    <col min="1" max="1" width="15.66015625" style="0" customWidth="1"/>
    <col min="2" max="2" width="18.16015625" style="0" customWidth="1"/>
    <col min="3" max="3" width="20.16015625" style="0" customWidth="1"/>
    <col min="4" max="4" width="21.5" style="0" customWidth="1"/>
    <col min="5" max="6" width="20.16015625" style="0" customWidth="1"/>
    <col min="7" max="7" width="16.33203125" style="0" customWidth="1"/>
    <col min="8" max="8" width="26" style="0" customWidth="1"/>
  </cols>
  <sheetData>
    <row r="1" spans="1:6" ht="15.75">
      <c r="A1" s="480" t="s">
        <v>82</v>
      </c>
      <c r="B1" s="480"/>
      <c r="C1" s="480"/>
      <c r="D1" s="480"/>
      <c r="E1" s="480"/>
      <c r="F1" s="480"/>
    </row>
    <row r="3" ht="12" thickBot="1"/>
    <row r="4" spans="1:6" ht="45.75" thickBot="1">
      <c r="A4" s="193" t="s">
        <v>10</v>
      </c>
      <c r="B4" s="194" t="s">
        <v>11</v>
      </c>
      <c r="C4" s="195" t="s">
        <v>12</v>
      </c>
      <c r="D4" s="196" t="s">
        <v>61</v>
      </c>
      <c r="E4" s="195" t="s">
        <v>13</v>
      </c>
      <c r="F4" s="197" t="s">
        <v>14</v>
      </c>
    </row>
    <row r="5" spans="1:6" ht="19.5" customHeight="1" thickBot="1">
      <c r="A5" s="256" t="s">
        <v>63</v>
      </c>
      <c r="B5" s="257"/>
      <c r="C5" s="258"/>
      <c r="D5" s="297"/>
      <c r="E5" s="258"/>
      <c r="F5" s="259"/>
    </row>
    <row r="6" spans="1:6" ht="14.25" customHeight="1" thickBot="1">
      <c r="A6" s="329" t="s">
        <v>402</v>
      </c>
      <c r="B6" s="481"/>
      <c r="C6" s="482"/>
      <c r="D6" s="482"/>
      <c r="E6" s="482"/>
      <c r="F6" s="483"/>
    </row>
    <row r="7" spans="1:6" ht="14.25" customHeight="1">
      <c r="A7" s="328" t="s">
        <v>443</v>
      </c>
      <c r="B7" s="312"/>
      <c r="C7" s="313"/>
      <c r="D7" s="314"/>
      <c r="E7" s="313">
        <f aca="true" t="shared" si="0" ref="E7:F10">$D7*B7</f>
        <v>0</v>
      </c>
      <c r="F7" s="315">
        <f t="shared" si="0"/>
        <v>0</v>
      </c>
    </row>
    <row r="8" spans="1:6" ht="14.25" customHeight="1">
      <c r="A8" s="328" t="s">
        <v>443</v>
      </c>
      <c r="B8" s="312"/>
      <c r="C8" s="313"/>
      <c r="D8" s="314"/>
      <c r="E8" s="313">
        <f t="shared" si="0"/>
        <v>0</v>
      </c>
      <c r="F8" s="315">
        <f t="shared" si="0"/>
        <v>0</v>
      </c>
    </row>
    <row r="9" spans="1:6" ht="14.25" customHeight="1">
      <c r="A9" s="328" t="s">
        <v>443</v>
      </c>
      <c r="B9" s="312"/>
      <c r="C9" s="313"/>
      <c r="D9" s="314"/>
      <c r="E9" s="313">
        <f t="shared" si="0"/>
        <v>0</v>
      </c>
      <c r="F9" s="315">
        <f t="shared" si="0"/>
        <v>0</v>
      </c>
    </row>
    <row r="10" spans="1:6" ht="14.25" customHeight="1">
      <c r="A10" s="328" t="s">
        <v>443</v>
      </c>
      <c r="B10" s="312"/>
      <c r="C10" s="313"/>
      <c r="D10" s="314"/>
      <c r="E10" s="313">
        <f t="shared" si="0"/>
        <v>0</v>
      </c>
      <c r="F10" s="315">
        <f t="shared" si="0"/>
        <v>0</v>
      </c>
    </row>
    <row r="11" spans="1:6" s="12" customFormat="1" ht="14.25" customHeight="1" thickBot="1">
      <c r="A11" s="330" t="s">
        <v>15</v>
      </c>
      <c r="B11" s="316">
        <f>SUM(B7:B10)</f>
        <v>0</v>
      </c>
      <c r="C11" s="317">
        <f>SUM(C7:C10)</f>
        <v>0</v>
      </c>
      <c r="D11" s="318"/>
      <c r="E11" s="317">
        <f>SUM(E7:E10)</f>
        <v>0</v>
      </c>
      <c r="F11" s="319">
        <f>SUM(F7:F10)</f>
        <v>0</v>
      </c>
    </row>
    <row r="12" spans="1:6" ht="14.25" customHeight="1" thickBot="1">
      <c r="A12" s="329" t="s">
        <v>403</v>
      </c>
      <c r="B12" s="484"/>
      <c r="C12" s="485"/>
      <c r="D12" s="485"/>
      <c r="E12" s="485"/>
      <c r="F12" s="486"/>
    </row>
    <row r="13" spans="1:6" ht="14.25" customHeight="1">
      <c r="A13" s="328" t="s">
        <v>443</v>
      </c>
      <c r="B13" s="312"/>
      <c r="C13" s="313"/>
      <c r="D13" s="314"/>
      <c r="E13" s="313">
        <f aca="true" t="shared" si="1" ref="E13:F16">$D13*B13</f>
        <v>0</v>
      </c>
      <c r="F13" s="315">
        <f t="shared" si="1"/>
        <v>0</v>
      </c>
    </row>
    <row r="14" spans="1:6" ht="14.25" customHeight="1">
      <c r="A14" s="328" t="s">
        <v>443</v>
      </c>
      <c r="B14" s="312"/>
      <c r="C14" s="313"/>
      <c r="D14" s="314"/>
      <c r="E14" s="313">
        <f>$D14*B14</f>
        <v>0</v>
      </c>
      <c r="F14" s="315">
        <f>$D14*C14</f>
        <v>0</v>
      </c>
    </row>
    <row r="15" spans="1:6" ht="14.25" customHeight="1">
      <c r="A15" s="328" t="s">
        <v>443</v>
      </c>
      <c r="B15" s="312"/>
      <c r="C15" s="313"/>
      <c r="D15" s="314"/>
      <c r="E15" s="313">
        <f t="shared" si="1"/>
        <v>0</v>
      </c>
      <c r="F15" s="315">
        <f t="shared" si="1"/>
        <v>0</v>
      </c>
    </row>
    <row r="16" spans="1:6" ht="14.25" customHeight="1">
      <c r="A16" s="328" t="s">
        <v>443</v>
      </c>
      <c r="B16" s="312"/>
      <c r="C16" s="313"/>
      <c r="D16" s="314"/>
      <c r="E16" s="313">
        <f t="shared" si="1"/>
        <v>0</v>
      </c>
      <c r="F16" s="315">
        <f t="shared" si="1"/>
        <v>0</v>
      </c>
    </row>
    <row r="17" spans="1:6" s="12" customFormat="1" ht="14.25" customHeight="1" thickBot="1">
      <c r="A17" s="330" t="s">
        <v>15</v>
      </c>
      <c r="B17" s="316">
        <f>SUM(B13:B16)</f>
        <v>0</v>
      </c>
      <c r="C17" s="320">
        <f>SUM(C13:C16)</f>
        <v>0</v>
      </c>
      <c r="D17" s="321"/>
      <c r="E17" s="317">
        <f>SUM(E13:E16)</f>
        <v>0</v>
      </c>
      <c r="F17" s="319">
        <f>SUM(F13:F16)</f>
        <v>0</v>
      </c>
    </row>
    <row r="18" spans="1:6" ht="14.25" customHeight="1" thickBot="1">
      <c r="A18" s="329" t="s">
        <v>404</v>
      </c>
      <c r="B18" s="484"/>
      <c r="C18" s="485"/>
      <c r="D18" s="485"/>
      <c r="E18" s="485"/>
      <c r="F18" s="486"/>
    </row>
    <row r="19" spans="1:6" ht="14.25" customHeight="1">
      <c r="A19" s="328" t="s">
        <v>443</v>
      </c>
      <c r="B19" s="312"/>
      <c r="C19" s="313"/>
      <c r="D19" s="314"/>
      <c r="E19" s="313">
        <f aca="true" t="shared" si="2" ref="E19:F22">$D19*B19</f>
        <v>0</v>
      </c>
      <c r="F19" s="315">
        <f t="shared" si="2"/>
        <v>0</v>
      </c>
    </row>
    <row r="20" spans="1:6" ht="14.25" customHeight="1">
      <c r="A20" s="328" t="s">
        <v>443</v>
      </c>
      <c r="B20" s="312"/>
      <c r="C20" s="313"/>
      <c r="D20" s="314"/>
      <c r="E20" s="313">
        <f t="shared" si="2"/>
        <v>0</v>
      </c>
      <c r="F20" s="315">
        <f t="shared" si="2"/>
        <v>0</v>
      </c>
    </row>
    <row r="21" spans="1:6" ht="14.25" customHeight="1">
      <c r="A21" s="328" t="s">
        <v>443</v>
      </c>
      <c r="B21" s="312"/>
      <c r="C21" s="313"/>
      <c r="D21" s="314"/>
      <c r="E21" s="313">
        <f t="shared" si="2"/>
        <v>0</v>
      </c>
      <c r="F21" s="315">
        <f t="shared" si="2"/>
        <v>0</v>
      </c>
    </row>
    <row r="22" spans="1:6" ht="14.25" customHeight="1">
      <c r="A22" s="328" t="s">
        <v>443</v>
      </c>
      <c r="B22" s="312"/>
      <c r="C22" s="313"/>
      <c r="D22" s="314"/>
      <c r="E22" s="313">
        <f t="shared" si="2"/>
        <v>0</v>
      </c>
      <c r="F22" s="315">
        <f t="shared" si="2"/>
        <v>0</v>
      </c>
    </row>
    <row r="23" spans="1:6" s="12" customFormat="1" ht="14.25" customHeight="1" thickBot="1">
      <c r="A23" s="330" t="s">
        <v>15</v>
      </c>
      <c r="B23" s="316">
        <f>SUM(B19:B22)</f>
        <v>0</v>
      </c>
      <c r="C23" s="317">
        <f>SUM(C19:C22)</f>
        <v>0</v>
      </c>
      <c r="D23" s="318"/>
      <c r="E23" s="317">
        <f>SUM(E19:E22)</f>
        <v>0</v>
      </c>
      <c r="F23" s="319">
        <f>SUM(F19:F22)</f>
        <v>0</v>
      </c>
    </row>
    <row r="24" spans="1:6" s="12" customFormat="1" ht="14.25" customHeight="1" thickBot="1">
      <c r="A24" s="329" t="s">
        <v>405</v>
      </c>
      <c r="B24" s="484"/>
      <c r="C24" s="485"/>
      <c r="D24" s="485"/>
      <c r="E24" s="485"/>
      <c r="F24" s="486"/>
    </row>
    <row r="25" spans="1:6" s="12" customFormat="1" ht="14.25" customHeight="1">
      <c r="A25" s="328" t="s">
        <v>443</v>
      </c>
      <c r="B25" s="312"/>
      <c r="C25" s="313"/>
      <c r="D25" s="314"/>
      <c r="E25" s="313">
        <f aca="true" t="shared" si="3" ref="E25:F28">$D25*B25</f>
        <v>0</v>
      </c>
      <c r="F25" s="315">
        <f t="shared" si="3"/>
        <v>0</v>
      </c>
    </row>
    <row r="26" spans="1:6" s="12" customFormat="1" ht="14.25" customHeight="1">
      <c r="A26" s="328" t="s">
        <v>443</v>
      </c>
      <c r="B26" s="312"/>
      <c r="C26" s="313"/>
      <c r="D26" s="314"/>
      <c r="E26" s="313">
        <f t="shared" si="3"/>
        <v>0</v>
      </c>
      <c r="F26" s="315">
        <f t="shared" si="3"/>
        <v>0</v>
      </c>
    </row>
    <row r="27" spans="1:6" s="12" customFormat="1" ht="14.25" customHeight="1">
      <c r="A27" s="328" t="s">
        <v>443</v>
      </c>
      <c r="B27" s="312"/>
      <c r="C27" s="313"/>
      <c r="D27" s="314"/>
      <c r="E27" s="313">
        <f t="shared" si="3"/>
        <v>0</v>
      </c>
      <c r="F27" s="315">
        <f t="shared" si="3"/>
        <v>0</v>
      </c>
    </row>
    <row r="28" spans="1:6" s="12" customFormat="1" ht="14.25" customHeight="1">
      <c r="A28" s="328" t="s">
        <v>443</v>
      </c>
      <c r="B28" s="312"/>
      <c r="C28" s="313"/>
      <c r="D28" s="314"/>
      <c r="E28" s="313">
        <f t="shared" si="3"/>
        <v>0</v>
      </c>
      <c r="F28" s="315">
        <f t="shared" si="3"/>
        <v>0</v>
      </c>
    </row>
    <row r="29" spans="1:6" s="12" customFormat="1" ht="14.25" customHeight="1" thickBot="1">
      <c r="A29" s="330" t="s">
        <v>15</v>
      </c>
      <c r="B29" s="316">
        <f>SUM(B25:B28)</f>
        <v>0</v>
      </c>
      <c r="C29" s="317">
        <f>SUM(C25:C28)</f>
        <v>0</v>
      </c>
      <c r="D29" s="318"/>
      <c r="E29" s="317">
        <f>SUM(E25:E28)</f>
        <v>0</v>
      </c>
      <c r="F29" s="319">
        <f>SUM(F25:F28)</f>
        <v>0</v>
      </c>
    </row>
    <row r="30" spans="1:6" s="12" customFormat="1" ht="14.25" customHeight="1" thickBot="1">
      <c r="A30" s="329" t="s">
        <v>412</v>
      </c>
      <c r="B30" s="484"/>
      <c r="C30" s="485"/>
      <c r="D30" s="485"/>
      <c r="E30" s="485"/>
      <c r="F30" s="486"/>
    </row>
    <row r="31" spans="1:6" s="12" customFormat="1" ht="14.25" customHeight="1">
      <c r="A31" s="328" t="s">
        <v>443</v>
      </c>
      <c r="B31" s="312"/>
      <c r="C31" s="313"/>
      <c r="D31" s="314"/>
      <c r="E31" s="313">
        <f aca="true" t="shared" si="4" ref="E31:F34">$D31*B31</f>
        <v>0</v>
      </c>
      <c r="F31" s="315">
        <f t="shared" si="4"/>
        <v>0</v>
      </c>
    </row>
    <row r="32" spans="1:6" s="12" customFormat="1" ht="14.25" customHeight="1">
      <c r="A32" s="328" t="s">
        <v>443</v>
      </c>
      <c r="B32" s="312"/>
      <c r="C32" s="313"/>
      <c r="D32" s="314"/>
      <c r="E32" s="313">
        <f t="shared" si="4"/>
        <v>0</v>
      </c>
      <c r="F32" s="315">
        <f t="shared" si="4"/>
        <v>0</v>
      </c>
    </row>
    <row r="33" spans="1:6" s="12" customFormat="1" ht="14.25" customHeight="1">
      <c r="A33" s="328" t="s">
        <v>443</v>
      </c>
      <c r="B33" s="312"/>
      <c r="C33" s="313"/>
      <c r="D33" s="314"/>
      <c r="E33" s="313">
        <f t="shared" si="4"/>
        <v>0</v>
      </c>
      <c r="F33" s="315">
        <f t="shared" si="4"/>
        <v>0</v>
      </c>
    </row>
    <row r="34" spans="1:6" s="12" customFormat="1" ht="14.25" customHeight="1">
      <c r="A34" s="328" t="s">
        <v>443</v>
      </c>
      <c r="B34" s="312"/>
      <c r="C34" s="313"/>
      <c r="D34" s="314"/>
      <c r="E34" s="313">
        <f t="shared" si="4"/>
        <v>0</v>
      </c>
      <c r="F34" s="315">
        <f t="shared" si="4"/>
        <v>0</v>
      </c>
    </row>
    <row r="35" spans="1:6" s="12" customFormat="1" ht="14.25" customHeight="1" thickBot="1">
      <c r="A35" s="330" t="s">
        <v>15</v>
      </c>
      <c r="B35" s="316">
        <f>SUM(B31:B34)</f>
        <v>0</v>
      </c>
      <c r="C35" s="317">
        <f>SUM(C31:C34)</f>
        <v>0</v>
      </c>
      <c r="D35" s="318"/>
      <c r="E35" s="317">
        <f>SUM(E31:E34)</f>
        <v>0</v>
      </c>
      <c r="F35" s="319">
        <f>SUM(F31:F34)</f>
        <v>0</v>
      </c>
    </row>
    <row r="36" spans="1:6" s="12" customFormat="1" ht="14.25" customHeight="1" thickBot="1">
      <c r="A36" s="329" t="s">
        <v>411</v>
      </c>
      <c r="B36" s="484"/>
      <c r="C36" s="485"/>
      <c r="D36" s="485"/>
      <c r="E36" s="485"/>
      <c r="F36" s="486"/>
    </row>
    <row r="37" spans="1:6" s="12" customFormat="1" ht="14.25" customHeight="1">
      <c r="A37" s="328" t="s">
        <v>443</v>
      </c>
      <c r="B37" s="312"/>
      <c r="C37" s="313"/>
      <c r="D37" s="314"/>
      <c r="E37" s="313">
        <f aca="true" t="shared" si="5" ref="E37:F40">$D37*B37</f>
        <v>0</v>
      </c>
      <c r="F37" s="315">
        <f t="shared" si="5"/>
        <v>0</v>
      </c>
    </row>
    <row r="38" spans="1:6" s="12" customFormat="1" ht="14.25" customHeight="1">
      <c r="A38" s="328" t="s">
        <v>443</v>
      </c>
      <c r="B38" s="312"/>
      <c r="C38" s="313"/>
      <c r="D38" s="314"/>
      <c r="E38" s="313">
        <f t="shared" si="5"/>
        <v>0</v>
      </c>
      <c r="F38" s="315">
        <f t="shared" si="5"/>
        <v>0</v>
      </c>
    </row>
    <row r="39" spans="1:6" s="12" customFormat="1" ht="14.25" customHeight="1">
      <c r="A39" s="328" t="s">
        <v>443</v>
      </c>
      <c r="B39" s="312"/>
      <c r="C39" s="313"/>
      <c r="D39" s="314"/>
      <c r="E39" s="313">
        <f t="shared" si="5"/>
        <v>0</v>
      </c>
      <c r="F39" s="315">
        <f t="shared" si="5"/>
        <v>0</v>
      </c>
    </row>
    <row r="40" spans="1:6" s="12" customFormat="1" ht="14.25" customHeight="1">
      <c r="A40" s="328" t="s">
        <v>443</v>
      </c>
      <c r="B40" s="312"/>
      <c r="C40" s="313"/>
      <c r="D40" s="314"/>
      <c r="E40" s="313">
        <f t="shared" si="5"/>
        <v>0</v>
      </c>
      <c r="F40" s="315">
        <f t="shared" si="5"/>
        <v>0</v>
      </c>
    </row>
    <row r="41" spans="1:6" s="12" customFormat="1" ht="14.25" customHeight="1" thickBot="1">
      <c r="A41" s="330" t="s">
        <v>15</v>
      </c>
      <c r="B41" s="316">
        <f>SUM(B37:B40)</f>
        <v>0</v>
      </c>
      <c r="C41" s="317">
        <f>SUM(C37:C40)</f>
        <v>0</v>
      </c>
      <c r="D41" s="318"/>
      <c r="E41" s="317">
        <f>SUM(E37:E40)</f>
        <v>0</v>
      </c>
      <c r="F41" s="319">
        <f>SUM(F37:F40)</f>
        <v>0</v>
      </c>
    </row>
    <row r="42" spans="1:6" s="12" customFormat="1" ht="14.25" customHeight="1" thickBot="1">
      <c r="A42" s="329" t="s">
        <v>410</v>
      </c>
      <c r="B42" s="484"/>
      <c r="C42" s="485"/>
      <c r="D42" s="485"/>
      <c r="E42" s="485"/>
      <c r="F42" s="486"/>
    </row>
    <row r="43" spans="1:6" s="12" customFormat="1" ht="14.25" customHeight="1">
      <c r="A43" s="328" t="s">
        <v>443</v>
      </c>
      <c r="B43" s="312"/>
      <c r="C43" s="313"/>
      <c r="D43" s="314"/>
      <c r="E43" s="313">
        <f aca="true" t="shared" si="6" ref="E43:F46">$D43*B43</f>
        <v>0</v>
      </c>
      <c r="F43" s="315">
        <f t="shared" si="6"/>
        <v>0</v>
      </c>
    </row>
    <row r="44" spans="1:6" s="12" customFormat="1" ht="14.25" customHeight="1">
      <c r="A44" s="328" t="s">
        <v>443</v>
      </c>
      <c r="B44" s="312"/>
      <c r="C44" s="313"/>
      <c r="D44" s="314"/>
      <c r="E44" s="313">
        <f t="shared" si="6"/>
        <v>0</v>
      </c>
      <c r="F44" s="315">
        <f t="shared" si="6"/>
        <v>0</v>
      </c>
    </row>
    <row r="45" spans="1:6" s="12" customFormat="1" ht="14.25" customHeight="1">
      <c r="A45" s="328" t="s">
        <v>443</v>
      </c>
      <c r="B45" s="312"/>
      <c r="C45" s="313"/>
      <c r="D45" s="314"/>
      <c r="E45" s="313">
        <f t="shared" si="6"/>
        <v>0</v>
      </c>
      <c r="F45" s="315">
        <f t="shared" si="6"/>
        <v>0</v>
      </c>
    </row>
    <row r="46" spans="1:6" s="12" customFormat="1" ht="14.25" customHeight="1">
      <c r="A46" s="328" t="s">
        <v>443</v>
      </c>
      <c r="B46" s="312"/>
      <c r="C46" s="313"/>
      <c r="D46" s="314"/>
      <c r="E46" s="313">
        <f t="shared" si="6"/>
        <v>0</v>
      </c>
      <c r="F46" s="315">
        <f t="shared" si="6"/>
        <v>0</v>
      </c>
    </row>
    <row r="47" spans="1:6" s="12" customFormat="1" ht="14.25" customHeight="1" thickBot="1">
      <c r="A47" s="330" t="s">
        <v>15</v>
      </c>
      <c r="B47" s="316">
        <f>SUM(B43:B46)</f>
        <v>0</v>
      </c>
      <c r="C47" s="317">
        <f>SUM(C43:C46)</f>
        <v>0</v>
      </c>
      <c r="D47" s="318"/>
      <c r="E47" s="317">
        <f>SUM(E43:E46)</f>
        <v>0</v>
      </c>
      <c r="F47" s="319">
        <f>SUM(F43:F46)</f>
        <v>0</v>
      </c>
    </row>
    <row r="48" spans="1:6" s="12" customFormat="1" ht="14.25" customHeight="1" thickBot="1">
      <c r="A48" s="329" t="s">
        <v>409</v>
      </c>
      <c r="B48" s="484"/>
      <c r="C48" s="485"/>
      <c r="D48" s="485"/>
      <c r="E48" s="485"/>
      <c r="F48" s="486"/>
    </row>
    <row r="49" spans="1:6" s="12" customFormat="1" ht="14.25" customHeight="1">
      <c r="A49" s="328" t="s">
        <v>443</v>
      </c>
      <c r="B49" s="312"/>
      <c r="C49" s="313"/>
      <c r="D49" s="314"/>
      <c r="E49" s="313">
        <f aca="true" t="shared" si="7" ref="E49:F52">$D49*B49</f>
        <v>0</v>
      </c>
      <c r="F49" s="315">
        <f t="shared" si="7"/>
        <v>0</v>
      </c>
    </row>
    <row r="50" spans="1:6" s="12" customFormat="1" ht="14.25" customHeight="1">
      <c r="A50" s="328" t="s">
        <v>443</v>
      </c>
      <c r="B50" s="312"/>
      <c r="C50" s="313"/>
      <c r="D50" s="314"/>
      <c r="E50" s="313">
        <f t="shared" si="7"/>
        <v>0</v>
      </c>
      <c r="F50" s="315">
        <f t="shared" si="7"/>
        <v>0</v>
      </c>
    </row>
    <row r="51" spans="1:6" s="12" customFormat="1" ht="14.25" customHeight="1">
      <c r="A51" s="328" t="s">
        <v>443</v>
      </c>
      <c r="B51" s="312"/>
      <c r="C51" s="313"/>
      <c r="D51" s="314"/>
      <c r="E51" s="313">
        <f t="shared" si="7"/>
        <v>0</v>
      </c>
      <c r="F51" s="315">
        <f t="shared" si="7"/>
        <v>0</v>
      </c>
    </row>
    <row r="52" spans="1:6" s="12" customFormat="1" ht="14.25" customHeight="1">
      <c r="A52" s="328" t="s">
        <v>443</v>
      </c>
      <c r="B52" s="312"/>
      <c r="C52" s="313"/>
      <c r="D52" s="314"/>
      <c r="E52" s="313">
        <f t="shared" si="7"/>
        <v>0</v>
      </c>
      <c r="F52" s="315">
        <f t="shared" si="7"/>
        <v>0</v>
      </c>
    </row>
    <row r="53" spans="1:6" s="12" customFormat="1" ht="14.25" customHeight="1" thickBot="1">
      <c r="A53" s="330" t="s">
        <v>15</v>
      </c>
      <c r="B53" s="316">
        <f>SUM(B49:B52)</f>
        <v>0</v>
      </c>
      <c r="C53" s="317">
        <f>SUM(C49:C52)</f>
        <v>0</v>
      </c>
      <c r="D53" s="318"/>
      <c r="E53" s="317">
        <f>SUM(E49:E52)</f>
        <v>0</v>
      </c>
      <c r="F53" s="319">
        <f>SUM(F49:F52)</f>
        <v>0</v>
      </c>
    </row>
    <row r="54" spans="1:6" s="12" customFormat="1" ht="14.25" customHeight="1" thickBot="1">
      <c r="A54" s="329" t="s">
        <v>407</v>
      </c>
      <c r="B54" s="484"/>
      <c r="C54" s="485"/>
      <c r="D54" s="485"/>
      <c r="E54" s="485"/>
      <c r="F54" s="486"/>
    </row>
    <row r="55" spans="1:6" s="12" customFormat="1" ht="14.25" customHeight="1">
      <c r="A55" s="328" t="s">
        <v>443</v>
      </c>
      <c r="B55" s="312"/>
      <c r="C55" s="313"/>
      <c r="D55" s="314"/>
      <c r="E55" s="313">
        <f aca="true" t="shared" si="8" ref="E55:F58">$D55*B55</f>
        <v>0</v>
      </c>
      <c r="F55" s="315">
        <f t="shared" si="8"/>
        <v>0</v>
      </c>
    </row>
    <row r="56" spans="1:6" s="12" customFormat="1" ht="14.25" customHeight="1">
      <c r="A56" s="328" t="s">
        <v>443</v>
      </c>
      <c r="B56" s="312"/>
      <c r="C56" s="313"/>
      <c r="D56" s="314"/>
      <c r="E56" s="313">
        <f t="shared" si="8"/>
        <v>0</v>
      </c>
      <c r="F56" s="315">
        <f t="shared" si="8"/>
        <v>0</v>
      </c>
    </row>
    <row r="57" spans="1:6" s="12" customFormat="1" ht="14.25" customHeight="1">
      <c r="A57" s="328" t="s">
        <v>443</v>
      </c>
      <c r="B57" s="312"/>
      <c r="C57" s="313"/>
      <c r="D57" s="314"/>
      <c r="E57" s="313">
        <f t="shared" si="8"/>
        <v>0</v>
      </c>
      <c r="F57" s="315">
        <f t="shared" si="8"/>
        <v>0</v>
      </c>
    </row>
    <row r="58" spans="1:6" s="12" customFormat="1" ht="14.25" customHeight="1">
      <c r="A58" s="328" t="s">
        <v>443</v>
      </c>
      <c r="B58" s="312"/>
      <c r="C58" s="313"/>
      <c r="D58" s="314"/>
      <c r="E58" s="313">
        <f t="shared" si="8"/>
        <v>0</v>
      </c>
      <c r="F58" s="315">
        <f t="shared" si="8"/>
        <v>0</v>
      </c>
    </row>
    <row r="59" spans="1:6" s="12" customFormat="1" ht="14.25" customHeight="1" thickBot="1">
      <c r="A59" s="330" t="s">
        <v>15</v>
      </c>
      <c r="B59" s="316">
        <f>SUM(B55:B58)</f>
        <v>0</v>
      </c>
      <c r="C59" s="317">
        <f>SUM(C55:C58)</f>
        <v>0</v>
      </c>
      <c r="D59" s="318"/>
      <c r="E59" s="317">
        <f>SUM(E55:E58)</f>
        <v>0</v>
      </c>
      <c r="F59" s="319">
        <f>SUM(F55:F58)</f>
        <v>0</v>
      </c>
    </row>
    <row r="60" spans="1:6" s="12" customFormat="1" ht="14.25" customHeight="1" thickBot="1">
      <c r="A60" s="329" t="s">
        <v>408</v>
      </c>
      <c r="B60" s="484"/>
      <c r="C60" s="485"/>
      <c r="D60" s="485"/>
      <c r="E60" s="485"/>
      <c r="F60" s="486"/>
    </row>
    <row r="61" spans="1:6" s="12" customFormat="1" ht="14.25" customHeight="1">
      <c r="A61" s="328" t="s">
        <v>443</v>
      </c>
      <c r="B61" s="312"/>
      <c r="C61" s="313"/>
      <c r="D61" s="314"/>
      <c r="E61" s="313">
        <f aca="true" t="shared" si="9" ref="E61:F64">$D61*B61</f>
        <v>0</v>
      </c>
      <c r="F61" s="315">
        <f t="shared" si="9"/>
        <v>0</v>
      </c>
    </row>
    <row r="62" spans="1:6" s="12" customFormat="1" ht="14.25" customHeight="1">
      <c r="A62" s="328" t="s">
        <v>443</v>
      </c>
      <c r="B62" s="312"/>
      <c r="C62" s="313"/>
      <c r="D62" s="314"/>
      <c r="E62" s="313">
        <f t="shared" si="9"/>
        <v>0</v>
      </c>
      <c r="F62" s="315">
        <f t="shared" si="9"/>
        <v>0</v>
      </c>
    </row>
    <row r="63" spans="1:6" s="12" customFormat="1" ht="14.25" customHeight="1">
      <c r="A63" s="328" t="s">
        <v>443</v>
      </c>
      <c r="B63" s="312"/>
      <c r="C63" s="313"/>
      <c r="D63" s="314"/>
      <c r="E63" s="313">
        <f t="shared" si="9"/>
        <v>0</v>
      </c>
      <c r="F63" s="315">
        <f t="shared" si="9"/>
        <v>0</v>
      </c>
    </row>
    <row r="64" spans="1:6" s="12" customFormat="1" ht="14.25" customHeight="1">
      <c r="A64" s="328" t="s">
        <v>443</v>
      </c>
      <c r="B64" s="312"/>
      <c r="C64" s="313"/>
      <c r="D64" s="314"/>
      <c r="E64" s="313">
        <f t="shared" si="9"/>
        <v>0</v>
      </c>
      <c r="F64" s="315">
        <f t="shared" si="9"/>
        <v>0</v>
      </c>
    </row>
    <row r="65" spans="1:6" s="12" customFormat="1" ht="14.25" customHeight="1" thickBot="1">
      <c r="A65" s="330" t="s">
        <v>15</v>
      </c>
      <c r="B65" s="316">
        <f>SUM(B61:B64)</f>
        <v>0</v>
      </c>
      <c r="C65" s="317">
        <f>SUM(C61:C64)</f>
        <v>0</v>
      </c>
      <c r="D65" s="318"/>
      <c r="E65" s="317">
        <f>SUM(E61:E64)</f>
        <v>0</v>
      </c>
      <c r="F65" s="319">
        <f>SUM(F61:F64)</f>
        <v>0</v>
      </c>
    </row>
    <row r="66" spans="1:6" s="12" customFormat="1" ht="14.25" customHeight="1" thickBot="1">
      <c r="A66" s="329" t="s">
        <v>406</v>
      </c>
      <c r="B66" s="484"/>
      <c r="C66" s="485"/>
      <c r="D66" s="485"/>
      <c r="E66" s="485"/>
      <c r="F66" s="486"/>
    </row>
    <row r="67" spans="1:6" s="12" customFormat="1" ht="14.25" customHeight="1">
      <c r="A67" s="328" t="s">
        <v>443</v>
      </c>
      <c r="B67" s="312"/>
      <c r="C67" s="313"/>
      <c r="D67" s="314"/>
      <c r="E67" s="313">
        <f aca="true" t="shared" si="10" ref="E67:F70">$D67*B67</f>
        <v>0</v>
      </c>
      <c r="F67" s="315">
        <f t="shared" si="10"/>
        <v>0</v>
      </c>
    </row>
    <row r="68" spans="1:6" s="12" customFormat="1" ht="14.25" customHeight="1">
      <c r="A68" s="328" t="s">
        <v>443</v>
      </c>
      <c r="B68" s="312"/>
      <c r="C68" s="313"/>
      <c r="D68" s="314"/>
      <c r="E68" s="313">
        <f t="shared" si="10"/>
        <v>0</v>
      </c>
      <c r="F68" s="315">
        <f t="shared" si="10"/>
        <v>0</v>
      </c>
    </row>
    <row r="69" spans="1:6" s="12" customFormat="1" ht="14.25" customHeight="1">
      <c r="A69" s="328" t="s">
        <v>443</v>
      </c>
      <c r="B69" s="312"/>
      <c r="C69" s="313"/>
      <c r="D69" s="314"/>
      <c r="E69" s="313">
        <f t="shared" si="10"/>
        <v>0</v>
      </c>
      <c r="F69" s="315">
        <f t="shared" si="10"/>
        <v>0</v>
      </c>
    </row>
    <row r="70" spans="1:6" s="12" customFormat="1" ht="14.25" customHeight="1">
      <c r="A70" s="328" t="s">
        <v>443</v>
      </c>
      <c r="B70" s="312"/>
      <c r="C70" s="313"/>
      <c r="D70" s="314"/>
      <c r="E70" s="313">
        <f t="shared" si="10"/>
        <v>0</v>
      </c>
      <c r="F70" s="315">
        <f t="shared" si="10"/>
        <v>0</v>
      </c>
    </row>
    <row r="71" spans="1:6" s="12" customFormat="1" ht="14.25" customHeight="1" thickBot="1">
      <c r="A71" s="330" t="s">
        <v>15</v>
      </c>
      <c r="B71" s="316">
        <f>SUM(B67:B70)</f>
        <v>0</v>
      </c>
      <c r="C71" s="317">
        <f>SUM(C67:C70)</f>
        <v>0</v>
      </c>
      <c r="D71" s="318"/>
      <c r="E71" s="317">
        <f>SUM(E67:E70)</f>
        <v>0</v>
      </c>
      <c r="F71" s="319">
        <f>SUM(F67:F70)</f>
        <v>0</v>
      </c>
    </row>
    <row r="72" spans="1:6" s="12" customFormat="1" ht="14.25" customHeight="1" thickBot="1">
      <c r="A72" s="329" t="s">
        <v>421</v>
      </c>
      <c r="B72" s="484"/>
      <c r="C72" s="485"/>
      <c r="D72" s="485"/>
      <c r="E72" s="485"/>
      <c r="F72" s="486"/>
    </row>
    <row r="73" spans="1:6" s="12" customFormat="1" ht="14.25" customHeight="1">
      <c r="A73" s="328" t="s">
        <v>443</v>
      </c>
      <c r="B73" s="312"/>
      <c r="C73" s="313"/>
      <c r="D73" s="314"/>
      <c r="E73" s="313">
        <f aca="true" t="shared" si="11" ref="E73:F76">$D73*B73</f>
        <v>0</v>
      </c>
      <c r="F73" s="315">
        <f t="shared" si="11"/>
        <v>0</v>
      </c>
    </row>
    <row r="74" spans="1:6" s="12" customFormat="1" ht="14.25" customHeight="1">
      <c r="A74" s="328" t="s">
        <v>443</v>
      </c>
      <c r="B74" s="312"/>
      <c r="C74" s="313"/>
      <c r="D74" s="314"/>
      <c r="E74" s="313">
        <f t="shared" si="11"/>
        <v>0</v>
      </c>
      <c r="F74" s="315">
        <f t="shared" si="11"/>
        <v>0</v>
      </c>
    </row>
    <row r="75" spans="1:6" s="12" customFormat="1" ht="14.25" customHeight="1">
      <c r="A75" s="328" t="s">
        <v>443</v>
      </c>
      <c r="B75" s="312"/>
      <c r="C75" s="313"/>
      <c r="D75" s="314"/>
      <c r="E75" s="313">
        <f t="shared" si="11"/>
        <v>0</v>
      </c>
      <c r="F75" s="315">
        <f t="shared" si="11"/>
        <v>0</v>
      </c>
    </row>
    <row r="76" spans="1:6" s="12" customFormat="1" ht="14.25" customHeight="1">
      <c r="A76" s="328" t="s">
        <v>443</v>
      </c>
      <c r="B76" s="312"/>
      <c r="C76" s="313"/>
      <c r="D76" s="314"/>
      <c r="E76" s="313">
        <f t="shared" si="11"/>
        <v>0</v>
      </c>
      <c r="F76" s="315">
        <f t="shared" si="11"/>
        <v>0</v>
      </c>
    </row>
    <row r="77" spans="1:6" s="12" customFormat="1" ht="14.25" customHeight="1" thickBot="1">
      <c r="A77" s="330" t="s">
        <v>15</v>
      </c>
      <c r="B77" s="316">
        <f>SUM(B73:B76)</f>
        <v>0</v>
      </c>
      <c r="C77" s="317">
        <f>SUM(C73:C76)</f>
        <v>0</v>
      </c>
      <c r="D77" s="318"/>
      <c r="E77" s="317">
        <f>SUM(E73:E76)</f>
        <v>0</v>
      </c>
      <c r="F77" s="319">
        <f>SUM(F73:F76)</f>
        <v>0</v>
      </c>
    </row>
    <row r="78" spans="1:6" s="12" customFormat="1" ht="14.25" customHeight="1" thickBot="1">
      <c r="A78" s="329" t="s">
        <v>420</v>
      </c>
      <c r="B78" s="484"/>
      <c r="C78" s="485"/>
      <c r="D78" s="485"/>
      <c r="E78" s="485"/>
      <c r="F78" s="486"/>
    </row>
    <row r="79" spans="1:6" s="12" customFormat="1" ht="14.25" customHeight="1">
      <c r="A79" s="328" t="s">
        <v>443</v>
      </c>
      <c r="B79" s="312"/>
      <c r="C79" s="313"/>
      <c r="D79" s="314"/>
      <c r="E79" s="313">
        <f aca="true" t="shared" si="12" ref="E79:F82">$D79*B79</f>
        <v>0</v>
      </c>
      <c r="F79" s="315">
        <f t="shared" si="12"/>
        <v>0</v>
      </c>
    </row>
    <row r="80" spans="1:6" s="12" customFormat="1" ht="14.25" customHeight="1">
      <c r="A80" s="328" t="s">
        <v>443</v>
      </c>
      <c r="B80" s="312"/>
      <c r="C80" s="313"/>
      <c r="D80" s="314"/>
      <c r="E80" s="313">
        <f t="shared" si="12"/>
        <v>0</v>
      </c>
      <c r="F80" s="315">
        <f t="shared" si="12"/>
        <v>0</v>
      </c>
    </row>
    <row r="81" spans="1:6" s="12" customFormat="1" ht="14.25" customHeight="1">
      <c r="A81" s="328" t="s">
        <v>443</v>
      </c>
      <c r="B81" s="312"/>
      <c r="C81" s="313"/>
      <c r="D81" s="314"/>
      <c r="E81" s="313">
        <f t="shared" si="12"/>
        <v>0</v>
      </c>
      <c r="F81" s="315">
        <f t="shared" si="12"/>
        <v>0</v>
      </c>
    </row>
    <row r="82" spans="1:6" s="12" customFormat="1" ht="14.25" customHeight="1">
      <c r="A82" s="328" t="s">
        <v>443</v>
      </c>
      <c r="B82" s="312"/>
      <c r="C82" s="313"/>
      <c r="D82" s="314"/>
      <c r="E82" s="313">
        <f t="shared" si="12"/>
        <v>0</v>
      </c>
      <c r="F82" s="315">
        <f t="shared" si="12"/>
        <v>0</v>
      </c>
    </row>
    <row r="83" spans="1:6" s="12" customFormat="1" ht="14.25" customHeight="1" thickBot="1">
      <c r="A83" s="330" t="s">
        <v>15</v>
      </c>
      <c r="B83" s="316">
        <f>SUM(B79:B82)</f>
        <v>0</v>
      </c>
      <c r="C83" s="317">
        <f>SUM(C79:C82)</f>
        <v>0</v>
      </c>
      <c r="D83" s="318"/>
      <c r="E83" s="317">
        <f>SUM(E79:E82)</f>
        <v>0</v>
      </c>
      <c r="F83" s="319">
        <f>SUM(F79:F82)</f>
        <v>0</v>
      </c>
    </row>
    <row r="84" spans="1:6" s="12" customFormat="1" ht="14.25" customHeight="1" thickBot="1">
      <c r="A84" s="329" t="s">
        <v>419</v>
      </c>
      <c r="B84" s="484"/>
      <c r="C84" s="485"/>
      <c r="D84" s="485"/>
      <c r="E84" s="485"/>
      <c r="F84" s="486"/>
    </row>
    <row r="85" spans="1:6" s="12" customFormat="1" ht="14.25" customHeight="1">
      <c r="A85" s="328" t="s">
        <v>443</v>
      </c>
      <c r="B85" s="312"/>
      <c r="C85" s="313"/>
      <c r="D85" s="314"/>
      <c r="E85" s="313">
        <f aca="true" t="shared" si="13" ref="E85:F88">$D85*B85</f>
        <v>0</v>
      </c>
      <c r="F85" s="315">
        <f t="shared" si="13"/>
        <v>0</v>
      </c>
    </row>
    <row r="86" spans="1:6" s="12" customFormat="1" ht="14.25" customHeight="1">
      <c r="A86" s="328" t="s">
        <v>443</v>
      </c>
      <c r="B86" s="312"/>
      <c r="C86" s="313"/>
      <c r="D86" s="314"/>
      <c r="E86" s="313">
        <f t="shared" si="13"/>
        <v>0</v>
      </c>
      <c r="F86" s="315">
        <f t="shared" si="13"/>
        <v>0</v>
      </c>
    </row>
    <row r="87" spans="1:6" s="12" customFormat="1" ht="14.25" customHeight="1">
      <c r="A87" s="328" t="s">
        <v>443</v>
      </c>
      <c r="B87" s="312"/>
      <c r="C87" s="313"/>
      <c r="D87" s="314"/>
      <c r="E87" s="313">
        <f t="shared" si="13"/>
        <v>0</v>
      </c>
      <c r="F87" s="315">
        <f t="shared" si="13"/>
        <v>0</v>
      </c>
    </row>
    <row r="88" spans="1:6" s="12" customFormat="1" ht="14.25" customHeight="1">
      <c r="A88" s="328" t="s">
        <v>443</v>
      </c>
      <c r="B88" s="312"/>
      <c r="C88" s="313"/>
      <c r="D88" s="314"/>
      <c r="E88" s="313">
        <f t="shared" si="13"/>
        <v>0</v>
      </c>
      <c r="F88" s="315">
        <f t="shared" si="13"/>
        <v>0</v>
      </c>
    </row>
    <row r="89" spans="1:6" s="12" customFormat="1" ht="14.25" customHeight="1" thickBot="1">
      <c r="A89" s="330" t="s">
        <v>15</v>
      </c>
      <c r="B89" s="316">
        <f>SUM(B85:B88)</f>
        <v>0</v>
      </c>
      <c r="C89" s="317">
        <f>SUM(C85:C88)</f>
        <v>0</v>
      </c>
      <c r="D89" s="318"/>
      <c r="E89" s="317">
        <f>SUM(E85:E88)</f>
        <v>0</v>
      </c>
      <c r="F89" s="319">
        <f>SUM(F85:F88)</f>
        <v>0</v>
      </c>
    </row>
    <row r="90" spans="1:6" s="12" customFormat="1" ht="14.25" customHeight="1" thickBot="1">
      <c r="A90" s="329" t="s">
        <v>418</v>
      </c>
      <c r="B90" s="484"/>
      <c r="C90" s="485"/>
      <c r="D90" s="485"/>
      <c r="E90" s="485"/>
      <c r="F90" s="486"/>
    </row>
    <row r="91" spans="1:6" s="12" customFormat="1" ht="14.25" customHeight="1">
      <c r="A91" s="328" t="s">
        <v>443</v>
      </c>
      <c r="B91" s="312"/>
      <c r="C91" s="313"/>
      <c r="D91" s="314"/>
      <c r="E91" s="313">
        <f aca="true" t="shared" si="14" ref="E91:F94">$D91*B91</f>
        <v>0</v>
      </c>
      <c r="F91" s="315">
        <f t="shared" si="14"/>
        <v>0</v>
      </c>
    </row>
    <row r="92" spans="1:6" s="12" customFormat="1" ht="14.25" customHeight="1">
      <c r="A92" s="328" t="s">
        <v>443</v>
      </c>
      <c r="B92" s="312"/>
      <c r="C92" s="313"/>
      <c r="D92" s="314"/>
      <c r="E92" s="313">
        <f t="shared" si="14"/>
        <v>0</v>
      </c>
      <c r="F92" s="315">
        <f t="shared" si="14"/>
        <v>0</v>
      </c>
    </row>
    <row r="93" spans="1:6" s="12" customFormat="1" ht="14.25" customHeight="1">
      <c r="A93" s="328" t="s">
        <v>443</v>
      </c>
      <c r="B93" s="312"/>
      <c r="C93" s="313"/>
      <c r="D93" s="314"/>
      <c r="E93" s="313">
        <f t="shared" si="14"/>
        <v>0</v>
      </c>
      <c r="F93" s="315">
        <f t="shared" si="14"/>
        <v>0</v>
      </c>
    </row>
    <row r="94" spans="1:6" s="12" customFormat="1" ht="14.25" customHeight="1">
      <c r="A94" s="328" t="s">
        <v>443</v>
      </c>
      <c r="B94" s="312"/>
      <c r="C94" s="313"/>
      <c r="D94" s="314"/>
      <c r="E94" s="313">
        <f t="shared" si="14"/>
        <v>0</v>
      </c>
      <c r="F94" s="315">
        <f t="shared" si="14"/>
        <v>0</v>
      </c>
    </row>
    <row r="95" spans="1:6" s="12" customFormat="1" ht="14.25" customHeight="1" thickBot="1">
      <c r="A95" s="330" t="s">
        <v>15</v>
      </c>
      <c r="B95" s="316">
        <f>SUM(B91:B94)</f>
        <v>0</v>
      </c>
      <c r="C95" s="317">
        <f>SUM(C91:C94)</f>
        <v>0</v>
      </c>
      <c r="D95" s="318"/>
      <c r="E95" s="317">
        <f>SUM(E91:E94)</f>
        <v>0</v>
      </c>
      <c r="F95" s="319">
        <f>SUM(F91:F94)</f>
        <v>0</v>
      </c>
    </row>
    <row r="96" spans="1:6" s="12" customFormat="1" ht="14.25" customHeight="1" thickBot="1">
      <c r="A96" s="329" t="s">
        <v>417</v>
      </c>
      <c r="B96" s="484"/>
      <c r="C96" s="485"/>
      <c r="D96" s="485"/>
      <c r="E96" s="485"/>
      <c r="F96" s="486"/>
    </row>
    <row r="97" spans="1:6" s="12" customFormat="1" ht="14.25" customHeight="1">
      <c r="A97" s="328" t="s">
        <v>443</v>
      </c>
      <c r="B97" s="312"/>
      <c r="C97" s="313"/>
      <c r="D97" s="314"/>
      <c r="E97" s="313">
        <f aca="true" t="shared" si="15" ref="E97:F100">$D97*B97</f>
        <v>0</v>
      </c>
      <c r="F97" s="315">
        <f t="shared" si="15"/>
        <v>0</v>
      </c>
    </row>
    <row r="98" spans="1:6" s="12" customFormat="1" ht="14.25" customHeight="1">
      <c r="A98" s="328" t="s">
        <v>443</v>
      </c>
      <c r="B98" s="312"/>
      <c r="C98" s="313"/>
      <c r="D98" s="314"/>
      <c r="E98" s="313">
        <f t="shared" si="15"/>
        <v>0</v>
      </c>
      <c r="F98" s="315">
        <f t="shared" si="15"/>
        <v>0</v>
      </c>
    </row>
    <row r="99" spans="1:6" s="12" customFormat="1" ht="14.25" customHeight="1">
      <c r="A99" s="328" t="s">
        <v>443</v>
      </c>
      <c r="B99" s="312"/>
      <c r="C99" s="313"/>
      <c r="D99" s="314"/>
      <c r="E99" s="313">
        <f t="shared" si="15"/>
        <v>0</v>
      </c>
      <c r="F99" s="315">
        <f t="shared" si="15"/>
        <v>0</v>
      </c>
    </row>
    <row r="100" spans="1:6" s="12" customFormat="1" ht="14.25" customHeight="1">
      <c r="A100" s="328" t="s">
        <v>443</v>
      </c>
      <c r="B100" s="312"/>
      <c r="C100" s="313"/>
      <c r="D100" s="314"/>
      <c r="E100" s="313">
        <f t="shared" si="15"/>
        <v>0</v>
      </c>
      <c r="F100" s="315">
        <f t="shared" si="15"/>
        <v>0</v>
      </c>
    </row>
    <row r="101" spans="1:6" s="12" customFormat="1" ht="14.25" customHeight="1" thickBot="1">
      <c r="A101" s="330" t="s">
        <v>15</v>
      </c>
      <c r="B101" s="316">
        <f>SUM(B97:B100)</f>
        <v>0</v>
      </c>
      <c r="C101" s="317">
        <f>SUM(C97:C100)</f>
        <v>0</v>
      </c>
      <c r="D101" s="318"/>
      <c r="E101" s="317">
        <f>SUM(E97:E100)</f>
        <v>0</v>
      </c>
      <c r="F101" s="319">
        <f>SUM(F97:F100)</f>
        <v>0</v>
      </c>
    </row>
    <row r="102" spans="1:6" s="12" customFormat="1" ht="14.25" customHeight="1" thickBot="1">
      <c r="A102" s="329" t="s">
        <v>416</v>
      </c>
      <c r="B102" s="484"/>
      <c r="C102" s="485"/>
      <c r="D102" s="485"/>
      <c r="E102" s="485"/>
      <c r="F102" s="486"/>
    </row>
    <row r="103" spans="1:6" s="12" customFormat="1" ht="14.25" customHeight="1">
      <c r="A103" s="328" t="s">
        <v>443</v>
      </c>
      <c r="B103" s="312"/>
      <c r="C103" s="313"/>
      <c r="D103" s="314"/>
      <c r="E103" s="313">
        <f aca="true" t="shared" si="16" ref="E103:F106">$D103*B103</f>
        <v>0</v>
      </c>
      <c r="F103" s="315">
        <f t="shared" si="16"/>
        <v>0</v>
      </c>
    </row>
    <row r="104" spans="1:6" s="12" customFormat="1" ht="14.25" customHeight="1">
      <c r="A104" s="328" t="s">
        <v>443</v>
      </c>
      <c r="B104" s="312"/>
      <c r="C104" s="313"/>
      <c r="D104" s="314"/>
      <c r="E104" s="313">
        <f t="shared" si="16"/>
        <v>0</v>
      </c>
      <c r="F104" s="315">
        <f t="shared" si="16"/>
        <v>0</v>
      </c>
    </row>
    <row r="105" spans="1:6" s="12" customFormat="1" ht="14.25" customHeight="1">
      <c r="A105" s="328" t="s">
        <v>443</v>
      </c>
      <c r="B105" s="312"/>
      <c r="C105" s="313"/>
      <c r="D105" s="314"/>
      <c r="E105" s="313">
        <f t="shared" si="16"/>
        <v>0</v>
      </c>
      <c r="F105" s="315">
        <f t="shared" si="16"/>
        <v>0</v>
      </c>
    </row>
    <row r="106" spans="1:6" s="12" customFormat="1" ht="14.25" customHeight="1">
      <c r="A106" s="328" t="s">
        <v>443</v>
      </c>
      <c r="B106" s="312"/>
      <c r="C106" s="313"/>
      <c r="D106" s="314"/>
      <c r="E106" s="313">
        <f t="shared" si="16"/>
        <v>0</v>
      </c>
      <c r="F106" s="315">
        <f t="shared" si="16"/>
        <v>0</v>
      </c>
    </row>
    <row r="107" spans="1:6" s="12" customFormat="1" ht="14.25" customHeight="1" thickBot="1">
      <c r="A107" s="330" t="s">
        <v>15</v>
      </c>
      <c r="B107" s="316">
        <f>SUM(B103:B106)</f>
        <v>0</v>
      </c>
      <c r="C107" s="317">
        <f>SUM(C103:C106)</f>
        <v>0</v>
      </c>
      <c r="D107" s="318"/>
      <c r="E107" s="317">
        <f>SUM(E103:E106)</f>
        <v>0</v>
      </c>
      <c r="F107" s="319">
        <f>SUM(F103:F106)</f>
        <v>0</v>
      </c>
    </row>
    <row r="108" spans="1:6" s="12" customFormat="1" ht="14.25" customHeight="1" thickBot="1">
      <c r="A108" s="329" t="s">
        <v>415</v>
      </c>
      <c r="B108" s="484"/>
      <c r="C108" s="485"/>
      <c r="D108" s="485"/>
      <c r="E108" s="485"/>
      <c r="F108" s="486"/>
    </row>
    <row r="109" spans="1:6" s="12" customFormat="1" ht="14.25" customHeight="1">
      <c r="A109" s="328" t="s">
        <v>443</v>
      </c>
      <c r="B109" s="312"/>
      <c r="C109" s="313"/>
      <c r="D109" s="314"/>
      <c r="E109" s="313">
        <f aca="true" t="shared" si="17" ref="E109:F112">$D109*B109</f>
        <v>0</v>
      </c>
      <c r="F109" s="315">
        <f t="shared" si="17"/>
        <v>0</v>
      </c>
    </row>
    <row r="110" spans="1:6" s="12" customFormat="1" ht="14.25" customHeight="1">
      <c r="A110" s="328" t="s">
        <v>443</v>
      </c>
      <c r="B110" s="312"/>
      <c r="C110" s="313"/>
      <c r="D110" s="314"/>
      <c r="E110" s="313">
        <f t="shared" si="17"/>
        <v>0</v>
      </c>
      <c r="F110" s="315">
        <f t="shared" si="17"/>
        <v>0</v>
      </c>
    </row>
    <row r="111" spans="1:6" s="12" customFormat="1" ht="14.25" customHeight="1">
      <c r="A111" s="328" t="s">
        <v>443</v>
      </c>
      <c r="B111" s="312"/>
      <c r="C111" s="313"/>
      <c r="D111" s="314"/>
      <c r="E111" s="313">
        <f t="shared" si="17"/>
        <v>0</v>
      </c>
      <c r="F111" s="315">
        <f t="shared" si="17"/>
        <v>0</v>
      </c>
    </row>
    <row r="112" spans="1:6" s="12" customFormat="1" ht="14.25" customHeight="1">
      <c r="A112" s="328" t="s">
        <v>443</v>
      </c>
      <c r="B112" s="312"/>
      <c r="C112" s="313"/>
      <c r="D112" s="314"/>
      <c r="E112" s="313">
        <f t="shared" si="17"/>
        <v>0</v>
      </c>
      <c r="F112" s="315">
        <f t="shared" si="17"/>
        <v>0</v>
      </c>
    </row>
    <row r="113" spans="1:6" s="12" customFormat="1" ht="14.25" customHeight="1" thickBot="1">
      <c r="A113" s="330" t="s">
        <v>15</v>
      </c>
      <c r="B113" s="316">
        <f>SUM(B109:B112)</f>
        <v>0</v>
      </c>
      <c r="C113" s="317">
        <f>SUM(C109:C112)</f>
        <v>0</v>
      </c>
      <c r="D113" s="318"/>
      <c r="E113" s="317">
        <f>SUM(E109:E112)</f>
        <v>0</v>
      </c>
      <c r="F113" s="319">
        <f>SUM(F109:F112)</f>
        <v>0</v>
      </c>
    </row>
    <row r="114" spans="1:6" s="12" customFormat="1" ht="14.25" customHeight="1" thickBot="1">
      <c r="A114" s="329" t="s">
        <v>414</v>
      </c>
      <c r="B114" s="484"/>
      <c r="C114" s="485"/>
      <c r="D114" s="485"/>
      <c r="E114" s="485"/>
      <c r="F114" s="486"/>
    </row>
    <row r="115" spans="1:6" s="12" customFormat="1" ht="14.25" customHeight="1">
      <c r="A115" s="328" t="s">
        <v>443</v>
      </c>
      <c r="B115" s="312"/>
      <c r="C115" s="313"/>
      <c r="D115" s="314"/>
      <c r="E115" s="313">
        <f aca="true" t="shared" si="18" ref="E115:F118">$D115*B115</f>
        <v>0</v>
      </c>
      <c r="F115" s="315">
        <f t="shared" si="18"/>
        <v>0</v>
      </c>
    </row>
    <row r="116" spans="1:6" s="12" customFormat="1" ht="14.25" customHeight="1">
      <c r="A116" s="328" t="s">
        <v>443</v>
      </c>
      <c r="B116" s="312"/>
      <c r="C116" s="313"/>
      <c r="D116" s="314"/>
      <c r="E116" s="313">
        <f t="shared" si="18"/>
        <v>0</v>
      </c>
      <c r="F116" s="315">
        <f t="shared" si="18"/>
        <v>0</v>
      </c>
    </row>
    <row r="117" spans="1:6" s="12" customFormat="1" ht="14.25" customHeight="1">
      <c r="A117" s="328" t="s">
        <v>443</v>
      </c>
      <c r="B117" s="312"/>
      <c r="C117" s="313"/>
      <c r="D117" s="314"/>
      <c r="E117" s="313">
        <f t="shared" si="18"/>
        <v>0</v>
      </c>
      <c r="F117" s="315">
        <f t="shared" si="18"/>
        <v>0</v>
      </c>
    </row>
    <row r="118" spans="1:6" s="12" customFormat="1" ht="14.25" customHeight="1">
      <c r="A118" s="328" t="s">
        <v>443</v>
      </c>
      <c r="B118" s="312"/>
      <c r="C118" s="313"/>
      <c r="D118" s="314"/>
      <c r="E118" s="313">
        <f t="shared" si="18"/>
        <v>0</v>
      </c>
      <c r="F118" s="315">
        <f t="shared" si="18"/>
        <v>0</v>
      </c>
    </row>
    <row r="119" spans="1:6" s="12" customFormat="1" ht="14.25" customHeight="1" thickBot="1">
      <c r="A119" s="330" t="s">
        <v>15</v>
      </c>
      <c r="B119" s="316">
        <f>SUM(B115:B118)</f>
        <v>0</v>
      </c>
      <c r="C119" s="317">
        <f>SUM(C115:C118)</f>
        <v>0</v>
      </c>
      <c r="D119" s="318"/>
      <c r="E119" s="317">
        <f>SUM(E115:E118)</f>
        <v>0</v>
      </c>
      <c r="F119" s="319">
        <f>SUM(F115:F118)</f>
        <v>0</v>
      </c>
    </row>
    <row r="120" spans="1:6" s="12" customFormat="1" ht="14.25" customHeight="1" thickBot="1">
      <c r="A120" s="329" t="s">
        <v>413</v>
      </c>
      <c r="B120" s="484"/>
      <c r="C120" s="485"/>
      <c r="D120" s="485"/>
      <c r="E120" s="485"/>
      <c r="F120" s="486"/>
    </row>
    <row r="121" spans="1:6" s="12" customFormat="1" ht="14.25" customHeight="1">
      <c r="A121" s="328" t="s">
        <v>443</v>
      </c>
      <c r="B121" s="312"/>
      <c r="C121" s="313"/>
      <c r="D121" s="314"/>
      <c r="E121" s="313">
        <f aca="true" t="shared" si="19" ref="E121:F124">$D121*B121</f>
        <v>0</v>
      </c>
      <c r="F121" s="315">
        <f t="shared" si="19"/>
        <v>0</v>
      </c>
    </row>
    <row r="122" spans="1:6" s="12" customFormat="1" ht="14.25" customHeight="1">
      <c r="A122" s="328" t="s">
        <v>443</v>
      </c>
      <c r="B122" s="312"/>
      <c r="C122" s="313"/>
      <c r="D122" s="314"/>
      <c r="E122" s="313">
        <f t="shared" si="19"/>
        <v>0</v>
      </c>
      <c r="F122" s="315">
        <f t="shared" si="19"/>
        <v>0</v>
      </c>
    </row>
    <row r="123" spans="1:6" s="12" customFormat="1" ht="14.25" customHeight="1">
      <c r="A123" s="328" t="s">
        <v>443</v>
      </c>
      <c r="B123" s="312"/>
      <c r="C123" s="313"/>
      <c r="D123" s="314"/>
      <c r="E123" s="313">
        <f t="shared" si="19"/>
        <v>0</v>
      </c>
      <c r="F123" s="315">
        <f t="shared" si="19"/>
        <v>0</v>
      </c>
    </row>
    <row r="124" spans="1:6" s="12" customFormat="1" ht="14.25" customHeight="1">
      <c r="A124" s="328" t="s">
        <v>443</v>
      </c>
      <c r="B124" s="312"/>
      <c r="C124" s="313"/>
      <c r="D124" s="314"/>
      <c r="E124" s="313">
        <f t="shared" si="19"/>
        <v>0</v>
      </c>
      <c r="F124" s="315">
        <f t="shared" si="19"/>
        <v>0</v>
      </c>
    </row>
    <row r="125" spans="1:6" s="12" customFormat="1" ht="14.25" customHeight="1">
      <c r="A125" s="330" t="s">
        <v>15</v>
      </c>
      <c r="B125" s="316">
        <f>SUM(B121:B124)</f>
        <v>0</v>
      </c>
      <c r="C125" s="317">
        <f>SUM(C121:C124)</f>
        <v>0</v>
      </c>
      <c r="D125" s="318"/>
      <c r="E125" s="317">
        <f>SUM(E121:E124)</f>
        <v>0</v>
      </c>
      <c r="F125" s="319">
        <f>SUM(F121:F124)</f>
        <v>0</v>
      </c>
    </row>
    <row r="126" spans="1:6" s="12" customFormat="1" ht="14.25" customHeight="1">
      <c r="A126" s="330"/>
      <c r="B126" s="316"/>
      <c r="C126" s="317"/>
      <c r="D126" s="318"/>
      <c r="E126" s="317"/>
      <c r="F126" s="319"/>
    </row>
    <row r="127" spans="1:6" ht="14.25" customHeight="1">
      <c r="A127" s="331"/>
      <c r="B127" s="322"/>
      <c r="C127" s="323"/>
      <c r="D127" s="324"/>
      <c r="E127" s="323"/>
      <c r="F127" s="325"/>
    </row>
    <row r="128" spans="1:6" ht="26.25" customHeight="1" thickBot="1">
      <c r="A128" s="332" t="s">
        <v>16</v>
      </c>
      <c r="B128" s="326">
        <f>+B11+B17+B23+B29+B35+B41+B47+B53+B59+B65+B71+B77+B83+B89+B95+B101+B107+B113+B119+B125</f>
        <v>0</v>
      </c>
      <c r="C128" s="326">
        <f>+C11+C17+C23+C29+C35+C41+C47+C53+C59+C65+C71+C77+C83+C89+C95+C101+C107+C113+C119+C125</f>
        <v>0</v>
      </c>
      <c r="D128" s="327"/>
      <c r="E128" s="326">
        <f>+E11+E17+E23+E29+E35+E41+E47+E53+E59+E65+E71+E77+E83+E89+E95+E101+E107+E113+E119+E125</f>
        <v>0</v>
      </c>
      <c r="F128" s="326">
        <f>+F11+F17+F23+F29+F35+F41+F47+F53+F59+F65+F71+F77+F83+F89+F95+F101+F107+F113+F119+F125</f>
        <v>0</v>
      </c>
    </row>
    <row r="129" spans="1:6" ht="15" customHeight="1">
      <c r="A129" s="14"/>
      <c r="B129" s="14"/>
      <c r="C129" s="14"/>
      <c r="D129" s="14"/>
      <c r="E129" s="14"/>
      <c r="F129" s="14"/>
    </row>
    <row r="130" spans="1:6" ht="11.25">
      <c r="A130" s="6"/>
      <c r="B130" s="6"/>
      <c r="C130" s="6"/>
      <c r="D130" s="6"/>
      <c r="E130" s="6"/>
      <c r="F130" s="6"/>
    </row>
    <row r="131" spans="1:6" ht="11.25">
      <c r="A131" s="6"/>
      <c r="B131" s="6"/>
      <c r="C131" s="6"/>
      <c r="D131" s="6"/>
      <c r="E131" s="6"/>
      <c r="F131" s="6"/>
    </row>
    <row r="132" spans="1:6" ht="11.25">
      <c r="A132" s="6"/>
      <c r="B132" s="6"/>
      <c r="C132" s="6"/>
      <c r="D132" s="6"/>
      <c r="E132" s="6"/>
      <c r="F132" s="6"/>
    </row>
    <row r="133" spans="1:6" ht="11.25">
      <c r="A133" s="6"/>
      <c r="B133" s="6"/>
      <c r="C133" s="6"/>
      <c r="D133" s="6"/>
      <c r="E133" s="6"/>
      <c r="F133" s="6"/>
    </row>
    <row r="134" spans="1:6" ht="11.25">
      <c r="A134" s="6"/>
      <c r="B134" s="6"/>
      <c r="C134" s="6"/>
      <c r="D134" s="6"/>
      <c r="E134" s="6"/>
      <c r="F134" s="6"/>
    </row>
    <row r="135" spans="1:6" ht="11.25">
      <c r="A135" s="10"/>
      <c r="B135" s="6"/>
      <c r="C135" s="6"/>
      <c r="D135" s="6"/>
      <c r="E135" s="6"/>
      <c r="F135" s="6"/>
    </row>
  </sheetData>
  <sheetProtection password="83AF" sheet="1" objects="1" scenarios="1" formatCells="0" formatColumns="0" formatRows="0" insertColumns="0" insertRows="0" selectLockedCells="1"/>
  <mergeCells count="21">
    <mergeCell ref="B120:F120"/>
    <mergeCell ref="B96:F96"/>
    <mergeCell ref="B102:F102"/>
    <mergeCell ref="B108:F108"/>
    <mergeCell ref="B114:F114"/>
    <mergeCell ref="B72:F72"/>
    <mergeCell ref="B78:F78"/>
    <mergeCell ref="B84:F84"/>
    <mergeCell ref="B90:F90"/>
    <mergeCell ref="B48:F48"/>
    <mergeCell ref="B54:F54"/>
    <mergeCell ref="B60:F60"/>
    <mergeCell ref="B66:F66"/>
    <mergeCell ref="B24:F24"/>
    <mergeCell ref="B30:F30"/>
    <mergeCell ref="B36:F36"/>
    <mergeCell ref="B42:F42"/>
    <mergeCell ref="A1:F1"/>
    <mergeCell ref="B6:F6"/>
    <mergeCell ref="B12:F12"/>
    <mergeCell ref="B18:F18"/>
  </mergeCells>
  <printOptions gridLines="1" horizontalCentered="1"/>
  <pageMargins left="0.75" right="0.75" top="1.5" bottom="1.25" header="0.75" footer="0.75"/>
  <pageSetup horizontalDpi="600" verticalDpi="600" orientation="portrait" scale="85" r:id="rId4"/>
  <rowBreaks count="2" manualBreakCount="2">
    <brk id="47" max="5" man="1"/>
    <brk id="89" max="5" man="1"/>
  </rowBreaks>
  <drawing r:id="rId3"/>
  <legacyDrawing r:id="rId2"/>
</worksheet>
</file>

<file path=xl/worksheets/sheet4.xml><?xml version="1.0" encoding="utf-8"?>
<worksheet xmlns="http://schemas.openxmlformats.org/spreadsheetml/2006/main" xmlns:r="http://schemas.openxmlformats.org/officeDocument/2006/relationships">
  <dimension ref="A1:D134"/>
  <sheetViews>
    <sheetView zoomScale="125" zoomScaleNormal="125" workbookViewId="0" topLeftCell="A1">
      <selection activeCell="B6" sqref="B6"/>
    </sheetView>
  </sheetViews>
  <sheetFormatPr defaultColWidth="9.33203125" defaultRowHeight="11.25"/>
  <cols>
    <col min="1" max="1" width="24.16015625" style="0" customWidth="1"/>
    <col min="2" max="2" width="18.16015625" style="0" customWidth="1"/>
    <col min="3" max="3" width="21.33203125" style="0" bestFit="1" customWidth="1"/>
    <col min="4" max="4" width="20.16015625" style="0" customWidth="1"/>
    <col min="5" max="5" width="16.33203125" style="0" customWidth="1"/>
    <col min="6" max="6" width="26" style="0" customWidth="1"/>
  </cols>
  <sheetData>
    <row r="1" spans="1:4" ht="15.75">
      <c r="A1" s="480" t="s">
        <v>83</v>
      </c>
      <c r="B1" s="480"/>
      <c r="C1" s="480"/>
      <c r="D1" s="480"/>
    </row>
    <row r="2" ht="12" thickBot="1"/>
    <row r="3" spans="1:4" ht="39.75" customHeight="1" thickBot="1">
      <c r="A3" s="193" t="s">
        <v>47</v>
      </c>
      <c r="B3" s="194" t="s">
        <v>90</v>
      </c>
      <c r="C3" s="195" t="s">
        <v>62</v>
      </c>
      <c r="D3" s="197" t="s">
        <v>46</v>
      </c>
    </row>
    <row r="4" spans="1:4" ht="19.5" customHeight="1" thickBot="1">
      <c r="A4" s="256" t="s">
        <v>63</v>
      </c>
      <c r="B4" s="257"/>
      <c r="C4" s="258"/>
      <c r="D4" s="259"/>
    </row>
    <row r="5" spans="1:4" ht="14.25" customHeight="1" thickBot="1">
      <c r="A5" s="260" t="s">
        <v>402</v>
      </c>
      <c r="B5" s="487">
        <f>+'Low Income HH'!B6:F6</f>
        <v>0</v>
      </c>
      <c r="C5" s="488"/>
      <c r="D5" s="489"/>
    </row>
    <row r="6" spans="1:4" ht="14.25" customHeight="1">
      <c r="A6" s="328" t="s">
        <v>400</v>
      </c>
      <c r="B6" s="333"/>
      <c r="C6" s="334"/>
      <c r="D6" s="335">
        <f>B6*C6</f>
        <v>0</v>
      </c>
    </row>
    <row r="7" spans="1:4" ht="14.25" customHeight="1">
      <c r="A7" s="328" t="s">
        <v>401</v>
      </c>
      <c r="B7" s="333"/>
      <c r="C7" s="334"/>
      <c r="D7" s="335">
        <f>B7*C7</f>
        <v>0</v>
      </c>
    </row>
    <row r="8" spans="1:4" ht="14.25" customHeight="1">
      <c r="A8" s="328" t="s">
        <v>400</v>
      </c>
      <c r="B8" s="333"/>
      <c r="C8" s="334"/>
      <c r="D8" s="335">
        <f>B8*C8</f>
        <v>0</v>
      </c>
    </row>
    <row r="9" spans="1:4" ht="14.25" customHeight="1">
      <c r="A9" s="328" t="s">
        <v>400</v>
      </c>
      <c r="B9" s="333"/>
      <c r="C9" s="334"/>
      <c r="D9" s="335">
        <f>B9*C9</f>
        <v>0</v>
      </c>
    </row>
    <row r="10" spans="1:4" s="12" customFormat="1" ht="14.25" customHeight="1" thickBot="1">
      <c r="A10" s="330" t="s">
        <v>15</v>
      </c>
      <c r="B10" s="336">
        <f>SUM(B6:B9)</f>
        <v>0</v>
      </c>
      <c r="C10" s="337"/>
      <c r="D10" s="338">
        <f>SUM(D6:D9)</f>
        <v>0</v>
      </c>
    </row>
    <row r="11" spans="1:4" ht="14.25" customHeight="1" thickBot="1">
      <c r="A11" s="260" t="s">
        <v>403</v>
      </c>
      <c r="B11" s="490">
        <f>+'Low Income HH'!B12:F12</f>
        <v>0</v>
      </c>
      <c r="C11" s="491"/>
      <c r="D11" s="492"/>
    </row>
    <row r="12" spans="1:4" ht="14.25" customHeight="1">
      <c r="A12" s="328" t="s">
        <v>400</v>
      </c>
      <c r="B12" s="333"/>
      <c r="C12" s="334"/>
      <c r="D12" s="335">
        <f>B12*C12</f>
        <v>0</v>
      </c>
    </row>
    <row r="13" spans="1:4" ht="14.25" customHeight="1">
      <c r="A13" s="328" t="s">
        <v>400</v>
      </c>
      <c r="B13" s="333"/>
      <c r="C13" s="334"/>
      <c r="D13" s="335">
        <f>B13*C13</f>
        <v>0</v>
      </c>
    </row>
    <row r="14" spans="1:4" ht="14.25" customHeight="1">
      <c r="A14" s="328" t="s">
        <v>400</v>
      </c>
      <c r="B14" s="333"/>
      <c r="C14" s="334"/>
      <c r="D14" s="335">
        <f>B14*C14</f>
        <v>0</v>
      </c>
    </row>
    <row r="15" spans="1:4" ht="14.25" customHeight="1">
      <c r="A15" s="328" t="s">
        <v>400</v>
      </c>
      <c r="B15" s="333"/>
      <c r="C15" s="334"/>
      <c r="D15" s="335">
        <f>B15*C15</f>
        <v>0</v>
      </c>
    </row>
    <row r="16" spans="1:4" s="12" customFormat="1" ht="14.25" customHeight="1" thickBot="1">
      <c r="A16" s="330" t="s">
        <v>15</v>
      </c>
      <c r="B16" s="336">
        <f>SUM(B12:B15)</f>
        <v>0</v>
      </c>
      <c r="C16" s="337"/>
      <c r="D16" s="338">
        <f>SUM(D12:D15)</f>
        <v>0</v>
      </c>
    </row>
    <row r="17" spans="1:4" ht="14.25" customHeight="1" thickBot="1">
      <c r="A17" s="260" t="s">
        <v>404</v>
      </c>
      <c r="B17" s="490">
        <f>+'Low Income HH'!B18:F18</f>
        <v>0</v>
      </c>
      <c r="C17" s="491"/>
      <c r="D17" s="492"/>
    </row>
    <row r="18" spans="1:4" ht="14.25" customHeight="1">
      <c r="A18" s="328" t="s">
        <v>400</v>
      </c>
      <c r="B18" s="333"/>
      <c r="C18" s="334"/>
      <c r="D18" s="335">
        <f>B18*C18</f>
        <v>0</v>
      </c>
    </row>
    <row r="19" spans="1:4" ht="14.25" customHeight="1">
      <c r="A19" s="328" t="s">
        <v>400</v>
      </c>
      <c r="B19" s="333"/>
      <c r="C19" s="334"/>
      <c r="D19" s="335">
        <f>B19*C19</f>
        <v>0</v>
      </c>
    </row>
    <row r="20" spans="1:4" ht="14.25" customHeight="1">
      <c r="A20" s="328" t="s">
        <v>400</v>
      </c>
      <c r="B20" s="333"/>
      <c r="C20" s="334"/>
      <c r="D20" s="335">
        <f>B20*C20</f>
        <v>0</v>
      </c>
    </row>
    <row r="21" spans="1:4" ht="14.25" customHeight="1">
      <c r="A21" s="328" t="s">
        <v>400</v>
      </c>
      <c r="B21" s="333"/>
      <c r="C21" s="334"/>
      <c r="D21" s="335">
        <f>B21*C21</f>
        <v>0</v>
      </c>
    </row>
    <row r="22" spans="1:4" s="12" customFormat="1" ht="14.25" customHeight="1" thickBot="1">
      <c r="A22" s="330" t="s">
        <v>15</v>
      </c>
      <c r="B22" s="336">
        <f>SUM(B18:B21)</f>
        <v>0</v>
      </c>
      <c r="C22" s="337"/>
      <c r="D22" s="338">
        <f>SUM(D18:D21)</f>
        <v>0</v>
      </c>
    </row>
    <row r="23" spans="1:4" s="12" customFormat="1" ht="14.25" customHeight="1" thickBot="1">
      <c r="A23" s="260" t="s">
        <v>405</v>
      </c>
      <c r="B23" s="490">
        <f>+'Low Income HH'!B24:F24</f>
        <v>0</v>
      </c>
      <c r="C23" s="491"/>
      <c r="D23" s="492"/>
    </row>
    <row r="24" spans="1:4" s="12" customFormat="1" ht="14.25" customHeight="1">
      <c r="A24" s="328" t="s">
        <v>400</v>
      </c>
      <c r="B24" s="333"/>
      <c r="C24" s="334"/>
      <c r="D24" s="335">
        <f>B24*C24</f>
        <v>0</v>
      </c>
    </row>
    <row r="25" spans="1:4" s="12" customFormat="1" ht="14.25" customHeight="1">
      <c r="A25" s="328" t="s">
        <v>400</v>
      </c>
      <c r="B25" s="333"/>
      <c r="C25" s="334"/>
      <c r="D25" s="335">
        <f>B25*C25</f>
        <v>0</v>
      </c>
    </row>
    <row r="26" spans="1:4" s="12" customFormat="1" ht="14.25" customHeight="1">
      <c r="A26" s="328" t="s">
        <v>400</v>
      </c>
      <c r="B26" s="333"/>
      <c r="C26" s="334"/>
      <c r="D26" s="335">
        <f>B26*C26</f>
        <v>0</v>
      </c>
    </row>
    <row r="27" spans="1:4" s="12" customFormat="1" ht="14.25" customHeight="1">
      <c r="A27" s="328" t="s">
        <v>400</v>
      </c>
      <c r="B27" s="333"/>
      <c r="C27" s="334"/>
      <c r="D27" s="335">
        <f>B27*C27</f>
        <v>0</v>
      </c>
    </row>
    <row r="28" spans="1:4" s="12" customFormat="1" ht="14.25" customHeight="1" thickBot="1">
      <c r="A28" s="330" t="s">
        <v>15</v>
      </c>
      <c r="B28" s="336">
        <f>SUM(B24:B27)</f>
        <v>0</v>
      </c>
      <c r="C28" s="337"/>
      <c r="D28" s="338">
        <f>SUM(D24:D27)</f>
        <v>0</v>
      </c>
    </row>
    <row r="29" spans="1:4" s="12" customFormat="1" ht="14.25" customHeight="1" thickBot="1">
      <c r="A29" s="260" t="s">
        <v>412</v>
      </c>
      <c r="B29" s="490">
        <f>+'Low Income HH'!B30:F30</f>
        <v>0</v>
      </c>
      <c r="C29" s="491"/>
      <c r="D29" s="492"/>
    </row>
    <row r="30" spans="1:4" s="12" customFormat="1" ht="14.25" customHeight="1">
      <c r="A30" s="328" t="s">
        <v>400</v>
      </c>
      <c r="B30" s="333"/>
      <c r="C30" s="334"/>
      <c r="D30" s="335">
        <f>B30*C30</f>
        <v>0</v>
      </c>
    </row>
    <row r="31" spans="1:4" s="12" customFormat="1" ht="14.25" customHeight="1">
      <c r="A31" s="328" t="s">
        <v>400</v>
      </c>
      <c r="B31" s="333"/>
      <c r="C31" s="334"/>
      <c r="D31" s="335">
        <f>B31*C31</f>
        <v>0</v>
      </c>
    </row>
    <row r="32" spans="1:4" s="12" customFormat="1" ht="14.25" customHeight="1">
      <c r="A32" s="328" t="s">
        <v>400</v>
      </c>
      <c r="B32" s="333"/>
      <c r="C32" s="334"/>
      <c r="D32" s="335">
        <f>B32*C32</f>
        <v>0</v>
      </c>
    </row>
    <row r="33" spans="1:4" s="12" customFormat="1" ht="14.25" customHeight="1">
      <c r="A33" s="328" t="s">
        <v>400</v>
      </c>
      <c r="B33" s="333"/>
      <c r="C33" s="334"/>
      <c r="D33" s="335">
        <f>B33*C33</f>
        <v>0</v>
      </c>
    </row>
    <row r="34" spans="1:4" s="12" customFormat="1" ht="14.25" customHeight="1" thickBot="1">
      <c r="A34" s="330" t="s">
        <v>15</v>
      </c>
      <c r="B34" s="336">
        <f>SUM(B30:B33)</f>
        <v>0</v>
      </c>
      <c r="C34" s="337"/>
      <c r="D34" s="338">
        <f>SUM(D30:D33)</f>
        <v>0</v>
      </c>
    </row>
    <row r="35" spans="1:4" s="12" customFormat="1" ht="14.25" customHeight="1" thickBot="1">
      <c r="A35" s="260" t="s">
        <v>411</v>
      </c>
      <c r="B35" s="490">
        <f>+'Low Income HH'!B36:F36</f>
        <v>0</v>
      </c>
      <c r="C35" s="491"/>
      <c r="D35" s="492"/>
    </row>
    <row r="36" spans="1:4" s="12" customFormat="1" ht="14.25" customHeight="1">
      <c r="A36" s="328" t="s">
        <v>400</v>
      </c>
      <c r="B36" s="333"/>
      <c r="C36" s="334"/>
      <c r="D36" s="335">
        <f>B36*C36</f>
        <v>0</v>
      </c>
    </row>
    <row r="37" spans="1:4" s="12" customFormat="1" ht="14.25" customHeight="1">
      <c r="A37" s="328" t="s">
        <v>400</v>
      </c>
      <c r="B37" s="333"/>
      <c r="C37" s="334"/>
      <c r="D37" s="335">
        <f>B37*C37</f>
        <v>0</v>
      </c>
    </row>
    <row r="38" spans="1:4" s="12" customFormat="1" ht="14.25" customHeight="1">
      <c r="A38" s="328" t="s">
        <v>400</v>
      </c>
      <c r="B38" s="333"/>
      <c r="C38" s="334"/>
      <c r="D38" s="335">
        <f>B38*C38</f>
        <v>0</v>
      </c>
    </row>
    <row r="39" spans="1:4" s="12" customFormat="1" ht="14.25" customHeight="1">
      <c r="A39" s="328" t="s">
        <v>400</v>
      </c>
      <c r="B39" s="333"/>
      <c r="C39" s="334"/>
      <c r="D39" s="335">
        <f>B39*C39</f>
        <v>0</v>
      </c>
    </row>
    <row r="40" spans="1:4" s="12" customFormat="1" ht="14.25" customHeight="1" thickBot="1">
      <c r="A40" s="330" t="s">
        <v>15</v>
      </c>
      <c r="B40" s="336">
        <f>SUM(B36:B39)</f>
        <v>0</v>
      </c>
      <c r="C40" s="337"/>
      <c r="D40" s="338">
        <f>SUM(D36:D39)</f>
        <v>0</v>
      </c>
    </row>
    <row r="41" spans="1:4" s="12" customFormat="1" ht="14.25" customHeight="1" thickBot="1">
      <c r="A41" s="260" t="s">
        <v>410</v>
      </c>
      <c r="B41" s="490">
        <f>+'Low Income HH'!B42:F42</f>
        <v>0</v>
      </c>
      <c r="C41" s="491"/>
      <c r="D41" s="492"/>
    </row>
    <row r="42" spans="1:4" s="12" customFormat="1" ht="14.25" customHeight="1">
      <c r="A42" s="328" t="s">
        <v>400</v>
      </c>
      <c r="B42" s="333"/>
      <c r="C42" s="334"/>
      <c r="D42" s="335">
        <f>B42*C42</f>
        <v>0</v>
      </c>
    </row>
    <row r="43" spans="1:4" s="12" customFormat="1" ht="14.25" customHeight="1">
      <c r="A43" s="328" t="s">
        <v>400</v>
      </c>
      <c r="B43" s="333"/>
      <c r="C43" s="334"/>
      <c r="D43" s="335">
        <f>B43*C43</f>
        <v>0</v>
      </c>
    </row>
    <row r="44" spans="1:4" s="12" customFormat="1" ht="14.25" customHeight="1">
      <c r="A44" s="328" t="s">
        <v>400</v>
      </c>
      <c r="B44" s="333"/>
      <c r="C44" s="334"/>
      <c r="D44" s="335">
        <f>B44*C44</f>
        <v>0</v>
      </c>
    </row>
    <row r="45" spans="1:4" s="12" customFormat="1" ht="14.25" customHeight="1">
      <c r="A45" s="328" t="s">
        <v>400</v>
      </c>
      <c r="B45" s="333"/>
      <c r="C45" s="334"/>
      <c r="D45" s="335">
        <f>B45*C45</f>
        <v>0</v>
      </c>
    </row>
    <row r="46" spans="1:4" s="12" customFormat="1" ht="14.25" customHeight="1" thickBot="1">
      <c r="A46" s="330" t="s">
        <v>15</v>
      </c>
      <c r="B46" s="336">
        <f>SUM(B42:B45)</f>
        <v>0</v>
      </c>
      <c r="C46" s="337"/>
      <c r="D46" s="338">
        <f>SUM(D42:D45)</f>
        <v>0</v>
      </c>
    </row>
    <row r="47" spans="1:4" s="12" customFormat="1" ht="14.25" customHeight="1" thickBot="1">
      <c r="A47" s="260" t="s">
        <v>409</v>
      </c>
      <c r="B47" s="490">
        <f>+'Low Income HH'!B48:F48</f>
        <v>0</v>
      </c>
      <c r="C47" s="491"/>
      <c r="D47" s="492"/>
    </row>
    <row r="48" spans="1:4" s="12" customFormat="1" ht="14.25" customHeight="1">
      <c r="A48" s="328" t="s">
        <v>400</v>
      </c>
      <c r="B48" s="333"/>
      <c r="C48" s="334"/>
      <c r="D48" s="335">
        <f>B48*C48</f>
        <v>0</v>
      </c>
    </row>
    <row r="49" spans="1:4" s="12" customFormat="1" ht="14.25" customHeight="1">
      <c r="A49" s="328" t="s">
        <v>400</v>
      </c>
      <c r="B49" s="333"/>
      <c r="C49" s="334"/>
      <c r="D49" s="335">
        <f>B49*C49</f>
        <v>0</v>
      </c>
    </row>
    <row r="50" spans="1:4" s="12" customFormat="1" ht="14.25" customHeight="1">
      <c r="A50" s="328" t="s">
        <v>400</v>
      </c>
      <c r="B50" s="333"/>
      <c r="C50" s="334"/>
      <c r="D50" s="335">
        <f>B50*C50</f>
        <v>0</v>
      </c>
    </row>
    <row r="51" spans="1:4" s="12" customFormat="1" ht="14.25" customHeight="1">
      <c r="A51" s="328" t="s">
        <v>400</v>
      </c>
      <c r="B51" s="333"/>
      <c r="C51" s="334"/>
      <c r="D51" s="335">
        <f>B51*C51</f>
        <v>0</v>
      </c>
    </row>
    <row r="52" spans="1:4" s="12" customFormat="1" ht="14.25" customHeight="1" thickBot="1">
      <c r="A52" s="330" t="s">
        <v>15</v>
      </c>
      <c r="B52" s="336">
        <f>SUM(B48:B51)</f>
        <v>0</v>
      </c>
      <c r="C52" s="337"/>
      <c r="D52" s="338">
        <f>SUM(D48:D51)</f>
        <v>0</v>
      </c>
    </row>
    <row r="53" spans="1:4" s="12" customFormat="1" ht="14.25" customHeight="1" thickBot="1">
      <c r="A53" s="260" t="s">
        <v>407</v>
      </c>
      <c r="B53" s="490">
        <f>+'Low Income HH'!B54:F54</f>
        <v>0</v>
      </c>
      <c r="C53" s="491"/>
      <c r="D53" s="492"/>
    </row>
    <row r="54" spans="1:4" s="12" customFormat="1" ht="14.25" customHeight="1">
      <c r="A54" s="328" t="s">
        <v>400</v>
      </c>
      <c r="B54" s="333"/>
      <c r="C54" s="334"/>
      <c r="D54" s="335">
        <f>B54*C54</f>
        <v>0</v>
      </c>
    </row>
    <row r="55" spans="1:4" s="12" customFormat="1" ht="14.25" customHeight="1">
      <c r="A55" s="328" t="s">
        <v>400</v>
      </c>
      <c r="B55" s="333"/>
      <c r="C55" s="334"/>
      <c r="D55" s="335">
        <f>B55*C55</f>
        <v>0</v>
      </c>
    </row>
    <row r="56" spans="1:4" s="12" customFormat="1" ht="14.25" customHeight="1">
      <c r="A56" s="328" t="s">
        <v>400</v>
      </c>
      <c r="B56" s="333"/>
      <c r="C56" s="334"/>
      <c r="D56" s="335">
        <f>B56*C56</f>
        <v>0</v>
      </c>
    </row>
    <row r="57" spans="1:4" s="12" customFormat="1" ht="14.25" customHeight="1">
      <c r="A57" s="328" t="s">
        <v>400</v>
      </c>
      <c r="B57" s="333"/>
      <c r="C57" s="334"/>
      <c r="D57" s="335">
        <f>B57*C57</f>
        <v>0</v>
      </c>
    </row>
    <row r="58" spans="1:4" s="12" customFormat="1" ht="14.25" customHeight="1" thickBot="1">
      <c r="A58" s="330" t="s">
        <v>15</v>
      </c>
      <c r="B58" s="336">
        <f>SUM(B54:B57)</f>
        <v>0</v>
      </c>
      <c r="C58" s="337"/>
      <c r="D58" s="338">
        <f>SUM(D54:D57)</f>
        <v>0</v>
      </c>
    </row>
    <row r="59" spans="1:4" s="12" customFormat="1" ht="14.25" customHeight="1" thickBot="1">
      <c r="A59" s="260" t="s">
        <v>408</v>
      </c>
      <c r="B59" s="490">
        <f>+'Low Income HH'!B60:F60</f>
        <v>0</v>
      </c>
      <c r="C59" s="491"/>
      <c r="D59" s="492"/>
    </row>
    <row r="60" spans="1:4" s="12" customFormat="1" ht="14.25" customHeight="1">
      <c r="A60" s="328" t="s">
        <v>400</v>
      </c>
      <c r="B60" s="333"/>
      <c r="C60" s="334"/>
      <c r="D60" s="335">
        <f>B60*C60</f>
        <v>0</v>
      </c>
    </row>
    <row r="61" spans="1:4" s="12" customFormat="1" ht="14.25" customHeight="1">
      <c r="A61" s="328" t="s">
        <v>400</v>
      </c>
      <c r="B61" s="333"/>
      <c r="C61" s="334"/>
      <c r="D61" s="335">
        <f>B61*C61</f>
        <v>0</v>
      </c>
    </row>
    <row r="62" spans="1:4" s="12" customFormat="1" ht="14.25" customHeight="1">
      <c r="A62" s="328" t="s">
        <v>400</v>
      </c>
      <c r="B62" s="333"/>
      <c r="C62" s="334"/>
      <c r="D62" s="335">
        <f>B62*C62</f>
        <v>0</v>
      </c>
    </row>
    <row r="63" spans="1:4" s="12" customFormat="1" ht="14.25" customHeight="1">
      <c r="A63" s="328" t="s">
        <v>400</v>
      </c>
      <c r="B63" s="333"/>
      <c r="C63" s="334"/>
      <c r="D63" s="335">
        <f>B63*C63</f>
        <v>0</v>
      </c>
    </row>
    <row r="64" spans="1:4" s="12" customFormat="1" ht="14.25" customHeight="1" thickBot="1">
      <c r="A64" s="330" t="s">
        <v>15</v>
      </c>
      <c r="B64" s="336">
        <f>SUM(B60:B63)</f>
        <v>0</v>
      </c>
      <c r="C64" s="337"/>
      <c r="D64" s="338">
        <f>SUM(D60:D63)</f>
        <v>0</v>
      </c>
    </row>
    <row r="65" spans="1:4" s="12" customFormat="1" ht="14.25" customHeight="1" thickBot="1">
      <c r="A65" s="260" t="s">
        <v>406</v>
      </c>
      <c r="B65" s="490">
        <f>+'Low Income HH'!B66:F66</f>
        <v>0</v>
      </c>
      <c r="C65" s="491"/>
      <c r="D65" s="492"/>
    </row>
    <row r="66" spans="1:4" s="12" customFormat="1" ht="14.25" customHeight="1">
      <c r="A66" s="328" t="s">
        <v>400</v>
      </c>
      <c r="B66" s="333"/>
      <c r="C66" s="334"/>
      <c r="D66" s="335">
        <f>B66*C66</f>
        <v>0</v>
      </c>
    </row>
    <row r="67" spans="1:4" s="12" customFormat="1" ht="14.25" customHeight="1">
      <c r="A67" s="328" t="s">
        <v>400</v>
      </c>
      <c r="B67" s="333"/>
      <c r="C67" s="334"/>
      <c r="D67" s="335">
        <f>B67*C67</f>
        <v>0</v>
      </c>
    </row>
    <row r="68" spans="1:4" s="12" customFormat="1" ht="14.25" customHeight="1">
      <c r="A68" s="328" t="s">
        <v>400</v>
      </c>
      <c r="B68" s="333"/>
      <c r="C68" s="334"/>
      <c r="D68" s="335">
        <f>B68*C68</f>
        <v>0</v>
      </c>
    </row>
    <row r="69" spans="1:4" s="12" customFormat="1" ht="14.25" customHeight="1">
      <c r="A69" s="328" t="s">
        <v>400</v>
      </c>
      <c r="B69" s="333"/>
      <c r="C69" s="334"/>
      <c r="D69" s="335">
        <f>B69*C69</f>
        <v>0</v>
      </c>
    </row>
    <row r="70" spans="1:4" s="12" customFormat="1" ht="14.25" customHeight="1" thickBot="1">
      <c r="A70" s="330" t="s">
        <v>15</v>
      </c>
      <c r="B70" s="336">
        <f>SUM(B66:B69)</f>
        <v>0</v>
      </c>
      <c r="C70" s="337"/>
      <c r="D70" s="338">
        <f>SUM(D66:D69)</f>
        <v>0</v>
      </c>
    </row>
    <row r="71" spans="1:4" s="12" customFormat="1" ht="14.25" customHeight="1" thickBot="1">
      <c r="A71" s="260" t="s">
        <v>421</v>
      </c>
      <c r="B71" s="490">
        <f>+'Low Income HH'!B72:F72</f>
        <v>0</v>
      </c>
      <c r="C71" s="491"/>
      <c r="D71" s="492"/>
    </row>
    <row r="72" spans="1:4" s="12" customFormat="1" ht="14.25" customHeight="1">
      <c r="A72" s="328" t="s">
        <v>400</v>
      </c>
      <c r="B72" s="333"/>
      <c r="C72" s="334"/>
      <c r="D72" s="335">
        <f>B72*C72</f>
        <v>0</v>
      </c>
    </row>
    <row r="73" spans="1:4" s="12" customFormat="1" ht="14.25" customHeight="1">
      <c r="A73" s="328" t="s">
        <v>400</v>
      </c>
      <c r="B73" s="333"/>
      <c r="C73" s="334"/>
      <c r="D73" s="335">
        <f>B73*C73</f>
        <v>0</v>
      </c>
    </row>
    <row r="74" spans="1:4" s="12" customFormat="1" ht="14.25" customHeight="1">
      <c r="A74" s="328" t="s">
        <v>400</v>
      </c>
      <c r="B74" s="333"/>
      <c r="C74" s="334"/>
      <c r="D74" s="335">
        <f>B74*C74</f>
        <v>0</v>
      </c>
    </row>
    <row r="75" spans="1:4" s="12" customFormat="1" ht="14.25" customHeight="1">
      <c r="A75" s="328" t="s">
        <v>400</v>
      </c>
      <c r="B75" s="333"/>
      <c r="C75" s="334"/>
      <c r="D75" s="335">
        <f>B75*C75</f>
        <v>0</v>
      </c>
    </row>
    <row r="76" spans="1:4" s="12" customFormat="1" ht="14.25" customHeight="1" thickBot="1">
      <c r="A76" s="330" t="s">
        <v>15</v>
      </c>
      <c r="B76" s="336">
        <f>SUM(B72:B75)</f>
        <v>0</v>
      </c>
      <c r="C76" s="337"/>
      <c r="D76" s="338">
        <f>SUM(D72:D75)</f>
        <v>0</v>
      </c>
    </row>
    <row r="77" spans="1:4" s="12" customFormat="1" ht="14.25" customHeight="1" thickBot="1">
      <c r="A77" s="260" t="s">
        <v>420</v>
      </c>
      <c r="B77" s="490">
        <f>+'Low Income HH'!B78:F78</f>
        <v>0</v>
      </c>
      <c r="C77" s="491"/>
      <c r="D77" s="492"/>
    </row>
    <row r="78" spans="1:4" s="12" customFormat="1" ht="14.25" customHeight="1">
      <c r="A78" s="328" t="s">
        <v>400</v>
      </c>
      <c r="B78" s="333"/>
      <c r="C78" s="334"/>
      <c r="D78" s="335">
        <f>B78*C78</f>
        <v>0</v>
      </c>
    </row>
    <row r="79" spans="1:4" s="12" customFormat="1" ht="14.25" customHeight="1">
      <c r="A79" s="328" t="s">
        <v>400</v>
      </c>
      <c r="B79" s="333"/>
      <c r="C79" s="334"/>
      <c r="D79" s="335">
        <f>B79*C79</f>
        <v>0</v>
      </c>
    </row>
    <row r="80" spans="1:4" s="12" customFormat="1" ht="14.25" customHeight="1">
      <c r="A80" s="328" t="s">
        <v>400</v>
      </c>
      <c r="B80" s="333"/>
      <c r="C80" s="334"/>
      <c r="D80" s="335">
        <f>B80*C80</f>
        <v>0</v>
      </c>
    </row>
    <row r="81" spans="1:4" s="12" customFormat="1" ht="14.25" customHeight="1">
      <c r="A81" s="328" t="s">
        <v>400</v>
      </c>
      <c r="B81" s="333"/>
      <c r="C81" s="334"/>
      <c r="D81" s="335">
        <f>B81*C81</f>
        <v>0</v>
      </c>
    </row>
    <row r="82" spans="1:4" s="12" customFormat="1" ht="14.25" customHeight="1" thickBot="1">
      <c r="A82" s="330" t="s">
        <v>15</v>
      </c>
      <c r="B82" s="336">
        <f>SUM(B78:B81)</f>
        <v>0</v>
      </c>
      <c r="C82" s="337"/>
      <c r="D82" s="338">
        <f>SUM(D78:D81)</f>
        <v>0</v>
      </c>
    </row>
    <row r="83" spans="1:4" s="12" customFormat="1" ht="14.25" customHeight="1" thickBot="1">
      <c r="A83" s="260" t="s">
        <v>419</v>
      </c>
      <c r="B83" s="490">
        <f>+'Low Income HH'!B84:F84</f>
        <v>0</v>
      </c>
      <c r="C83" s="491"/>
      <c r="D83" s="492"/>
    </row>
    <row r="84" spans="1:4" s="12" customFormat="1" ht="14.25" customHeight="1">
      <c r="A84" s="328" t="s">
        <v>400</v>
      </c>
      <c r="B84" s="333"/>
      <c r="C84" s="334"/>
      <c r="D84" s="335">
        <f>B84*C84</f>
        <v>0</v>
      </c>
    </row>
    <row r="85" spans="1:4" s="12" customFormat="1" ht="14.25" customHeight="1">
      <c r="A85" s="328" t="s">
        <v>400</v>
      </c>
      <c r="B85" s="333"/>
      <c r="C85" s="334"/>
      <c r="D85" s="335">
        <f>B85*C85</f>
        <v>0</v>
      </c>
    </row>
    <row r="86" spans="1:4" s="12" customFormat="1" ht="14.25" customHeight="1">
      <c r="A86" s="328" t="s">
        <v>400</v>
      </c>
      <c r="B86" s="333"/>
      <c r="C86" s="334"/>
      <c r="D86" s="335">
        <f>B86*C86</f>
        <v>0</v>
      </c>
    </row>
    <row r="87" spans="1:4" s="12" customFormat="1" ht="14.25" customHeight="1">
      <c r="A87" s="328" t="s">
        <v>400</v>
      </c>
      <c r="B87" s="333"/>
      <c r="C87" s="334"/>
      <c r="D87" s="335">
        <f>B87*C87</f>
        <v>0</v>
      </c>
    </row>
    <row r="88" spans="1:4" s="12" customFormat="1" ht="14.25" customHeight="1" thickBot="1">
      <c r="A88" s="330" t="s">
        <v>15</v>
      </c>
      <c r="B88" s="336">
        <f>SUM(B84:B87)</f>
        <v>0</v>
      </c>
      <c r="C88" s="337"/>
      <c r="D88" s="338">
        <f>SUM(D84:D87)</f>
        <v>0</v>
      </c>
    </row>
    <row r="89" spans="1:4" s="12" customFormat="1" ht="14.25" customHeight="1" thickBot="1">
      <c r="A89" s="260" t="s">
        <v>418</v>
      </c>
      <c r="B89" s="490">
        <f>+'Low Income HH'!B90:F90</f>
        <v>0</v>
      </c>
      <c r="C89" s="491"/>
      <c r="D89" s="492"/>
    </row>
    <row r="90" spans="1:4" s="12" customFormat="1" ht="14.25" customHeight="1">
      <c r="A90" s="328" t="s">
        <v>400</v>
      </c>
      <c r="B90" s="333"/>
      <c r="C90" s="334"/>
      <c r="D90" s="335">
        <f>B90*C90</f>
        <v>0</v>
      </c>
    </row>
    <row r="91" spans="1:4" s="12" customFormat="1" ht="14.25" customHeight="1">
      <c r="A91" s="328" t="s">
        <v>400</v>
      </c>
      <c r="B91" s="333"/>
      <c r="C91" s="334"/>
      <c r="D91" s="335">
        <f>B91*C91</f>
        <v>0</v>
      </c>
    </row>
    <row r="92" spans="1:4" s="12" customFormat="1" ht="14.25" customHeight="1">
      <c r="A92" s="328" t="s">
        <v>400</v>
      </c>
      <c r="B92" s="333"/>
      <c r="C92" s="334"/>
      <c r="D92" s="335">
        <f>B92*C92</f>
        <v>0</v>
      </c>
    </row>
    <row r="93" spans="1:4" s="12" customFormat="1" ht="14.25" customHeight="1">
      <c r="A93" s="328" t="s">
        <v>400</v>
      </c>
      <c r="B93" s="333"/>
      <c r="C93" s="334"/>
      <c r="D93" s="335">
        <f>B93*C93</f>
        <v>0</v>
      </c>
    </row>
    <row r="94" spans="1:4" s="12" customFormat="1" ht="14.25" customHeight="1" thickBot="1">
      <c r="A94" s="330" t="s">
        <v>15</v>
      </c>
      <c r="B94" s="336">
        <f>SUM(B90:B93)</f>
        <v>0</v>
      </c>
      <c r="C94" s="337"/>
      <c r="D94" s="338">
        <f>SUM(D90:D93)</f>
        <v>0</v>
      </c>
    </row>
    <row r="95" spans="1:4" s="12" customFormat="1" ht="14.25" customHeight="1" thickBot="1">
      <c r="A95" s="260" t="s">
        <v>417</v>
      </c>
      <c r="B95" s="490">
        <f>+'Low Income HH'!B96:F96</f>
        <v>0</v>
      </c>
      <c r="C95" s="491"/>
      <c r="D95" s="492"/>
    </row>
    <row r="96" spans="1:4" s="12" customFormat="1" ht="14.25" customHeight="1">
      <c r="A96" s="328" t="s">
        <v>400</v>
      </c>
      <c r="B96" s="333"/>
      <c r="C96" s="334"/>
      <c r="D96" s="335">
        <f>B96*C96</f>
        <v>0</v>
      </c>
    </row>
    <row r="97" spans="1:4" s="12" customFormat="1" ht="14.25" customHeight="1">
      <c r="A97" s="328" t="s">
        <v>400</v>
      </c>
      <c r="B97" s="333"/>
      <c r="C97" s="334"/>
      <c r="D97" s="335">
        <f>B97*C97</f>
        <v>0</v>
      </c>
    </row>
    <row r="98" spans="1:4" s="12" customFormat="1" ht="14.25" customHeight="1">
      <c r="A98" s="328" t="s">
        <v>400</v>
      </c>
      <c r="B98" s="333"/>
      <c r="C98" s="334"/>
      <c r="D98" s="335">
        <f>B98*C98</f>
        <v>0</v>
      </c>
    </row>
    <row r="99" spans="1:4" s="12" customFormat="1" ht="14.25" customHeight="1">
      <c r="A99" s="328" t="s">
        <v>400</v>
      </c>
      <c r="B99" s="333"/>
      <c r="C99" s="334"/>
      <c r="D99" s="335">
        <f>B99*C99</f>
        <v>0</v>
      </c>
    </row>
    <row r="100" spans="1:4" s="12" customFormat="1" ht="14.25" customHeight="1" thickBot="1">
      <c r="A100" s="330" t="s">
        <v>15</v>
      </c>
      <c r="B100" s="336">
        <f>SUM(B96:B99)</f>
        <v>0</v>
      </c>
      <c r="C100" s="337"/>
      <c r="D100" s="338">
        <f>SUM(D96:D99)</f>
        <v>0</v>
      </c>
    </row>
    <row r="101" spans="1:4" s="12" customFormat="1" ht="14.25" customHeight="1" thickBot="1">
      <c r="A101" s="260" t="s">
        <v>416</v>
      </c>
      <c r="B101" s="490">
        <f>+'Low Income HH'!B102:F102</f>
        <v>0</v>
      </c>
      <c r="C101" s="491"/>
      <c r="D101" s="492"/>
    </row>
    <row r="102" spans="1:4" s="12" customFormat="1" ht="14.25" customHeight="1">
      <c r="A102" s="328" t="s">
        <v>400</v>
      </c>
      <c r="B102" s="333"/>
      <c r="C102" s="334"/>
      <c r="D102" s="335">
        <f>B102*C102</f>
        <v>0</v>
      </c>
    </row>
    <row r="103" spans="1:4" s="12" customFormat="1" ht="14.25" customHeight="1">
      <c r="A103" s="328" t="s">
        <v>400</v>
      </c>
      <c r="B103" s="333"/>
      <c r="C103" s="334"/>
      <c r="D103" s="335">
        <f>B103*C103</f>
        <v>0</v>
      </c>
    </row>
    <row r="104" spans="1:4" s="12" customFormat="1" ht="14.25" customHeight="1">
      <c r="A104" s="328" t="s">
        <v>400</v>
      </c>
      <c r="B104" s="333"/>
      <c r="C104" s="334"/>
      <c r="D104" s="335">
        <f>B104*C104</f>
        <v>0</v>
      </c>
    </row>
    <row r="105" spans="1:4" s="12" customFormat="1" ht="14.25" customHeight="1">
      <c r="A105" s="328" t="s">
        <v>400</v>
      </c>
      <c r="B105" s="333"/>
      <c r="C105" s="334"/>
      <c r="D105" s="335">
        <f>B105*C105</f>
        <v>0</v>
      </c>
    </row>
    <row r="106" spans="1:4" s="12" customFormat="1" ht="14.25" customHeight="1" thickBot="1">
      <c r="A106" s="330" t="s">
        <v>15</v>
      </c>
      <c r="B106" s="336">
        <f>SUM(B102:B105)</f>
        <v>0</v>
      </c>
      <c r="C106" s="337"/>
      <c r="D106" s="338">
        <f>SUM(D102:D105)</f>
        <v>0</v>
      </c>
    </row>
    <row r="107" spans="1:4" s="12" customFormat="1" ht="14.25" customHeight="1" thickBot="1">
      <c r="A107" s="260" t="s">
        <v>415</v>
      </c>
      <c r="B107" s="490">
        <f>+'Low Income HH'!B108:F108</f>
        <v>0</v>
      </c>
      <c r="C107" s="491"/>
      <c r="D107" s="492"/>
    </row>
    <row r="108" spans="1:4" s="12" customFormat="1" ht="14.25" customHeight="1">
      <c r="A108" s="328" t="s">
        <v>400</v>
      </c>
      <c r="B108" s="333"/>
      <c r="C108" s="334"/>
      <c r="D108" s="335">
        <f>B108*C108</f>
        <v>0</v>
      </c>
    </row>
    <row r="109" spans="1:4" s="12" customFormat="1" ht="14.25" customHeight="1">
      <c r="A109" s="328" t="s">
        <v>400</v>
      </c>
      <c r="B109" s="333"/>
      <c r="C109" s="334"/>
      <c r="D109" s="335">
        <f>B109*C109</f>
        <v>0</v>
      </c>
    </row>
    <row r="110" spans="1:4" s="12" customFormat="1" ht="14.25" customHeight="1">
      <c r="A110" s="328" t="s">
        <v>400</v>
      </c>
      <c r="B110" s="333"/>
      <c r="C110" s="334"/>
      <c r="D110" s="335">
        <f>B110*C110</f>
        <v>0</v>
      </c>
    </row>
    <row r="111" spans="1:4" s="12" customFormat="1" ht="14.25" customHeight="1">
      <c r="A111" s="328" t="s">
        <v>400</v>
      </c>
      <c r="B111" s="333"/>
      <c r="C111" s="334"/>
      <c r="D111" s="335">
        <f>B111*C111</f>
        <v>0</v>
      </c>
    </row>
    <row r="112" spans="1:4" s="12" customFormat="1" ht="14.25" customHeight="1" thickBot="1">
      <c r="A112" s="330" t="s">
        <v>15</v>
      </c>
      <c r="B112" s="336">
        <f>SUM(B108:B111)</f>
        <v>0</v>
      </c>
      <c r="C112" s="337"/>
      <c r="D112" s="338">
        <f>SUM(D108:D111)</f>
        <v>0</v>
      </c>
    </row>
    <row r="113" spans="1:4" s="12" customFormat="1" ht="14.25" customHeight="1" thickBot="1">
      <c r="A113" s="260" t="s">
        <v>414</v>
      </c>
      <c r="B113" s="490">
        <f>+'Low Income HH'!B114:F114</f>
        <v>0</v>
      </c>
      <c r="C113" s="491"/>
      <c r="D113" s="492"/>
    </row>
    <row r="114" spans="1:4" s="12" customFormat="1" ht="14.25" customHeight="1">
      <c r="A114" s="328" t="s">
        <v>400</v>
      </c>
      <c r="B114" s="333"/>
      <c r="C114" s="334"/>
      <c r="D114" s="335">
        <f>B114*C114</f>
        <v>0</v>
      </c>
    </row>
    <row r="115" spans="1:4" s="12" customFormat="1" ht="14.25" customHeight="1">
      <c r="A115" s="328" t="s">
        <v>400</v>
      </c>
      <c r="B115" s="333"/>
      <c r="C115" s="334"/>
      <c r="D115" s="335">
        <f>B115*C115</f>
        <v>0</v>
      </c>
    </row>
    <row r="116" spans="1:4" s="12" customFormat="1" ht="14.25" customHeight="1">
      <c r="A116" s="328" t="s">
        <v>400</v>
      </c>
      <c r="B116" s="333"/>
      <c r="C116" s="334"/>
      <c r="D116" s="335">
        <f>B116*C116</f>
        <v>0</v>
      </c>
    </row>
    <row r="117" spans="1:4" s="12" customFormat="1" ht="14.25" customHeight="1">
      <c r="A117" s="328" t="s">
        <v>400</v>
      </c>
      <c r="B117" s="333"/>
      <c r="C117" s="334"/>
      <c r="D117" s="335">
        <f>B117*C117</f>
        <v>0</v>
      </c>
    </row>
    <row r="118" spans="1:4" s="12" customFormat="1" ht="14.25" customHeight="1" thickBot="1">
      <c r="A118" s="330" t="s">
        <v>15</v>
      </c>
      <c r="B118" s="336">
        <f>SUM(B114:B117)</f>
        <v>0</v>
      </c>
      <c r="C118" s="337"/>
      <c r="D118" s="338">
        <f>SUM(D114:D117)</f>
        <v>0</v>
      </c>
    </row>
    <row r="119" spans="1:4" s="12" customFormat="1" ht="14.25" customHeight="1" thickBot="1">
      <c r="A119" s="260" t="s">
        <v>413</v>
      </c>
      <c r="B119" s="490">
        <f>+'Low Income HH'!B120:F120</f>
        <v>0</v>
      </c>
      <c r="C119" s="491"/>
      <c r="D119" s="492"/>
    </row>
    <row r="120" spans="1:4" s="12" customFormat="1" ht="14.25" customHeight="1">
      <c r="A120" s="328" t="s">
        <v>400</v>
      </c>
      <c r="B120" s="333"/>
      <c r="C120" s="334"/>
      <c r="D120" s="335">
        <f>B120*C120</f>
        <v>0</v>
      </c>
    </row>
    <row r="121" spans="1:4" s="12" customFormat="1" ht="14.25" customHeight="1">
      <c r="A121" s="328" t="s">
        <v>400</v>
      </c>
      <c r="B121" s="333"/>
      <c r="C121" s="334"/>
      <c r="D121" s="335">
        <f>B121*C121</f>
        <v>0</v>
      </c>
    </row>
    <row r="122" spans="1:4" s="12" customFormat="1" ht="14.25" customHeight="1">
      <c r="A122" s="328" t="s">
        <v>400</v>
      </c>
      <c r="B122" s="333"/>
      <c r="C122" s="334"/>
      <c r="D122" s="335">
        <f>B122*C122</f>
        <v>0</v>
      </c>
    </row>
    <row r="123" spans="1:4" s="12" customFormat="1" ht="14.25" customHeight="1">
      <c r="A123" s="328" t="s">
        <v>400</v>
      </c>
      <c r="B123" s="333"/>
      <c r="C123" s="334"/>
      <c r="D123" s="335">
        <f>B123*C123</f>
        <v>0</v>
      </c>
    </row>
    <row r="124" spans="1:4" s="12" customFormat="1" ht="14.25" customHeight="1">
      <c r="A124" s="330" t="s">
        <v>15</v>
      </c>
      <c r="B124" s="336">
        <f>SUM(B120:B123)</f>
        <v>0</v>
      </c>
      <c r="C124" s="337"/>
      <c r="D124" s="338">
        <f>SUM(D120:D123)</f>
        <v>0</v>
      </c>
    </row>
    <row r="125" spans="1:4" s="12" customFormat="1" ht="14.25" customHeight="1">
      <c r="A125" s="330"/>
      <c r="B125" s="336"/>
      <c r="C125" s="337"/>
      <c r="D125" s="338"/>
    </row>
    <row r="126" spans="1:4" ht="14.25" customHeight="1">
      <c r="A126" s="331"/>
      <c r="B126" s="322"/>
      <c r="C126" s="339"/>
      <c r="D126" s="325"/>
    </row>
    <row r="127" spans="1:4" ht="23.25" thickBot="1">
      <c r="A127" s="255" t="s">
        <v>16</v>
      </c>
      <c r="B127" s="395">
        <f>B22+B16+B10+B28+B34+B40+B46+B52+B58+B64+B70+B76+B82+B88+B94+B100+B106+B112+B118+B124</f>
        <v>0</v>
      </c>
      <c r="C127" s="396"/>
      <c r="D127" s="397">
        <f>D22+D16+D10+D28+D34+D40+D46+D52+D58+D64+D70+D76+D82+D88+D94+D100+D106+D112+D118+D124</f>
        <v>0</v>
      </c>
    </row>
    <row r="128" spans="1:4" ht="15" customHeight="1">
      <c r="A128" s="14"/>
      <c r="B128" s="14"/>
      <c r="C128" s="14"/>
      <c r="D128" s="14"/>
    </row>
    <row r="129" spans="1:4" ht="11.25">
      <c r="A129" s="6"/>
      <c r="B129" s="6"/>
      <c r="C129" s="6"/>
      <c r="D129" s="6"/>
    </row>
    <row r="130" spans="1:4" ht="11.25">
      <c r="A130" s="6"/>
      <c r="B130" s="6"/>
      <c r="C130" s="6"/>
      <c r="D130" s="6"/>
    </row>
    <row r="131" spans="1:4" ht="15" customHeight="1">
      <c r="A131" s="6"/>
      <c r="B131" s="6"/>
      <c r="C131" s="6"/>
      <c r="D131" s="6"/>
    </row>
    <row r="132" spans="1:4" ht="11.25">
      <c r="A132" s="6"/>
      <c r="B132" s="6"/>
      <c r="C132" s="6"/>
      <c r="D132" s="6"/>
    </row>
    <row r="133" spans="1:4" ht="11.25">
      <c r="A133" s="6"/>
      <c r="B133" s="6"/>
      <c r="C133" s="6"/>
      <c r="D133" s="6"/>
    </row>
    <row r="134" spans="1:4" ht="11.25">
      <c r="A134" s="10"/>
      <c r="B134" s="6"/>
      <c r="C134" s="6"/>
      <c r="D134" s="6"/>
    </row>
  </sheetData>
  <sheetProtection password="83AF" sheet="1" objects="1" scenarios="1" formatCells="0" formatColumns="0" formatRows="0" insertColumns="0" insertRows="0" selectLockedCells="1"/>
  <mergeCells count="21">
    <mergeCell ref="B119:D119"/>
    <mergeCell ref="B95:D95"/>
    <mergeCell ref="B101:D101"/>
    <mergeCell ref="B107:D107"/>
    <mergeCell ref="B113:D113"/>
    <mergeCell ref="B71:D71"/>
    <mergeCell ref="B77:D77"/>
    <mergeCell ref="B83:D83"/>
    <mergeCell ref="B89:D89"/>
    <mergeCell ref="B47:D47"/>
    <mergeCell ref="B53:D53"/>
    <mergeCell ref="B59:D59"/>
    <mergeCell ref="B65:D65"/>
    <mergeCell ref="B23:D23"/>
    <mergeCell ref="B29:D29"/>
    <mergeCell ref="B35:D35"/>
    <mergeCell ref="B41:D41"/>
    <mergeCell ref="A1:D1"/>
    <mergeCell ref="B5:D5"/>
    <mergeCell ref="B11:D11"/>
    <mergeCell ref="B17:D17"/>
  </mergeCells>
  <printOptions horizontalCentered="1"/>
  <pageMargins left="0.75" right="0.75" top="1" bottom="1" header="0.5" footer="0.5"/>
  <pageSetup horizontalDpi="600" verticalDpi="600" orientation="portrait" r:id="rId4"/>
  <rowBreaks count="2" manualBreakCount="2">
    <brk id="46" max="3" man="1"/>
    <brk id="88" max="3" man="1"/>
  </row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W31"/>
  <sheetViews>
    <sheetView workbookViewId="0" topLeftCell="A1">
      <selection activeCell="H8" sqref="H8"/>
    </sheetView>
  </sheetViews>
  <sheetFormatPr defaultColWidth="9.33203125" defaultRowHeight="11.25"/>
  <cols>
    <col min="1" max="1" width="16.5" style="0" customWidth="1"/>
    <col min="2" max="3" width="10.16015625" style="0" customWidth="1"/>
    <col min="4" max="7" width="6.83203125" style="0" customWidth="1"/>
    <col min="8" max="15" width="8.83203125" style="0" customWidth="1"/>
    <col min="16" max="19" width="9" style="0" customWidth="1"/>
    <col min="20" max="20" width="14.16015625" style="25" customWidth="1"/>
    <col min="21" max="21" width="16.16015625" style="0" customWidth="1"/>
    <col min="22" max="22" width="13.5" style="0" customWidth="1"/>
    <col min="23" max="23" width="15.16015625" style="0" customWidth="1"/>
    <col min="24" max="29" width="7.33203125" style="0" customWidth="1"/>
    <col min="30" max="16384" width="8.16015625" style="0" customWidth="1"/>
  </cols>
  <sheetData>
    <row r="1" spans="1:23" ht="15.75">
      <c r="A1" s="480" t="s">
        <v>84</v>
      </c>
      <c r="B1" s="480"/>
      <c r="C1" s="480"/>
      <c r="D1" s="480"/>
      <c r="E1" s="480"/>
      <c r="F1" s="480"/>
      <c r="G1" s="480"/>
      <c r="H1" s="480"/>
      <c r="I1" s="480"/>
      <c r="J1" s="480"/>
      <c r="K1" s="480"/>
      <c r="L1" s="480"/>
      <c r="M1" s="480"/>
      <c r="N1" s="480"/>
      <c r="O1" s="480"/>
      <c r="P1" s="480"/>
      <c r="Q1" s="480"/>
      <c r="R1" s="480"/>
      <c r="S1" s="480"/>
      <c r="T1" s="480"/>
      <c r="U1" s="480"/>
      <c r="V1" s="480"/>
      <c r="W1" s="480"/>
    </row>
    <row r="2" spans="1:23" ht="11.25">
      <c r="A2" s="79"/>
      <c r="B2" s="79"/>
      <c r="C2" s="79"/>
      <c r="D2" s="79"/>
      <c r="E2" s="79"/>
      <c r="F2" s="79"/>
      <c r="G2" s="79"/>
      <c r="H2" s="79"/>
      <c r="I2" s="79"/>
      <c r="J2" s="79"/>
      <c r="K2" s="79"/>
      <c r="L2" s="79"/>
      <c r="M2" s="79"/>
      <c r="N2" s="79"/>
      <c r="O2" s="79"/>
      <c r="P2" s="79"/>
      <c r="Q2" s="79"/>
      <c r="R2" s="79"/>
      <c r="S2" s="79"/>
      <c r="T2" s="9"/>
      <c r="U2" s="79"/>
      <c r="V2" s="79"/>
      <c r="W2" s="79"/>
    </row>
    <row r="3" spans="1:23" s="2" customFormat="1" ht="22.5" customHeight="1" thickBot="1">
      <c r="A3" s="21"/>
      <c r="B3" s="24" t="s">
        <v>17</v>
      </c>
      <c r="C3" s="3"/>
      <c r="D3" s="16" t="s">
        <v>18</v>
      </c>
      <c r="E3" s="17"/>
      <c r="F3" s="17"/>
      <c r="G3" s="80"/>
      <c r="H3" s="3" t="s">
        <v>19</v>
      </c>
      <c r="I3" s="3"/>
      <c r="J3" s="3"/>
      <c r="K3" s="3"/>
      <c r="L3" s="3"/>
      <c r="M3" s="3"/>
      <c r="N3" s="3"/>
      <c r="O3" s="3"/>
      <c r="P3" s="4" t="s">
        <v>20</v>
      </c>
      <c r="Q3" s="3"/>
      <c r="R3" s="3"/>
      <c r="S3" s="3"/>
      <c r="T3" s="60" t="s">
        <v>52</v>
      </c>
      <c r="U3" s="23" t="s">
        <v>56</v>
      </c>
      <c r="V3" s="78" t="s">
        <v>54</v>
      </c>
      <c r="W3" s="23" t="s">
        <v>34</v>
      </c>
    </row>
    <row r="4" spans="1:23" s="2" customFormat="1" ht="21.75" customHeight="1" thickBot="1">
      <c r="A4" s="22"/>
      <c r="B4" s="497" t="s">
        <v>64</v>
      </c>
      <c r="C4" s="497" t="s">
        <v>65</v>
      </c>
      <c r="D4" s="493" t="s">
        <v>22</v>
      </c>
      <c r="E4" s="493" t="s">
        <v>23</v>
      </c>
      <c r="F4" s="493" t="s">
        <v>24</v>
      </c>
      <c r="G4" s="495" t="s">
        <v>25</v>
      </c>
      <c r="H4" s="28" t="s">
        <v>64</v>
      </c>
      <c r="I4" s="28"/>
      <c r="J4" s="28"/>
      <c r="K4" s="28"/>
      <c r="L4" s="27" t="s">
        <v>65</v>
      </c>
      <c r="M4" s="28"/>
      <c r="N4" s="28"/>
      <c r="O4" s="28"/>
      <c r="P4" s="27" t="s">
        <v>66</v>
      </c>
      <c r="Q4" s="28"/>
      <c r="R4" s="28"/>
      <c r="S4" s="3"/>
      <c r="T4" s="501" t="s">
        <v>53</v>
      </c>
      <c r="U4" s="499" t="s">
        <v>67</v>
      </c>
      <c r="V4" s="503" t="s">
        <v>55</v>
      </c>
      <c r="W4" s="499" t="s">
        <v>67</v>
      </c>
    </row>
    <row r="5" spans="1:23" s="5" customFormat="1" ht="21.75" customHeight="1">
      <c r="A5" s="23" t="s">
        <v>21</v>
      </c>
      <c r="B5" s="498"/>
      <c r="C5" s="498"/>
      <c r="D5" s="494"/>
      <c r="E5" s="494"/>
      <c r="F5" s="494"/>
      <c r="G5" s="496"/>
      <c r="H5" s="29" t="s">
        <v>22</v>
      </c>
      <c r="I5" s="29" t="s">
        <v>23</v>
      </c>
      <c r="J5" s="29" t="s">
        <v>24</v>
      </c>
      <c r="K5" s="29" t="s">
        <v>25</v>
      </c>
      <c r="L5" s="29" t="s">
        <v>22</v>
      </c>
      <c r="M5" s="29" t="s">
        <v>23</v>
      </c>
      <c r="N5" s="29" t="s">
        <v>24</v>
      </c>
      <c r="O5" s="29" t="s">
        <v>25</v>
      </c>
      <c r="P5" s="29" t="s">
        <v>22</v>
      </c>
      <c r="Q5" s="29" t="s">
        <v>23</v>
      </c>
      <c r="R5" s="29" t="s">
        <v>24</v>
      </c>
      <c r="S5" s="18" t="s">
        <v>25</v>
      </c>
      <c r="T5" s="502"/>
      <c r="U5" s="500"/>
      <c r="V5" s="500"/>
      <c r="W5" s="500"/>
    </row>
    <row r="6" spans="1:23" ht="27" customHeight="1">
      <c r="A6" s="81" t="s">
        <v>26</v>
      </c>
      <c r="B6" s="52"/>
      <c r="C6" s="52"/>
      <c r="D6" s="53"/>
      <c r="E6" s="53"/>
      <c r="F6" s="53"/>
      <c r="G6" s="53"/>
      <c r="H6" s="33">
        <f aca="true" t="shared" si="0" ref="H6:I11">$B6*1000000*D6/909000</f>
        <v>0</v>
      </c>
      <c r="I6" s="33">
        <f t="shared" si="0"/>
        <v>0</v>
      </c>
      <c r="J6" s="33">
        <f aca="true" t="shared" si="1" ref="J6:J11">$B6*1000000*F6/909000</f>
        <v>0</v>
      </c>
      <c r="K6" s="33">
        <f aca="true" t="shared" si="2" ref="K6:K11">$B6*1000000*G6/909000</f>
        <v>0</v>
      </c>
      <c r="L6" s="33">
        <f aca="true" t="shared" si="3" ref="L6:L11">$C6*1000000*D6/909000</f>
        <v>0</v>
      </c>
      <c r="M6" s="33">
        <f aca="true" t="shared" si="4" ref="M6:O11">$C6*1000000*E6/909000</f>
        <v>0</v>
      </c>
      <c r="N6" s="33">
        <f t="shared" si="4"/>
        <v>0</v>
      </c>
      <c r="O6" s="33">
        <f t="shared" si="4"/>
        <v>0</v>
      </c>
      <c r="P6" s="34">
        <f aca="true" t="shared" si="5" ref="P6:Q11">L6-H6</f>
        <v>0</v>
      </c>
      <c r="Q6" s="34">
        <f t="shared" si="5"/>
        <v>0</v>
      </c>
      <c r="R6" s="34">
        <f aca="true" t="shared" si="6" ref="R6:R11">N6-J6</f>
        <v>0</v>
      </c>
      <c r="S6" s="34">
        <f aca="true" t="shared" si="7" ref="S6:S11">O6-K6</f>
        <v>0</v>
      </c>
      <c r="T6" s="61">
        <v>6233</v>
      </c>
      <c r="U6" s="32">
        <f>T6*(C6-B6)</f>
        <v>0</v>
      </c>
      <c r="V6" s="61">
        <v>0.0765</v>
      </c>
      <c r="W6" s="31">
        <f>U6*V6</f>
        <v>0</v>
      </c>
    </row>
    <row r="7" spans="1:23" ht="27" customHeight="1">
      <c r="A7" s="82" t="s">
        <v>27</v>
      </c>
      <c r="B7" s="52"/>
      <c r="C7" s="52"/>
      <c r="D7" s="53"/>
      <c r="E7" s="53"/>
      <c r="F7" s="53"/>
      <c r="G7" s="53"/>
      <c r="H7" s="33">
        <f t="shared" si="0"/>
        <v>0</v>
      </c>
      <c r="I7" s="33">
        <f t="shared" si="0"/>
        <v>0</v>
      </c>
      <c r="J7" s="33">
        <f t="shared" si="1"/>
        <v>0</v>
      </c>
      <c r="K7" s="33">
        <f t="shared" si="2"/>
        <v>0</v>
      </c>
      <c r="L7" s="33">
        <f t="shared" si="3"/>
        <v>0</v>
      </c>
      <c r="M7" s="33">
        <f t="shared" si="4"/>
        <v>0</v>
      </c>
      <c r="N7" s="33">
        <f t="shared" si="4"/>
        <v>0</v>
      </c>
      <c r="O7" s="33">
        <f t="shared" si="4"/>
        <v>0</v>
      </c>
      <c r="P7" s="34">
        <f t="shared" si="5"/>
        <v>0</v>
      </c>
      <c r="Q7" s="34">
        <f t="shared" si="5"/>
        <v>0</v>
      </c>
      <c r="R7" s="34">
        <f t="shared" si="6"/>
        <v>0</v>
      </c>
      <c r="S7" s="34">
        <f t="shared" si="7"/>
        <v>0</v>
      </c>
      <c r="T7" s="61">
        <v>22046</v>
      </c>
      <c r="U7" s="32">
        <f aca="true" t="shared" si="8" ref="U7:U15">T7*(C7-B7)</f>
        <v>0</v>
      </c>
      <c r="V7" s="64">
        <v>0.0788</v>
      </c>
      <c r="W7" s="31">
        <f aca="true" t="shared" si="9" ref="W7:W15">U7*V7</f>
        <v>0</v>
      </c>
    </row>
    <row r="8" spans="1:23" ht="27" customHeight="1">
      <c r="A8" s="83" t="s">
        <v>28</v>
      </c>
      <c r="B8" s="52"/>
      <c r="C8" s="52"/>
      <c r="D8" s="53"/>
      <c r="E8" s="53"/>
      <c r="F8" s="53"/>
      <c r="G8" s="53"/>
      <c r="H8" s="33">
        <f t="shared" si="0"/>
        <v>0</v>
      </c>
      <c r="I8" s="33">
        <f t="shared" si="0"/>
        <v>0</v>
      </c>
      <c r="J8" s="33">
        <f t="shared" si="1"/>
        <v>0</v>
      </c>
      <c r="K8" s="33">
        <f t="shared" si="2"/>
        <v>0</v>
      </c>
      <c r="L8" s="33">
        <f t="shared" si="3"/>
        <v>0</v>
      </c>
      <c r="M8" s="33">
        <f t="shared" si="4"/>
        <v>0</v>
      </c>
      <c r="N8" s="33">
        <f t="shared" si="4"/>
        <v>0</v>
      </c>
      <c r="O8" s="33">
        <f t="shared" si="4"/>
        <v>0</v>
      </c>
      <c r="P8" s="34">
        <f t="shared" si="5"/>
        <v>0</v>
      </c>
      <c r="Q8" s="34">
        <f t="shared" si="5"/>
        <v>0</v>
      </c>
      <c r="R8" s="34">
        <f t="shared" si="6"/>
        <v>0</v>
      </c>
      <c r="S8" s="34">
        <f t="shared" si="7"/>
        <v>0</v>
      </c>
      <c r="T8" s="61">
        <v>41655</v>
      </c>
      <c r="U8" s="32">
        <f t="shared" si="8"/>
        <v>0</v>
      </c>
      <c r="V8" s="61">
        <v>0.0788</v>
      </c>
      <c r="W8" s="31">
        <f t="shared" si="9"/>
        <v>0</v>
      </c>
    </row>
    <row r="9" spans="1:23" ht="27" customHeight="1">
      <c r="A9" s="83" t="s">
        <v>29</v>
      </c>
      <c r="B9" s="52"/>
      <c r="C9" s="52"/>
      <c r="D9" s="53"/>
      <c r="E9" s="53"/>
      <c r="F9" s="53"/>
      <c r="G9" s="53"/>
      <c r="H9" s="33">
        <f t="shared" si="0"/>
        <v>0</v>
      </c>
      <c r="I9" s="33">
        <f t="shared" si="0"/>
        <v>0</v>
      </c>
      <c r="J9" s="33">
        <f t="shared" si="1"/>
        <v>0</v>
      </c>
      <c r="K9" s="33">
        <f t="shared" si="2"/>
        <v>0</v>
      </c>
      <c r="L9" s="33">
        <f t="shared" si="3"/>
        <v>0</v>
      </c>
      <c r="M9" s="33">
        <f t="shared" si="4"/>
        <v>0</v>
      </c>
      <c r="N9" s="33">
        <f t="shared" si="4"/>
        <v>0</v>
      </c>
      <c r="O9" s="33">
        <f t="shared" si="4"/>
        <v>0</v>
      </c>
      <c r="P9" s="34">
        <f t="shared" si="5"/>
        <v>0</v>
      </c>
      <c r="Q9" s="34">
        <f t="shared" si="5"/>
        <v>0</v>
      </c>
      <c r="R9" s="34">
        <f t="shared" si="6"/>
        <v>0</v>
      </c>
      <c r="S9" s="34">
        <f t="shared" si="7"/>
        <v>0</v>
      </c>
      <c r="T9" s="61">
        <v>41655</v>
      </c>
      <c r="U9" s="32">
        <f t="shared" si="8"/>
        <v>0</v>
      </c>
      <c r="V9" s="61">
        <v>0.0585</v>
      </c>
      <c r="W9" s="31">
        <f t="shared" si="9"/>
        <v>0</v>
      </c>
    </row>
    <row r="10" spans="1:23" ht="27" customHeight="1">
      <c r="A10" s="83" t="s">
        <v>30</v>
      </c>
      <c r="B10" s="52"/>
      <c r="C10" s="52"/>
      <c r="D10" s="53"/>
      <c r="E10" s="53"/>
      <c r="F10" s="53"/>
      <c r="G10" s="53"/>
      <c r="H10" s="33">
        <f t="shared" si="0"/>
        <v>0</v>
      </c>
      <c r="I10" s="33">
        <f t="shared" si="0"/>
        <v>0</v>
      </c>
      <c r="J10" s="33">
        <f t="shared" si="1"/>
        <v>0</v>
      </c>
      <c r="K10" s="33">
        <f t="shared" si="2"/>
        <v>0</v>
      </c>
      <c r="L10" s="33">
        <f t="shared" si="3"/>
        <v>0</v>
      </c>
      <c r="M10" s="33">
        <f t="shared" si="4"/>
        <v>0</v>
      </c>
      <c r="N10" s="33">
        <f t="shared" si="4"/>
        <v>0</v>
      </c>
      <c r="O10" s="33">
        <f t="shared" si="4"/>
        <v>0</v>
      </c>
      <c r="P10" s="34">
        <f t="shared" si="5"/>
        <v>0</v>
      </c>
      <c r="Q10" s="34">
        <f t="shared" si="5"/>
        <v>0</v>
      </c>
      <c r="R10" s="34">
        <f t="shared" si="6"/>
        <v>0</v>
      </c>
      <c r="S10" s="34">
        <f t="shared" si="7"/>
        <v>0</v>
      </c>
      <c r="T10" s="61">
        <v>41655</v>
      </c>
      <c r="U10" s="32">
        <f t="shared" si="8"/>
        <v>0</v>
      </c>
      <c r="V10" s="61">
        <v>0.0678</v>
      </c>
      <c r="W10" s="31">
        <f t="shared" si="9"/>
        <v>0</v>
      </c>
    </row>
    <row r="11" spans="1:23" ht="27" customHeight="1">
      <c r="A11" s="83" t="s">
        <v>31</v>
      </c>
      <c r="B11" s="52"/>
      <c r="C11" s="52"/>
      <c r="D11" s="53"/>
      <c r="E11" s="53"/>
      <c r="F11" s="53"/>
      <c r="G11" s="53"/>
      <c r="H11" s="35">
        <f t="shared" si="0"/>
        <v>0</v>
      </c>
      <c r="I11" s="35">
        <f t="shared" si="0"/>
        <v>0</v>
      </c>
      <c r="J11" s="35">
        <f t="shared" si="1"/>
        <v>0</v>
      </c>
      <c r="K11" s="35">
        <f t="shared" si="2"/>
        <v>0</v>
      </c>
      <c r="L11" s="35">
        <f t="shared" si="3"/>
        <v>0</v>
      </c>
      <c r="M11" s="35">
        <f t="shared" si="4"/>
        <v>0</v>
      </c>
      <c r="N11" s="35">
        <f t="shared" si="4"/>
        <v>0</v>
      </c>
      <c r="O11" s="35">
        <f t="shared" si="4"/>
        <v>0</v>
      </c>
      <c r="P11" s="36">
        <f t="shared" si="5"/>
        <v>0</v>
      </c>
      <c r="Q11" s="36">
        <f t="shared" si="5"/>
        <v>0</v>
      </c>
      <c r="R11" s="36">
        <f t="shared" si="6"/>
        <v>0</v>
      </c>
      <c r="S11" s="36">
        <f t="shared" si="7"/>
        <v>0</v>
      </c>
      <c r="T11" s="61">
        <v>41655</v>
      </c>
      <c r="U11" s="32">
        <f t="shared" si="8"/>
        <v>0</v>
      </c>
      <c r="V11" s="61">
        <v>0.0765</v>
      </c>
      <c r="W11" s="31">
        <f t="shared" si="9"/>
        <v>0</v>
      </c>
    </row>
    <row r="12" spans="1:23" ht="27" customHeight="1">
      <c r="A12" s="83" t="s">
        <v>51</v>
      </c>
      <c r="B12" s="52"/>
      <c r="C12" s="52"/>
      <c r="D12" s="54"/>
      <c r="E12" s="55"/>
      <c r="F12" s="55"/>
      <c r="G12" s="55"/>
      <c r="H12" s="37"/>
      <c r="I12" s="37"/>
      <c r="J12" s="37"/>
      <c r="K12" s="37"/>
      <c r="L12" s="38"/>
      <c r="M12" s="38"/>
      <c r="N12" s="38"/>
      <c r="O12" s="38"/>
      <c r="P12" s="38"/>
      <c r="Q12" s="38"/>
      <c r="R12" s="38"/>
      <c r="S12" s="39"/>
      <c r="T12" s="62">
        <v>41655</v>
      </c>
      <c r="U12" s="32">
        <f t="shared" si="8"/>
        <v>0</v>
      </c>
      <c r="V12" s="61">
        <v>0.0665</v>
      </c>
      <c r="W12" s="31">
        <f t="shared" si="9"/>
        <v>0</v>
      </c>
    </row>
    <row r="13" spans="1:23" ht="27" customHeight="1">
      <c r="A13" s="83" t="s">
        <v>35</v>
      </c>
      <c r="B13" s="52"/>
      <c r="C13" s="52"/>
      <c r="D13" s="56"/>
      <c r="E13" s="57"/>
      <c r="F13" s="57"/>
      <c r="G13" s="57"/>
      <c r="H13" s="40"/>
      <c r="I13" s="40"/>
      <c r="J13" s="40"/>
      <c r="K13" s="40"/>
      <c r="L13" s="41"/>
      <c r="M13" s="41"/>
      <c r="N13" s="41"/>
      <c r="O13" s="41"/>
      <c r="P13" s="41"/>
      <c r="Q13" s="41"/>
      <c r="R13" s="41"/>
      <c r="S13" s="42"/>
      <c r="T13" s="62">
        <v>77739</v>
      </c>
      <c r="U13" s="32">
        <f t="shared" si="8"/>
        <v>0</v>
      </c>
      <c r="V13" s="61">
        <v>0.0665</v>
      </c>
      <c r="W13" s="31">
        <f t="shared" si="9"/>
        <v>0</v>
      </c>
    </row>
    <row r="14" spans="1:23" ht="27" customHeight="1">
      <c r="A14" s="83" t="s">
        <v>32</v>
      </c>
      <c r="B14" s="52"/>
      <c r="C14" s="52"/>
      <c r="D14" s="53">
        <v>18.2</v>
      </c>
      <c r="E14" s="53">
        <v>70.5</v>
      </c>
      <c r="F14" s="53">
        <v>3.7</v>
      </c>
      <c r="G14" s="53">
        <v>2.5</v>
      </c>
      <c r="H14" s="33">
        <f>$B14*1000000*D14/909000</f>
        <v>0</v>
      </c>
      <c r="I14" s="33">
        <f>$B14*1000000*E14/909000</f>
        <v>0</v>
      </c>
      <c r="J14" s="33">
        <f>$B14*1000000*F14/909000</f>
        <v>0</v>
      </c>
      <c r="K14" s="33">
        <f>$B14*1000000*G14/909000</f>
        <v>0</v>
      </c>
      <c r="L14" s="33">
        <f>$C14*1000000*D14/909000</f>
        <v>0</v>
      </c>
      <c r="M14" s="33">
        <f>$C14*1000000*E14/909000</f>
        <v>0</v>
      </c>
      <c r="N14" s="33">
        <f>$C14*1000000*F14/909000</f>
        <v>0</v>
      </c>
      <c r="O14" s="33">
        <f>$C14*1000000*G14/909000</f>
        <v>0</v>
      </c>
      <c r="P14" s="43">
        <f>L14-H14</f>
        <v>0</v>
      </c>
      <c r="Q14" s="43">
        <f>M14-I14</f>
        <v>0</v>
      </c>
      <c r="R14" s="43">
        <f>N14-J14</f>
        <v>0</v>
      </c>
      <c r="S14" s="43">
        <f>O14-K14</f>
        <v>0</v>
      </c>
      <c r="T14" s="61">
        <v>95000</v>
      </c>
      <c r="U14" s="32">
        <f t="shared" si="8"/>
        <v>0</v>
      </c>
      <c r="V14" s="61">
        <v>0.0788</v>
      </c>
      <c r="W14" s="31">
        <f t="shared" si="9"/>
        <v>0</v>
      </c>
    </row>
    <row r="15" spans="1:23" ht="27" customHeight="1">
      <c r="A15" s="83" t="s">
        <v>50</v>
      </c>
      <c r="B15" s="52"/>
      <c r="C15" s="52"/>
      <c r="D15" s="58"/>
      <c r="E15" s="59"/>
      <c r="F15" s="59"/>
      <c r="G15" s="59"/>
      <c r="H15" s="44"/>
      <c r="I15" s="44"/>
      <c r="J15" s="44"/>
      <c r="K15" s="44"/>
      <c r="L15" s="45"/>
      <c r="M15" s="45"/>
      <c r="N15" s="45"/>
      <c r="O15" s="45"/>
      <c r="P15" s="46"/>
      <c r="Q15" s="46"/>
      <c r="R15" s="46"/>
      <c r="S15" s="47"/>
      <c r="T15" s="62">
        <v>95000</v>
      </c>
      <c r="U15" s="32">
        <f t="shared" si="8"/>
        <v>0</v>
      </c>
      <c r="V15" s="61">
        <v>0.0665</v>
      </c>
      <c r="W15" s="31">
        <f t="shared" si="9"/>
        <v>0</v>
      </c>
    </row>
    <row r="16" spans="1:23" ht="27" customHeight="1">
      <c r="A16" s="84" t="s">
        <v>33</v>
      </c>
      <c r="B16" s="19"/>
      <c r="C16" s="20"/>
      <c r="D16" s="15"/>
      <c r="E16" s="15"/>
      <c r="F16" s="15"/>
      <c r="G16" s="15"/>
      <c r="H16" s="48"/>
      <c r="I16" s="48"/>
      <c r="J16" s="48"/>
      <c r="K16" s="48"/>
      <c r="L16" s="48"/>
      <c r="M16" s="48"/>
      <c r="N16" s="48"/>
      <c r="O16" s="49"/>
      <c r="P16" s="50">
        <f>SUM(P6:P15)</f>
        <v>0</v>
      </c>
      <c r="Q16" s="51">
        <f>SUM(Q6:Q15)</f>
        <v>0</v>
      </c>
      <c r="R16" s="51">
        <f>SUM(R6:R15)</f>
        <v>0</v>
      </c>
      <c r="S16" s="51">
        <f>SUM(S6:S15)</f>
        <v>0</v>
      </c>
      <c r="T16" s="63"/>
      <c r="U16" s="31">
        <f>SUM(U6:U15)</f>
        <v>0</v>
      </c>
      <c r="V16" s="63"/>
      <c r="W16" s="31">
        <f>SUM(W6:W15)</f>
        <v>0</v>
      </c>
    </row>
    <row r="17" spans="1:20" ht="11.25">
      <c r="A17" s="14"/>
      <c r="B17" s="14"/>
      <c r="C17" s="14"/>
      <c r="D17" s="14"/>
      <c r="E17" s="14"/>
      <c r="F17" s="14"/>
      <c r="G17" s="14"/>
      <c r="H17" s="14"/>
      <c r="I17" s="14"/>
      <c r="J17" s="14"/>
      <c r="K17" s="14"/>
      <c r="L17" s="14"/>
      <c r="M17" s="14"/>
      <c r="N17" s="14"/>
      <c r="O17" s="14"/>
      <c r="P17" s="14"/>
      <c r="Q17" s="14"/>
      <c r="R17" s="14"/>
      <c r="S17" s="14"/>
      <c r="T17" s="30"/>
    </row>
    <row r="18" spans="1:20" ht="11.25">
      <c r="A18" s="6"/>
      <c r="B18" s="6"/>
      <c r="C18" s="6"/>
      <c r="D18" s="6"/>
      <c r="E18" s="6"/>
      <c r="F18" s="6"/>
      <c r="G18" s="6"/>
      <c r="H18" s="6"/>
      <c r="I18" s="6"/>
      <c r="J18" s="6"/>
      <c r="K18" s="6"/>
      <c r="L18" s="6"/>
      <c r="M18" s="6"/>
      <c r="N18" s="6"/>
      <c r="O18" s="6"/>
      <c r="P18" s="6"/>
      <c r="Q18" s="6"/>
      <c r="R18" s="6"/>
      <c r="S18" s="6"/>
      <c r="T18" s="26"/>
    </row>
    <row r="19" spans="1:20" ht="11.25">
      <c r="A19" s="6"/>
      <c r="B19" s="6"/>
      <c r="C19" s="6"/>
      <c r="D19" s="6"/>
      <c r="E19" s="6"/>
      <c r="F19" s="6"/>
      <c r="G19" s="6"/>
      <c r="H19" s="6"/>
      <c r="I19" s="6"/>
      <c r="J19" s="6"/>
      <c r="K19" s="6"/>
      <c r="L19" s="6"/>
      <c r="M19" s="6"/>
      <c r="N19" s="6"/>
      <c r="O19" s="6"/>
      <c r="P19" s="6"/>
      <c r="Q19" s="6"/>
      <c r="R19" s="6"/>
      <c r="S19" s="6"/>
      <c r="T19" s="26"/>
    </row>
    <row r="20" spans="1:20" ht="11.25">
      <c r="A20" s="6"/>
      <c r="B20" s="6"/>
      <c r="C20" s="6"/>
      <c r="D20" s="6"/>
      <c r="E20" s="6"/>
      <c r="F20" s="6"/>
      <c r="G20" s="6"/>
      <c r="H20" s="6"/>
      <c r="I20" s="6"/>
      <c r="J20" s="6"/>
      <c r="K20" s="6"/>
      <c r="L20" s="6"/>
      <c r="M20" s="6"/>
      <c r="N20" s="6"/>
      <c r="O20" s="6"/>
      <c r="P20" s="6"/>
      <c r="Q20" s="6"/>
      <c r="R20" s="6"/>
      <c r="S20" s="6"/>
      <c r="T20" s="26"/>
    </row>
    <row r="21" spans="1:20" ht="11.25">
      <c r="A21" s="6"/>
      <c r="B21" s="6"/>
      <c r="C21" s="6"/>
      <c r="D21" s="6"/>
      <c r="E21" s="6"/>
      <c r="F21" s="6"/>
      <c r="G21" s="6"/>
      <c r="H21" s="6"/>
      <c r="I21" s="6"/>
      <c r="J21" s="6"/>
      <c r="K21" s="6"/>
      <c r="L21" s="6"/>
      <c r="M21" s="6"/>
      <c r="N21" s="6"/>
      <c r="O21" s="6"/>
      <c r="P21" s="6"/>
      <c r="Q21" s="6"/>
      <c r="R21" s="6"/>
      <c r="S21" s="6"/>
      <c r="T21" s="26"/>
    </row>
    <row r="22" s="6" customFormat="1" ht="11.25">
      <c r="T22" s="26"/>
    </row>
    <row r="23" s="6" customFormat="1" ht="11.25">
      <c r="T23" s="26"/>
    </row>
    <row r="24" s="6" customFormat="1" ht="11.25">
      <c r="T24" s="26"/>
    </row>
    <row r="25" s="6" customFormat="1" ht="11.25">
      <c r="T25" s="26"/>
    </row>
    <row r="26" s="6" customFormat="1" ht="11.25">
      <c r="T26" s="26"/>
    </row>
    <row r="27" s="6" customFormat="1" ht="11.25">
      <c r="T27" s="26"/>
    </row>
    <row r="28" s="6" customFormat="1" ht="11.25">
      <c r="T28" s="26"/>
    </row>
    <row r="29" s="6" customFormat="1" ht="11.25">
      <c r="T29" s="26"/>
    </row>
    <row r="30" s="6" customFormat="1" ht="11.25">
      <c r="T30" s="26"/>
    </row>
    <row r="31" s="6" customFormat="1" ht="11.25">
      <c r="T31" s="26"/>
    </row>
  </sheetData>
  <mergeCells count="11">
    <mergeCell ref="V4:V5"/>
    <mergeCell ref="A1:W1"/>
    <mergeCell ref="D4:D5"/>
    <mergeCell ref="E4:E5"/>
    <mergeCell ref="F4:F5"/>
    <mergeCell ref="G4:G5"/>
    <mergeCell ref="B4:B5"/>
    <mergeCell ref="C4:C5"/>
    <mergeCell ref="U4:U5"/>
    <mergeCell ref="W4:W5"/>
    <mergeCell ref="T4:T5"/>
  </mergeCells>
  <printOptions horizontalCentered="1"/>
  <pageMargins left="0.75" right="0.75" top="1.5" bottom="1" header="0.75" footer="0.75"/>
  <pageSetup fitToHeight="1" fitToWidth="1" horizontalDpi="600" verticalDpi="600" orientation="landscape" scale="6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zoomScale="125" zoomScaleNormal="125" workbookViewId="0" topLeftCell="A1">
      <selection activeCell="D6" sqref="D6"/>
    </sheetView>
  </sheetViews>
  <sheetFormatPr defaultColWidth="9.33203125" defaultRowHeight="11.25"/>
  <cols>
    <col min="1" max="1" width="5.5" style="1" customWidth="1"/>
    <col min="2" max="2" width="24.66015625" style="1" customWidth="1"/>
    <col min="3" max="4" width="16.33203125" style="1" customWidth="1"/>
    <col min="5" max="5" width="14" style="1" customWidth="1"/>
    <col min="6" max="6" width="38" style="1" customWidth="1"/>
    <col min="7" max="7" width="12.83203125" style="1" customWidth="1"/>
    <col min="8" max="16384" width="9.33203125" style="1" customWidth="1"/>
  </cols>
  <sheetData>
    <row r="1" spans="1:6" ht="15.75">
      <c r="A1" s="504" t="s">
        <v>85</v>
      </c>
      <c r="B1" s="504"/>
      <c r="C1" s="504"/>
      <c r="D1" s="504"/>
      <c r="E1" s="504"/>
      <c r="F1" s="504"/>
    </row>
    <row r="2" ht="12" thickBot="1"/>
    <row r="3" spans="1:6" s="13" customFormat="1" ht="18" customHeight="1">
      <c r="A3" s="198"/>
      <c r="B3" s="198"/>
      <c r="C3" s="199" t="s">
        <v>36</v>
      </c>
      <c r="D3" s="200"/>
      <c r="E3" s="201" t="s">
        <v>37</v>
      </c>
      <c r="F3" s="202"/>
    </row>
    <row r="4" spans="1:6" s="13" customFormat="1" ht="48" customHeight="1" thickBot="1">
      <c r="A4" s="203" t="s">
        <v>38</v>
      </c>
      <c r="B4" s="203" t="s">
        <v>39</v>
      </c>
      <c r="C4" s="204" t="s">
        <v>64</v>
      </c>
      <c r="D4" s="205" t="s">
        <v>65</v>
      </c>
      <c r="E4" s="206" t="s">
        <v>86</v>
      </c>
      <c r="F4" s="207" t="s">
        <v>40</v>
      </c>
    </row>
    <row r="5" spans="1:6" s="11" customFormat="1" ht="33.75" customHeight="1">
      <c r="A5" s="208">
        <v>1</v>
      </c>
      <c r="B5" s="209" t="s">
        <v>57</v>
      </c>
      <c r="C5" s="384"/>
      <c r="D5" s="385"/>
      <c r="E5" s="215"/>
      <c r="F5" s="65" t="s">
        <v>41</v>
      </c>
    </row>
    <row r="6" spans="1:6" s="11" customFormat="1" ht="33.75" customHeight="1">
      <c r="A6" s="208">
        <v>2</v>
      </c>
      <c r="B6" s="210" t="s">
        <v>58</v>
      </c>
      <c r="C6" s="382"/>
      <c r="D6" s="383"/>
      <c r="E6" s="68"/>
      <c r="F6" s="66" t="s">
        <v>143</v>
      </c>
    </row>
    <row r="7" spans="1:6" s="11" customFormat="1" ht="33.75" customHeight="1" thickBot="1">
      <c r="A7" s="203">
        <v>3</v>
      </c>
      <c r="B7" s="211" t="s">
        <v>59</v>
      </c>
      <c r="C7" s="214" t="e">
        <f>C5/C6</f>
        <v>#DIV/0!</v>
      </c>
      <c r="D7" s="212" t="e">
        <f>D5/D6</f>
        <v>#DIV/0!</v>
      </c>
      <c r="E7" s="213" t="e">
        <f>$D7-C7</f>
        <v>#DIV/0!</v>
      </c>
      <c r="F7" s="67" t="s">
        <v>42</v>
      </c>
    </row>
    <row r="8" ht="11.25"/>
    <row r="9" ht="11.25"/>
    <row r="10" ht="11.25"/>
    <row r="11" ht="11.25"/>
    <row r="13" ht="11.25"/>
    <row r="14" ht="11.25"/>
  </sheetData>
  <sheetProtection password="83AF" sheet="1" objects="1" scenarios="1" formatCells="0" formatColumns="0" formatRows="0" insertColumns="0" selectLockedCells="1"/>
  <mergeCells count="1">
    <mergeCell ref="A1:F1"/>
  </mergeCells>
  <printOptions horizontalCentered="1"/>
  <pageMargins left="0.75" right="0.75" top="1.5" bottom="1.25" header="0.75" footer="0.75"/>
  <pageSetup fitToHeight="1"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dimension ref="A1:H14"/>
  <sheetViews>
    <sheetView workbookViewId="0" topLeftCell="B1">
      <selection activeCell="E9" sqref="E9"/>
    </sheetView>
  </sheetViews>
  <sheetFormatPr defaultColWidth="9.33203125" defaultRowHeight="11.25"/>
  <cols>
    <col min="1" max="1" width="5.16015625" style="0" bestFit="1" customWidth="1"/>
    <col min="2" max="2" width="35" style="0" customWidth="1"/>
    <col min="3" max="3" width="19.16015625" style="0" customWidth="1"/>
    <col min="4" max="4" width="23" style="0" customWidth="1"/>
    <col min="5" max="5" width="19" style="0" customWidth="1"/>
    <col min="6" max="6" width="12.5" style="0" customWidth="1"/>
    <col min="7" max="7" width="25.66015625" style="0" customWidth="1"/>
    <col min="8" max="8" width="51.16015625" style="0" customWidth="1"/>
  </cols>
  <sheetData>
    <row r="1" spans="1:8" ht="15.75">
      <c r="A1" s="480" t="s">
        <v>148</v>
      </c>
      <c r="B1" s="480"/>
      <c r="C1" s="480"/>
      <c r="D1" s="480"/>
      <c r="E1" s="480"/>
      <c r="F1" s="480"/>
      <c r="G1" s="480"/>
      <c r="H1" s="480"/>
    </row>
    <row r="2" spans="1:8" ht="12" thickBot="1">
      <c r="A2" s="109"/>
      <c r="B2" s="109"/>
      <c r="C2" s="109"/>
      <c r="D2" s="109"/>
      <c r="E2" s="109"/>
      <c r="F2" s="109"/>
      <c r="G2" s="109"/>
      <c r="H2" s="109"/>
    </row>
    <row r="3" spans="1:8" ht="11.25">
      <c r="A3" s="216"/>
      <c r="B3" s="217"/>
      <c r="C3" s="218" t="s">
        <v>149</v>
      </c>
      <c r="D3" s="218" t="s">
        <v>150</v>
      </c>
      <c r="E3" s="218" t="s">
        <v>151</v>
      </c>
      <c r="F3" s="218" t="s">
        <v>152</v>
      </c>
      <c r="G3" s="218" t="s">
        <v>153</v>
      </c>
      <c r="H3" s="217"/>
    </row>
    <row r="4" spans="1:8" ht="11.25">
      <c r="A4" s="219"/>
      <c r="B4" s="220"/>
      <c r="C4" s="505" t="s">
        <v>36</v>
      </c>
      <c r="D4" s="505"/>
      <c r="E4" s="506" t="s">
        <v>154</v>
      </c>
      <c r="F4" s="506" t="s">
        <v>155</v>
      </c>
      <c r="G4" s="506" t="s">
        <v>156</v>
      </c>
      <c r="H4" s="221"/>
    </row>
    <row r="5" spans="1:8" ht="23.25" thickBot="1">
      <c r="A5" s="222" t="s">
        <v>38</v>
      </c>
      <c r="B5" s="223" t="s">
        <v>68</v>
      </c>
      <c r="C5" s="223" t="s">
        <v>64</v>
      </c>
      <c r="D5" s="223" t="s">
        <v>65</v>
      </c>
      <c r="E5" s="507"/>
      <c r="F5" s="507"/>
      <c r="G5" s="507"/>
      <c r="H5" s="224" t="s">
        <v>40</v>
      </c>
    </row>
    <row r="6" spans="1:8" ht="24">
      <c r="A6" s="225">
        <v>1</v>
      </c>
      <c r="B6" s="226" t="s">
        <v>392</v>
      </c>
      <c r="C6" s="340"/>
      <c r="D6" s="341"/>
      <c r="E6" s="243">
        <f>D6-C6</f>
        <v>0</v>
      </c>
      <c r="F6" s="238"/>
      <c r="G6" s="239"/>
      <c r="H6" s="110" t="s">
        <v>167</v>
      </c>
    </row>
    <row r="7" spans="1:8" ht="36">
      <c r="A7" s="227">
        <f>A6+1</f>
        <v>2</v>
      </c>
      <c r="B7" s="226" t="s">
        <v>393</v>
      </c>
      <c r="C7" s="240">
        <f>+'Operating Costs'!C5</f>
        <v>0</v>
      </c>
      <c r="D7" s="241">
        <f>+'Operating Costs'!D5</f>
        <v>0</v>
      </c>
      <c r="E7" s="242">
        <f>D7-C7</f>
        <v>0</v>
      </c>
      <c r="F7" s="236"/>
      <c r="G7" s="69"/>
      <c r="H7" s="110" t="s">
        <v>157</v>
      </c>
    </row>
    <row r="8" spans="1:8" ht="45">
      <c r="A8" s="227">
        <f>A7+1</f>
        <v>3</v>
      </c>
      <c r="B8" s="226" t="s">
        <v>394</v>
      </c>
      <c r="C8" s="242">
        <f>C6+C7</f>
        <v>0</v>
      </c>
      <c r="D8" s="242">
        <f>D6+D7</f>
        <v>0</v>
      </c>
      <c r="E8" s="242">
        <f>D8-C8</f>
        <v>0</v>
      </c>
      <c r="F8" s="236"/>
      <c r="G8" s="69"/>
      <c r="H8" s="110" t="s">
        <v>158</v>
      </c>
    </row>
    <row r="9" spans="1:8" ht="45">
      <c r="A9" s="227">
        <v>4</v>
      </c>
      <c r="B9" s="226" t="s">
        <v>159</v>
      </c>
      <c r="C9" s="230"/>
      <c r="D9" s="231"/>
      <c r="E9" s="342"/>
      <c r="F9" s="298">
        <f>+'Travel Time Savings'!C5</f>
        <v>0</v>
      </c>
      <c r="G9" s="244">
        <f>E9*F9</f>
        <v>0</v>
      </c>
      <c r="H9" s="110" t="s">
        <v>160</v>
      </c>
    </row>
    <row r="10" spans="1:8" ht="67.5">
      <c r="A10" s="227">
        <v>5</v>
      </c>
      <c r="B10" s="226" t="s">
        <v>161</v>
      </c>
      <c r="C10" s="232"/>
      <c r="D10" s="232"/>
      <c r="E10" s="343"/>
      <c r="F10" s="343"/>
      <c r="G10" s="244">
        <f>E10*F10</f>
        <v>0</v>
      </c>
      <c r="H10" s="110" t="s">
        <v>162</v>
      </c>
    </row>
    <row r="11" spans="1:8" ht="67.5">
      <c r="A11" s="227">
        <v>6</v>
      </c>
      <c r="B11" s="226" t="s">
        <v>161</v>
      </c>
      <c r="C11" s="233"/>
      <c r="D11" s="234"/>
      <c r="E11" s="343"/>
      <c r="F11" s="345"/>
      <c r="G11" s="244">
        <f>E11*F11</f>
        <v>0</v>
      </c>
      <c r="H11" s="110" t="s">
        <v>162</v>
      </c>
    </row>
    <row r="12" spans="1:8" ht="67.5">
      <c r="A12" s="227">
        <v>7</v>
      </c>
      <c r="B12" s="226" t="s">
        <v>161</v>
      </c>
      <c r="C12" s="69"/>
      <c r="D12" s="71"/>
      <c r="E12" s="344"/>
      <c r="F12" s="346"/>
      <c r="G12" s="244">
        <f>E12*F12</f>
        <v>0</v>
      </c>
      <c r="H12" s="110" t="s">
        <v>162</v>
      </c>
    </row>
    <row r="13" spans="1:8" ht="22.5">
      <c r="A13" s="227">
        <v>8</v>
      </c>
      <c r="B13" s="226" t="s">
        <v>163</v>
      </c>
      <c r="C13" s="69"/>
      <c r="D13" s="69"/>
      <c r="E13" s="69"/>
      <c r="F13" s="236"/>
      <c r="G13" s="244">
        <f>SUM(G9:G12)</f>
        <v>0</v>
      </c>
      <c r="H13" s="110" t="s">
        <v>164</v>
      </c>
    </row>
    <row r="14" spans="1:8" ht="45.75" thickBot="1">
      <c r="A14" s="228">
        <v>9</v>
      </c>
      <c r="B14" s="229" t="s">
        <v>165</v>
      </c>
      <c r="C14" s="235"/>
      <c r="D14" s="235"/>
      <c r="E14" s="235"/>
      <c r="F14" s="237"/>
      <c r="G14" s="245" t="e">
        <f>E8/G13</f>
        <v>#DIV/0!</v>
      </c>
      <c r="H14" s="111" t="s">
        <v>166</v>
      </c>
    </row>
  </sheetData>
  <sheetProtection password="83AF" sheet="1" objects="1" scenarios="1" formatCells="0" formatColumns="0" formatRows="0" insertColumns="0" insertRows="0" selectLockedCells="1"/>
  <mergeCells count="5">
    <mergeCell ref="A1:H1"/>
    <mergeCell ref="C4:D4"/>
    <mergeCell ref="E4:E5"/>
    <mergeCell ref="F4:F5"/>
    <mergeCell ref="G4:G5"/>
  </mergeCells>
  <printOptions/>
  <pageMargins left="0.75" right="0.75" top="1" bottom="1" header="0.5" footer="0.5"/>
  <pageSetup horizontalDpi="600" verticalDpi="600" orientation="landscape"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F8"/>
  <sheetViews>
    <sheetView tabSelected="1" zoomScale="125" zoomScaleNormal="125" workbookViewId="0" topLeftCell="B1">
      <selection activeCell="C5" sqref="C5"/>
    </sheetView>
  </sheetViews>
  <sheetFormatPr defaultColWidth="9.33203125" defaultRowHeight="11.25"/>
  <cols>
    <col min="1" max="1" width="5.66015625" style="1" customWidth="1"/>
    <col min="2" max="2" width="24.33203125" style="7" customWidth="1"/>
    <col min="3" max="4" width="14.16015625" style="1" customWidth="1"/>
    <col min="5" max="5" width="13.66015625" style="1" customWidth="1"/>
    <col min="6" max="6" width="43.5" style="1" customWidth="1"/>
    <col min="7" max="7" width="16.66015625" style="1" customWidth="1"/>
    <col min="8" max="11" width="12" style="1" customWidth="1"/>
    <col min="12" max="13" width="13.5" style="1" customWidth="1"/>
    <col min="14" max="16384" width="9.33203125" style="1" customWidth="1"/>
  </cols>
  <sheetData>
    <row r="1" spans="1:6" ht="15.75">
      <c r="A1" s="504" t="s">
        <v>87</v>
      </c>
      <c r="B1" s="504"/>
      <c r="C1" s="504"/>
      <c r="D1" s="504"/>
      <c r="E1" s="504"/>
      <c r="F1" s="504"/>
    </row>
    <row r="2" ht="11.25"/>
    <row r="3" spans="1:6" ht="11.25">
      <c r="A3" s="246"/>
      <c r="B3" s="247"/>
      <c r="C3" s="508" t="s">
        <v>36</v>
      </c>
      <c r="D3" s="509"/>
      <c r="E3" s="248"/>
      <c r="F3" s="246"/>
    </row>
    <row r="4" spans="1:6" s="8" customFormat="1" ht="26.25" customHeight="1">
      <c r="A4" s="249" t="s">
        <v>38</v>
      </c>
      <c r="B4" s="250" t="s">
        <v>39</v>
      </c>
      <c r="C4" s="251" t="s">
        <v>49</v>
      </c>
      <c r="D4" s="251" t="s">
        <v>9</v>
      </c>
      <c r="E4" s="252" t="s">
        <v>48</v>
      </c>
      <c r="F4" s="249" t="s">
        <v>40</v>
      </c>
    </row>
    <row r="5" spans="1:6" ht="37.5" customHeight="1">
      <c r="A5" s="251">
        <v>1</v>
      </c>
      <c r="B5" s="236" t="s">
        <v>60</v>
      </c>
      <c r="C5" s="347"/>
      <c r="D5" s="231">
        <f>+'Project Description'!D109</f>
        <v>0</v>
      </c>
      <c r="E5" s="69"/>
      <c r="F5" s="70" t="s">
        <v>144</v>
      </c>
    </row>
    <row r="6" spans="1:6" ht="49.5" customHeight="1">
      <c r="A6" s="251">
        <v>2</v>
      </c>
      <c r="B6" s="236" t="s">
        <v>395</v>
      </c>
      <c r="C6" s="69"/>
      <c r="D6" s="71"/>
      <c r="E6" s="253">
        <f>+'Cost Eff.'!E8</f>
        <v>0</v>
      </c>
      <c r="F6" s="70" t="s">
        <v>80</v>
      </c>
    </row>
    <row r="7" spans="1:6" ht="50.25" customHeight="1">
      <c r="A7" s="251">
        <v>3</v>
      </c>
      <c r="B7" s="236" t="s">
        <v>43</v>
      </c>
      <c r="C7" s="69"/>
      <c r="D7" s="69"/>
      <c r="E7" s="244">
        <f>D5-C5</f>
        <v>0</v>
      </c>
      <c r="F7" s="70" t="s">
        <v>89</v>
      </c>
    </row>
    <row r="8" spans="1:6" ht="62.25" customHeight="1">
      <c r="A8" s="251">
        <v>4</v>
      </c>
      <c r="B8" s="236" t="s">
        <v>44</v>
      </c>
      <c r="C8" s="69"/>
      <c r="D8" s="69"/>
      <c r="E8" s="254" t="e">
        <f>(E6/E7)</f>
        <v>#DIV/0!</v>
      </c>
      <c r="F8" s="72" t="s">
        <v>88</v>
      </c>
    </row>
  </sheetData>
  <sheetProtection password="83AF" sheet="1" objects="1" scenarios="1" formatCells="0" formatColumns="0" formatRows="0" insertColumns="0" insertRows="0" selectLockedCells="1"/>
  <mergeCells count="2">
    <mergeCell ref="C3:D3"/>
    <mergeCell ref="A1:F1"/>
  </mergeCells>
  <printOptions horizontalCentered="1"/>
  <pageMargins left="0.75" right="0.75" top="1.5" bottom="1.25" header="0.75" footer="0.75"/>
  <pageSetup fitToHeight="1" fitToWidth="1" horizontalDpi="600" verticalDpi="600" orientation="landscape" r:id="rId4"/>
  <drawing r:id="rId3"/>
  <legacyDrawing r:id="rId2"/>
</worksheet>
</file>

<file path=xl/worksheets/sheet9.xml><?xml version="1.0" encoding="utf-8"?>
<worksheet xmlns="http://schemas.openxmlformats.org/spreadsheetml/2006/main" xmlns:r="http://schemas.openxmlformats.org/officeDocument/2006/relationships">
  <dimension ref="A1:N39"/>
  <sheetViews>
    <sheetView workbookViewId="0" topLeftCell="A1">
      <selection activeCell="C7" sqref="C7"/>
    </sheetView>
  </sheetViews>
  <sheetFormatPr defaultColWidth="9.33203125" defaultRowHeight="11.25"/>
  <cols>
    <col min="1" max="1" width="45.16015625" style="85" customWidth="1"/>
    <col min="2" max="2" width="34" style="85" bestFit="1" customWidth="1"/>
    <col min="3" max="5" width="10.83203125" style="86" bestFit="1" customWidth="1"/>
    <col min="6" max="6" width="13.16015625" style="86" bestFit="1" customWidth="1"/>
    <col min="7" max="8" width="13.5" style="86" bestFit="1" customWidth="1"/>
    <col min="9" max="9" width="15.5" style="86" bestFit="1" customWidth="1"/>
    <col min="10" max="10" width="12.16015625" style="86" customWidth="1"/>
    <col min="11" max="16384" width="9.33203125" style="85" customWidth="1"/>
  </cols>
  <sheetData>
    <row r="1" spans="1:10" ht="18.75" thickBot="1">
      <c r="A1" s="295" t="s">
        <v>442</v>
      </c>
      <c r="B1" s="515">
        <f>+'Project Description'!B3:D3</f>
        <v>0</v>
      </c>
      <c r="C1" s="515"/>
      <c r="D1" s="515"/>
      <c r="E1" s="515"/>
      <c r="F1" s="515"/>
      <c r="G1" s="515"/>
      <c r="H1" s="515"/>
      <c r="I1" s="515"/>
      <c r="J1" s="516"/>
    </row>
    <row r="2" spans="1:10" ht="18.75" thickBot="1">
      <c r="A2" s="510" t="s">
        <v>91</v>
      </c>
      <c r="B2" s="511"/>
      <c r="C2" s="511"/>
      <c r="D2" s="511"/>
      <c r="E2" s="511"/>
      <c r="F2" s="511"/>
      <c r="G2" s="511"/>
      <c r="H2" s="511"/>
      <c r="I2" s="511"/>
      <c r="J2" s="512"/>
    </row>
    <row r="4" ht="15.75">
      <c r="A4" s="296" t="s">
        <v>441</v>
      </c>
    </row>
    <row r="5" ht="13.5" thickBot="1">
      <c r="A5" s="87"/>
    </row>
    <row r="6" spans="1:14" ht="52.5" customHeight="1" thickBot="1">
      <c r="A6" s="88" t="s">
        <v>92</v>
      </c>
      <c r="B6" s="89" t="s">
        <v>93</v>
      </c>
      <c r="C6" s="90" t="s">
        <v>94</v>
      </c>
      <c r="D6" s="90" t="s">
        <v>95</v>
      </c>
      <c r="E6" s="90" t="s">
        <v>96</v>
      </c>
      <c r="F6" s="90" t="s">
        <v>97</v>
      </c>
      <c r="G6" s="90" t="s">
        <v>98</v>
      </c>
      <c r="H6" s="90" t="s">
        <v>99</v>
      </c>
      <c r="I6" s="90" t="s">
        <v>100</v>
      </c>
      <c r="J6" s="91" t="s">
        <v>101</v>
      </c>
      <c r="K6" s="92"/>
      <c r="N6" s="93"/>
    </row>
    <row r="7" spans="1:10" ht="12.75">
      <c r="A7" s="94" t="s">
        <v>102</v>
      </c>
      <c r="B7" s="95" t="s">
        <v>103</v>
      </c>
      <c r="C7" s="348"/>
      <c r="D7" s="348"/>
      <c r="E7" s="348"/>
      <c r="F7" s="349"/>
      <c r="G7" s="350"/>
      <c r="H7" s="350"/>
      <c r="I7" s="96">
        <f aca="true" t="shared" si="0" ref="I7:I12">SUM(C7:H7)</f>
        <v>0</v>
      </c>
      <c r="J7" s="97"/>
    </row>
    <row r="8" spans="1:10" ht="12.75">
      <c r="A8" s="94" t="s">
        <v>104</v>
      </c>
      <c r="B8" s="95" t="s">
        <v>105</v>
      </c>
      <c r="C8" s="348"/>
      <c r="D8" s="348"/>
      <c r="E8" s="348"/>
      <c r="F8" s="349"/>
      <c r="G8" s="351"/>
      <c r="H8" s="351"/>
      <c r="I8" s="96">
        <f t="shared" si="0"/>
        <v>0</v>
      </c>
      <c r="J8" s="97"/>
    </row>
    <row r="9" spans="1:10" ht="12.75">
      <c r="A9" s="94" t="s">
        <v>106</v>
      </c>
      <c r="B9" s="95" t="s">
        <v>107</v>
      </c>
      <c r="C9" s="348"/>
      <c r="D9" s="348"/>
      <c r="E9" s="348"/>
      <c r="F9" s="349"/>
      <c r="G9" s="351"/>
      <c r="H9" s="351"/>
      <c r="I9" s="96">
        <f t="shared" si="0"/>
        <v>0</v>
      </c>
      <c r="J9" s="97"/>
    </row>
    <row r="10" spans="1:10" ht="12.75">
      <c r="A10" s="94" t="s">
        <v>108</v>
      </c>
      <c r="B10" s="95" t="s">
        <v>109</v>
      </c>
      <c r="C10" s="352"/>
      <c r="D10" s="352"/>
      <c r="E10" s="352"/>
      <c r="F10" s="353"/>
      <c r="G10" s="351"/>
      <c r="H10" s="351"/>
      <c r="I10" s="96">
        <f t="shared" si="0"/>
        <v>0</v>
      </c>
      <c r="J10" s="293">
        <f>+'Cost Eff.'!E9</f>
        <v>0</v>
      </c>
    </row>
    <row r="11" spans="1:10" ht="12.75">
      <c r="A11" s="94" t="s">
        <v>110</v>
      </c>
      <c r="B11" s="95" t="s">
        <v>111</v>
      </c>
      <c r="C11" s="352"/>
      <c r="D11" s="352"/>
      <c r="E11" s="352"/>
      <c r="F11" s="353"/>
      <c r="G11" s="351"/>
      <c r="H11" s="351"/>
      <c r="I11" s="96">
        <f t="shared" si="0"/>
        <v>0</v>
      </c>
      <c r="J11" s="98"/>
    </row>
    <row r="12" spans="1:10" ht="12.75">
      <c r="A12" s="94" t="s">
        <v>112</v>
      </c>
      <c r="B12" s="95" t="s">
        <v>113</v>
      </c>
      <c r="C12" s="352"/>
      <c r="D12" s="352"/>
      <c r="E12" s="352"/>
      <c r="F12" s="353"/>
      <c r="G12" s="351"/>
      <c r="H12" s="351"/>
      <c r="I12" s="96">
        <f t="shared" si="0"/>
        <v>0</v>
      </c>
      <c r="J12" s="97"/>
    </row>
    <row r="13" spans="1:10" ht="12.75">
      <c r="A13" s="94" t="s">
        <v>145</v>
      </c>
      <c r="B13" s="95" t="s">
        <v>114</v>
      </c>
      <c r="C13" s="99"/>
      <c r="D13" s="99"/>
      <c r="E13" s="99"/>
      <c r="F13" s="99"/>
      <c r="G13" s="99"/>
      <c r="H13" s="99"/>
      <c r="I13" s="100"/>
      <c r="J13" s="292">
        <f>SUM('Cost Eff.'!E10:E12)</f>
        <v>0</v>
      </c>
    </row>
    <row r="14" spans="1:10" ht="12.75">
      <c r="A14" s="94" t="s">
        <v>115</v>
      </c>
      <c r="B14" s="95" t="s">
        <v>116</v>
      </c>
      <c r="C14" s="99"/>
      <c r="D14" s="99"/>
      <c r="E14" s="99"/>
      <c r="F14" s="99"/>
      <c r="G14" s="99"/>
      <c r="H14" s="99"/>
      <c r="I14" s="100"/>
      <c r="J14" s="292">
        <f>+'Project Description'!D109</f>
        <v>0</v>
      </c>
    </row>
    <row r="15" spans="1:10" ht="12.75">
      <c r="A15" s="94" t="s">
        <v>117</v>
      </c>
      <c r="B15" s="95" t="s">
        <v>114</v>
      </c>
      <c r="C15" s="99"/>
      <c r="D15" s="99"/>
      <c r="E15" s="99"/>
      <c r="F15" s="99"/>
      <c r="G15" s="99"/>
      <c r="H15" s="99"/>
      <c r="I15" s="99"/>
      <c r="J15" s="292">
        <f>+'Cost Eff.'!F9</f>
        <v>0</v>
      </c>
    </row>
    <row r="16" spans="1:10" ht="12.75">
      <c r="A16" s="94" t="s">
        <v>118</v>
      </c>
      <c r="B16" s="95" t="s">
        <v>119</v>
      </c>
      <c r="C16" s="96"/>
      <c r="D16" s="96"/>
      <c r="E16" s="96"/>
      <c r="F16" s="96"/>
      <c r="G16" s="96"/>
      <c r="H16" s="100"/>
      <c r="I16" s="101"/>
      <c r="J16" s="102"/>
    </row>
    <row r="17" spans="1:10" ht="12.75">
      <c r="A17" s="94" t="s">
        <v>120</v>
      </c>
      <c r="B17" s="95" t="s">
        <v>121</v>
      </c>
      <c r="C17" s="96"/>
      <c r="D17" s="96"/>
      <c r="E17" s="96"/>
      <c r="F17" s="96"/>
      <c r="G17" s="96"/>
      <c r="H17" s="100"/>
      <c r="I17" s="101"/>
      <c r="J17" s="103"/>
    </row>
    <row r="18" spans="1:10" ht="12.75">
      <c r="A18" s="94" t="s">
        <v>122</v>
      </c>
      <c r="B18" s="95" t="s">
        <v>123</v>
      </c>
      <c r="C18" s="104"/>
      <c r="D18" s="104"/>
      <c r="E18" s="104"/>
      <c r="F18" s="104"/>
      <c r="G18" s="104"/>
      <c r="H18" s="513"/>
      <c r="I18" s="514"/>
      <c r="J18" s="293">
        <f>+'Project Description'!D96</f>
        <v>0</v>
      </c>
    </row>
    <row r="19" spans="1:10" ht="12.75">
      <c r="A19" s="94" t="s">
        <v>439</v>
      </c>
      <c r="B19" s="95" t="s">
        <v>124</v>
      </c>
      <c r="C19" s="104"/>
      <c r="D19" s="104"/>
      <c r="E19" s="104"/>
      <c r="F19" s="104"/>
      <c r="G19" s="104"/>
      <c r="H19" s="104"/>
      <c r="I19" s="104"/>
      <c r="J19" s="293">
        <f>+'Land Use Quantitative Data'!E29</f>
        <v>0</v>
      </c>
    </row>
    <row r="20" spans="1:10" ht="12.75">
      <c r="A20" s="94" t="s">
        <v>440</v>
      </c>
      <c r="B20" s="95" t="s">
        <v>124</v>
      </c>
      <c r="C20" s="104"/>
      <c r="D20" s="104"/>
      <c r="E20" s="104"/>
      <c r="F20" s="104"/>
      <c r="G20" s="104"/>
      <c r="H20" s="104"/>
      <c r="I20" s="104"/>
      <c r="J20" s="293">
        <f>+'Land Use Quantitative Data'!E28</f>
        <v>0</v>
      </c>
    </row>
    <row r="21" spans="1:10" ht="13.5" thickBot="1">
      <c r="A21" s="105" t="s">
        <v>125</v>
      </c>
      <c r="B21" s="106" t="s">
        <v>123</v>
      </c>
      <c r="C21" s="107"/>
      <c r="D21" s="107"/>
      <c r="E21" s="107"/>
      <c r="F21" s="107"/>
      <c r="G21" s="107"/>
      <c r="H21" s="107"/>
      <c r="I21" s="107"/>
      <c r="J21" s="294">
        <f>+'Project Description'!C38</f>
        <v>0</v>
      </c>
    </row>
    <row r="22" spans="1:10" ht="12.75">
      <c r="A22" s="87"/>
      <c r="B22" s="87"/>
      <c r="C22" s="108"/>
      <c r="D22" s="108"/>
      <c r="E22" s="108"/>
      <c r="F22" s="108"/>
      <c r="G22" s="108"/>
      <c r="H22" s="108"/>
      <c r="I22" s="108"/>
      <c r="J22" s="108"/>
    </row>
    <row r="23" spans="1:10" ht="13.5" thickBot="1">
      <c r="A23" s="264" t="s">
        <v>126</v>
      </c>
      <c r="B23" s="265"/>
      <c r="C23" s="266"/>
      <c r="D23" s="266"/>
      <c r="E23" s="266"/>
      <c r="F23" s="266"/>
      <c r="G23" s="266"/>
      <c r="H23" s="266"/>
      <c r="I23" s="266"/>
      <c r="J23" s="266"/>
    </row>
    <row r="24" spans="1:10" ht="12.75">
      <c r="A24" s="267" t="s">
        <v>127</v>
      </c>
      <c r="B24" s="268"/>
      <c r="C24" s="269">
        <f aca="true" t="shared" si="1" ref="C24:H24">IF(C7="","",C7/$I$7)</f>
      </c>
      <c r="D24" s="269">
        <f t="shared" si="1"/>
      </c>
      <c r="E24" s="269">
        <f t="shared" si="1"/>
      </c>
      <c r="F24" s="269">
        <f t="shared" si="1"/>
      </c>
      <c r="G24" s="269">
        <f t="shared" si="1"/>
      </c>
      <c r="H24" s="269">
        <f t="shared" si="1"/>
      </c>
      <c r="I24" s="270" t="s">
        <v>128</v>
      </c>
      <c r="J24" s="271">
        <f>IF(J7="","",J7/$I$7)</f>
      </c>
    </row>
    <row r="25" spans="1:10" ht="12.75">
      <c r="A25" s="272" t="s">
        <v>129</v>
      </c>
      <c r="B25" s="273"/>
      <c r="C25" s="274">
        <f>IF(C7="","",(C10/C8)*60)</f>
      </c>
      <c r="D25" s="274">
        <f aca="true" t="shared" si="2" ref="D25:I25">IF(D7="","",(D10/D8)*60)</f>
      </c>
      <c r="E25" s="274">
        <f t="shared" si="2"/>
      </c>
      <c r="F25" s="274">
        <f t="shared" si="2"/>
      </c>
      <c r="G25" s="274">
        <f t="shared" si="2"/>
      </c>
      <c r="H25" s="274">
        <f t="shared" si="2"/>
      </c>
      <c r="I25" s="274" t="e">
        <f t="shared" si="2"/>
        <v>#DIV/0!</v>
      </c>
      <c r="J25" s="275">
        <f>IF(J7="","",(J10/J8)*6)</f>
      </c>
    </row>
    <row r="26" spans="1:10" ht="12.75">
      <c r="A26" s="272" t="s">
        <v>146</v>
      </c>
      <c r="B26" s="273"/>
      <c r="C26" s="276">
        <f>IF(C10="","",C10/$I$10)</f>
      </c>
      <c r="D26" s="276">
        <f>IF(D10="","",D10/$I$10)</f>
      </c>
      <c r="E26" s="276">
        <f>IF(E10="","",E10/$I$10)</f>
      </c>
      <c r="F26" s="276">
        <f>IF(F10="","",F10/$I$10)</f>
      </c>
      <c r="G26" s="276">
        <f>IF(G7="","",G10/$I$10)</f>
      </c>
      <c r="H26" s="276">
        <f>IF(H7="","",H10/$I$10)</f>
      </c>
      <c r="I26" s="277" t="s">
        <v>128</v>
      </c>
      <c r="J26" s="278" t="s">
        <v>128</v>
      </c>
    </row>
    <row r="27" spans="1:10" ht="12.75">
      <c r="A27" s="272" t="s">
        <v>130</v>
      </c>
      <c r="B27" s="273"/>
      <c r="C27" s="276">
        <f aca="true" t="shared" si="3" ref="C27:H27">IF(C7="","",C24-C26)</f>
      </c>
      <c r="D27" s="276">
        <f t="shared" si="3"/>
      </c>
      <c r="E27" s="276">
        <f t="shared" si="3"/>
      </c>
      <c r="F27" s="276">
        <f t="shared" si="3"/>
      </c>
      <c r="G27" s="276">
        <f t="shared" si="3"/>
      </c>
      <c r="H27" s="276">
        <f t="shared" si="3"/>
      </c>
      <c r="I27" s="277" t="s">
        <v>128</v>
      </c>
      <c r="J27" s="279">
        <f>IF(J7="","",J24-J26)</f>
      </c>
    </row>
    <row r="28" spans="1:10" ht="12.75">
      <c r="A28" s="272" t="s">
        <v>131</v>
      </c>
      <c r="B28" s="273"/>
      <c r="C28" s="276">
        <f>IF(C10="","",C11/C10)</f>
      </c>
      <c r="D28" s="276">
        <f aca="true" t="shared" si="4" ref="D28:I28">IF(D10="","",D11/D10)</f>
      </c>
      <c r="E28" s="276">
        <f t="shared" si="4"/>
      </c>
      <c r="F28" s="276">
        <f t="shared" si="4"/>
      </c>
      <c r="G28" s="276">
        <f t="shared" si="4"/>
      </c>
      <c r="H28" s="276">
        <f t="shared" si="4"/>
      </c>
      <c r="I28" s="276" t="e">
        <f t="shared" si="4"/>
        <v>#DIV/0!</v>
      </c>
      <c r="J28" s="280" t="s">
        <v>128</v>
      </c>
    </row>
    <row r="29" spans="1:10" ht="12.75">
      <c r="A29" s="272" t="s">
        <v>147</v>
      </c>
      <c r="B29" s="273"/>
      <c r="C29" s="276">
        <f>IF(C12="","",C12/C10)</f>
      </c>
      <c r="D29" s="276">
        <f aca="true" t="shared" si="5" ref="D29:I29">IF(D12="","",D12/D10)</f>
      </c>
      <c r="E29" s="276">
        <f t="shared" si="5"/>
      </c>
      <c r="F29" s="276">
        <f t="shared" si="5"/>
      </c>
      <c r="G29" s="276">
        <f t="shared" si="5"/>
      </c>
      <c r="H29" s="276">
        <f t="shared" si="5"/>
      </c>
      <c r="I29" s="276" t="e">
        <f t="shared" si="5"/>
        <v>#DIV/0!</v>
      </c>
      <c r="J29" s="280" t="s">
        <v>128</v>
      </c>
    </row>
    <row r="30" spans="1:10" ht="13.5" thickBot="1">
      <c r="A30" s="281" t="s">
        <v>132</v>
      </c>
      <c r="B30" s="282"/>
      <c r="C30" s="283" t="s">
        <v>128</v>
      </c>
      <c r="D30" s="283" t="s">
        <v>128</v>
      </c>
      <c r="E30" s="283" t="s">
        <v>128</v>
      </c>
      <c r="F30" s="283" t="s">
        <v>128</v>
      </c>
      <c r="G30" s="283" t="s">
        <v>128</v>
      </c>
      <c r="H30" s="283" t="s">
        <v>128</v>
      </c>
      <c r="I30" s="283" t="e">
        <f>IF(J13="","",J13/(J13+I10))</f>
        <v>#DIV/0!</v>
      </c>
      <c r="J30" s="284" t="s">
        <v>128</v>
      </c>
    </row>
    <row r="31" spans="1:10" ht="12.75">
      <c r="A31" s="265"/>
      <c r="B31" s="265"/>
      <c r="C31" s="266"/>
      <c r="D31" s="266"/>
      <c r="E31" s="266"/>
      <c r="F31" s="266"/>
      <c r="G31" s="266"/>
      <c r="H31" s="266"/>
      <c r="I31" s="266"/>
      <c r="J31" s="266"/>
    </row>
    <row r="32" spans="1:10" ht="13.5" thickBot="1">
      <c r="A32" s="264" t="s">
        <v>133</v>
      </c>
      <c r="B32" s="265"/>
      <c r="C32" s="266"/>
      <c r="D32" s="266"/>
      <c r="E32" s="266"/>
      <c r="F32" s="266"/>
      <c r="G32" s="266"/>
      <c r="H32" s="266"/>
      <c r="I32" s="266"/>
      <c r="J32" s="266"/>
    </row>
    <row r="33" spans="1:10" ht="12.75">
      <c r="A33" s="267" t="s">
        <v>134</v>
      </c>
      <c r="B33" s="268"/>
      <c r="C33" s="285" t="s">
        <v>128</v>
      </c>
      <c r="D33" s="285" t="s">
        <v>128</v>
      </c>
      <c r="E33" s="285" t="s">
        <v>128</v>
      </c>
      <c r="F33" s="285" t="s">
        <v>128</v>
      </c>
      <c r="G33" s="285" t="s">
        <v>128</v>
      </c>
      <c r="H33" s="285" t="s">
        <v>128</v>
      </c>
      <c r="I33" s="286">
        <f>IF(I16="","",I16/J18)</f>
      </c>
      <c r="J33" s="287" t="s">
        <v>128</v>
      </c>
    </row>
    <row r="34" spans="1:10" ht="12.75">
      <c r="A34" s="272" t="s">
        <v>135</v>
      </c>
      <c r="B34" s="273"/>
      <c r="C34" s="288"/>
      <c r="D34" s="288"/>
      <c r="E34" s="288"/>
      <c r="F34" s="288"/>
      <c r="G34" s="288"/>
      <c r="H34" s="288"/>
      <c r="I34" s="274" t="e">
        <f>IF(J18="","",(I10-I12)/J18*60)</f>
        <v>#DIV/0!</v>
      </c>
      <c r="J34" s="278" t="s">
        <v>128</v>
      </c>
    </row>
    <row r="35" spans="1:10" ht="12.75">
      <c r="A35" s="272" t="s">
        <v>136</v>
      </c>
      <c r="B35" s="273"/>
      <c r="C35" s="288"/>
      <c r="D35" s="288"/>
      <c r="E35" s="288"/>
      <c r="F35" s="288"/>
      <c r="G35" s="288"/>
      <c r="H35" s="288"/>
      <c r="I35" s="274" t="e">
        <f>IF(J19="","",(I10/J18)*60)</f>
        <v>#DIV/0!</v>
      </c>
      <c r="J35" s="278"/>
    </row>
    <row r="36" spans="1:10" ht="12.75">
      <c r="A36" s="272" t="s">
        <v>137</v>
      </c>
      <c r="B36" s="273"/>
      <c r="C36" s="288" t="s">
        <v>128</v>
      </c>
      <c r="D36" s="288" t="s">
        <v>128</v>
      </c>
      <c r="E36" s="288" t="s">
        <v>128</v>
      </c>
      <c r="F36" s="288" t="s">
        <v>128</v>
      </c>
      <c r="G36" s="288" t="s">
        <v>128</v>
      </c>
      <c r="H36" s="288" t="s">
        <v>128</v>
      </c>
      <c r="I36" s="274" t="e">
        <f>IF(J19="","",($I$10/J18)*60)</f>
        <v>#DIV/0!</v>
      </c>
      <c r="J36" s="278" t="s">
        <v>128</v>
      </c>
    </row>
    <row r="37" spans="1:10" ht="12.75">
      <c r="A37" s="272" t="s">
        <v>138</v>
      </c>
      <c r="B37" s="273"/>
      <c r="C37" s="288" t="s">
        <v>128</v>
      </c>
      <c r="D37" s="288" t="s">
        <v>128</v>
      </c>
      <c r="E37" s="288" t="s">
        <v>128</v>
      </c>
      <c r="F37" s="288" t="s">
        <v>128</v>
      </c>
      <c r="G37" s="288" t="s">
        <v>128</v>
      </c>
      <c r="H37" s="288" t="s">
        <v>128</v>
      </c>
      <c r="I37" s="274" t="e">
        <f>IF(J20="","",($I$10/J20)*60)</f>
        <v>#DIV/0!</v>
      </c>
      <c r="J37" s="278" t="s">
        <v>128</v>
      </c>
    </row>
    <row r="38" spans="1:10" ht="12.75">
      <c r="A38" s="272" t="s">
        <v>139</v>
      </c>
      <c r="B38" s="273"/>
      <c r="C38" s="288" t="s">
        <v>128</v>
      </c>
      <c r="D38" s="288" t="s">
        <v>128</v>
      </c>
      <c r="E38" s="288" t="s">
        <v>128</v>
      </c>
      <c r="F38" s="288" t="s">
        <v>128</v>
      </c>
      <c r="G38" s="288" t="s">
        <v>128</v>
      </c>
      <c r="H38" s="288" t="s">
        <v>128</v>
      </c>
      <c r="I38" s="289" t="e">
        <f>IF(J18="","",($J$18/J19))</f>
        <v>#DIV/0!</v>
      </c>
      <c r="J38" s="278" t="s">
        <v>128</v>
      </c>
    </row>
    <row r="39" spans="1:10" ht="13.5" thickBot="1">
      <c r="A39" s="281" t="s">
        <v>140</v>
      </c>
      <c r="B39" s="282"/>
      <c r="C39" s="290" t="s">
        <v>128</v>
      </c>
      <c r="D39" s="290" t="s">
        <v>128</v>
      </c>
      <c r="E39" s="290" t="s">
        <v>128</v>
      </c>
      <c r="F39" s="290" t="s">
        <v>128</v>
      </c>
      <c r="G39" s="290" t="s">
        <v>128</v>
      </c>
      <c r="H39" s="290" t="s">
        <v>128</v>
      </c>
      <c r="I39" s="291" t="e">
        <f>IF(J18="","",($J$18/J20))</f>
        <v>#DIV/0!</v>
      </c>
      <c r="J39" s="284" t="s">
        <v>128</v>
      </c>
    </row>
  </sheetData>
  <sheetProtection password="83AF" sheet="1" objects="1" scenarios="1" formatCells="0" formatColumns="0" formatRows="0" insertColumns="0" insertRows="0" selectLockedCells="1"/>
  <mergeCells count="3">
    <mergeCell ref="A2:J2"/>
    <mergeCell ref="H18:I18"/>
    <mergeCell ref="B1:J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CSI</dc:creator>
  <cp:keywords/>
  <dc:description/>
  <cp:lastModifiedBy>weeksd</cp:lastModifiedBy>
  <cp:lastPrinted>2006-05-01T13:16:15Z</cp:lastPrinted>
  <dcterms:created xsi:type="dcterms:W3CDTF">2000-06-21T19:34:03Z</dcterms:created>
  <dcterms:modified xsi:type="dcterms:W3CDTF">2006-08-07T12:55:13Z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