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11"/>
  </bookViews>
  <sheets>
    <sheet name="O (mild)" sheetId="1" r:id="rId1"/>
    <sheet name="C-OO (aggressive)" sheetId="2" r:id="rId2"/>
    <sheet name="C-OO" sheetId="3" r:id="rId3"/>
    <sheet name="C-OOO" sheetId="4" r:id="rId4"/>
    <sheet name="I2-S" sheetId="5" r:id="rId5"/>
    <sheet name="I2-A" sheetId="6" r:id="rId6"/>
    <sheet name="C-O,I" sheetId="7" r:id="rId7"/>
    <sheet name="Alt Orals" sheetId="8" r:id="rId8"/>
    <sheet name="I2-PG" sheetId="9" r:id="rId9"/>
    <sheet name="I2-PG-A" sheetId="10" r:id="rId10"/>
    <sheet name="glyburide" sheetId="11" r:id="rId11"/>
    <sheet name="appendix" sheetId="12" r:id="rId12"/>
  </sheets>
  <definedNames>
    <definedName name="_xlnm.Print_Area" localSheetId="2">'C-OO'!$A$1:$J$34</definedName>
    <definedName name="_xlnm.Print_Area" localSheetId="3">'C-OOO'!$A$1:$M$22</definedName>
    <definedName name="_xlnm.Print_Area" localSheetId="4">'I2-S'!$B$1:$J$51</definedName>
    <definedName name="_xlnm.Print_Area" localSheetId="0">'O (mild)'!$A$1:$M$33</definedName>
  </definedNames>
  <calcPr fullCalcOnLoad="1"/>
</workbook>
</file>

<file path=xl/sharedStrings.xml><?xml version="1.0" encoding="utf-8"?>
<sst xmlns="http://schemas.openxmlformats.org/spreadsheetml/2006/main" count="671" uniqueCount="272">
  <si>
    <t>&lt;18 yo</t>
  </si>
  <si>
    <t>BMI &lt; 28</t>
  </si>
  <si>
    <t>BMI &gt; 28</t>
  </si>
  <si>
    <t>h/o DKA</t>
  </si>
  <si>
    <t>GFR &lt; 60</t>
  </si>
  <si>
    <t>Alcohol</t>
  </si>
  <si>
    <t>glipizide</t>
  </si>
  <si>
    <t>metformin</t>
  </si>
  <si>
    <t>Hepatitis</t>
  </si>
  <si>
    <t>insulin</t>
  </si>
  <si>
    <t>10 mg</t>
  </si>
  <si>
    <r>
      <t xml:space="preserve">GFR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60</t>
    </r>
  </si>
  <si>
    <t>On metformin</t>
  </si>
  <si>
    <t>On glipizide</t>
  </si>
  <si>
    <t>DKA</t>
  </si>
  <si>
    <t>hepatitis</t>
  </si>
  <si>
    <t>GFR  &lt; 60</t>
  </si>
  <si>
    <t>Step</t>
  </si>
  <si>
    <t>AM</t>
  </si>
  <si>
    <t>PM</t>
  </si>
  <si>
    <t>20 mg</t>
  </si>
  <si>
    <t>500 mg</t>
  </si>
  <si>
    <t>1000 mg</t>
  </si>
  <si>
    <t>Time</t>
  </si>
  <si>
    <t>Week 1</t>
  </si>
  <si>
    <t>Week 3</t>
  </si>
  <si>
    <t>Week 5</t>
  </si>
  <si>
    <t>Week 7</t>
  </si>
  <si>
    <r>
      <t>&gt;</t>
    </r>
    <r>
      <rPr>
        <b/>
        <sz val="10"/>
        <rFont val="Arial"/>
        <family val="2"/>
      </rPr>
      <t>18 yo</t>
    </r>
  </si>
  <si>
    <t>15 mg</t>
  </si>
  <si>
    <t>30 mg</t>
  </si>
  <si>
    <t>45 mg</t>
  </si>
  <si>
    <t>Week 9</t>
  </si>
  <si>
    <t>Week 13</t>
  </si>
  <si>
    <t>Read Left to Right</t>
  </si>
  <si>
    <r>
      <t>+</t>
    </r>
    <r>
      <rPr>
        <sz val="10"/>
        <rFont val="Arial"/>
        <family val="2"/>
      </rPr>
      <t>metformin</t>
    </r>
  </si>
  <si>
    <r>
      <t>+</t>
    </r>
    <r>
      <rPr>
        <sz val="10"/>
        <rFont val="Arial"/>
        <family val="2"/>
      </rPr>
      <t xml:space="preserve">metformin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Δ to insulin</t>
    </r>
  </si>
  <si>
    <r>
      <t>+</t>
    </r>
    <r>
      <rPr>
        <sz val="10"/>
        <rFont val="Arial"/>
        <family val="0"/>
      </rPr>
      <t>pioglitazone</t>
    </r>
  </si>
  <si>
    <r>
      <t>+</t>
    </r>
    <r>
      <rPr>
        <sz val="10"/>
        <rFont val="Arial"/>
        <family val="0"/>
      </rPr>
      <t>glipizide</t>
    </r>
  </si>
  <si>
    <t>Weekly adjustments require documented SBGM</t>
  </si>
  <si>
    <t xml:space="preserve">Medication Choice - Type 2 DM </t>
  </si>
  <si>
    <t>Treatment with Combination of 3 Oral Medications</t>
  </si>
  <si>
    <t>Treatment with 1 Oral Medication</t>
  </si>
  <si>
    <t>Add glipizide</t>
  </si>
  <si>
    <t>Add metformin</t>
  </si>
  <si>
    <t>Add pioglitazone</t>
  </si>
  <si>
    <t>On glipizide + metformin</t>
  </si>
  <si>
    <t>On glipizide + pioglitazone</t>
  </si>
  <si>
    <t>On metformin + pioglitazone</t>
  </si>
  <si>
    <t>&amp;metformin</t>
  </si>
  <si>
    <t>&amp;pioglitazone</t>
  </si>
  <si>
    <t>Glipizide Start &amp; Adjust</t>
  </si>
  <si>
    <t>Glipizide + Metformin Start &amp; Adjust</t>
  </si>
  <si>
    <t>Glipizide + Pioglitazone Start &amp; Adjust</t>
  </si>
  <si>
    <t>pioglitazone</t>
  </si>
  <si>
    <t>Week 11</t>
  </si>
  <si>
    <t>**glipizide</t>
  </si>
  <si>
    <t>&amp;**glipizide</t>
  </si>
  <si>
    <t>Medication Choice - Type 2 DM</t>
  </si>
  <si>
    <t>Aggressive initiation of 2 medications</t>
  </si>
  <si>
    <t>NPH</t>
  </si>
  <si>
    <t>Wt (kg)</t>
  </si>
  <si>
    <t xml:space="preserve"> Start Insulin</t>
  </si>
  <si>
    <t>Start Insulin (70/30)</t>
  </si>
  <si>
    <r>
      <t xml:space="preserve">HbA1C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10.0</t>
    </r>
  </si>
  <si>
    <r>
      <t xml:space="preserve">HbA1C </t>
    </r>
    <r>
      <rPr>
        <sz val="10"/>
        <rFont val="Arial"/>
        <family val="2"/>
      </rPr>
      <t>&lt; 10</t>
    </r>
    <r>
      <rPr>
        <sz val="10"/>
        <rFont val="Arial"/>
        <family val="0"/>
      </rPr>
      <t>.0</t>
    </r>
  </si>
  <si>
    <t>Treatment with Insulin 2x per day - Adjust</t>
  </si>
  <si>
    <t>Treatment with Insulin 2x per day - Start</t>
  </si>
  <si>
    <t>70 - 140</t>
  </si>
  <si>
    <t>AM FSBS</t>
  </si>
  <si>
    <t>+2</t>
  </si>
  <si>
    <t>&gt;180</t>
  </si>
  <si>
    <t>+4</t>
  </si>
  <si>
    <t>1.</t>
  </si>
  <si>
    <t>PM FSBS</t>
  </si>
  <si>
    <t>2.</t>
  </si>
  <si>
    <t>140 - 180</t>
  </si>
  <si>
    <t>3.</t>
  </si>
  <si>
    <t>4.</t>
  </si>
  <si>
    <t>* Doses are in Units</t>
  </si>
  <si>
    <t>Basal Insulin = NPH</t>
  </si>
  <si>
    <t>Prandial Insulin = Regular</t>
  </si>
  <si>
    <t>h/o CHF**</t>
  </si>
  <si>
    <t>Noon</t>
  </si>
  <si>
    <t>850 mg</t>
  </si>
  <si>
    <t>Week 2</t>
  </si>
  <si>
    <t>Week 4</t>
  </si>
  <si>
    <t>Week 6</t>
  </si>
  <si>
    <t>Week 8</t>
  </si>
  <si>
    <t>Maximum Doses</t>
  </si>
  <si>
    <t>Metformin</t>
  </si>
  <si>
    <t>1000 mg bid</t>
  </si>
  <si>
    <t>850 mg tid</t>
  </si>
  <si>
    <t>20 mg bid</t>
  </si>
  <si>
    <t>1 tab</t>
  </si>
  <si>
    <t>2 tab</t>
  </si>
  <si>
    <t>Glucovance*** Start and Adjust</t>
  </si>
  <si>
    <t>Monthly adjustments require documented SBGM</t>
  </si>
  <si>
    <t>Treatment with Alternative Oral Medications</t>
  </si>
  <si>
    <t>Acarbose Start &amp; Adjust</t>
  </si>
  <si>
    <t>Repaglanide Start &amp; Adjust</t>
  </si>
  <si>
    <t>NOON</t>
  </si>
  <si>
    <t>25mg</t>
  </si>
  <si>
    <t>50mg</t>
  </si>
  <si>
    <t>Week 15</t>
  </si>
  <si>
    <t>100mg</t>
  </si>
  <si>
    <t>&gt;60kg = 100mg po tid</t>
  </si>
  <si>
    <t>0.5mg</t>
  </si>
  <si>
    <t>1mg</t>
  </si>
  <si>
    <t>2mg</t>
  </si>
  <si>
    <t>4mg</t>
  </si>
  <si>
    <t>Maximum Dose = 16mg/day  (may be dosed up to 4 times a day based on patients meal patterns)</t>
  </si>
  <si>
    <t>Repaglinide is dosed only for those meals which a patient eats (i.e. if do not each lunch, then dose am and pm only)</t>
  </si>
  <si>
    <t>Assumptions:  A1C&lt;8% and not previously treated (otherwise start with 1mg po qac)</t>
  </si>
  <si>
    <r>
      <t xml:space="preserve">*** Glucovance = 5mg </t>
    </r>
    <r>
      <rPr>
        <sz val="10"/>
        <color indexed="8"/>
        <rFont val="Arial"/>
        <family val="2"/>
      </rPr>
      <t>glyburide</t>
    </r>
    <r>
      <rPr>
        <sz val="10"/>
        <rFont val="Arial"/>
        <family val="0"/>
      </rPr>
      <t xml:space="preserve">/500mg </t>
    </r>
    <r>
      <rPr>
        <sz val="10"/>
        <color indexed="8"/>
        <rFont val="Arial"/>
        <family val="2"/>
      </rPr>
      <t>metformin</t>
    </r>
    <r>
      <rPr>
        <sz val="10"/>
        <rFont val="Arial"/>
        <family val="0"/>
      </rPr>
      <t xml:space="preserve"> tablets</t>
    </r>
  </si>
  <si>
    <r>
      <t xml:space="preserve">Metformin </t>
    </r>
    <r>
      <rPr>
        <b/>
        <sz val="12"/>
        <color indexed="8"/>
        <rFont val="Arial"/>
        <family val="2"/>
      </rPr>
      <t>850mg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Start &amp; Adjust Alternative</t>
    </r>
  </si>
  <si>
    <r>
      <t xml:space="preserve">Metformin </t>
    </r>
    <r>
      <rPr>
        <b/>
        <sz val="12"/>
        <color indexed="8"/>
        <rFont val="Arial"/>
        <family val="2"/>
      </rPr>
      <t>500mg</t>
    </r>
    <r>
      <rPr>
        <b/>
        <sz val="12"/>
        <rFont val="Arial"/>
        <family val="2"/>
      </rPr>
      <t xml:space="preserve"> Start &amp; Adjust</t>
    </r>
  </si>
  <si>
    <t>Adjust PM Basal</t>
  </si>
  <si>
    <t>Adjust PM Prandial</t>
  </si>
  <si>
    <t>Adjust AM Basal</t>
  </si>
  <si>
    <t>Adjust AM Prandial</t>
  </si>
  <si>
    <r>
      <t>&lt;</t>
    </r>
    <r>
      <rPr>
        <sz val="10"/>
        <color indexed="8"/>
        <rFont val="Arial"/>
        <family val="2"/>
      </rPr>
      <t>60kg = 50mg po tid</t>
    </r>
  </si>
  <si>
    <t>On Metformin or Pioglitazone</t>
  </si>
  <si>
    <r>
      <t>+</t>
    </r>
    <r>
      <rPr>
        <sz val="10"/>
        <rFont val="Arial"/>
        <family val="2"/>
      </rPr>
      <t xml:space="preserve">metformin </t>
    </r>
  </si>
  <si>
    <t>On glipizide - Consider BIDS</t>
  </si>
  <si>
    <t>Step 1</t>
  </si>
  <si>
    <t>Glipizide</t>
  </si>
  <si>
    <t>HS</t>
  </si>
  <si>
    <t>0.1 units/kg</t>
  </si>
  <si>
    <t>Adjust HS NPH</t>
  </si>
  <si>
    <t>Δ HS NPH</t>
  </si>
  <si>
    <t>Adjust glipizide</t>
  </si>
  <si>
    <t>Δ AM Glipizide</t>
  </si>
  <si>
    <t>&lt;70</t>
  </si>
  <si>
    <r>
      <t xml:space="preserve">- </t>
    </r>
    <r>
      <rPr>
        <sz val="10"/>
        <rFont val="Arial"/>
        <family val="2"/>
      </rPr>
      <t>10 mg</t>
    </r>
  </si>
  <si>
    <t>70-140</t>
  </si>
  <si>
    <t>&gt;140</t>
  </si>
  <si>
    <t>Step 2</t>
  </si>
  <si>
    <t>Adjust according to tables below</t>
  </si>
  <si>
    <t>On Insulin - Same as for O(mild)</t>
  </si>
  <si>
    <t>Same as I2-S to start insulin</t>
  </si>
  <si>
    <t>Prandial</t>
  </si>
  <si>
    <t>Basal</t>
  </si>
  <si>
    <r>
      <t>go to</t>
    </r>
    <r>
      <rPr>
        <sz val="10"/>
        <rFont val="Arial"/>
        <family val="2"/>
      </rPr>
      <t xml:space="preserve"> C-0I</t>
    </r>
  </si>
  <si>
    <r>
      <t>go to</t>
    </r>
    <r>
      <rPr>
        <sz val="11.5"/>
        <rFont val="Arial"/>
        <family val="0"/>
      </rPr>
      <t xml:space="preserve"> </t>
    </r>
    <r>
      <rPr>
        <sz val="10"/>
        <rFont val="Arial"/>
        <family val="2"/>
      </rPr>
      <t>C-0I</t>
    </r>
  </si>
  <si>
    <r>
      <t>* go to</t>
    </r>
    <r>
      <rPr>
        <sz val="11.5"/>
        <rFont val="Arial"/>
        <family val="0"/>
      </rPr>
      <t xml:space="preserve"> </t>
    </r>
    <r>
      <rPr>
        <sz val="10"/>
        <rFont val="Arial"/>
        <family val="2"/>
      </rPr>
      <t>C-000</t>
    </r>
  </si>
  <si>
    <r>
      <t>*go to</t>
    </r>
    <r>
      <rPr>
        <sz val="11.5"/>
        <rFont val="Arial"/>
        <family val="0"/>
      </rPr>
      <t xml:space="preserve"> </t>
    </r>
    <r>
      <rPr>
        <sz val="10"/>
        <rFont val="Arial"/>
        <family val="2"/>
      </rPr>
      <t>C-000</t>
    </r>
  </si>
  <si>
    <r>
      <t>*go to</t>
    </r>
    <r>
      <rPr>
        <sz val="10"/>
        <rFont val="Arial"/>
        <family val="2"/>
      </rPr>
      <t xml:space="preserve"> C-000</t>
    </r>
  </si>
  <si>
    <r>
      <t>go to</t>
    </r>
    <r>
      <rPr>
        <sz val="10"/>
        <rFont val="Arial"/>
        <family val="2"/>
      </rPr>
      <t xml:space="preserve"> C-OOO</t>
    </r>
  </si>
  <si>
    <r>
      <t xml:space="preserve">go to </t>
    </r>
    <r>
      <rPr>
        <sz val="10"/>
        <rFont val="Arial"/>
        <family val="2"/>
      </rPr>
      <t>C-OOO</t>
    </r>
  </si>
  <si>
    <t>Weekly adjustments require SBGM</t>
  </si>
  <si>
    <t xml:space="preserve">        Weekly adjustments require SBGM</t>
  </si>
  <si>
    <t xml:space="preserve">               </t>
  </si>
  <si>
    <t xml:space="preserve">                                         Weekly adjustments require SBGM</t>
  </si>
  <si>
    <t xml:space="preserve">                                                     Weekly adjustments require SBGM</t>
  </si>
  <si>
    <r>
      <t>go to</t>
    </r>
    <r>
      <rPr>
        <sz val="11.5"/>
        <rFont val="Arial"/>
        <family val="0"/>
      </rPr>
      <t xml:space="preserve"> </t>
    </r>
    <r>
      <rPr>
        <sz val="10"/>
        <rFont val="Arial"/>
        <family val="2"/>
      </rPr>
      <t>C-OO</t>
    </r>
  </si>
  <si>
    <r>
      <t>***go to</t>
    </r>
    <r>
      <rPr>
        <sz val="11.5"/>
        <rFont val="Arial"/>
        <family val="0"/>
      </rPr>
      <t xml:space="preserve"> </t>
    </r>
    <r>
      <rPr>
        <sz val="10"/>
        <rFont val="Arial"/>
        <family val="2"/>
      </rPr>
      <t>C-OO</t>
    </r>
  </si>
  <si>
    <t>(5mg glyburide = 10mg glipizide)</t>
  </si>
  <si>
    <t>(C-OO)</t>
  </si>
  <si>
    <t>(C-OO (Aggressive))</t>
  </si>
  <si>
    <t>(O (Mild))</t>
  </si>
  <si>
    <r>
      <t>* Go to C-OI if any of the following true: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GFR &lt; 60, DKA, Hepatitis, h/o CHF</t>
    </r>
  </si>
  <si>
    <r>
      <t xml:space="preserve">** If CHF = current NYHA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Class II then change to Insulin</t>
    </r>
  </si>
  <si>
    <t>(C-OOO)</t>
  </si>
  <si>
    <t>(I2-S)</t>
  </si>
  <si>
    <t>(I2-A)</t>
  </si>
  <si>
    <t>HS SMBG</t>
  </si>
  <si>
    <t>(C-O,I)</t>
  </si>
  <si>
    <t>D/C glipizide &amp; go to I-2</t>
  </si>
  <si>
    <t>If patient is taking a sulfonylurea, discontinue it when starting repaglinide.</t>
  </si>
  <si>
    <t xml:space="preserve">       Assumptions:</t>
  </si>
  <si>
    <t>1. A1C &lt; 10</t>
  </si>
  <si>
    <t xml:space="preserve">                                                                                                                   2. New onset DM or on no medications and need to use pharmaceutical while waiting for D&amp;E to work</t>
  </si>
  <si>
    <t>3. D&amp;E not adequate</t>
  </si>
  <si>
    <t xml:space="preserve">          Weekly adjustments require SBGM</t>
  </si>
  <si>
    <t>(I2-PG)</t>
  </si>
  <si>
    <t>Medication Choice - Pregnant DM</t>
  </si>
  <si>
    <t>*** Go to I2 if Alcohol</t>
  </si>
  <si>
    <t>** Consider birth control in female of childbearing age</t>
  </si>
  <si>
    <t>Glyburide Dose Start and Adjust</t>
  </si>
  <si>
    <t>for Pregnant Women</t>
  </si>
  <si>
    <r>
      <t>go to</t>
    </r>
    <r>
      <rPr>
        <sz val="9"/>
        <rFont val="Arial"/>
        <family val="2"/>
      </rPr>
      <t xml:space="preserve"> C-OO or I2-S***</t>
    </r>
  </si>
  <si>
    <r>
      <t xml:space="preserve">3.  A1C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10</t>
    </r>
  </si>
  <si>
    <t>2. D&amp;E not adequate</t>
  </si>
  <si>
    <t>Assumptions:</t>
  </si>
  <si>
    <t>1.  New onset DM or on no medications and need to use pharmaceutical while waiting for D&amp;E to work</t>
  </si>
  <si>
    <t>&amp; pioglitazone</t>
  </si>
  <si>
    <t>10mg</t>
  </si>
  <si>
    <t>Treatment with Combination of 2 Oral Medications</t>
  </si>
  <si>
    <t>1.  D&amp;E + 1 medication not adequate to control DM</t>
  </si>
  <si>
    <t>2.  GFR &gt; 60 (no alcohol, DKA, or Hepatitis)</t>
  </si>
  <si>
    <r>
      <t>Δ</t>
    </r>
    <r>
      <rPr>
        <sz val="10"/>
        <rFont val="Arial"/>
        <family val="0"/>
      </rPr>
      <t xml:space="preserve"> to insulin   go to I-2</t>
    </r>
  </si>
  <si>
    <t>1.  D&amp;E + 2 medications not adequate to control DM</t>
  </si>
  <si>
    <t>2.  GFR &gt; 60</t>
  </si>
  <si>
    <t>3.  No DKA, alcohol, hepatitis, or CHF</t>
  </si>
  <si>
    <t>If GFR &lt; 60 go to I-2</t>
  </si>
  <si>
    <t>AM           (units)</t>
  </si>
  <si>
    <t>PM            (units)</t>
  </si>
  <si>
    <t>AM (units)</t>
  </si>
  <si>
    <t>PM (units)</t>
  </si>
  <si>
    <t>1.  Not controlled on oral medications</t>
  </si>
  <si>
    <t>2.  Presence of DKA, alcohol, or CHF</t>
  </si>
  <si>
    <t>3.  Not tolerating oral medications</t>
  </si>
  <si>
    <t>AM P:B = 1:2</t>
  </si>
  <si>
    <t>PM P:B = 1:1</t>
  </si>
  <si>
    <t>AM insulin dose is 2/3 of total daily dose.        PM insulin dose is 1/3 of total daily dose.</t>
  </si>
  <si>
    <t>1.  Presence of DKA, alcohol, or significant CHF</t>
  </si>
  <si>
    <t>2.  Not tolerating oral medications</t>
  </si>
  <si>
    <t>1.  No hepatitis</t>
  </si>
  <si>
    <r>
      <t xml:space="preserve">2.  Insulin &gt; 1.5 units/kg for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18 yo or &gt; 1 unit/kg for &lt; 18 yo</t>
    </r>
  </si>
  <si>
    <t>3.  C-OO or C-OOO not adequate to control DM</t>
  </si>
  <si>
    <t>(Do not D/C glipizide until 3 week trial to assess true effect of changes)</t>
  </si>
  <si>
    <t>BIDS = Bedtime insulin, daytime Sulfonylurea</t>
  </si>
  <si>
    <t>Can consider BIDS if patient is also on other oral agents.</t>
  </si>
  <si>
    <t>1.  Not tolerating other oral medications</t>
  </si>
  <si>
    <t>2.  Not at goal and refusing insulin</t>
  </si>
  <si>
    <t>3.  Very close to goal A1C (&lt; 0.5% from goal)</t>
  </si>
  <si>
    <t>2.  Irregular meal patterns</t>
  </si>
  <si>
    <t>1.  Shift worker with new onset DM or on no medications and need to use pharmaceutical while waiting for D&amp;E to work, or D&amp;E not adequate.</t>
  </si>
  <si>
    <t>Glyburide Start &amp; Adjust</t>
  </si>
  <si>
    <t>5 mg</t>
  </si>
  <si>
    <r>
      <t>go to</t>
    </r>
    <r>
      <rPr>
        <sz val="9"/>
        <rFont val="Arial"/>
        <family val="2"/>
      </rPr>
      <t xml:space="preserve"> I2-S</t>
    </r>
  </si>
  <si>
    <t>***Glyburide is a nonformulary medication and requires approval prior to intiating therapy.***</t>
  </si>
  <si>
    <t>Appendix 1</t>
  </si>
  <si>
    <t>Medication</t>
  </si>
  <si>
    <t>% decrease blood glucose</t>
  </si>
  <si>
    <t>% decrease A1C</t>
  </si>
  <si>
    <t>1 to 2</t>
  </si>
  <si>
    <t>Repaglinide</t>
  </si>
  <si>
    <t>Pioglitazone</t>
  </si>
  <si>
    <t>Acarbose</t>
  </si>
  <si>
    <t>0.5 to 1</t>
  </si>
  <si>
    <t>Metformin plus sulfonylurea</t>
  </si>
  <si>
    <t xml:space="preserve">           * Insulin dose based on 0.3 units/kg/day</t>
  </si>
  <si>
    <t>1.  Not controlled with diet and exercise</t>
  </si>
  <si>
    <t>2.  Not controlled with glyburide</t>
  </si>
  <si>
    <t xml:space="preserve">           * Insulin dose based on 0.4 units/kg/day</t>
  </si>
  <si>
    <t>Treatment with Combination Oral Medication + Insulin</t>
  </si>
  <si>
    <t>AM SMBG*</t>
  </si>
  <si>
    <t>*All FSBS are preprandial except HS</t>
  </si>
  <si>
    <t>Check AM SMBG &amp; Adjust PM Basal</t>
  </si>
  <si>
    <t>Check HS SMBG &amp; Adjust PM Prandial</t>
  </si>
  <si>
    <t>-1 to 2</t>
  </si>
  <si>
    <t>PM SMBG</t>
  </si>
  <si>
    <t>Check PM SMBG &amp; Adjust AM Basal</t>
  </si>
  <si>
    <t>Check Noon SMBG &amp; Adjust AM Prandial</t>
  </si>
  <si>
    <t>Noon SMBG</t>
  </si>
  <si>
    <t>+ 2 to 4</t>
  </si>
  <si>
    <t>When daily dose &gt; 1.5 units/kg for &gt; 18 yo, consider going to C-O,I if not on an oral</t>
  </si>
  <si>
    <t>When daily dose &gt; 1 unit/kg for &lt; 18 yo, consider going to C-O,I if not on an oral</t>
  </si>
  <si>
    <t>Treatment with Insulin 2 times per day - Adjust</t>
  </si>
  <si>
    <t>Medication Choice - Gestational DM</t>
  </si>
  <si>
    <t>(I2-PG-A)</t>
  </si>
  <si>
    <t>&lt; 60</t>
  </si>
  <si>
    <t>&lt; 90</t>
  </si>
  <si>
    <t>60 - 90</t>
  </si>
  <si>
    <t>&gt;90</t>
  </si>
  <si>
    <t>Pre - meal SMBG</t>
  </si>
  <si>
    <r>
      <t xml:space="preserve">¯ </t>
    </r>
    <r>
      <rPr>
        <sz val="10"/>
        <rFont val="Arial"/>
        <family val="2"/>
      </rPr>
      <t>2 units</t>
    </r>
  </si>
  <si>
    <r>
      <t>­</t>
    </r>
    <r>
      <rPr>
        <sz val="10"/>
        <rFont val="Arial"/>
        <family val="2"/>
      </rPr>
      <t xml:space="preserve"> 2 units</t>
    </r>
  </si>
  <si>
    <t>Post-Meal SMBG</t>
  </si>
  <si>
    <t xml:space="preserve"> 2 hour &gt; 120               1 hour &gt; 140</t>
  </si>
  <si>
    <t>6.  Check PM SMBG &amp; Adjust PM Prandial</t>
  </si>
  <si>
    <t>5.  Check PM SMBG &amp; Adjust AM Basal</t>
  </si>
  <si>
    <t>4.  Check Noon SMBG &amp; Adjust AM Basal</t>
  </si>
  <si>
    <t>3.  Check Noon SMBG &amp; Adjust AM Prandial</t>
  </si>
  <si>
    <t>2.  Check AM SMBG &amp; Adjust AM Prandial</t>
  </si>
  <si>
    <t>1.  Check AM SMBG &amp; Adjust PM Basal</t>
  </si>
  <si>
    <t xml:space="preserve">7.  Check HS SMBG &amp; Adjust PM Prandial </t>
  </si>
  <si>
    <t>SMBG</t>
  </si>
  <si>
    <t>0.5 to 1.5</t>
  </si>
  <si>
    <r>
      <t xml:space="preserve">** If CHF = current NYHA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class II then change to Insulin, do not use metformin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</si>
</sst>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.5"/>
      <name val="Arial"/>
      <family val="0"/>
    </font>
    <font>
      <b/>
      <sz val="20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2" xfId="0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1" fillId="0" borderId="0" xfId="0" applyFont="1" applyAlignment="1" quotePrefix="1">
      <alignment horizontal="right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18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5" fillId="0" borderId="25" xfId="0" applyFont="1" applyBorder="1" applyAlignment="1" quotePrefix="1">
      <alignment horizontal="right"/>
    </xf>
    <xf numFmtId="0" fontId="0" fillId="0" borderId="30" xfId="0" applyBorder="1" applyAlignment="1">
      <alignment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0" fontId="19" fillId="0" borderId="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3" fillId="0" borderId="0" xfId="0" applyFont="1" applyAlignment="1">
      <alignment horizontal="left" vertical="center"/>
    </xf>
    <xf numFmtId="0" fontId="22" fillId="0" borderId="5" xfId="0" applyFont="1" applyBorder="1" applyAlignment="1">
      <alignment/>
    </xf>
    <xf numFmtId="0" fontId="0" fillId="0" borderId="34" xfId="0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4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33" xfId="0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39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28" xfId="0" applyFont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24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shrinkToFi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3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115" zoomScaleNormal="115" workbookViewId="0" topLeftCell="A5">
      <selection activeCell="A21" sqref="A21:D28"/>
    </sheetView>
  </sheetViews>
  <sheetFormatPr defaultColWidth="9.140625" defaultRowHeight="12.75"/>
  <cols>
    <col min="6" max="6" width="10.140625" style="0" bestFit="1" customWidth="1"/>
    <col min="7" max="7" width="11.140625" style="0" bestFit="1" customWidth="1"/>
  </cols>
  <sheetData>
    <row r="1" spans="1:11" ht="26.25">
      <c r="A1" s="220" t="s">
        <v>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0.25">
      <c r="A2" s="226" t="s">
        <v>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ht="18">
      <c r="F3" s="141" t="s">
        <v>160</v>
      </c>
    </row>
    <row r="4" spans="1:11" ht="12.75" customHeight="1">
      <c r="A4" s="144" t="s">
        <v>170</v>
      </c>
      <c r="B4" s="16"/>
      <c r="C4" s="145" t="s">
        <v>171</v>
      </c>
      <c r="F4" s="146" t="s">
        <v>172</v>
      </c>
      <c r="G4" s="16"/>
      <c r="H4" s="16"/>
      <c r="I4" s="16"/>
      <c r="J4" s="16"/>
      <c r="K4" s="16"/>
    </row>
    <row r="5" spans="1:11" ht="12.75" customHeight="1">
      <c r="A5" s="144"/>
      <c r="B5" s="16"/>
      <c r="C5" s="145" t="s">
        <v>173</v>
      </c>
      <c r="E5" s="146"/>
      <c r="F5" s="16"/>
      <c r="G5" s="16"/>
      <c r="H5" s="16"/>
      <c r="I5" s="16"/>
      <c r="J5" s="16"/>
      <c r="K5" s="16"/>
    </row>
    <row r="6" spans="1:11" ht="12.75" customHeight="1">
      <c r="A6" s="144"/>
      <c r="B6" s="16"/>
      <c r="C6" s="145"/>
      <c r="E6" s="146"/>
      <c r="F6" s="16"/>
      <c r="G6" s="16"/>
      <c r="H6" s="16"/>
      <c r="I6" s="16"/>
      <c r="J6" s="16"/>
      <c r="K6" s="16"/>
    </row>
    <row r="7" spans="1:11" ht="12.75">
      <c r="A7" s="222" t="s">
        <v>34</v>
      </c>
      <c r="B7" s="223"/>
      <c r="C7" s="224"/>
      <c r="D7" s="224"/>
      <c r="E7" s="224"/>
      <c r="F7" s="224"/>
      <c r="G7" s="224"/>
      <c r="H7" s="224"/>
      <c r="I7" s="224"/>
      <c r="J7" s="224"/>
      <c r="K7" s="224"/>
    </row>
    <row r="8" spans="1:11" ht="12.75">
      <c r="A8" s="225" t="s">
        <v>0</v>
      </c>
      <c r="B8" s="225"/>
      <c r="C8" s="227" t="s">
        <v>28</v>
      </c>
      <c r="D8" s="228"/>
      <c r="E8" s="228"/>
      <c r="F8" s="228"/>
      <c r="G8" s="228"/>
      <c r="H8" s="228"/>
      <c r="I8" s="228"/>
      <c r="J8" s="229"/>
      <c r="K8" s="86"/>
    </row>
    <row r="9" spans="1:11" ht="12.75" customHeight="1" thickBot="1">
      <c r="A9" s="5" t="s">
        <v>1</v>
      </c>
      <c r="B9" s="5" t="s">
        <v>2</v>
      </c>
      <c r="C9" s="221" t="s">
        <v>3</v>
      </c>
      <c r="D9" s="221"/>
      <c r="E9" s="6" t="s">
        <v>5</v>
      </c>
      <c r="F9" s="6" t="s">
        <v>8</v>
      </c>
      <c r="G9" s="6" t="s">
        <v>4</v>
      </c>
      <c r="H9" s="6" t="s">
        <v>1</v>
      </c>
      <c r="I9" s="6" t="s">
        <v>11</v>
      </c>
      <c r="J9" s="5" t="s">
        <v>2</v>
      </c>
      <c r="K9" s="129"/>
    </row>
    <row r="10" spans="1:12" ht="12.75">
      <c r="A10" s="4" t="s">
        <v>56</v>
      </c>
      <c r="B10" s="4" t="s">
        <v>7</v>
      </c>
      <c r="C10" s="4" t="s">
        <v>9</v>
      </c>
      <c r="D10" s="4" t="s">
        <v>56</v>
      </c>
      <c r="E10" s="4" t="s">
        <v>56</v>
      </c>
      <c r="F10" s="4" t="s">
        <v>56</v>
      </c>
      <c r="G10" s="4" t="s">
        <v>6</v>
      </c>
      <c r="H10" s="4" t="s">
        <v>56</v>
      </c>
      <c r="I10" s="4" t="s">
        <v>7</v>
      </c>
      <c r="J10" s="87" t="s">
        <v>7</v>
      </c>
      <c r="K10" s="129"/>
      <c r="L10" s="86"/>
    </row>
    <row r="11" ht="12.75">
      <c r="L11" s="129"/>
    </row>
    <row r="12" spans="1:12" ht="15.75">
      <c r="A12" s="216" t="s">
        <v>116</v>
      </c>
      <c r="B12" s="217"/>
      <c r="C12" s="217"/>
      <c r="D12" s="218"/>
      <c r="F12" s="216" t="s">
        <v>115</v>
      </c>
      <c r="G12" s="217"/>
      <c r="H12" s="217"/>
      <c r="I12" s="217"/>
      <c r="J12" s="218"/>
      <c r="K12" s="24"/>
      <c r="L12" s="129"/>
    </row>
    <row r="13" spans="1:11" ht="15.75">
      <c r="A13" s="133" t="s">
        <v>154</v>
      </c>
      <c r="B13" s="124"/>
      <c r="C13" s="124"/>
      <c r="D13" s="125"/>
      <c r="F13" s="133"/>
      <c r="H13" s="134" t="s">
        <v>150</v>
      </c>
      <c r="I13" s="124"/>
      <c r="J13" s="125"/>
      <c r="K13" s="24"/>
    </row>
    <row r="14" spans="1:10" ht="13.5" thickBot="1">
      <c r="A14" s="6" t="s">
        <v>17</v>
      </c>
      <c r="B14" s="9" t="s">
        <v>23</v>
      </c>
      <c r="C14" s="6" t="s">
        <v>18</v>
      </c>
      <c r="D14" s="6" t="s">
        <v>19</v>
      </c>
      <c r="F14" s="6" t="s">
        <v>17</v>
      </c>
      <c r="G14" s="77" t="s">
        <v>23</v>
      </c>
      <c r="H14" s="6" t="s">
        <v>18</v>
      </c>
      <c r="I14" s="9" t="s">
        <v>83</v>
      </c>
      <c r="J14" s="6" t="s">
        <v>19</v>
      </c>
    </row>
    <row r="15" spans="1:10" ht="12.75">
      <c r="A15" s="4">
        <v>1</v>
      </c>
      <c r="B15" s="8" t="s">
        <v>24</v>
      </c>
      <c r="C15" s="4">
        <v>0</v>
      </c>
      <c r="D15" s="4" t="s">
        <v>21</v>
      </c>
      <c r="F15" s="4">
        <v>1</v>
      </c>
      <c r="G15" s="8" t="s">
        <v>24</v>
      </c>
      <c r="H15" s="4"/>
      <c r="I15" s="32"/>
      <c r="J15" s="4" t="s">
        <v>84</v>
      </c>
    </row>
    <row r="16" spans="1:10" ht="12.75">
      <c r="A16" s="3">
        <v>2</v>
      </c>
      <c r="B16" s="7" t="s">
        <v>85</v>
      </c>
      <c r="C16" s="3" t="s">
        <v>21</v>
      </c>
      <c r="D16" s="3" t="s">
        <v>21</v>
      </c>
      <c r="F16" s="3">
        <v>2</v>
      </c>
      <c r="G16" s="7" t="s">
        <v>85</v>
      </c>
      <c r="H16" s="4" t="s">
        <v>84</v>
      </c>
      <c r="I16" s="34"/>
      <c r="J16" s="4" t="s">
        <v>84</v>
      </c>
    </row>
    <row r="17" spans="1:10" ht="12.75">
      <c r="A17" s="3">
        <v>3</v>
      </c>
      <c r="B17" s="7" t="s">
        <v>86</v>
      </c>
      <c r="C17" s="3" t="s">
        <v>21</v>
      </c>
      <c r="D17" s="3" t="s">
        <v>22</v>
      </c>
      <c r="F17" s="3">
        <v>3</v>
      </c>
      <c r="G17" s="7" t="s">
        <v>86</v>
      </c>
      <c r="H17" s="4" t="s">
        <v>84</v>
      </c>
      <c r="I17" s="3" t="s">
        <v>84</v>
      </c>
      <c r="J17" s="4" t="s">
        <v>84</v>
      </c>
    </row>
    <row r="18" spans="1:11" ht="14.25">
      <c r="A18" s="3">
        <v>4</v>
      </c>
      <c r="B18" s="7" t="s">
        <v>87</v>
      </c>
      <c r="C18" s="3" t="s">
        <v>22</v>
      </c>
      <c r="D18" s="3" t="s">
        <v>22</v>
      </c>
      <c r="F18" s="3">
        <v>4</v>
      </c>
      <c r="G18" s="7" t="s">
        <v>87</v>
      </c>
      <c r="H18" s="213" t="s">
        <v>155</v>
      </c>
      <c r="I18" s="214"/>
      <c r="J18" s="215"/>
      <c r="K18" s="78"/>
    </row>
    <row r="19" spans="1:10" ht="14.25">
      <c r="A19" s="7">
        <v>5</v>
      </c>
      <c r="B19" s="7" t="s">
        <v>88</v>
      </c>
      <c r="C19" s="213" t="s">
        <v>155</v>
      </c>
      <c r="D19" s="215"/>
      <c r="F19" s="42"/>
      <c r="G19" s="42"/>
      <c r="H19" s="36"/>
      <c r="I19" s="76"/>
      <c r="J19" s="76"/>
    </row>
    <row r="20" spans="1:10" ht="12.75">
      <c r="A20" s="42"/>
      <c r="B20" s="42"/>
      <c r="C20" s="73"/>
      <c r="D20" s="11"/>
      <c r="F20" s="42"/>
      <c r="G20" s="42"/>
      <c r="H20" s="73"/>
      <c r="I20" s="11"/>
      <c r="J20" s="11"/>
    </row>
    <row r="21" spans="1:10" ht="15.75">
      <c r="A21" s="216" t="s">
        <v>51</v>
      </c>
      <c r="B21" s="217"/>
      <c r="C21" s="217"/>
      <c r="D21" s="218"/>
      <c r="H21" s="73"/>
      <c r="I21" s="11"/>
      <c r="J21" s="11"/>
    </row>
    <row r="22" spans="1:10" ht="16.5" thickBot="1">
      <c r="A22" s="123"/>
      <c r="B22" s="134" t="s">
        <v>174</v>
      </c>
      <c r="C22" s="124"/>
      <c r="D22" s="125"/>
      <c r="F22" s="219" t="s">
        <v>89</v>
      </c>
      <c r="G22" s="219"/>
      <c r="H22" s="73"/>
      <c r="I22" s="11"/>
      <c r="J22" s="11"/>
    </row>
    <row r="23" spans="1:10" ht="13.5" thickBot="1">
      <c r="A23" s="6" t="s">
        <v>17</v>
      </c>
      <c r="B23" s="9" t="s">
        <v>23</v>
      </c>
      <c r="C23" s="6" t="s">
        <v>18</v>
      </c>
      <c r="D23" s="6" t="s">
        <v>19</v>
      </c>
      <c r="F23" s="211" t="s">
        <v>90</v>
      </c>
      <c r="G23" s="8" t="s">
        <v>91</v>
      </c>
      <c r="H23" s="73"/>
      <c r="I23" s="11"/>
      <c r="J23" s="11"/>
    </row>
    <row r="24" spans="1:10" ht="12.75">
      <c r="A24" s="4">
        <v>1</v>
      </c>
      <c r="B24" s="8" t="s">
        <v>24</v>
      </c>
      <c r="C24" s="4" t="s">
        <v>10</v>
      </c>
      <c r="D24" s="4"/>
      <c r="F24" s="212"/>
      <c r="G24" s="7" t="s">
        <v>92</v>
      </c>
      <c r="H24" s="73"/>
      <c r="I24" s="11"/>
      <c r="J24" s="11"/>
    </row>
    <row r="25" spans="1:10" ht="12.75">
      <c r="A25" s="3">
        <v>2</v>
      </c>
      <c r="B25" s="7" t="s">
        <v>25</v>
      </c>
      <c r="C25" s="3" t="s">
        <v>20</v>
      </c>
      <c r="D25" s="3"/>
      <c r="F25" s="79" t="s">
        <v>6</v>
      </c>
      <c r="G25" s="7" t="s">
        <v>93</v>
      </c>
      <c r="H25" s="73"/>
      <c r="I25" s="11"/>
      <c r="J25" s="11"/>
    </row>
    <row r="26" spans="1:10" ht="12.75">
      <c r="A26" s="3">
        <v>3</v>
      </c>
      <c r="B26" s="7" t="s">
        <v>26</v>
      </c>
      <c r="C26" s="3" t="s">
        <v>20</v>
      </c>
      <c r="D26" s="3" t="s">
        <v>10</v>
      </c>
      <c r="F26" s="42"/>
      <c r="G26" s="42"/>
      <c r="H26" s="73"/>
      <c r="I26" s="11"/>
      <c r="J26" s="11"/>
    </row>
    <row r="27" spans="1:10" ht="12.75">
      <c r="A27" s="3">
        <v>4</v>
      </c>
      <c r="B27" s="7" t="s">
        <v>27</v>
      </c>
      <c r="C27" s="3" t="s">
        <v>20</v>
      </c>
      <c r="D27" s="3" t="s">
        <v>20</v>
      </c>
      <c r="H27" s="73"/>
      <c r="I27" s="11"/>
      <c r="J27" s="11"/>
    </row>
    <row r="28" spans="1:4" ht="12.75">
      <c r="A28" s="7">
        <v>5</v>
      </c>
      <c r="B28" s="7" t="s">
        <v>32</v>
      </c>
      <c r="C28" s="152" t="s">
        <v>181</v>
      </c>
      <c r="D28" s="75"/>
    </row>
    <row r="29" spans="1:7" ht="12.75">
      <c r="A29" s="42"/>
      <c r="B29" s="42"/>
      <c r="C29" s="78"/>
      <c r="D29" s="76"/>
      <c r="F29" s="128"/>
      <c r="G29" s="128"/>
    </row>
    <row r="30" spans="1:11" ht="12.75">
      <c r="A30" s="147" t="s">
        <v>178</v>
      </c>
      <c r="B30" s="128"/>
      <c r="C30" s="128"/>
      <c r="D30" s="128"/>
      <c r="E30" s="128"/>
      <c r="F30" s="148"/>
      <c r="G30" s="148"/>
      <c r="H30" s="128"/>
      <c r="I30" s="128"/>
      <c r="J30" s="128"/>
      <c r="K30" s="128"/>
    </row>
    <row r="31" spans="1:11" ht="12.75">
      <c r="A31" s="148" t="s">
        <v>177</v>
      </c>
      <c r="B31" s="148"/>
      <c r="C31" s="148"/>
      <c r="D31" s="148"/>
      <c r="E31" s="148"/>
      <c r="H31" s="148"/>
      <c r="I31" s="148"/>
      <c r="J31" s="148"/>
      <c r="K31" s="148"/>
    </row>
    <row r="32" spans="12:13" ht="12.75" customHeight="1">
      <c r="L32" s="128"/>
      <c r="M32" s="128"/>
    </row>
  </sheetData>
  <mergeCells count="13">
    <mergeCell ref="A1:K1"/>
    <mergeCell ref="C9:D9"/>
    <mergeCell ref="A7:K7"/>
    <mergeCell ref="A8:B8"/>
    <mergeCell ref="A2:K2"/>
    <mergeCell ref="C8:J8"/>
    <mergeCell ref="F23:F24"/>
    <mergeCell ref="H18:J18"/>
    <mergeCell ref="F12:J12"/>
    <mergeCell ref="A21:D21"/>
    <mergeCell ref="A12:D12"/>
    <mergeCell ref="C19:D19"/>
    <mergeCell ref="F22:G22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6">
      <selection activeCell="C8" sqref="C8:C10"/>
    </sheetView>
  </sheetViews>
  <sheetFormatPr defaultColWidth="9.140625" defaultRowHeight="12.75"/>
  <sheetData>
    <row r="1" spans="1:9" ht="26.25">
      <c r="A1" s="220" t="s">
        <v>251</v>
      </c>
      <c r="B1" s="220"/>
      <c r="C1" s="220"/>
      <c r="D1" s="220"/>
      <c r="E1" s="220"/>
      <c r="F1" s="220"/>
      <c r="G1" s="220"/>
      <c r="H1" s="220"/>
      <c r="I1" s="220"/>
    </row>
    <row r="2" spans="1:9" ht="20.25">
      <c r="A2" s="226" t="s">
        <v>66</v>
      </c>
      <c r="B2" s="226"/>
      <c r="C2" s="226"/>
      <c r="D2" s="226"/>
      <c r="E2" s="226"/>
      <c r="F2" s="226"/>
      <c r="G2" s="226"/>
      <c r="H2" s="226"/>
      <c r="I2" s="226"/>
    </row>
    <row r="3" spans="4:6" ht="18">
      <c r="D3" s="328" t="s">
        <v>252</v>
      </c>
      <c r="E3" s="329"/>
      <c r="F3" s="329"/>
    </row>
    <row r="4" ht="9.75" customHeight="1"/>
    <row r="5" spans="3:7" ht="15">
      <c r="C5" s="318" t="s">
        <v>267</v>
      </c>
      <c r="D5" s="318"/>
      <c r="E5" s="318"/>
      <c r="F5" s="318"/>
      <c r="G5" s="318"/>
    </row>
    <row r="6" ht="9.75" customHeight="1"/>
    <row r="7" spans="3:7" ht="12.75">
      <c r="C7" s="231"/>
      <c r="D7" s="231"/>
      <c r="E7" s="231"/>
      <c r="F7" s="300" t="s">
        <v>117</v>
      </c>
      <c r="G7" s="300"/>
    </row>
    <row r="8" spans="3:7" ht="12.75">
      <c r="C8" s="324" t="s">
        <v>257</v>
      </c>
      <c r="D8" s="300" t="s">
        <v>253</v>
      </c>
      <c r="E8" s="300"/>
      <c r="F8" s="317" t="s">
        <v>258</v>
      </c>
      <c r="G8" s="233"/>
    </row>
    <row r="9" spans="3:7" ht="12.75">
      <c r="C9" s="325"/>
      <c r="D9" s="300" t="s">
        <v>255</v>
      </c>
      <c r="E9" s="300"/>
      <c r="F9" s="232">
        <v>0</v>
      </c>
      <c r="G9" s="233"/>
    </row>
    <row r="10" spans="3:7" ht="12.75">
      <c r="C10" s="326"/>
      <c r="D10" s="300" t="s">
        <v>256</v>
      </c>
      <c r="E10" s="300"/>
      <c r="F10" s="317" t="s">
        <v>259</v>
      </c>
      <c r="G10" s="233"/>
    </row>
    <row r="11" ht="9.75" customHeight="1"/>
    <row r="12" spans="3:7" ht="15">
      <c r="C12" s="318" t="s">
        <v>266</v>
      </c>
      <c r="D12" s="327"/>
      <c r="E12" s="327"/>
      <c r="F12" s="327"/>
      <c r="G12" s="327"/>
    </row>
    <row r="13" ht="9.75" customHeight="1"/>
    <row r="14" spans="6:7" ht="12.75">
      <c r="F14" s="238" t="s">
        <v>120</v>
      </c>
      <c r="G14" s="238"/>
    </row>
    <row r="15" spans="3:7" ht="12.75">
      <c r="C15" s="319" t="s">
        <v>260</v>
      </c>
      <c r="D15" s="300" t="s">
        <v>254</v>
      </c>
      <c r="E15" s="300"/>
      <c r="F15" s="320" t="s">
        <v>258</v>
      </c>
      <c r="G15" s="300"/>
    </row>
    <row r="16" spans="3:7" ht="12.75">
      <c r="C16" s="319"/>
      <c r="D16" s="319" t="s">
        <v>261</v>
      </c>
      <c r="E16" s="319"/>
      <c r="F16" s="321" t="s">
        <v>259</v>
      </c>
      <c r="G16" s="322"/>
    </row>
    <row r="17" spans="3:7" ht="12.75">
      <c r="C17" s="319"/>
      <c r="D17" s="319"/>
      <c r="E17" s="319"/>
      <c r="F17" s="323"/>
      <c r="G17" s="323"/>
    </row>
    <row r="18" ht="9.75" customHeight="1"/>
    <row r="19" spans="3:7" ht="15">
      <c r="C19" s="318" t="s">
        <v>265</v>
      </c>
      <c r="D19" s="180"/>
      <c r="E19" s="180"/>
      <c r="F19" s="180"/>
      <c r="G19" s="180"/>
    </row>
    <row r="20" ht="9.75" customHeight="1"/>
    <row r="21" spans="3:7" ht="12.75">
      <c r="C21" s="231"/>
      <c r="D21" s="231"/>
      <c r="E21" s="231"/>
      <c r="F21" s="300" t="s">
        <v>120</v>
      </c>
      <c r="G21" s="300"/>
    </row>
    <row r="22" spans="3:7" ht="12.75">
      <c r="C22" s="324" t="s">
        <v>257</v>
      </c>
      <c r="D22" s="300" t="s">
        <v>253</v>
      </c>
      <c r="E22" s="300"/>
      <c r="F22" s="317" t="s">
        <v>258</v>
      </c>
      <c r="G22" s="233"/>
    </row>
    <row r="23" spans="3:7" ht="12.75">
      <c r="C23" s="325"/>
      <c r="D23" s="300" t="s">
        <v>255</v>
      </c>
      <c r="E23" s="300"/>
      <c r="F23" s="232">
        <v>0</v>
      </c>
      <c r="G23" s="233"/>
    </row>
    <row r="24" spans="3:7" ht="12.75">
      <c r="C24" s="326"/>
      <c r="D24" s="300" t="s">
        <v>256</v>
      </c>
      <c r="E24" s="300"/>
      <c r="F24" s="317" t="s">
        <v>259</v>
      </c>
      <c r="G24" s="233"/>
    </row>
    <row r="25" ht="9.75" customHeight="1"/>
    <row r="26" spans="3:7" ht="15">
      <c r="C26" s="318" t="s">
        <v>264</v>
      </c>
      <c r="D26" s="327"/>
      <c r="E26" s="327"/>
      <c r="F26" s="327"/>
      <c r="G26" s="327"/>
    </row>
    <row r="27" ht="9.75" customHeight="1"/>
    <row r="28" spans="6:7" ht="12.75">
      <c r="F28" s="238" t="s">
        <v>119</v>
      </c>
      <c r="G28" s="238"/>
    </row>
    <row r="29" spans="3:7" ht="12.75">
      <c r="C29" s="319" t="s">
        <v>260</v>
      </c>
      <c r="D29" s="300" t="s">
        <v>254</v>
      </c>
      <c r="E29" s="300"/>
      <c r="F29" s="320" t="s">
        <v>258</v>
      </c>
      <c r="G29" s="300"/>
    </row>
    <row r="30" spans="3:7" ht="12.75">
      <c r="C30" s="319"/>
      <c r="D30" s="319" t="s">
        <v>261</v>
      </c>
      <c r="E30" s="319"/>
      <c r="F30" s="321" t="s">
        <v>259</v>
      </c>
      <c r="G30" s="322"/>
    </row>
    <row r="31" spans="3:7" ht="12.75">
      <c r="C31" s="319"/>
      <c r="D31" s="319"/>
      <c r="E31" s="319"/>
      <c r="F31" s="323"/>
      <c r="G31" s="323"/>
    </row>
    <row r="32" ht="9.75" customHeight="1"/>
    <row r="33" spans="3:7" ht="15">
      <c r="C33" s="318" t="s">
        <v>263</v>
      </c>
      <c r="D33" s="318"/>
      <c r="E33" s="318"/>
      <c r="F33" s="318"/>
      <c r="G33" s="318"/>
    </row>
    <row r="34" ht="9.75" customHeight="1"/>
    <row r="35" spans="3:7" ht="12.75">
      <c r="C35" s="231"/>
      <c r="D35" s="231"/>
      <c r="E35" s="231"/>
      <c r="F35" s="300" t="s">
        <v>119</v>
      </c>
      <c r="G35" s="300"/>
    </row>
    <row r="36" spans="3:7" ht="12.75">
      <c r="C36" s="324" t="s">
        <v>257</v>
      </c>
      <c r="D36" s="300" t="s">
        <v>253</v>
      </c>
      <c r="E36" s="300"/>
      <c r="F36" s="317" t="s">
        <v>258</v>
      </c>
      <c r="G36" s="233"/>
    </row>
    <row r="37" spans="3:7" ht="12.75">
      <c r="C37" s="325"/>
      <c r="D37" s="300" t="s">
        <v>255</v>
      </c>
      <c r="E37" s="300"/>
      <c r="F37" s="232">
        <v>0</v>
      </c>
      <c r="G37" s="233"/>
    </row>
    <row r="38" spans="3:7" ht="12.75">
      <c r="C38" s="326"/>
      <c r="D38" s="300" t="s">
        <v>256</v>
      </c>
      <c r="E38" s="300"/>
      <c r="F38" s="317" t="s">
        <v>259</v>
      </c>
      <c r="G38" s="233"/>
    </row>
    <row r="39" ht="9.75" customHeight="1"/>
    <row r="40" spans="3:7" ht="15">
      <c r="C40" s="318" t="s">
        <v>262</v>
      </c>
      <c r="D40" s="318"/>
      <c r="E40" s="318"/>
      <c r="F40" s="318"/>
      <c r="G40" s="318"/>
    </row>
    <row r="41" ht="9.75" customHeight="1"/>
    <row r="42" spans="6:7" ht="12.75">
      <c r="F42" s="238" t="s">
        <v>120</v>
      </c>
      <c r="G42" s="238"/>
    </row>
    <row r="43" spans="3:7" ht="12.75">
      <c r="C43" s="319" t="s">
        <v>260</v>
      </c>
      <c r="D43" s="300" t="s">
        <v>254</v>
      </c>
      <c r="E43" s="300"/>
      <c r="F43" s="320" t="s">
        <v>258</v>
      </c>
      <c r="G43" s="300"/>
    </row>
    <row r="44" spans="3:7" ht="12.75">
      <c r="C44" s="319"/>
      <c r="D44" s="319" t="s">
        <v>261</v>
      </c>
      <c r="E44" s="319"/>
      <c r="F44" s="321" t="s">
        <v>259</v>
      </c>
      <c r="G44" s="322"/>
    </row>
    <row r="45" spans="3:7" ht="12.75">
      <c r="C45" s="319"/>
      <c r="D45" s="319"/>
      <c r="E45" s="319"/>
      <c r="F45" s="323"/>
      <c r="G45" s="323"/>
    </row>
    <row r="46" ht="9.75" customHeight="1"/>
    <row r="47" spans="3:7" ht="15">
      <c r="C47" s="318" t="s">
        <v>268</v>
      </c>
      <c r="D47" s="318"/>
      <c r="E47" s="318"/>
      <c r="F47" s="318"/>
      <c r="G47" s="318"/>
    </row>
    <row r="48" ht="9.75" customHeight="1"/>
    <row r="49" spans="3:7" ht="12.75">
      <c r="C49" s="231"/>
      <c r="D49" s="231"/>
      <c r="E49" s="231"/>
      <c r="F49" s="300" t="s">
        <v>118</v>
      </c>
      <c r="G49" s="300"/>
    </row>
    <row r="50" spans="3:7" ht="12.75">
      <c r="C50" s="314" t="s">
        <v>269</v>
      </c>
      <c r="D50" s="300" t="s">
        <v>253</v>
      </c>
      <c r="E50" s="300"/>
      <c r="F50" s="317" t="s">
        <v>258</v>
      </c>
      <c r="G50" s="233"/>
    </row>
    <row r="51" spans="3:7" ht="12.75">
      <c r="C51" s="315"/>
      <c r="D51" s="300" t="s">
        <v>255</v>
      </c>
      <c r="E51" s="300"/>
      <c r="F51" s="232">
        <v>0</v>
      </c>
      <c r="G51" s="233"/>
    </row>
    <row r="52" spans="3:7" ht="12.75">
      <c r="C52" s="316"/>
      <c r="D52" s="300" t="s">
        <v>256</v>
      </c>
      <c r="E52" s="300"/>
      <c r="F52" s="317" t="s">
        <v>259</v>
      </c>
      <c r="G52" s="233"/>
    </row>
    <row r="56" ht="12.75" customHeight="1"/>
    <row r="57" ht="12.75" customHeight="1"/>
  </sheetData>
  <mergeCells count="64">
    <mergeCell ref="C12:G12"/>
    <mergeCell ref="A1:I1"/>
    <mergeCell ref="A2:I2"/>
    <mergeCell ref="D3:F3"/>
    <mergeCell ref="C5:G5"/>
    <mergeCell ref="D8:E8"/>
    <mergeCell ref="D9:E9"/>
    <mergeCell ref="F7:G7"/>
    <mergeCell ref="C7:E7"/>
    <mergeCell ref="C8:C10"/>
    <mergeCell ref="D10:E10"/>
    <mergeCell ref="F8:G8"/>
    <mergeCell ref="F9:G9"/>
    <mergeCell ref="F10:G10"/>
    <mergeCell ref="F24:G24"/>
    <mergeCell ref="C15:C17"/>
    <mergeCell ref="D15:E15"/>
    <mergeCell ref="F14:G14"/>
    <mergeCell ref="F15:G15"/>
    <mergeCell ref="D16:E17"/>
    <mergeCell ref="F16:G17"/>
    <mergeCell ref="C26:G26"/>
    <mergeCell ref="C19:G19"/>
    <mergeCell ref="C21:E21"/>
    <mergeCell ref="F21:G21"/>
    <mergeCell ref="C22:C24"/>
    <mergeCell ref="D22:E22"/>
    <mergeCell ref="F22:G22"/>
    <mergeCell ref="D23:E23"/>
    <mergeCell ref="F23:G23"/>
    <mergeCell ref="D24:E24"/>
    <mergeCell ref="F28:G28"/>
    <mergeCell ref="C29:C31"/>
    <mergeCell ref="D29:E29"/>
    <mergeCell ref="F29:G29"/>
    <mergeCell ref="D30:E31"/>
    <mergeCell ref="F30:G31"/>
    <mergeCell ref="C33:G33"/>
    <mergeCell ref="C35:E35"/>
    <mergeCell ref="F35:G35"/>
    <mergeCell ref="C36:C38"/>
    <mergeCell ref="D36:E36"/>
    <mergeCell ref="F36:G36"/>
    <mergeCell ref="D37:E37"/>
    <mergeCell ref="F37:G37"/>
    <mergeCell ref="D38:E38"/>
    <mergeCell ref="F38:G38"/>
    <mergeCell ref="C47:G47"/>
    <mergeCell ref="C40:G40"/>
    <mergeCell ref="F42:G42"/>
    <mergeCell ref="C43:C45"/>
    <mergeCell ref="D43:E43"/>
    <mergeCell ref="F43:G43"/>
    <mergeCell ref="D44:E45"/>
    <mergeCell ref="F44:G45"/>
    <mergeCell ref="C49:E49"/>
    <mergeCell ref="F49:G49"/>
    <mergeCell ref="C50:C52"/>
    <mergeCell ref="D50:E50"/>
    <mergeCell ref="F50:G50"/>
    <mergeCell ref="D51:E51"/>
    <mergeCell ref="F51:G51"/>
    <mergeCell ref="D52:E52"/>
    <mergeCell ref="F52:G5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D20" sqref="D20"/>
    </sheetView>
  </sheetViews>
  <sheetFormatPr defaultColWidth="9.140625" defaultRowHeight="12.75"/>
  <sheetData>
    <row r="1" spans="1:8" ht="25.5">
      <c r="A1" s="330" t="s">
        <v>179</v>
      </c>
      <c r="B1" s="329"/>
      <c r="C1" s="329"/>
      <c r="D1" s="329"/>
      <c r="E1" s="329"/>
      <c r="F1" s="329"/>
      <c r="G1" s="329"/>
      <c r="H1" s="329"/>
    </row>
    <row r="2" spans="1:8" ht="25.5">
      <c r="A2" s="330" t="s">
        <v>180</v>
      </c>
      <c r="B2" s="329"/>
      <c r="C2" s="329"/>
      <c r="D2" s="329"/>
      <c r="E2" s="329"/>
      <c r="F2" s="329"/>
      <c r="G2" s="329"/>
      <c r="H2" s="329"/>
    </row>
    <row r="3" spans="1:10" ht="12.75">
      <c r="A3" s="333" t="s">
        <v>222</v>
      </c>
      <c r="B3" s="329"/>
      <c r="C3" s="329"/>
      <c r="D3" s="329"/>
      <c r="E3" s="329"/>
      <c r="F3" s="329"/>
      <c r="G3" s="329"/>
      <c r="H3" s="329"/>
      <c r="I3" s="329"/>
      <c r="J3" s="160"/>
    </row>
    <row r="5" spans="3:6" ht="15.75">
      <c r="C5" s="216" t="s">
        <v>219</v>
      </c>
      <c r="D5" s="217"/>
      <c r="E5" s="217"/>
      <c r="F5" s="218"/>
    </row>
    <row r="6" spans="3:6" ht="12.75">
      <c r="C6" s="332" t="s">
        <v>150</v>
      </c>
      <c r="D6" s="264"/>
      <c r="E6" s="264"/>
      <c r="F6" s="265"/>
    </row>
    <row r="7" spans="3:6" ht="13.5" thickBot="1">
      <c r="C7" s="6" t="s">
        <v>17</v>
      </c>
      <c r="D7" s="77" t="s">
        <v>23</v>
      </c>
      <c r="E7" s="6" t="s">
        <v>18</v>
      </c>
      <c r="F7" s="6" t="s">
        <v>19</v>
      </c>
    </row>
    <row r="8" spans="3:6" ht="12.75">
      <c r="C8" s="4">
        <v>1</v>
      </c>
      <c r="D8" s="8" t="s">
        <v>24</v>
      </c>
      <c r="E8" s="4" t="s">
        <v>220</v>
      </c>
      <c r="F8" s="4"/>
    </row>
    <row r="9" spans="3:6" ht="12.75">
      <c r="C9" s="3">
        <v>2</v>
      </c>
      <c r="D9" s="7" t="s">
        <v>25</v>
      </c>
      <c r="E9" s="3" t="s">
        <v>10</v>
      </c>
      <c r="F9" s="3"/>
    </row>
    <row r="10" spans="3:6" ht="12.75">
      <c r="C10" s="3">
        <v>3</v>
      </c>
      <c r="D10" s="7" t="s">
        <v>26</v>
      </c>
      <c r="E10" s="3" t="s">
        <v>10</v>
      </c>
      <c r="F10" s="3" t="s">
        <v>220</v>
      </c>
    </row>
    <row r="11" spans="3:6" ht="12.75">
      <c r="C11" s="3">
        <v>4</v>
      </c>
      <c r="D11" s="7" t="s">
        <v>27</v>
      </c>
      <c r="E11" s="3" t="s">
        <v>10</v>
      </c>
      <c r="F11" s="3" t="s">
        <v>10</v>
      </c>
    </row>
    <row r="12" spans="3:6" ht="12.75">
      <c r="C12" s="7">
        <v>5</v>
      </c>
      <c r="D12" s="7" t="s">
        <v>32</v>
      </c>
      <c r="E12" s="331" t="s">
        <v>221</v>
      </c>
      <c r="F12" s="265"/>
    </row>
  </sheetData>
  <mergeCells count="6">
    <mergeCell ref="A1:H1"/>
    <mergeCell ref="A2:H2"/>
    <mergeCell ref="C5:F5"/>
    <mergeCell ref="E12:F12"/>
    <mergeCell ref="C6:F6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workbookViewId="0" topLeftCell="A1">
      <selection activeCell="D14" sqref="D14"/>
    </sheetView>
  </sheetViews>
  <sheetFormatPr defaultColWidth="9.140625" defaultRowHeight="12.75"/>
  <cols>
    <col min="2" max="2" width="12.7109375" style="0" customWidth="1"/>
    <col min="3" max="3" width="24.28125" style="0" customWidth="1"/>
    <col min="4" max="4" width="23.28125" style="0" bestFit="1" customWidth="1"/>
    <col min="5" max="5" width="15.140625" style="0" bestFit="1" customWidth="1"/>
  </cols>
  <sheetData>
    <row r="1" spans="2:6" ht="18">
      <c r="B1" s="328" t="s">
        <v>223</v>
      </c>
      <c r="C1" s="329"/>
      <c r="D1" s="329"/>
      <c r="E1" s="161"/>
      <c r="F1" s="161"/>
    </row>
    <row r="4" spans="2:4" ht="13.5" thickBot="1">
      <c r="B4" s="5" t="s">
        <v>224</v>
      </c>
      <c r="C4" s="5" t="s">
        <v>225</v>
      </c>
      <c r="D4" s="5" t="s">
        <v>226</v>
      </c>
    </row>
    <row r="5" spans="2:4" ht="12.75">
      <c r="B5" s="4" t="s">
        <v>126</v>
      </c>
      <c r="C5" s="166">
        <v>20</v>
      </c>
      <c r="D5" s="166" t="s">
        <v>227</v>
      </c>
    </row>
    <row r="6" spans="2:4" ht="12.75">
      <c r="B6" s="3" t="s">
        <v>228</v>
      </c>
      <c r="C6" s="167">
        <v>20</v>
      </c>
      <c r="D6" s="167" t="s">
        <v>227</v>
      </c>
    </row>
    <row r="7" spans="2:4" ht="12.75">
      <c r="B7" s="7" t="s">
        <v>90</v>
      </c>
      <c r="C7" s="167">
        <v>20</v>
      </c>
      <c r="D7" s="167" t="s">
        <v>227</v>
      </c>
    </row>
    <row r="8" spans="2:4" ht="12.75">
      <c r="B8" s="7" t="s">
        <v>229</v>
      </c>
      <c r="C8" s="167">
        <v>10</v>
      </c>
      <c r="D8" s="167" t="s">
        <v>270</v>
      </c>
    </row>
    <row r="9" spans="2:4" ht="12.75">
      <c r="B9" s="7" t="s">
        <v>230</v>
      </c>
      <c r="C9" s="167">
        <v>10</v>
      </c>
      <c r="D9" s="167" t="s">
        <v>231</v>
      </c>
    </row>
    <row r="10" spans="2:4" ht="38.25">
      <c r="B10" s="162" t="s">
        <v>232</v>
      </c>
      <c r="C10" s="167">
        <v>20</v>
      </c>
      <c r="D10" s="167">
        <v>2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GridLines="0" workbookViewId="0" topLeftCell="A3">
      <selection activeCell="E30" sqref="E30"/>
    </sheetView>
  </sheetViews>
  <sheetFormatPr defaultColWidth="9.140625" defaultRowHeight="12.75"/>
  <cols>
    <col min="1" max="1" width="13.28125" style="0" customWidth="1"/>
    <col min="2" max="2" width="10.57421875" style="0" customWidth="1"/>
    <col min="3" max="3" width="10.421875" style="0" customWidth="1"/>
    <col min="5" max="5" width="3.7109375" style="0" customWidth="1"/>
    <col min="6" max="6" width="8.421875" style="0" customWidth="1"/>
    <col min="7" max="7" width="10.7109375" style="0" customWidth="1"/>
    <col min="8" max="8" width="6.7109375" style="0" customWidth="1"/>
    <col min="9" max="9" width="8.140625" style="0" customWidth="1"/>
    <col min="10" max="10" width="3.28125" style="0" customWidth="1"/>
    <col min="13" max="13" width="10.421875" style="0" customWidth="1"/>
  </cols>
  <sheetData>
    <row r="1" spans="1:14" ht="26.25">
      <c r="A1" s="220" t="s">
        <v>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20.25">
      <c r="A2" s="226" t="s">
        <v>59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ht="18">
      <c r="F3" s="141" t="s">
        <v>159</v>
      </c>
    </row>
    <row r="4" spans="1:14" ht="12.75">
      <c r="A4" s="186" t="s">
        <v>184</v>
      </c>
      <c r="B4" s="186"/>
      <c r="C4" s="179" t="s">
        <v>185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7"/>
    </row>
    <row r="5" spans="1:14" ht="12.75">
      <c r="A5" s="17"/>
      <c r="B5" s="17"/>
      <c r="C5" s="178" t="s">
        <v>183</v>
      </c>
      <c r="D5" s="231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44"/>
      <c r="B6" s="16"/>
      <c r="C6" s="179" t="s">
        <v>182</v>
      </c>
      <c r="D6" s="180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181" t="s">
        <v>34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ht="12.75">
      <c r="A8" s="238"/>
      <c r="B8" s="225" t="s">
        <v>0</v>
      </c>
      <c r="C8" s="182"/>
      <c r="D8" s="229" t="s">
        <v>28</v>
      </c>
      <c r="E8" s="229"/>
      <c r="F8" s="183"/>
      <c r="G8" s="183"/>
      <c r="H8" s="183"/>
      <c r="I8" s="183"/>
      <c r="J8" s="183"/>
      <c r="K8" s="183"/>
      <c r="L8" s="183"/>
      <c r="M8" s="183"/>
      <c r="N8" s="183"/>
    </row>
    <row r="9" spans="1:14" ht="13.5" thickBot="1">
      <c r="A9" s="221"/>
      <c r="B9" s="31" t="s">
        <v>1</v>
      </c>
      <c r="C9" s="45" t="s">
        <v>2</v>
      </c>
      <c r="D9" s="208" t="s">
        <v>3</v>
      </c>
      <c r="E9" s="208"/>
      <c r="F9" s="184"/>
      <c r="G9" s="5" t="s">
        <v>11</v>
      </c>
      <c r="H9" s="185" t="s">
        <v>4</v>
      </c>
      <c r="I9" s="208"/>
      <c r="J9" s="185" t="s">
        <v>5</v>
      </c>
      <c r="K9" s="208"/>
      <c r="L9" s="5" t="s">
        <v>8</v>
      </c>
      <c r="M9" s="5" t="s">
        <v>1</v>
      </c>
      <c r="N9" s="5" t="s">
        <v>2</v>
      </c>
    </row>
    <row r="10" spans="1:14" ht="12.75">
      <c r="A10" s="32" t="s">
        <v>65</v>
      </c>
      <c r="B10" s="3" t="s">
        <v>56</v>
      </c>
      <c r="C10" s="47" t="s">
        <v>7</v>
      </c>
      <c r="D10" s="197" t="s">
        <v>9</v>
      </c>
      <c r="E10" s="199" t="s">
        <v>56</v>
      </c>
      <c r="F10" s="175"/>
      <c r="G10" s="33" t="s">
        <v>7</v>
      </c>
      <c r="H10" s="203" t="s">
        <v>56</v>
      </c>
      <c r="I10" s="204"/>
      <c r="J10" s="199" t="s">
        <v>56</v>
      </c>
      <c r="K10" s="175"/>
      <c r="L10" s="191" t="s">
        <v>56</v>
      </c>
      <c r="M10" s="3" t="s">
        <v>56</v>
      </c>
      <c r="N10" s="4" t="s">
        <v>7</v>
      </c>
    </row>
    <row r="11" spans="1:14" ht="12.75">
      <c r="A11" s="34" t="s">
        <v>64</v>
      </c>
      <c r="B11" s="35" t="s">
        <v>49</v>
      </c>
      <c r="C11" s="53" t="s">
        <v>57</v>
      </c>
      <c r="D11" s="198"/>
      <c r="E11" s="193" t="s">
        <v>186</v>
      </c>
      <c r="F11" s="194"/>
      <c r="G11" s="13" t="s">
        <v>57</v>
      </c>
      <c r="H11" s="195" t="s">
        <v>50</v>
      </c>
      <c r="I11" s="196"/>
      <c r="J11" s="176"/>
      <c r="K11" s="198"/>
      <c r="L11" s="192"/>
      <c r="M11" s="35" t="s">
        <v>49</v>
      </c>
      <c r="N11" s="3" t="s">
        <v>56</v>
      </c>
    </row>
    <row r="13" spans="1:14" ht="15.75">
      <c r="A13" s="216" t="s">
        <v>52</v>
      </c>
      <c r="B13" s="217"/>
      <c r="C13" s="217"/>
      <c r="D13" s="217"/>
      <c r="E13" s="217"/>
      <c r="F13" s="217"/>
      <c r="G13" s="218"/>
      <c r="I13" s="216" t="s">
        <v>53</v>
      </c>
      <c r="J13" s="217"/>
      <c r="K13" s="217"/>
      <c r="L13" s="217"/>
      <c r="M13" s="217"/>
      <c r="N13" s="218"/>
    </row>
    <row r="14" spans="1:14" ht="15.75">
      <c r="A14" s="126" t="s">
        <v>152</v>
      </c>
      <c r="B14" s="127" t="s">
        <v>153</v>
      </c>
      <c r="C14" s="124"/>
      <c r="D14" s="124"/>
      <c r="E14" s="124"/>
      <c r="F14" s="124"/>
      <c r="G14" s="125"/>
      <c r="I14" s="123"/>
      <c r="J14" s="130"/>
      <c r="K14" s="134"/>
      <c r="L14" s="134" t="s">
        <v>150</v>
      </c>
      <c r="M14" s="124"/>
      <c r="N14" s="125"/>
    </row>
    <row r="15" spans="1:14" ht="12.75">
      <c r="A15" s="238" t="s">
        <v>17</v>
      </c>
      <c r="B15" s="40" t="s">
        <v>23</v>
      </c>
      <c r="C15" s="236" t="s">
        <v>18</v>
      </c>
      <c r="D15" s="239"/>
      <c r="E15" s="236" t="s">
        <v>19</v>
      </c>
      <c r="F15" s="239"/>
      <c r="G15" s="233"/>
      <c r="I15" s="209" t="s">
        <v>17</v>
      </c>
      <c r="J15" s="210"/>
      <c r="K15" s="7" t="s">
        <v>23</v>
      </c>
      <c r="L15" s="232" t="s">
        <v>18</v>
      </c>
      <c r="M15" s="202"/>
      <c r="N15" s="29" t="s">
        <v>19</v>
      </c>
    </row>
    <row r="16" spans="1:14" ht="13.5" thickBot="1">
      <c r="A16" s="221"/>
      <c r="B16" s="37"/>
      <c r="C16" s="43" t="s">
        <v>6</v>
      </c>
      <c r="D16" s="44" t="s">
        <v>7</v>
      </c>
      <c r="E16" s="240" t="s">
        <v>6</v>
      </c>
      <c r="F16" s="208"/>
      <c r="G16" s="5" t="s">
        <v>7</v>
      </c>
      <c r="I16" s="200"/>
      <c r="J16" s="201"/>
      <c r="K16" s="9"/>
      <c r="L16" s="6" t="s">
        <v>6</v>
      </c>
      <c r="M16" s="45" t="s">
        <v>54</v>
      </c>
      <c r="N16" s="31" t="s">
        <v>6</v>
      </c>
    </row>
    <row r="17" spans="1:14" ht="12.75">
      <c r="A17" s="4">
        <v>1</v>
      </c>
      <c r="B17" s="38" t="s">
        <v>24</v>
      </c>
      <c r="C17" s="39" t="s">
        <v>10</v>
      </c>
      <c r="D17" s="46"/>
      <c r="E17" s="177"/>
      <c r="F17" s="204"/>
      <c r="G17" s="4" t="s">
        <v>21</v>
      </c>
      <c r="I17" s="203">
        <v>1</v>
      </c>
      <c r="J17" s="204"/>
      <c r="K17" s="8" t="s">
        <v>24</v>
      </c>
      <c r="L17" s="4" t="s">
        <v>10</v>
      </c>
      <c r="M17" s="47" t="s">
        <v>29</v>
      </c>
      <c r="N17" s="48"/>
    </row>
    <row r="18" spans="1:14" ht="12.75">
      <c r="A18" s="4">
        <v>2</v>
      </c>
      <c r="B18" s="38" t="s">
        <v>85</v>
      </c>
      <c r="C18" s="39" t="s">
        <v>10</v>
      </c>
      <c r="D18" s="46" t="s">
        <v>21</v>
      </c>
      <c r="E18" s="153"/>
      <c r="F18" s="33"/>
      <c r="G18" s="4" t="s">
        <v>21</v>
      </c>
      <c r="I18" s="232">
        <v>2</v>
      </c>
      <c r="J18" s="233"/>
      <c r="K18" s="7" t="s">
        <v>25</v>
      </c>
      <c r="L18" s="3" t="s">
        <v>20</v>
      </c>
      <c r="M18" s="49" t="s">
        <v>29</v>
      </c>
      <c r="N18" s="50"/>
    </row>
    <row r="19" spans="1:14" ht="12.75">
      <c r="A19" s="3">
        <v>3</v>
      </c>
      <c r="B19" s="40" t="s">
        <v>25</v>
      </c>
      <c r="C19" s="41" t="s">
        <v>20</v>
      </c>
      <c r="D19" s="28" t="s">
        <v>21</v>
      </c>
      <c r="E19" s="236"/>
      <c r="F19" s="233"/>
      <c r="G19" s="3" t="s">
        <v>21</v>
      </c>
      <c r="I19" s="232">
        <v>3</v>
      </c>
      <c r="J19" s="233"/>
      <c r="K19" s="7" t="s">
        <v>26</v>
      </c>
      <c r="L19" s="3" t="s">
        <v>20</v>
      </c>
      <c r="M19" s="49" t="s">
        <v>30</v>
      </c>
      <c r="N19" s="50"/>
    </row>
    <row r="20" spans="1:14" ht="12.75">
      <c r="A20" s="3">
        <v>4</v>
      </c>
      <c r="B20" s="40" t="s">
        <v>86</v>
      </c>
      <c r="C20" s="41" t="s">
        <v>20</v>
      </c>
      <c r="D20" s="28" t="s">
        <v>21</v>
      </c>
      <c r="E20" s="149"/>
      <c r="F20" s="29"/>
      <c r="G20" s="3" t="s">
        <v>22</v>
      </c>
      <c r="I20" s="232">
        <v>4</v>
      </c>
      <c r="J20" s="233"/>
      <c r="K20" s="7" t="s">
        <v>27</v>
      </c>
      <c r="L20" s="3" t="s">
        <v>20</v>
      </c>
      <c r="M20" s="49" t="s">
        <v>30</v>
      </c>
      <c r="N20" s="29" t="s">
        <v>10</v>
      </c>
    </row>
    <row r="21" spans="1:14" ht="12.75" customHeight="1">
      <c r="A21" s="3">
        <v>5</v>
      </c>
      <c r="B21" s="40" t="s">
        <v>26</v>
      </c>
      <c r="C21" s="41" t="s">
        <v>20</v>
      </c>
      <c r="D21" s="28" t="s">
        <v>21</v>
      </c>
      <c r="E21" s="236" t="s">
        <v>187</v>
      </c>
      <c r="F21" s="233"/>
      <c r="G21" s="7" t="s">
        <v>22</v>
      </c>
      <c r="I21" s="232">
        <v>5</v>
      </c>
      <c r="J21" s="233"/>
      <c r="K21" s="7" t="s">
        <v>32</v>
      </c>
      <c r="L21" s="3" t="s">
        <v>20</v>
      </c>
      <c r="M21" s="51" t="s">
        <v>31</v>
      </c>
      <c r="N21" s="33" t="s">
        <v>10</v>
      </c>
    </row>
    <row r="22" spans="1:14" ht="12.75" customHeight="1">
      <c r="A22" s="3">
        <v>6</v>
      </c>
      <c r="B22" s="40" t="s">
        <v>87</v>
      </c>
      <c r="C22" s="41" t="s">
        <v>20</v>
      </c>
      <c r="D22" s="28" t="s">
        <v>22</v>
      </c>
      <c r="E22" s="236" t="s">
        <v>10</v>
      </c>
      <c r="F22" s="233"/>
      <c r="G22" s="7" t="s">
        <v>22</v>
      </c>
      <c r="I22" s="232">
        <v>6</v>
      </c>
      <c r="J22" s="233"/>
      <c r="K22" s="7" t="s">
        <v>55</v>
      </c>
      <c r="L22" s="3" t="s">
        <v>20</v>
      </c>
      <c r="M22" s="51" t="s">
        <v>31</v>
      </c>
      <c r="N22" s="29" t="s">
        <v>20</v>
      </c>
    </row>
    <row r="23" spans="1:14" ht="12.75">
      <c r="A23" s="3">
        <v>7</v>
      </c>
      <c r="B23" s="40" t="s">
        <v>27</v>
      </c>
      <c r="C23" s="41" t="s">
        <v>20</v>
      </c>
      <c r="D23" s="40" t="s">
        <v>22</v>
      </c>
      <c r="E23" s="237" t="s">
        <v>20</v>
      </c>
      <c r="F23" s="235"/>
      <c r="G23" s="7" t="s">
        <v>22</v>
      </c>
      <c r="I23" s="234">
        <v>7</v>
      </c>
      <c r="J23" s="235"/>
      <c r="K23" s="7" t="s">
        <v>33</v>
      </c>
      <c r="L23" s="213" t="s">
        <v>148</v>
      </c>
      <c r="M23" s="207"/>
      <c r="N23" s="189"/>
    </row>
    <row r="24" spans="1:7" ht="12.75">
      <c r="A24" s="7">
        <v>8</v>
      </c>
      <c r="B24" s="40" t="s">
        <v>88</v>
      </c>
      <c r="C24" s="190" t="s">
        <v>149</v>
      </c>
      <c r="D24" s="214"/>
      <c r="E24" s="214"/>
      <c r="F24" s="214"/>
      <c r="G24" s="215"/>
    </row>
    <row r="26" spans="1:4" ht="15.75">
      <c r="A26" s="216" t="s">
        <v>96</v>
      </c>
      <c r="B26" s="205"/>
      <c r="C26" s="205"/>
      <c r="D26" s="206"/>
    </row>
    <row r="27" spans="1:11" ht="12.75">
      <c r="A27" s="154" t="s">
        <v>151</v>
      </c>
      <c r="C27" s="132"/>
      <c r="D27" s="50"/>
      <c r="F27" s="230" t="s">
        <v>178</v>
      </c>
      <c r="G27" s="231"/>
      <c r="H27" s="231"/>
      <c r="I27" s="231"/>
      <c r="J27" s="231"/>
      <c r="K27" s="231"/>
    </row>
    <row r="28" spans="1:4" ht="13.5" thickBot="1">
      <c r="A28" s="135" t="s">
        <v>17</v>
      </c>
      <c r="B28" s="140" t="s">
        <v>23</v>
      </c>
      <c r="C28" s="136" t="s">
        <v>18</v>
      </c>
      <c r="D28" s="135" t="s">
        <v>19</v>
      </c>
    </row>
    <row r="29" spans="1:6" ht="12.75">
      <c r="A29" s="32">
        <v>1</v>
      </c>
      <c r="B29" s="139" t="s">
        <v>24</v>
      </c>
      <c r="C29" s="137"/>
      <c r="D29" s="32" t="s">
        <v>94</v>
      </c>
      <c r="F29" t="s">
        <v>114</v>
      </c>
    </row>
    <row r="30" spans="1:7" ht="12.75">
      <c r="A30" s="34">
        <v>2</v>
      </c>
      <c r="B30" s="138" t="s">
        <v>25</v>
      </c>
      <c r="C30" s="137" t="s">
        <v>94</v>
      </c>
      <c r="D30" s="32" t="s">
        <v>94</v>
      </c>
      <c r="G30" s="85" t="s">
        <v>157</v>
      </c>
    </row>
    <row r="31" spans="1:4" ht="12.75">
      <c r="A31" s="34">
        <v>3</v>
      </c>
      <c r="B31" s="138" t="s">
        <v>26</v>
      </c>
      <c r="C31" s="137" t="s">
        <v>94</v>
      </c>
      <c r="D31" s="32" t="s">
        <v>95</v>
      </c>
    </row>
    <row r="32" spans="1:4" ht="12.75">
      <c r="A32" s="34">
        <v>4</v>
      </c>
      <c r="B32" s="138" t="s">
        <v>27</v>
      </c>
      <c r="C32" s="137" t="s">
        <v>95</v>
      </c>
      <c r="D32" s="32" t="s">
        <v>95</v>
      </c>
    </row>
    <row r="33" spans="1:4" ht="12.75">
      <c r="A33" s="34">
        <v>5</v>
      </c>
      <c r="B33" s="131" t="s">
        <v>32</v>
      </c>
      <c r="C33" s="150" t="s">
        <v>148</v>
      </c>
      <c r="D33" s="50"/>
    </row>
    <row r="34" spans="2:7" ht="12.75">
      <c r="B34" s="128"/>
      <c r="C34" s="128"/>
      <c r="D34" s="128"/>
      <c r="E34" s="128"/>
      <c r="F34" s="128"/>
      <c r="G34" s="128"/>
    </row>
    <row r="36" ht="12.75" customHeight="1">
      <c r="H36" s="128"/>
    </row>
    <row r="38" ht="12.75" customHeight="1"/>
  </sheetData>
  <mergeCells count="44">
    <mergeCell ref="A1:N1"/>
    <mergeCell ref="A2:N2"/>
    <mergeCell ref="A4:B4"/>
    <mergeCell ref="C4:M4"/>
    <mergeCell ref="E17:F17"/>
    <mergeCell ref="C5:D5"/>
    <mergeCell ref="C6:D6"/>
    <mergeCell ref="A7:N7"/>
    <mergeCell ref="A8:A9"/>
    <mergeCell ref="B8:C8"/>
    <mergeCell ref="D8:N8"/>
    <mergeCell ref="D9:F9"/>
    <mergeCell ref="H9:I9"/>
    <mergeCell ref="J9:K9"/>
    <mergeCell ref="L10:L11"/>
    <mergeCell ref="E11:F11"/>
    <mergeCell ref="H11:I11"/>
    <mergeCell ref="D10:D11"/>
    <mergeCell ref="E10:F10"/>
    <mergeCell ref="H10:I10"/>
    <mergeCell ref="J10:K11"/>
    <mergeCell ref="A26:D26"/>
    <mergeCell ref="E22:F22"/>
    <mergeCell ref="L23:N23"/>
    <mergeCell ref="C24:G24"/>
    <mergeCell ref="I13:N13"/>
    <mergeCell ref="I15:J16"/>
    <mergeCell ref="L15:M15"/>
    <mergeCell ref="I17:J17"/>
    <mergeCell ref="A13:G13"/>
    <mergeCell ref="A15:A16"/>
    <mergeCell ref="C15:D15"/>
    <mergeCell ref="E15:G15"/>
    <mergeCell ref="E16:F16"/>
    <mergeCell ref="F27:K27"/>
    <mergeCell ref="I18:J18"/>
    <mergeCell ref="I19:J19"/>
    <mergeCell ref="I20:J20"/>
    <mergeCell ref="I21:J21"/>
    <mergeCell ref="I22:J22"/>
    <mergeCell ref="I23:J23"/>
    <mergeCell ref="E19:F19"/>
    <mergeCell ref="E21:F21"/>
    <mergeCell ref="E23:F2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115" zoomScaleNormal="115" workbookViewId="0" topLeftCell="A13">
      <selection activeCell="C34" sqref="C34"/>
    </sheetView>
  </sheetViews>
  <sheetFormatPr defaultColWidth="9.140625" defaultRowHeight="12.75"/>
  <cols>
    <col min="1" max="2" width="12.00390625" style="0" bestFit="1" customWidth="1"/>
    <col min="3" max="3" width="11.7109375" style="0" customWidth="1"/>
    <col min="4" max="4" width="13.140625" style="0" customWidth="1"/>
    <col min="5" max="5" width="13.8515625" style="0" customWidth="1"/>
    <col min="6" max="6" width="13.7109375" style="0" customWidth="1"/>
    <col min="7" max="7" width="10.28125" style="0" customWidth="1"/>
    <col min="8" max="8" width="10.7109375" style="0" customWidth="1"/>
    <col min="9" max="9" width="9.57421875" style="0" customWidth="1"/>
  </cols>
  <sheetData>
    <row r="1" spans="1:11" ht="26.25">
      <c r="A1" s="220" t="s">
        <v>40</v>
      </c>
      <c r="B1" s="220"/>
      <c r="C1" s="220"/>
      <c r="D1" s="220"/>
      <c r="E1" s="220"/>
      <c r="F1" s="220"/>
      <c r="G1" s="220"/>
      <c r="H1" s="220"/>
      <c r="I1" s="220"/>
      <c r="J1" s="220"/>
      <c r="K1" s="25"/>
    </row>
    <row r="2" spans="1:11" ht="20.25">
      <c r="A2" s="226" t="s">
        <v>188</v>
      </c>
      <c r="B2" s="226"/>
      <c r="C2" s="226"/>
      <c r="D2" s="226"/>
      <c r="E2" s="226"/>
      <c r="F2" s="226"/>
      <c r="G2" s="226"/>
      <c r="H2" s="226"/>
      <c r="I2" s="226"/>
      <c r="J2" s="226"/>
      <c r="K2" s="22"/>
    </row>
    <row r="3" ht="18">
      <c r="E3" s="141" t="s">
        <v>158</v>
      </c>
    </row>
    <row r="4" spans="1:6" ht="12.75" customHeight="1">
      <c r="A4" s="171" t="s">
        <v>184</v>
      </c>
      <c r="B4" s="172"/>
      <c r="C4" s="173" t="s">
        <v>189</v>
      </c>
      <c r="D4" s="180"/>
      <c r="E4" s="180"/>
      <c r="F4" s="180"/>
    </row>
    <row r="5" spans="3:5" ht="12.75" customHeight="1">
      <c r="C5" s="173" t="s">
        <v>190</v>
      </c>
      <c r="D5" s="180"/>
      <c r="E5" s="180"/>
    </row>
    <row r="6" ht="12.75" customHeight="1">
      <c r="C6" s="145"/>
    </row>
    <row r="7" spans="1:9" ht="15.75">
      <c r="A7" s="250" t="s">
        <v>13</v>
      </c>
      <c r="B7" s="251"/>
      <c r="C7" s="251"/>
      <c r="D7" s="251"/>
      <c r="E7" s="251"/>
      <c r="F7" s="252"/>
      <c r="G7" s="10"/>
      <c r="H7" s="174" t="s">
        <v>12</v>
      </c>
      <c r="I7" s="241"/>
    </row>
    <row r="8" spans="1:11" ht="16.5" thickBot="1">
      <c r="A8" s="14" t="s">
        <v>16</v>
      </c>
      <c r="B8" s="5" t="s">
        <v>14</v>
      </c>
      <c r="C8" s="14" t="s">
        <v>15</v>
      </c>
      <c r="D8" s="14" t="s">
        <v>1</v>
      </c>
      <c r="E8" s="14" t="s">
        <v>82</v>
      </c>
      <c r="F8" s="14" t="s">
        <v>2</v>
      </c>
      <c r="G8" s="10"/>
      <c r="H8" s="242"/>
      <c r="I8" s="243"/>
      <c r="J8" s="1"/>
      <c r="K8" s="1"/>
    </row>
    <row r="9" spans="1:9" ht="15.75" customHeight="1">
      <c r="A9" s="187" t="s">
        <v>37</v>
      </c>
      <c r="B9" s="187" t="s">
        <v>37</v>
      </c>
      <c r="C9" s="168" t="s">
        <v>191</v>
      </c>
      <c r="D9" s="187" t="s">
        <v>36</v>
      </c>
      <c r="E9" s="187" t="s">
        <v>36</v>
      </c>
      <c r="F9" s="187" t="s">
        <v>35</v>
      </c>
      <c r="G9" s="10"/>
      <c r="H9" s="244" t="s">
        <v>38</v>
      </c>
      <c r="I9" s="245"/>
    </row>
    <row r="10" spans="1:13" ht="12.75" customHeight="1">
      <c r="A10" s="188"/>
      <c r="B10" s="188"/>
      <c r="C10" s="169"/>
      <c r="D10" s="170"/>
      <c r="E10" s="170"/>
      <c r="F10" s="170"/>
      <c r="G10" s="11"/>
      <c r="H10" s="72"/>
      <c r="I10" s="72"/>
      <c r="J10" s="2"/>
      <c r="K10" s="2"/>
      <c r="L10" s="1"/>
      <c r="M10" s="1"/>
    </row>
    <row r="11" ht="12.75">
      <c r="G11" s="12"/>
    </row>
    <row r="13" spans="1:9" ht="15.75">
      <c r="A13" s="216" t="s">
        <v>43</v>
      </c>
      <c r="B13" s="217"/>
      <c r="C13" s="217"/>
      <c r="D13" s="218"/>
      <c r="F13" s="216" t="s">
        <v>44</v>
      </c>
      <c r="G13" s="217"/>
      <c r="H13" s="217"/>
      <c r="I13" s="218"/>
    </row>
    <row r="14" spans="1:9" ht="15.75">
      <c r="A14" s="246" t="s">
        <v>39</v>
      </c>
      <c r="B14" s="217"/>
      <c r="C14" s="217"/>
      <c r="D14" s="218"/>
      <c r="F14" s="246" t="s">
        <v>39</v>
      </c>
      <c r="G14" s="217"/>
      <c r="H14" s="217"/>
      <c r="I14" s="218"/>
    </row>
    <row r="15" spans="1:9" ht="13.5" thickBot="1">
      <c r="A15" s="6" t="s">
        <v>17</v>
      </c>
      <c r="B15" s="9" t="s">
        <v>23</v>
      </c>
      <c r="C15" s="6" t="s">
        <v>18</v>
      </c>
      <c r="D15" s="6" t="s">
        <v>19</v>
      </c>
      <c r="F15" s="6" t="s">
        <v>17</v>
      </c>
      <c r="G15" s="9" t="s">
        <v>23</v>
      </c>
      <c r="H15" s="6" t="s">
        <v>18</v>
      </c>
      <c r="I15" s="6" t="s">
        <v>19</v>
      </c>
    </row>
    <row r="16" spans="1:9" ht="12.75">
      <c r="A16" s="4">
        <v>1</v>
      </c>
      <c r="B16" s="8" t="s">
        <v>24</v>
      </c>
      <c r="C16" s="4" t="s">
        <v>10</v>
      </c>
      <c r="D16" s="4"/>
      <c r="F16" s="4">
        <v>1</v>
      </c>
      <c r="G16" s="8" t="s">
        <v>24</v>
      </c>
      <c r="H16" s="4">
        <v>0</v>
      </c>
      <c r="I16" s="4" t="s">
        <v>21</v>
      </c>
    </row>
    <row r="17" spans="1:9" ht="12.75">
      <c r="A17" s="3">
        <v>2</v>
      </c>
      <c r="B17" s="7" t="s">
        <v>25</v>
      </c>
      <c r="C17" s="3" t="s">
        <v>20</v>
      </c>
      <c r="D17" s="3"/>
      <c r="F17" s="3">
        <v>2</v>
      </c>
      <c r="G17" s="7" t="s">
        <v>25</v>
      </c>
      <c r="H17" s="3" t="s">
        <v>21</v>
      </c>
      <c r="I17" s="3" t="s">
        <v>21</v>
      </c>
    </row>
    <row r="18" spans="1:9" ht="12.75">
      <c r="A18" s="3">
        <v>3</v>
      </c>
      <c r="B18" s="7" t="s">
        <v>26</v>
      </c>
      <c r="C18" s="3" t="s">
        <v>20</v>
      </c>
      <c r="D18" s="3" t="s">
        <v>10</v>
      </c>
      <c r="F18" s="3">
        <v>3</v>
      </c>
      <c r="G18" s="7" t="s">
        <v>26</v>
      </c>
      <c r="H18" s="3" t="s">
        <v>21</v>
      </c>
      <c r="I18" s="3" t="s">
        <v>22</v>
      </c>
    </row>
    <row r="19" spans="1:9" ht="12.75">
      <c r="A19" s="3">
        <v>4</v>
      </c>
      <c r="B19" s="7" t="s">
        <v>27</v>
      </c>
      <c r="C19" s="3" t="s">
        <v>20</v>
      </c>
      <c r="D19" s="3" t="s">
        <v>20</v>
      </c>
      <c r="F19" s="3">
        <v>4</v>
      </c>
      <c r="G19" s="7" t="s">
        <v>27</v>
      </c>
      <c r="H19" s="3" t="s">
        <v>22</v>
      </c>
      <c r="I19" s="3" t="s">
        <v>22</v>
      </c>
    </row>
    <row r="20" spans="1:9" ht="14.25">
      <c r="A20" s="7">
        <v>5</v>
      </c>
      <c r="B20" s="7" t="s">
        <v>32</v>
      </c>
      <c r="C20" s="213" t="s">
        <v>145</v>
      </c>
      <c r="D20" s="189"/>
      <c r="F20" s="7">
        <v>5</v>
      </c>
      <c r="G20" s="7" t="s">
        <v>32</v>
      </c>
      <c r="H20" s="213" t="s">
        <v>146</v>
      </c>
      <c r="I20" s="189"/>
    </row>
    <row r="22" spans="4:6" ht="15.75">
      <c r="D22" s="216" t="s">
        <v>45</v>
      </c>
      <c r="E22" s="217"/>
      <c r="F22" s="218"/>
    </row>
    <row r="23" spans="4:7" ht="15.75">
      <c r="D23" s="246" t="s">
        <v>97</v>
      </c>
      <c r="E23" s="248"/>
      <c r="F23" s="249"/>
      <c r="G23" s="24"/>
    </row>
    <row r="24" spans="4:6" ht="13.5" thickBot="1">
      <c r="D24" s="6" t="s">
        <v>17</v>
      </c>
      <c r="E24" s="9" t="s">
        <v>23</v>
      </c>
      <c r="F24" s="5" t="s">
        <v>18</v>
      </c>
    </row>
    <row r="25" spans="4:6" ht="12.75">
      <c r="D25" s="4">
        <v>1</v>
      </c>
      <c r="E25" s="8" t="s">
        <v>24</v>
      </c>
      <c r="F25" s="4" t="s">
        <v>29</v>
      </c>
    </row>
    <row r="26" spans="4:6" ht="12.75">
      <c r="D26" s="3">
        <v>2</v>
      </c>
      <c r="E26" s="7" t="s">
        <v>26</v>
      </c>
      <c r="F26" s="3" t="s">
        <v>30</v>
      </c>
    </row>
    <row r="27" spans="4:6" ht="12.75">
      <c r="D27" s="3">
        <v>3</v>
      </c>
      <c r="E27" s="7" t="s">
        <v>32</v>
      </c>
      <c r="F27" s="3" t="s">
        <v>31</v>
      </c>
    </row>
    <row r="28" spans="4:7" ht="12.75">
      <c r="D28" s="7">
        <v>5</v>
      </c>
      <c r="E28" s="7" t="s">
        <v>33</v>
      </c>
      <c r="F28" s="18" t="s">
        <v>147</v>
      </c>
      <c r="G28" s="15"/>
    </row>
    <row r="30" spans="1:11" ht="12.75">
      <c r="A30" s="247" t="s">
        <v>161</v>
      </c>
      <c r="B30" s="247"/>
      <c r="C30" s="247"/>
      <c r="D30" s="247"/>
      <c r="E30" s="247"/>
      <c r="F30" s="247"/>
      <c r="G30" s="27"/>
      <c r="H30" s="27"/>
      <c r="I30" s="27"/>
      <c r="J30" s="27"/>
      <c r="K30" s="27"/>
    </row>
    <row r="31" spans="1:11" ht="12.75">
      <c r="A31" s="56" t="s">
        <v>162</v>
      </c>
      <c r="F31" s="27"/>
      <c r="G31" s="27"/>
      <c r="H31" s="27"/>
      <c r="I31" s="27"/>
      <c r="J31" s="27"/>
      <c r="K31" s="27"/>
    </row>
    <row r="32" spans="6:13" ht="12.75" customHeight="1">
      <c r="F32" s="55"/>
      <c r="G32" s="55"/>
      <c r="H32" s="55"/>
      <c r="I32" s="55"/>
      <c r="J32" s="55"/>
      <c r="K32" s="27"/>
      <c r="L32" s="27"/>
      <c r="M32" s="27"/>
    </row>
    <row r="33" spans="12:13" ht="12.75">
      <c r="L33" s="27"/>
      <c r="M33" s="27"/>
    </row>
    <row r="34" spans="12:13" ht="12.75">
      <c r="L34" s="27"/>
      <c r="M34" s="27"/>
    </row>
  </sheetData>
  <mergeCells count="23">
    <mergeCell ref="A7:F7"/>
    <mergeCell ref="D9:D10"/>
    <mergeCell ref="A9:A10"/>
    <mergeCell ref="C20:D20"/>
    <mergeCell ref="H9:I9"/>
    <mergeCell ref="A14:D14"/>
    <mergeCell ref="A30:F30"/>
    <mergeCell ref="A13:D13"/>
    <mergeCell ref="F14:I14"/>
    <mergeCell ref="F13:I13"/>
    <mergeCell ref="D23:F23"/>
    <mergeCell ref="D22:F22"/>
    <mergeCell ref="H20:I20"/>
    <mergeCell ref="A1:J1"/>
    <mergeCell ref="B9:B10"/>
    <mergeCell ref="C9:C10"/>
    <mergeCell ref="E9:E10"/>
    <mergeCell ref="F9:F10"/>
    <mergeCell ref="A4:B4"/>
    <mergeCell ref="C4:F4"/>
    <mergeCell ref="C5:E5"/>
    <mergeCell ref="A2:J2"/>
    <mergeCell ref="H7:I8"/>
  </mergeCells>
  <printOptions/>
  <pageMargins left="0.75" right="0.75" top="1" bottom="1" header="0.5" footer="0.5"/>
  <pageSetup horizontalDpi="300" verticalDpi="3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SheetLayoutView="100" workbookViewId="0" topLeftCell="A1">
      <selection activeCell="H20" sqref="H20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4.00390625" style="0" customWidth="1"/>
    <col min="9" max="9" width="3.8515625" style="0" customWidth="1"/>
    <col min="13" max="13" width="11.00390625" style="0" customWidth="1"/>
  </cols>
  <sheetData>
    <row r="1" spans="1:13" ht="26.25">
      <c r="A1" s="220" t="s">
        <v>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0.25">
      <c r="A2" s="226" t="s">
        <v>41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ht="18">
      <c r="F3" s="141" t="s">
        <v>163</v>
      </c>
    </row>
    <row r="4" spans="3:11" ht="12.75" customHeight="1">
      <c r="C4" s="171" t="s">
        <v>184</v>
      </c>
      <c r="D4" s="172"/>
      <c r="E4" s="254" t="s">
        <v>192</v>
      </c>
      <c r="F4" s="231"/>
      <c r="G4" s="231"/>
      <c r="H4" s="231"/>
      <c r="I4" s="231"/>
      <c r="J4" s="231"/>
      <c r="K4" s="231"/>
    </row>
    <row r="5" spans="5:6" ht="12.75">
      <c r="E5" s="231" t="s">
        <v>193</v>
      </c>
      <c r="F5" s="231"/>
    </row>
    <row r="6" spans="1:13" ht="12.75">
      <c r="A6" s="17"/>
      <c r="B6" s="17"/>
      <c r="E6" s="179" t="s">
        <v>194</v>
      </c>
      <c r="F6" s="231"/>
      <c r="G6" s="231"/>
      <c r="H6" s="231"/>
      <c r="I6" s="231"/>
      <c r="J6" s="231"/>
      <c r="M6" s="17"/>
    </row>
    <row r="7" spans="1:13" ht="12.75">
      <c r="A7" s="17"/>
      <c r="B7" s="17"/>
      <c r="E7" s="151"/>
      <c r="F7" s="26"/>
      <c r="G7" s="26"/>
      <c r="H7" s="26"/>
      <c r="I7" s="26"/>
      <c r="J7" s="26"/>
      <c r="M7" s="17"/>
    </row>
    <row r="8" spans="1:13" ht="12.75">
      <c r="A8" s="17"/>
      <c r="C8" s="146"/>
      <c r="D8" s="255" t="s">
        <v>195</v>
      </c>
      <c r="E8" s="256"/>
      <c r="F8" s="256"/>
      <c r="G8" s="256"/>
      <c r="H8" s="256"/>
      <c r="I8" s="17"/>
      <c r="J8" s="17"/>
      <c r="K8" s="17"/>
      <c r="L8" s="17"/>
      <c r="M8" s="17"/>
    </row>
    <row r="9" ht="15.75" customHeight="1"/>
    <row r="10" spans="1:13" ht="15.75">
      <c r="A10" s="174" t="s">
        <v>45</v>
      </c>
      <c r="B10" s="253"/>
      <c r="C10" s="241"/>
      <c r="E10" s="174" t="s">
        <v>44</v>
      </c>
      <c r="F10" s="253"/>
      <c r="G10" s="253"/>
      <c r="H10" s="241"/>
      <c r="J10" s="216" t="s">
        <v>43</v>
      </c>
      <c r="K10" s="217"/>
      <c r="L10" s="217"/>
      <c r="M10" s="218"/>
    </row>
    <row r="11" spans="1:13" ht="12.75">
      <c r="A11" s="263" t="s">
        <v>39</v>
      </c>
      <c r="B11" s="264"/>
      <c r="C11" s="265"/>
      <c r="D11" s="36"/>
      <c r="E11" s="263" t="s">
        <v>39</v>
      </c>
      <c r="F11" s="239"/>
      <c r="G11" s="239"/>
      <c r="H11" s="233"/>
      <c r="J11" s="263" t="s">
        <v>39</v>
      </c>
      <c r="K11" s="239"/>
      <c r="L11" s="239"/>
      <c r="M11" s="233"/>
    </row>
    <row r="12" spans="1:13" ht="12.75" customHeight="1">
      <c r="A12" s="258" t="s">
        <v>46</v>
      </c>
      <c r="B12" s="259"/>
      <c r="C12" s="260"/>
      <c r="E12" s="261" t="s">
        <v>47</v>
      </c>
      <c r="F12" s="262"/>
      <c r="G12" s="262"/>
      <c r="H12" s="243"/>
      <c r="J12" s="257" t="s">
        <v>48</v>
      </c>
      <c r="K12" s="217"/>
      <c r="L12" s="217"/>
      <c r="M12" s="218"/>
    </row>
    <row r="13" spans="1:13" ht="13.5" thickBot="1">
      <c r="A13" s="6" t="s">
        <v>17</v>
      </c>
      <c r="B13" s="9" t="s">
        <v>23</v>
      </c>
      <c r="C13" s="5" t="s">
        <v>18</v>
      </c>
      <c r="E13" s="6" t="s">
        <v>17</v>
      </c>
      <c r="F13" s="9" t="s">
        <v>23</v>
      </c>
      <c r="G13" s="6" t="s">
        <v>18</v>
      </c>
      <c r="H13" s="6" t="s">
        <v>19</v>
      </c>
      <c r="J13" s="6" t="s">
        <v>17</v>
      </c>
      <c r="K13" s="9" t="s">
        <v>23</v>
      </c>
      <c r="L13" s="6" t="s">
        <v>18</v>
      </c>
      <c r="M13" s="6" t="s">
        <v>19</v>
      </c>
    </row>
    <row r="14" spans="1:13" ht="12.75">
      <c r="A14" s="4">
        <v>1</v>
      </c>
      <c r="B14" s="8" t="s">
        <v>24</v>
      </c>
      <c r="C14" s="4" t="s">
        <v>29</v>
      </c>
      <c r="E14" s="4">
        <v>1</v>
      </c>
      <c r="F14" s="8" t="s">
        <v>24</v>
      </c>
      <c r="G14" s="4">
        <v>0</v>
      </c>
      <c r="H14" s="4" t="s">
        <v>21</v>
      </c>
      <c r="J14" s="4">
        <v>1</v>
      </c>
      <c r="K14" s="8" t="s">
        <v>24</v>
      </c>
      <c r="L14" s="4" t="s">
        <v>10</v>
      </c>
      <c r="M14" s="4"/>
    </row>
    <row r="15" spans="1:13" ht="12.75">
      <c r="A15" s="3">
        <v>2</v>
      </c>
      <c r="B15" s="7" t="s">
        <v>26</v>
      </c>
      <c r="C15" s="3" t="s">
        <v>30</v>
      </c>
      <c r="E15" s="3">
        <v>2</v>
      </c>
      <c r="F15" s="7" t="s">
        <v>25</v>
      </c>
      <c r="G15" s="3" t="s">
        <v>21</v>
      </c>
      <c r="H15" s="3" t="s">
        <v>21</v>
      </c>
      <c r="J15" s="3">
        <v>2</v>
      </c>
      <c r="K15" s="7" t="s">
        <v>25</v>
      </c>
      <c r="L15" s="3" t="s">
        <v>20</v>
      </c>
      <c r="M15" s="3"/>
    </row>
    <row r="16" spans="1:13" ht="12.75">
      <c r="A16" s="3">
        <v>3</v>
      </c>
      <c r="B16" s="7" t="s">
        <v>32</v>
      </c>
      <c r="C16" s="3" t="s">
        <v>31</v>
      </c>
      <c r="E16" s="3">
        <v>3</v>
      </c>
      <c r="F16" s="7" t="s">
        <v>26</v>
      </c>
      <c r="G16" s="3" t="s">
        <v>21</v>
      </c>
      <c r="H16" s="3" t="s">
        <v>22</v>
      </c>
      <c r="J16" s="3">
        <v>3</v>
      </c>
      <c r="K16" s="7" t="s">
        <v>26</v>
      </c>
      <c r="L16" s="3" t="s">
        <v>20</v>
      </c>
      <c r="M16" s="3" t="s">
        <v>10</v>
      </c>
    </row>
    <row r="17" spans="1:13" ht="12.75">
      <c r="A17" s="7">
        <v>5</v>
      </c>
      <c r="B17" s="7" t="s">
        <v>33</v>
      </c>
      <c r="C17" s="18" t="s">
        <v>143</v>
      </c>
      <c r="E17" s="3">
        <v>4</v>
      </c>
      <c r="F17" s="7" t="s">
        <v>27</v>
      </c>
      <c r="G17" s="3" t="s">
        <v>22</v>
      </c>
      <c r="H17" s="3" t="s">
        <v>22</v>
      </c>
      <c r="J17" s="3">
        <v>4</v>
      </c>
      <c r="K17" s="7" t="s">
        <v>27</v>
      </c>
      <c r="L17" s="3" t="s">
        <v>20</v>
      </c>
      <c r="M17" s="3" t="s">
        <v>20</v>
      </c>
    </row>
    <row r="18" spans="5:13" ht="14.25">
      <c r="E18" s="7">
        <v>5</v>
      </c>
      <c r="F18" s="7" t="s">
        <v>32</v>
      </c>
      <c r="G18" s="213" t="s">
        <v>144</v>
      </c>
      <c r="H18" s="189"/>
      <c r="J18" s="7">
        <v>5</v>
      </c>
      <c r="K18" s="7" t="s">
        <v>32</v>
      </c>
      <c r="L18" s="213" t="s">
        <v>144</v>
      </c>
      <c r="M18" s="189"/>
    </row>
    <row r="27" spans="2:13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4" ht="12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ht="12.75">
      <c r="N29" s="17"/>
    </row>
    <row r="30" ht="15.75">
      <c r="D30" s="21"/>
    </row>
  </sheetData>
  <mergeCells count="18">
    <mergeCell ref="J12:M12"/>
    <mergeCell ref="L18:M18"/>
    <mergeCell ref="A12:C12"/>
    <mergeCell ref="E10:H10"/>
    <mergeCell ref="E12:H12"/>
    <mergeCell ref="G18:H18"/>
    <mergeCell ref="A11:C11"/>
    <mergeCell ref="E11:H11"/>
    <mergeCell ref="J11:M11"/>
    <mergeCell ref="A1:M1"/>
    <mergeCell ref="A2:M2"/>
    <mergeCell ref="A10:C10"/>
    <mergeCell ref="J10:M10"/>
    <mergeCell ref="C4:D4"/>
    <mergeCell ref="E4:K4"/>
    <mergeCell ref="E5:F5"/>
    <mergeCell ref="E6:J6"/>
    <mergeCell ref="D8:H8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showGridLines="0" workbookViewId="0" topLeftCell="A22">
      <selection activeCell="A12" sqref="A12"/>
    </sheetView>
  </sheetViews>
  <sheetFormatPr defaultColWidth="9.140625" defaultRowHeight="12.75"/>
  <cols>
    <col min="6" max="6" width="10.7109375" style="0" bestFit="1" customWidth="1"/>
  </cols>
  <sheetData>
    <row r="1" spans="2:13" ht="26.25">
      <c r="B1" s="220" t="s">
        <v>40</v>
      </c>
      <c r="C1" s="220"/>
      <c r="D1" s="220"/>
      <c r="E1" s="220"/>
      <c r="F1" s="220"/>
      <c r="G1" s="220"/>
      <c r="H1" s="220"/>
      <c r="I1" s="220"/>
      <c r="J1" s="220"/>
      <c r="K1" s="25"/>
      <c r="L1" s="25"/>
      <c r="M1" s="25"/>
    </row>
    <row r="2" spans="2:13" ht="20.25">
      <c r="B2" s="226" t="s">
        <v>67</v>
      </c>
      <c r="C2" s="226"/>
      <c r="D2" s="226"/>
      <c r="E2" s="226"/>
      <c r="F2" s="226"/>
      <c r="G2" s="226"/>
      <c r="H2" s="226"/>
      <c r="I2" s="226"/>
      <c r="J2" s="226"/>
      <c r="K2" s="22"/>
      <c r="L2" s="22"/>
      <c r="M2" s="22"/>
    </row>
    <row r="3" ht="18">
      <c r="F3" s="141" t="s">
        <v>164</v>
      </c>
    </row>
    <row r="4" spans="2:13" ht="12.75" customHeight="1">
      <c r="B4" s="171" t="s">
        <v>184</v>
      </c>
      <c r="C4" s="172"/>
      <c r="D4" s="254" t="s">
        <v>200</v>
      </c>
      <c r="E4" s="254"/>
      <c r="F4" s="231"/>
      <c r="G4" s="231"/>
      <c r="K4" s="27"/>
      <c r="L4" s="27"/>
      <c r="M4" s="27"/>
    </row>
    <row r="5" spans="4:13" ht="12.75">
      <c r="D5" s="254" t="s">
        <v>201</v>
      </c>
      <c r="E5" s="231"/>
      <c r="F5" s="231"/>
      <c r="G5" s="231"/>
      <c r="K5" s="27"/>
      <c r="L5" s="27"/>
      <c r="M5" s="27"/>
    </row>
    <row r="6" spans="2:13" ht="12.75">
      <c r="B6" s="17"/>
      <c r="C6" s="17"/>
      <c r="D6" s="179" t="s">
        <v>202</v>
      </c>
      <c r="E6" s="266"/>
      <c r="F6" s="266"/>
      <c r="G6" s="266"/>
      <c r="H6" s="17"/>
      <c r="I6" s="17"/>
      <c r="J6" s="17"/>
      <c r="K6" s="27"/>
      <c r="L6" s="27"/>
      <c r="M6" s="27"/>
    </row>
    <row r="7" spans="2:13" ht="12.75">
      <c r="B7" s="268" t="s">
        <v>233</v>
      </c>
      <c r="C7" s="269"/>
      <c r="D7" s="269"/>
      <c r="E7" s="269"/>
      <c r="F7" s="180"/>
      <c r="G7" s="180"/>
      <c r="H7" s="180"/>
      <c r="I7" s="180"/>
      <c r="J7" s="180"/>
      <c r="K7" s="27"/>
      <c r="L7" s="27"/>
      <c r="M7" s="27"/>
    </row>
    <row r="8" spans="3:13" ht="12.75">
      <c r="C8" s="56"/>
      <c r="F8" s="97" t="s">
        <v>80</v>
      </c>
      <c r="G8" s="98"/>
      <c r="H8" s="97" t="s">
        <v>81</v>
      </c>
      <c r="I8" s="98"/>
      <c r="J8" s="143"/>
      <c r="K8" s="27"/>
      <c r="L8" s="27"/>
      <c r="M8" s="27"/>
    </row>
    <row r="10" spans="2:10" ht="12.75">
      <c r="B10" s="56"/>
      <c r="C10" s="267" t="s">
        <v>63</v>
      </c>
      <c r="D10" s="225"/>
      <c r="E10" s="56"/>
      <c r="F10" s="225" t="s">
        <v>62</v>
      </c>
      <c r="G10" s="225"/>
      <c r="H10" s="225"/>
      <c r="I10" s="182"/>
      <c r="J10" s="23"/>
    </row>
    <row r="11" spans="2:10" ht="12.75">
      <c r="B11" s="182" t="s">
        <v>61</v>
      </c>
      <c r="C11" s="273" t="s">
        <v>196</v>
      </c>
      <c r="D11" s="275" t="s">
        <v>197</v>
      </c>
      <c r="E11" s="56"/>
      <c r="F11" s="225" t="s">
        <v>198</v>
      </c>
      <c r="G11" s="182"/>
      <c r="H11" s="215" t="s">
        <v>199</v>
      </c>
      <c r="I11" s="213"/>
      <c r="J11" s="272" t="s">
        <v>61</v>
      </c>
    </row>
    <row r="12" spans="2:10" ht="12.75">
      <c r="B12" s="182"/>
      <c r="C12" s="274"/>
      <c r="D12" s="276"/>
      <c r="E12" s="56"/>
      <c r="F12" s="18" t="s">
        <v>141</v>
      </c>
      <c r="G12" s="54" t="s">
        <v>142</v>
      </c>
      <c r="H12" s="30" t="s">
        <v>141</v>
      </c>
      <c r="I12" s="20" t="s">
        <v>142</v>
      </c>
      <c r="J12" s="267"/>
    </row>
    <row r="13" spans="1:10" ht="12.75">
      <c r="A13">
        <v>100</v>
      </c>
      <c r="B13" s="65">
        <f>+A13/2.2</f>
        <v>45.45454545454545</v>
      </c>
      <c r="C13" s="61">
        <f>+B13*2/9</f>
        <v>10.1010101010101</v>
      </c>
      <c r="D13" s="62">
        <f>+B13/9</f>
        <v>5.05050505050505</v>
      </c>
      <c r="F13" s="62">
        <f aca="true" t="shared" si="0" ref="F13:F38">+B13*2/27</f>
        <v>3.3670033670033668</v>
      </c>
      <c r="G13" s="68">
        <f aca="true" t="shared" si="1" ref="G13:G38">+B13*4/27</f>
        <v>6.7340067340067336</v>
      </c>
      <c r="H13" s="61">
        <f aca="true" t="shared" si="2" ref="H13:H38">+B13/18</f>
        <v>2.525252525252525</v>
      </c>
      <c r="I13" s="64">
        <f aca="true" t="shared" si="3" ref="I13:I38">+B13/18</f>
        <v>2.525252525252525</v>
      </c>
      <c r="J13" s="66">
        <f>+B13</f>
        <v>45.45454545454545</v>
      </c>
    </row>
    <row r="14" spans="1:10" ht="12.75">
      <c r="A14">
        <v>105</v>
      </c>
      <c r="B14" s="60">
        <f aca="true" t="shared" si="4" ref="B14:B48">+A14/2.2</f>
        <v>47.72727272727273</v>
      </c>
      <c r="C14" s="59">
        <f aca="true" t="shared" si="5" ref="C14:C38">+B14*2/9</f>
        <v>10.606060606060606</v>
      </c>
      <c r="D14" s="57">
        <f aca="true" t="shared" si="6" ref="D14:D38">+B14/9</f>
        <v>5.303030303030303</v>
      </c>
      <c r="F14" s="57">
        <f t="shared" si="0"/>
        <v>3.5353535353535355</v>
      </c>
      <c r="G14" s="69">
        <f t="shared" si="1"/>
        <v>7.070707070707071</v>
      </c>
      <c r="H14" s="59">
        <f t="shared" si="2"/>
        <v>2.6515151515151514</v>
      </c>
      <c r="I14" s="58">
        <f t="shared" si="3"/>
        <v>2.6515151515151514</v>
      </c>
      <c r="J14" s="67">
        <f aca="true" t="shared" si="7" ref="J14:J48">+B14</f>
        <v>47.72727272727273</v>
      </c>
    </row>
    <row r="15" spans="1:10" ht="12.75">
      <c r="A15">
        <v>110</v>
      </c>
      <c r="B15" s="60">
        <f t="shared" si="4"/>
        <v>49.99999999999999</v>
      </c>
      <c r="C15" s="59">
        <f t="shared" si="5"/>
        <v>11.111111111111109</v>
      </c>
      <c r="D15" s="57">
        <f t="shared" si="6"/>
        <v>5.5555555555555545</v>
      </c>
      <c r="F15" s="57">
        <f t="shared" si="0"/>
        <v>3.7037037037037033</v>
      </c>
      <c r="G15" s="69">
        <f t="shared" si="1"/>
        <v>7.4074074074074066</v>
      </c>
      <c r="H15" s="59">
        <f t="shared" si="2"/>
        <v>2.7777777777777772</v>
      </c>
      <c r="I15" s="58">
        <f t="shared" si="3"/>
        <v>2.7777777777777772</v>
      </c>
      <c r="J15" s="67">
        <f t="shared" si="7"/>
        <v>49.99999999999999</v>
      </c>
    </row>
    <row r="16" spans="1:10" ht="12.75">
      <c r="A16">
        <v>115</v>
      </c>
      <c r="B16" s="60">
        <f t="shared" si="4"/>
        <v>52.272727272727266</v>
      </c>
      <c r="C16" s="59">
        <f t="shared" si="5"/>
        <v>11.616161616161614</v>
      </c>
      <c r="D16" s="57">
        <f t="shared" si="6"/>
        <v>5.808080808080807</v>
      </c>
      <c r="F16" s="57">
        <f t="shared" si="0"/>
        <v>3.8720538720538715</v>
      </c>
      <c r="G16" s="69">
        <f t="shared" si="1"/>
        <v>7.744107744107743</v>
      </c>
      <c r="H16" s="59">
        <f t="shared" si="2"/>
        <v>2.9040404040404035</v>
      </c>
      <c r="I16" s="58">
        <f t="shared" si="3"/>
        <v>2.9040404040404035</v>
      </c>
      <c r="J16" s="67">
        <f t="shared" si="7"/>
        <v>52.272727272727266</v>
      </c>
    </row>
    <row r="17" spans="1:10" ht="12.75">
      <c r="A17">
        <v>120</v>
      </c>
      <c r="B17" s="60">
        <f t="shared" si="4"/>
        <v>54.54545454545454</v>
      </c>
      <c r="C17" s="59">
        <f t="shared" si="5"/>
        <v>12.12121212121212</v>
      </c>
      <c r="D17" s="57">
        <f t="shared" si="6"/>
        <v>6.06060606060606</v>
      </c>
      <c r="F17" s="57">
        <f t="shared" si="0"/>
        <v>4.04040404040404</v>
      </c>
      <c r="G17" s="69">
        <f t="shared" si="1"/>
        <v>8.08080808080808</v>
      </c>
      <c r="H17" s="59">
        <f t="shared" si="2"/>
        <v>3.03030303030303</v>
      </c>
      <c r="I17" s="58">
        <f t="shared" si="3"/>
        <v>3.03030303030303</v>
      </c>
      <c r="J17" s="67">
        <f t="shared" si="7"/>
        <v>54.54545454545454</v>
      </c>
    </row>
    <row r="18" spans="1:10" ht="12.75">
      <c r="A18">
        <v>125</v>
      </c>
      <c r="B18" s="60">
        <f t="shared" si="4"/>
        <v>56.81818181818181</v>
      </c>
      <c r="C18" s="59">
        <f t="shared" si="5"/>
        <v>12.626262626262625</v>
      </c>
      <c r="D18" s="57">
        <f t="shared" si="6"/>
        <v>6.313131313131312</v>
      </c>
      <c r="F18" s="57">
        <f t="shared" si="0"/>
        <v>4.2087542087542085</v>
      </c>
      <c r="G18" s="69">
        <f t="shared" si="1"/>
        <v>8.417508417508417</v>
      </c>
      <c r="H18" s="59">
        <f t="shared" si="2"/>
        <v>3.156565656565656</v>
      </c>
      <c r="I18" s="58">
        <f t="shared" si="3"/>
        <v>3.156565656565656</v>
      </c>
      <c r="J18" s="67">
        <f t="shared" si="7"/>
        <v>56.81818181818181</v>
      </c>
    </row>
    <row r="19" spans="1:10" ht="12.75">
      <c r="A19">
        <v>130</v>
      </c>
      <c r="B19" s="60">
        <f t="shared" si="4"/>
        <v>59.090909090909086</v>
      </c>
      <c r="C19" s="59">
        <f t="shared" si="5"/>
        <v>13.13131313131313</v>
      </c>
      <c r="D19" s="57">
        <f t="shared" si="6"/>
        <v>6.565656565656565</v>
      </c>
      <c r="F19" s="57">
        <f t="shared" si="0"/>
        <v>4.377104377104377</v>
      </c>
      <c r="G19" s="69">
        <f t="shared" si="1"/>
        <v>8.754208754208754</v>
      </c>
      <c r="H19" s="59">
        <f t="shared" si="2"/>
        <v>3.2828282828282824</v>
      </c>
      <c r="I19" s="58">
        <f t="shared" si="3"/>
        <v>3.2828282828282824</v>
      </c>
      <c r="J19" s="67">
        <f t="shared" si="7"/>
        <v>59.090909090909086</v>
      </c>
    </row>
    <row r="20" spans="1:10" ht="12.75">
      <c r="A20">
        <v>135</v>
      </c>
      <c r="B20" s="60">
        <f t="shared" si="4"/>
        <v>61.36363636363636</v>
      </c>
      <c r="C20" s="59">
        <f t="shared" si="5"/>
        <v>13.636363636363635</v>
      </c>
      <c r="D20" s="57">
        <f t="shared" si="6"/>
        <v>6.8181818181818175</v>
      </c>
      <c r="F20" s="57">
        <f t="shared" si="0"/>
        <v>4.545454545454545</v>
      </c>
      <c r="G20" s="69">
        <f t="shared" si="1"/>
        <v>9.09090909090909</v>
      </c>
      <c r="H20" s="59">
        <f t="shared" si="2"/>
        <v>3.4090909090909087</v>
      </c>
      <c r="I20" s="58">
        <f t="shared" si="3"/>
        <v>3.4090909090909087</v>
      </c>
      <c r="J20" s="67">
        <f t="shared" si="7"/>
        <v>61.36363636363636</v>
      </c>
    </row>
    <row r="21" spans="1:10" ht="12.75">
      <c r="A21">
        <v>140</v>
      </c>
      <c r="B21" s="60">
        <f t="shared" si="4"/>
        <v>63.63636363636363</v>
      </c>
      <c r="C21" s="59">
        <f t="shared" si="5"/>
        <v>14.14141414141414</v>
      </c>
      <c r="D21" s="57">
        <f t="shared" si="6"/>
        <v>7.07070707070707</v>
      </c>
      <c r="F21" s="57">
        <f t="shared" si="0"/>
        <v>4.713804713804714</v>
      </c>
      <c r="G21" s="69">
        <f t="shared" si="1"/>
        <v>9.427609427609427</v>
      </c>
      <c r="H21" s="59">
        <f t="shared" si="2"/>
        <v>3.535353535353535</v>
      </c>
      <c r="I21" s="58">
        <f t="shared" si="3"/>
        <v>3.535353535353535</v>
      </c>
      <c r="J21" s="67">
        <f t="shared" si="7"/>
        <v>63.63636363636363</v>
      </c>
    </row>
    <row r="22" spans="1:10" ht="12.75">
      <c r="A22">
        <v>145</v>
      </c>
      <c r="B22" s="60">
        <f t="shared" si="4"/>
        <v>65.9090909090909</v>
      </c>
      <c r="C22" s="59">
        <f t="shared" si="5"/>
        <v>14.646464646464645</v>
      </c>
      <c r="D22" s="57">
        <f t="shared" si="6"/>
        <v>7.323232323232323</v>
      </c>
      <c r="F22" s="57">
        <f t="shared" si="0"/>
        <v>4.882154882154882</v>
      </c>
      <c r="G22" s="69">
        <f t="shared" si="1"/>
        <v>9.764309764309765</v>
      </c>
      <c r="H22" s="59">
        <f t="shared" si="2"/>
        <v>3.6616161616161613</v>
      </c>
      <c r="I22" s="58">
        <f t="shared" si="3"/>
        <v>3.6616161616161613</v>
      </c>
      <c r="J22" s="67">
        <f t="shared" si="7"/>
        <v>65.9090909090909</v>
      </c>
    </row>
    <row r="23" spans="1:10" ht="12.75">
      <c r="A23">
        <v>150</v>
      </c>
      <c r="B23" s="60">
        <f t="shared" si="4"/>
        <v>68.18181818181817</v>
      </c>
      <c r="C23" s="59">
        <f t="shared" si="5"/>
        <v>15.151515151515149</v>
      </c>
      <c r="D23" s="57">
        <f t="shared" si="6"/>
        <v>7.575757575757574</v>
      </c>
      <c r="F23" s="57">
        <f t="shared" si="0"/>
        <v>5.05050505050505</v>
      </c>
      <c r="G23" s="69">
        <f t="shared" si="1"/>
        <v>10.1010101010101</v>
      </c>
      <c r="H23" s="59">
        <f t="shared" si="2"/>
        <v>3.787878787878787</v>
      </c>
      <c r="I23" s="58">
        <f t="shared" si="3"/>
        <v>3.787878787878787</v>
      </c>
      <c r="J23" s="67">
        <f t="shared" si="7"/>
        <v>68.18181818181817</v>
      </c>
    </row>
    <row r="24" spans="1:10" ht="12.75">
      <c r="A24">
        <v>155</v>
      </c>
      <c r="B24" s="60">
        <f t="shared" si="4"/>
        <v>70.45454545454545</v>
      </c>
      <c r="C24" s="59">
        <f t="shared" si="5"/>
        <v>15.656565656565656</v>
      </c>
      <c r="D24" s="57">
        <f t="shared" si="6"/>
        <v>7.828282828282828</v>
      </c>
      <c r="F24" s="57">
        <f t="shared" si="0"/>
        <v>5.218855218855219</v>
      </c>
      <c r="G24" s="69">
        <f t="shared" si="1"/>
        <v>10.437710437710438</v>
      </c>
      <c r="H24" s="59">
        <f t="shared" si="2"/>
        <v>3.914141414141414</v>
      </c>
      <c r="I24" s="58">
        <f t="shared" si="3"/>
        <v>3.914141414141414</v>
      </c>
      <c r="J24" s="67">
        <f t="shared" si="7"/>
        <v>70.45454545454545</v>
      </c>
    </row>
    <row r="25" spans="1:10" ht="12.75">
      <c r="A25">
        <v>160</v>
      </c>
      <c r="B25" s="60">
        <f t="shared" si="4"/>
        <v>72.72727272727272</v>
      </c>
      <c r="C25" s="59">
        <f t="shared" si="5"/>
        <v>16.16161616161616</v>
      </c>
      <c r="D25" s="57">
        <f t="shared" si="6"/>
        <v>8.08080808080808</v>
      </c>
      <c r="F25" s="57">
        <f t="shared" si="0"/>
        <v>5.387205387205387</v>
      </c>
      <c r="G25" s="69">
        <f t="shared" si="1"/>
        <v>10.774410774410773</v>
      </c>
      <c r="H25" s="59">
        <f t="shared" si="2"/>
        <v>4.04040404040404</v>
      </c>
      <c r="I25" s="58">
        <f t="shared" si="3"/>
        <v>4.04040404040404</v>
      </c>
      <c r="J25" s="67">
        <f t="shared" si="7"/>
        <v>72.72727272727272</v>
      </c>
    </row>
    <row r="26" spans="1:10" ht="12.75">
      <c r="A26">
        <v>165</v>
      </c>
      <c r="B26" s="60">
        <f t="shared" si="4"/>
        <v>75</v>
      </c>
      <c r="C26" s="59">
        <f t="shared" si="5"/>
        <v>16.666666666666668</v>
      </c>
      <c r="D26" s="57">
        <f t="shared" si="6"/>
        <v>8.333333333333334</v>
      </c>
      <c r="F26" s="57">
        <f t="shared" si="0"/>
        <v>5.555555555555555</v>
      </c>
      <c r="G26" s="69">
        <f t="shared" si="1"/>
        <v>11.11111111111111</v>
      </c>
      <c r="H26" s="59">
        <f t="shared" si="2"/>
        <v>4.166666666666667</v>
      </c>
      <c r="I26" s="58">
        <f t="shared" si="3"/>
        <v>4.166666666666667</v>
      </c>
      <c r="J26" s="67">
        <f t="shared" si="7"/>
        <v>75</v>
      </c>
    </row>
    <row r="27" spans="1:10" ht="12.75">
      <c r="A27">
        <v>170</v>
      </c>
      <c r="B27" s="60">
        <f t="shared" si="4"/>
        <v>77.27272727272727</v>
      </c>
      <c r="C27" s="59">
        <f t="shared" si="5"/>
        <v>17.17171717171717</v>
      </c>
      <c r="D27" s="57">
        <f t="shared" si="6"/>
        <v>8.585858585858585</v>
      </c>
      <c r="F27" s="57">
        <f t="shared" si="0"/>
        <v>5.723905723905723</v>
      </c>
      <c r="G27" s="69">
        <f t="shared" si="1"/>
        <v>11.447811447811446</v>
      </c>
      <c r="H27" s="59">
        <f t="shared" si="2"/>
        <v>4.292929292929292</v>
      </c>
      <c r="I27" s="58">
        <f t="shared" si="3"/>
        <v>4.292929292929292</v>
      </c>
      <c r="J27" s="67">
        <f t="shared" si="7"/>
        <v>77.27272727272727</v>
      </c>
    </row>
    <row r="28" spans="1:10" ht="12.75">
      <c r="A28">
        <v>175</v>
      </c>
      <c r="B28" s="60">
        <f t="shared" si="4"/>
        <v>79.54545454545453</v>
      </c>
      <c r="C28" s="59">
        <f t="shared" si="5"/>
        <v>17.676767676767675</v>
      </c>
      <c r="D28" s="57">
        <f t="shared" si="6"/>
        <v>8.838383838383837</v>
      </c>
      <c r="F28" s="57">
        <f t="shared" si="0"/>
        <v>5.892255892255891</v>
      </c>
      <c r="G28" s="69">
        <f t="shared" si="1"/>
        <v>11.784511784511782</v>
      </c>
      <c r="H28" s="59">
        <f t="shared" si="2"/>
        <v>4.419191919191919</v>
      </c>
      <c r="I28" s="58">
        <f t="shared" si="3"/>
        <v>4.419191919191919</v>
      </c>
      <c r="J28" s="67">
        <f t="shared" si="7"/>
        <v>79.54545454545453</v>
      </c>
    </row>
    <row r="29" spans="1:10" ht="12.75">
      <c r="A29">
        <v>180</v>
      </c>
      <c r="B29" s="60">
        <f t="shared" si="4"/>
        <v>81.81818181818181</v>
      </c>
      <c r="C29" s="59">
        <f t="shared" si="5"/>
        <v>18.18181818181818</v>
      </c>
      <c r="D29" s="57">
        <f t="shared" si="6"/>
        <v>9.09090909090909</v>
      </c>
      <c r="F29" s="57">
        <f t="shared" si="0"/>
        <v>6.0606060606060606</v>
      </c>
      <c r="G29" s="69">
        <f t="shared" si="1"/>
        <v>12.121212121212121</v>
      </c>
      <c r="H29" s="59">
        <f t="shared" si="2"/>
        <v>4.545454545454545</v>
      </c>
      <c r="I29" s="58">
        <f t="shared" si="3"/>
        <v>4.545454545454545</v>
      </c>
      <c r="J29" s="67">
        <f t="shared" si="7"/>
        <v>81.81818181818181</v>
      </c>
    </row>
    <row r="30" spans="1:10" ht="12.75">
      <c r="A30">
        <v>185</v>
      </c>
      <c r="B30" s="60">
        <f t="shared" si="4"/>
        <v>84.09090909090908</v>
      </c>
      <c r="C30" s="59">
        <f t="shared" si="5"/>
        <v>18.686868686868685</v>
      </c>
      <c r="D30" s="57">
        <f t="shared" si="6"/>
        <v>9.343434343434343</v>
      </c>
      <c r="F30" s="57">
        <f t="shared" si="0"/>
        <v>6.228956228956228</v>
      </c>
      <c r="G30" s="69">
        <f t="shared" si="1"/>
        <v>12.457912457912457</v>
      </c>
      <c r="H30" s="59">
        <f t="shared" si="2"/>
        <v>4.671717171717171</v>
      </c>
      <c r="I30" s="58">
        <f t="shared" si="3"/>
        <v>4.671717171717171</v>
      </c>
      <c r="J30" s="67">
        <f t="shared" si="7"/>
        <v>84.09090909090908</v>
      </c>
    </row>
    <row r="31" spans="1:10" ht="12.75">
      <c r="A31">
        <v>190</v>
      </c>
      <c r="B31" s="60">
        <f t="shared" si="4"/>
        <v>86.36363636363636</v>
      </c>
      <c r="C31" s="59">
        <f t="shared" si="5"/>
        <v>19.19191919191919</v>
      </c>
      <c r="D31" s="57">
        <f t="shared" si="6"/>
        <v>9.595959595959595</v>
      </c>
      <c r="F31" s="57">
        <f t="shared" si="0"/>
        <v>6.397306397306397</v>
      </c>
      <c r="G31" s="69">
        <f t="shared" si="1"/>
        <v>12.794612794612794</v>
      </c>
      <c r="H31" s="59">
        <f t="shared" si="2"/>
        <v>4.797979797979798</v>
      </c>
      <c r="I31" s="58">
        <f t="shared" si="3"/>
        <v>4.797979797979798</v>
      </c>
      <c r="J31" s="67">
        <f t="shared" si="7"/>
        <v>86.36363636363636</v>
      </c>
    </row>
    <row r="32" spans="1:10" ht="12.75">
      <c r="A32">
        <v>195</v>
      </c>
      <c r="B32" s="60">
        <f t="shared" si="4"/>
        <v>88.63636363636363</v>
      </c>
      <c r="C32" s="59">
        <f t="shared" si="5"/>
        <v>19.696969696969695</v>
      </c>
      <c r="D32" s="57">
        <f t="shared" si="6"/>
        <v>9.848484848484848</v>
      </c>
      <c r="F32" s="57">
        <f t="shared" si="0"/>
        <v>6.565656565656565</v>
      </c>
      <c r="G32" s="69">
        <f t="shared" si="1"/>
        <v>13.13131313131313</v>
      </c>
      <c r="H32" s="59">
        <f t="shared" si="2"/>
        <v>4.924242424242424</v>
      </c>
      <c r="I32" s="58">
        <f t="shared" si="3"/>
        <v>4.924242424242424</v>
      </c>
      <c r="J32" s="67">
        <f t="shared" si="7"/>
        <v>88.63636363636363</v>
      </c>
    </row>
    <row r="33" spans="1:10" ht="12.75">
      <c r="A33">
        <v>200</v>
      </c>
      <c r="B33" s="60">
        <f t="shared" si="4"/>
        <v>90.9090909090909</v>
      </c>
      <c r="C33" s="59">
        <f t="shared" si="5"/>
        <v>20.2020202020202</v>
      </c>
      <c r="D33" s="57">
        <f t="shared" si="6"/>
        <v>10.1010101010101</v>
      </c>
      <c r="F33" s="57">
        <f t="shared" si="0"/>
        <v>6.7340067340067336</v>
      </c>
      <c r="G33" s="69">
        <f t="shared" si="1"/>
        <v>13.468013468013467</v>
      </c>
      <c r="H33" s="59">
        <f t="shared" si="2"/>
        <v>5.05050505050505</v>
      </c>
      <c r="I33" s="58">
        <f t="shared" si="3"/>
        <v>5.05050505050505</v>
      </c>
      <c r="J33" s="67">
        <f t="shared" si="7"/>
        <v>90.9090909090909</v>
      </c>
    </row>
    <row r="34" spans="1:10" ht="12.75">
      <c r="A34">
        <v>205</v>
      </c>
      <c r="B34" s="60">
        <f t="shared" si="4"/>
        <v>93.18181818181817</v>
      </c>
      <c r="C34" s="59">
        <f t="shared" si="5"/>
        <v>20.707070707070706</v>
      </c>
      <c r="D34" s="57">
        <f t="shared" si="6"/>
        <v>10.353535353535353</v>
      </c>
      <c r="F34" s="57">
        <f t="shared" si="0"/>
        <v>6.902356902356901</v>
      </c>
      <c r="G34" s="69">
        <f t="shared" si="1"/>
        <v>13.804713804713803</v>
      </c>
      <c r="H34" s="59">
        <f t="shared" si="2"/>
        <v>5.1767676767676765</v>
      </c>
      <c r="I34" s="58">
        <f t="shared" si="3"/>
        <v>5.1767676767676765</v>
      </c>
      <c r="J34" s="67">
        <f t="shared" si="7"/>
        <v>93.18181818181817</v>
      </c>
    </row>
    <row r="35" spans="1:10" ht="12.75">
      <c r="A35">
        <v>210</v>
      </c>
      <c r="B35" s="60">
        <f t="shared" si="4"/>
        <v>95.45454545454545</v>
      </c>
      <c r="C35" s="59">
        <f t="shared" si="5"/>
        <v>21.21212121212121</v>
      </c>
      <c r="D35" s="57">
        <f t="shared" si="6"/>
        <v>10.606060606060606</v>
      </c>
      <c r="F35" s="57">
        <f t="shared" si="0"/>
        <v>7.070707070707071</v>
      </c>
      <c r="G35" s="69">
        <f t="shared" si="1"/>
        <v>14.141414141414142</v>
      </c>
      <c r="H35" s="59">
        <f t="shared" si="2"/>
        <v>5.303030303030303</v>
      </c>
      <c r="I35" s="58">
        <f t="shared" si="3"/>
        <v>5.303030303030303</v>
      </c>
      <c r="J35" s="67">
        <f t="shared" si="7"/>
        <v>95.45454545454545</v>
      </c>
    </row>
    <row r="36" spans="1:10" ht="12.75">
      <c r="A36">
        <v>215</v>
      </c>
      <c r="B36" s="60">
        <f t="shared" si="4"/>
        <v>97.72727272727272</v>
      </c>
      <c r="C36" s="59">
        <f t="shared" si="5"/>
        <v>21.717171717171716</v>
      </c>
      <c r="D36" s="57">
        <f t="shared" si="6"/>
        <v>10.858585858585858</v>
      </c>
      <c r="F36" s="57">
        <f t="shared" si="0"/>
        <v>7.239057239057239</v>
      </c>
      <c r="G36" s="69">
        <f t="shared" si="1"/>
        <v>14.478114478114477</v>
      </c>
      <c r="H36" s="59">
        <f t="shared" si="2"/>
        <v>5.429292929292929</v>
      </c>
      <c r="I36" s="58">
        <f t="shared" si="3"/>
        <v>5.429292929292929</v>
      </c>
      <c r="J36" s="67">
        <f t="shared" si="7"/>
        <v>97.72727272727272</v>
      </c>
    </row>
    <row r="37" spans="1:10" ht="12.75">
      <c r="A37">
        <v>220</v>
      </c>
      <c r="B37" s="60">
        <f t="shared" si="4"/>
        <v>99.99999999999999</v>
      </c>
      <c r="C37" s="59">
        <f t="shared" si="5"/>
        <v>22.222222222222218</v>
      </c>
      <c r="D37" s="57">
        <f t="shared" si="6"/>
        <v>11.111111111111109</v>
      </c>
      <c r="F37" s="57">
        <f t="shared" si="0"/>
        <v>7.4074074074074066</v>
      </c>
      <c r="G37" s="69">
        <f t="shared" si="1"/>
        <v>14.814814814814813</v>
      </c>
      <c r="H37" s="59">
        <f t="shared" si="2"/>
        <v>5.5555555555555545</v>
      </c>
      <c r="I37" s="58">
        <f t="shared" si="3"/>
        <v>5.5555555555555545</v>
      </c>
      <c r="J37" s="67">
        <f t="shared" si="7"/>
        <v>99.99999999999999</v>
      </c>
    </row>
    <row r="38" spans="1:10" ht="12.75">
      <c r="A38">
        <v>225</v>
      </c>
      <c r="B38" s="60">
        <f t="shared" si="4"/>
        <v>102.27272727272727</v>
      </c>
      <c r="C38" s="59">
        <f t="shared" si="5"/>
        <v>22.727272727272727</v>
      </c>
      <c r="D38" s="57">
        <f t="shared" si="6"/>
        <v>11.363636363636363</v>
      </c>
      <c r="F38" s="57">
        <f t="shared" si="0"/>
        <v>7.575757575757575</v>
      </c>
      <c r="G38" s="69">
        <f t="shared" si="1"/>
        <v>15.15151515151515</v>
      </c>
      <c r="H38" s="59">
        <f t="shared" si="2"/>
        <v>5.681818181818182</v>
      </c>
      <c r="I38" s="58">
        <f t="shared" si="3"/>
        <v>5.681818181818182</v>
      </c>
      <c r="J38" s="67">
        <f t="shared" si="7"/>
        <v>102.27272727272727</v>
      </c>
    </row>
    <row r="39" spans="1:10" ht="12.75">
      <c r="A39">
        <v>230</v>
      </c>
      <c r="B39" s="60">
        <f t="shared" si="4"/>
        <v>104.54545454545453</v>
      </c>
      <c r="C39" s="59">
        <f aca="true" t="shared" si="8" ref="C39:C48">+B39*2/9</f>
        <v>23.23232323232323</v>
      </c>
      <c r="D39" s="57">
        <f aca="true" t="shared" si="9" ref="D39:D48">+B39/9</f>
        <v>11.616161616161614</v>
      </c>
      <c r="F39" s="57">
        <f aca="true" t="shared" si="10" ref="F39:F48">+B39*2/27</f>
        <v>7.744107744107743</v>
      </c>
      <c r="G39" s="69">
        <f aca="true" t="shared" si="11" ref="G39:G48">+B39*4/27</f>
        <v>15.488215488215486</v>
      </c>
      <c r="H39" s="59">
        <f aca="true" t="shared" si="12" ref="H39:H48">+B39/18</f>
        <v>5.808080808080807</v>
      </c>
      <c r="I39" s="58">
        <f aca="true" t="shared" si="13" ref="I39:I48">+B39/18</f>
        <v>5.808080808080807</v>
      </c>
      <c r="J39" s="67">
        <f t="shared" si="7"/>
        <v>104.54545454545453</v>
      </c>
    </row>
    <row r="40" spans="1:10" ht="12.75">
      <c r="A40">
        <v>235</v>
      </c>
      <c r="B40" s="60">
        <f t="shared" si="4"/>
        <v>106.81818181818181</v>
      </c>
      <c r="C40" s="59">
        <f t="shared" si="8"/>
        <v>23.737373737373737</v>
      </c>
      <c r="D40" s="57">
        <f t="shared" si="9"/>
        <v>11.868686868686869</v>
      </c>
      <c r="F40" s="57">
        <f t="shared" si="10"/>
        <v>7.912457912457912</v>
      </c>
      <c r="G40" s="69">
        <f t="shared" si="11"/>
        <v>15.824915824915823</v>
      </c>
      <c r="H40" s="59">
        <f t="shared" si="12"/>
        <v>5.934343434343434</v>
      </c>
      <c r="I40" s="58">
        <f t="shared" si="13"/>
        <v>5.934343434343434</v>
      </c>
      <c r="J40" s="67">
        <f t="shared" si="7"/>
        <v>106.81818181818181</v>
      </c>
    </row>
    <row r="41" spans="1:10" ht="12.75">
      <c r="A41">
        <v>240</v>
      </c>
      <c r="B41" s="60">
        <f t="shared" si="4"/>
        <v>109.09090909090908</v>
      </c>
      <c r="C41" s="59">
        <f t="shared" si="8"/>
        <v>24.24242424242424</v>
      </c>
      <c r="D41" s="57">
        <f t="shared" si="9"/>
        <v>12.12121212121212</v>
      </c>
      <c r="F41" s="57">
        <f t="shared" si="10"/>
        <v>8.08080808080808</v>
      </c>
      <c r="G41" s="69">
        <f t="shared" si="11"/>
        <v>16.16161616161616</v>
      </c>
      <c r="H41" s="59">
        <f t="shared" si="12"/>
        <v>6.06060606060606</v>
      </c>
      <c r="I41" s="58">
        <f t="shared" si="13"/>
        <v>6.06060606060606</v>
      </c>
      <c r="J41" s="67">
        <f t="shared" si="7"/>
        <v>109.09090909090908</v>
      </c>
    </row>
    <row r="42" spans="1:10" ht="12.75">
      <c r="A42">
        <v>245</v>
      </c>
      <c r="B42" s="60">
        <f t="shared" si="4"/>
        <v>111.36363636363636</v>
      </c>
      <c r="C42" s="59">
        <f t="shared" si="8"/>
        <v>24.747474747474747</v>
      </c>
      <c r="D42" s="57">
        <f t="shared" si="9"/>
        <v>12.373737373737374</v>
      </c>
      <c r="F42" s="57">
        <f t="shared" si="10"/>
        <v>8.24915824915825</v>
      </c>
      <c r="G42" s="69">
        <f t="shared" si="11"/>
        <v>16.4983164983165</v>
      </c>
      <c r="H42" s="59">
        <f t="shared" si="12"/>
        <v>6.186868686868687</v>
      </c>
      <c r="I42" s="58">
        <f t="shared" si="13"/>
        <v>6.186868686868687</v>
      </c>
      <c r="J42" s="67">
        <f t="shared" si="7"/>
        <v>111.36363636363636</v>
      </c>
    </row>
    <row r="43" spans="1:10" ht="12.75">
      <c r="A43">
        <v>250</v>
      </c>
      <c r="B43" s="60">
        <f t="shared" si="4"/>
        <v>113.63636363636363</v>
      </c>
      <c r="C43" s="59">
        <f t="shared" si="8"/>
        <v>25.25252525252525</v>
      </c>
      <c r="D43" s="57">
        <f t="shared" si="9"/>
        <v>12.626262626262625</v>
      </c>
      <c r="F43" s="57">
        <f t="shared" si="10"/>
        <v>8.417508417508417</v>
      </c>
      <c r="G43" s="69">
        <f t="shared" si="11"/>
        <v>16.835016835016834</v>
      </c>
      <c r="H43" s="59">
        <f t="shared" si="12"/>
        <v>6.313131313131312</v>
      </c>
      <c r="I43" s="58">
        <f t="shared" si="13"/>
        <v>6.313131313131312</v>
      </c>
      <c r="J43" s="67">
        <f t="shared" si="7"/>
        <v>113.63636363636363</v>
      </c>
    </row>
    <row r="44" spans="1:10" ht="12.75">
      <c r="A44">
        <v>255</v>
      </c>
      <c r="B44" s="60">
        <f t="shared" si="4"/>
        <v>115.9090909090909</v>
      </c>
      <c r="C44" s="59">
        <f t="shared" si="8"/>
        <v>25.757575757575758</v>
      </c>
      <c r="D44" s="57">
        <f t="shared" si="9"/>
        <v>12.878787878787879</v>
      </c>
      <c r="F44" s="57">
        <f t="shared" si="10"/>
        <v>8.585858585858587</v>
      </c>
      <c r="G44" s="69">
        <f t="shared" si="11"/>
        <v>17.171717171717173</v>
      </c>
      <c r="H44" s="59">
        <f t="shared" si="12"/>
        <v>6.4393939393939394</v>
      </c>
      <c r="I44" s="58">
        <f t="shared" si="13"/>
        <v>6.4393939393939394</v>
      </c>
      <c r="J44" s="67">
        <f t="shared" si="7"/>
        <v>115.9090909090909</v>
      </c>
    </row>
    <row r="45" spans="1:10" ht="12.75">
      <c r="A45">
        <v>260</v>
      </c>
      <c r="B45" s="60">
        <f t="shared" si="4"/>
        <v>118.18181818181817</v>
      </c>
      <c r="C45" s="59">
        <f t="shared" si="8"/>
        <v>26.26262626262626</v>
      </c>
      <c r="D45" s="57">
        <f t="shared" si="9"/>
        <v>13.13131313131313</v>
      </c>
      <c r="F45" s="57">
        <f t="shared" si="10"/>
        <v>8.754208754208754</v>
      </c>
      <c r="G45" s="69">
        <f t="shared" si="11"/>
        <v>17.50841750841751</v>
      </c>
      <c r="H45" s="59">
        <f t="shared" si="12"/>
        <v>6.565656565656565</v>
      </c>
      <c r="I45" s="58">
        <f t="shared" si="13"/>
        <v>6.565656565656565</v>
      </c>
      <c r="J45" s="67">
        <f t="shared" si="7"/>
        <v>118.18181818181817</v>
      </c>
    </row>
    <row r="46" spans="1:10" ht="12.75">
      <c r="A46">
        <v>265</v>
      </c>
      <c r="B46" s="60">
        <f t="shared" si="4"/>
        <v>120.45454545454544</v>
      </c>
      <c r="C46" s="59">
        <f t="shared" si="8"/>
        <v>26.767676767676765</v>
      </c>
      <c r="D46" s="57">
        <f t="shared" si="9"/>
        <v>13.383838383838382</v>
      </c>
      <c r="F46" s="57">
        <f t="shared" si="10"/>
        <v>8.922558922558922</v>
      </c>
      <c r="G46" s="69">
        <f t="shared" si="11"/>
        <v>17.845117845117844</v>
      </c>
      <c r="H46" s="59">
        <f t="shared" si="12"/>
        <v>6.691919191919191</v>
      </c>
      <c r="I46" s="58">
        <f t="shared" si="13"/>
        <v>6.691919191919191</v>
      </c>
      <c r="J46" s="67">
        <f t="shared" si="7"/>
        <v>120.45454545454544</v>
      </c>
    </row>
    <row r="47" spans="1:10" ht="12.75">
      <c r="A47">
        <v>270</v>
      </c>
      <c r="B47" s="60">
        <f t="shared" si="4"/>
        <v>122.72727272727272</v>
      </c>
      <c r="C47" s="59">
        <f t="shared" si="8"/>
        <v>27.27272727272727</v>
      </c>
      <c r="D47" s="57">
        <f t="shared" si="9"/>
        <v>13.636363636363635</v>
      </c>
      <c r="F47" s="57">
        <f t="shared" si="10"/>
        <v>9.09090909090909</v>
      </c>
      <c r="G47" s="69">
        <f t="shared" si="11"/>
        <v>18.18181818181818</v>
      </c>
      <c r="H47" s="59">
        <f t="shared" si="12"/>
        <v>6.8181818181818175</v>
      </c>
      <c r="I47" s="58">
        <f t="shared" si="13"/>
        <v>6.8181818181818175</v>
      </c>
      <c r="J47" s="67">
        <f t="shared" si="7"/>
        <v>122.72727272727272</v>
      </c>
    </row>
    <row r="48" spans="1:10" ht="12.75">
      <c r="A48">
        <v>275</v>
      </c>
      <c r="B48" s="60">
        <f t="shared" si="4"/>
        <v>124.99999999999999</v>
      </c>
      <c r="C48" s="59">
        <f t="shared" si="8"/>
        <v>27.777777777777775</v>
      </c>
      <c r="D48" s="57">
        <f t="shared" si="9"/>
        <v>13.888888888888888</v>
      </c>
      <c r="F48" s="57">
        <f t="shared" si="10"/>
        <v>9.259259259259258</v>
      </c>
      <c r="G48" s="69">
        <f t="shared" si="11"/>
        <v>18.518518518518515</v>
      </c>
      <c r="H48" s="59">
        <f t="shared" si="12"/>
        <v>6.944444444444444</v>
      </c>
      <c r="I48" s="58">
        <f t="shared" si="13"/>
        <v>6.944444444444444</v>
      </c>
      <c r="J48" s="67">
        <f t="shared" si="7"/>
        <v>124.99999999999999</v>
      </c>
    </row>
    <row r="50" spans="2:9" ht="12.75" customHeight="1">
      <c r="B50" s="270" t="s">
        <v>205</v>
      </c>
      <c r="C50" s="270"/>
      <c r="D50" s="270"/>
      <c r="E50" s="270"/>
      <c r="F50" s="271" t="s">
        <v>203</v>
      </c>
      <c r="G50" s="271"/>
      <c r="H50" s="271" t="s">
        <v>204</v>
      </c>
      <c r="I50" s="271"/>
    </row>
    <row r="51" spans="2:5" ht="12.75">
      <c r="B51" s="270"/>
      <c r="C51" s="270"/>
      <c r="D51" s="270"/>
      <c r="E51" s="270"/>
    </row>
  </sheetData>
  <mergeCells count="18">
    <mergeCell ref="B50:E51"/>
    <mergeCell ref="H50:I50"/>
    <mergeCell ref="F50:G50"/>
    <mergeCell ref="J11:J12"/>
    <mergeCell ref="H11:I11"/>
    <mergeCell ref="B11:B12"/>
    <mergeCell ref="C11:C12"/>
    <mergeCell ref="D11:D12"/>
    <mergeCell ref="B1:J1"/>
    <mergeCell ref="B2:J2"/>
    <mergeCell ref="F10:I10"/>
    <mergeCell ref="F11:G11"/>
    <mergeCell ref="D6:G6"/>
    <mergeCell ref="C10:D10"/>
    <mergeCell ref="B4:C4"/>
    <mergeCell ref="D4:G4"/>
    <mergeCell ref="D5:G5"/>
    <mergeCell ref="B7:J7"/>
  </mergeCells>
  <printOptions/>
  <pageMargins left="0.75" right="0.75" top="1" bottom="1" header="0.5" footer="0.5"/>
  <pageSetup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I26" sqref="I26"/>
    </sheetView>
  </sheetViews>
  <sheetFormatPr defaultColWidth="9.140625" defaultRowHeight="12.75"/>
  <cols>
    <col min="2" max="2" width="11.28125" style="0" bestFit="1" customWidth="1"/>
    <col min="4" max="4" width="18.57421875" style="0" bestFit="1" customWidth="1"/>
    <col min="9" max="9" width="13.57421875" style="0" customWidth="1"/>
  </cols>
  <sheetData>
    <row r="1" spans="1:8" ht="26.25">
      <c r="A1" s="220" t="s">
        <v>58</v>
      </c>
      <c r="B1" s="220"/>
      <c r="C1" s="220"/>
      <c r="D1" s="220"/>
      <c r="E1" s="220"/>
      <c r="F1" s="220"/>
      <c r="G1" s="220"/>
      <c r="H1" s="220"/>
    </row>
    <row r="2" spans="1:8" ht="20.25">
      <c r="A2" s="226" t="s">
        <v>250</v>
      </c>
      <c r="B2" s="226"/>
      <c r="C2" s="226"/>
      <c r="D2" s="226"/>
      <c r="E2" s="226"/>
      <c r="F2" s="226"/>
      <c r="G2" s="226"/>
      <c r="H2" s="226"/>
    </row>
    <row r="3" ht="18">
      <c r="D3" s="142" t="s">
        <v>165</v>
      </c>
    </row>
    <row r="4" spans="1:7" ht="12.75">
      <c r="A4" s="171" t="s">
        <v>184</v>
      </c>
      <c r="B4" s="172"/>
      <c r="C4" s="254" t="s">
        <v>206</v>
      </c>
      <c r="D4" s="231"/>
      <c r="E4" s="231"/>
      <c r="F4" s="231"/>
      <c r="G4" s="231"/>
    </row>
    <row r="5" spans="3:6" ht="12.75">
      <c r="C5" s="254" t="s">
        <v>207</v>
      </c>
      <c r="D5" s="231"/>
      <c r="E5" s="231"/>
      <c r="F5" s="231"/>
    </row>
    <row r="6" spans="1:8" ht="12.75">
      <c r="A6" s="277" t="s">
        <v>79</v>
      </c>
      <c r="B6" s="278"/>
      <c r="C6" s="213" t="s">
        <v>80</v>
      </c>
      <c r="D6" s="233"/>
      <c r="E6" s="56"/>
      <c r="F6" s="213" t="s">
        <v>81</v>
      </c>
      <c r="G6" s="239"/>
      <c r="H6" s="233"/>
    </row>
    <row r="7" spans="3:8" ht="12.75">
      <c r="C7" s="36"/>
      <c r="D7" s="36"/>
      <c r="F7" s="36"/>
      <c r="G7" s="36"/>
      <c r="H7" s="36"/>
    </row>
    <row r="8" spans="1:8" ht="12.75">
      <c r="A8" s="225" t="s">
        <v>248</v>
      </c>
      <c r="B8" s="225"/>
      <c r="C8" s="225"/>
      <c r="D8" s="225"/>
      <c r="E8" s="225"/>
      <c r="F8" s="225"/>
      <c r="G8" s="225"/>
      <c r="H8" s="225"/>
    </row>
    <row r="9" spans="1:8" ht="12.75">
      <c r="A9" s="225" t="s">
        <v>249</v>
      </c>
      <c r="B9" s="225"/>
      <c r="C9" s="225"/>
      <c r="D9" s="225"/>
      <c r="E9" s="225"/>
      <c r="F9" s="225"/>
      <c r="G9" s="225"/>
      <c r="H9" s="225"/>
    </row>
    <row r="11" spans="1:9" ht="18">
      <c r="A11" s="70" t="s">
        <v>73</v>
      </c>
      <c r="B11" s="279" t="s">
        <v>240</v>
      </c>
      <c r="C11" s="279"/>
      <c r="D11" s="279"/>
      <c r="E11" s="279"/>
      <c r="F11" s="279"/>
      <c r="I11" s="36"/>
    </row>
    <row r="12" spans="4:10" ht="12.75">
      <c r="D12" s="280"/>
      <c r="E12" s="280"/>
      <c r="F12" s="280"/>
      <c r="I12" s="36"/>
      <c r="J12" s="36"/>
    </row>
    <row r="13" spans="4:6" ht="12.75">
      <c r="D13" s="164" t="s">
        <v>117</v>
      </c>
      <c r="E13" s="99"/>
      <c r="F13" s="99"/>
    </row>
    <row r="14" spans="2:6" ht="12.75">
      <c r="B14" s="281" t="s">
        <v>238</v>
      </c>
      <c r="C14" s="34" t="s">
        <v>133</v>
      </c>
      <c r="D14" s="165" t="s">
        <v>242</v>
      </c>
      <c r="E14" s="99"/>
      <c r="F14" s="99"/>
    </row>
    <row r="15" spans="2:11" ht="12.75">
      <c r="B15" s="282"/>
      <c r="C15" s="71" t="s">
        <v>68</v>
      </c>
      <c r="D15" s="3">
        <v>0</v>
      </c>
      <c r="E15" s="52"/>
      <c r="F15" s="52"/>
      <c r="I15" s="103"/>
      <c r="J15" s="52"/>
      <c r="K15" s="36"/>
    </row>
    <row r="16" spans="2:11" ht="12.75">
      <c r="B16" s="282"/>
      <c r="C16" s="71" t="s">
        <v>76</v>
      </c>
      <c r="D16" s="35" t="s">
        <v>70</v>
      </c>
      <c r="E16" s="52"/>
      <c r="F16" s="52"/>
      <c r="I16" s="103"/>
      <c r="J16" s="100"/>
      <c r="K16" s="36"/>
    </row>
    <row r="17" spans="2:11" ht="12.75">
      <c r="B17" s="283"/>
      <c r="C17" s="71" t="s">
        <v>71</v>
      </c>
      <c r="D17" s="35" t="s">
        <v>247</v>
      </c>
      <c r="E17" s="100"/>
      <c r="F17" s="100"/>
      <c r="I17" s="103"/>
      <c r="J17" s="100"/>
      <c r="K17" s="36"/>
    </row>
    <row r="18" spans="2:11" ht="12.75">
      <c r="B18" s="102"/>
      <c r="C18" s="103"/>
      <c r="D18" s="100"/>
      <c r="E18" s="100"/>
      <c r="F18" s="100"/>
      <c r="I18" s="36"/>
      <c r="J18" s="100"/>
      <c r="K18" s="36"/>
    </row>
    <row r="19" spans="10:11" ht="12.75">
      <c r="J19" s="36"/>
      <c r="K19" s="36"/>
    </row>
    <row r="20" spans="1:6" ht="18">
      <c r="A20" s="70" t="s">
        <v>75</v>
      </c>
      <c r="B20" s="279" t="s">
        <v>241</v>
      </c>
      <c r="C20" s="279"/>
      <c r="D20" s="279"/>
      <c r="E20" s="279"/>
      <c r="F20" s="279"/>
    </row>
    <row r="21" spans="4:6" ht="12.75">
      <c r="D21" s="280"/>
      <c r="E21" s="280"/>
      <c r="F21" s="280"/>
    </row>
    <row r="22" spans="4:6" ht="12.75">
      <c r="D22" s="164" t="s">
        <v>118</v>
      </c>
      <c r="E22" s="99"/>
      <c r="F22" s="99"/>
    </row>
    <row r="23" spans="2:6" ht="12.75">
      <c r="B23" s="281" t="s">
        <v>166</v>
      </c>
      <c r="C23" s="34" t="s">
        <v>133</v>
      </c>
      <c r="D23" s="165" t="s">
        <v>242</v>
      </c>
      <c r="E23" s="52"/>
      <c r="F23" s="52"/>
    </row>
    <row r="24" spans="2:6" ht="12.75">
      <c r="B24" s="282"/>
      <c r="C24" s="71" t="s">
        <v>68</v>
      </c>
      <c r="D24" s="3">
        <v>0</v>
      </c>
      <c r="E24" s="52"/>
      <c r="F24" s="52"/>
    </row>
    <row r="25" spans="2:6" ht="12.75">
      <c r="B25" s="282"/>
      <c r="C25" s="71" t="s">
        <v>76</v>
      </c>
      <c r="D25" s="35" t="s">
        <v>70</v>
      </c>
      <c r="E25" s="100"/>
      <c r="F25" s="100"/>
    </row>
    <row r="26" spans="2:4" ht="12.75">
      <c r="B26" s="283"/>
      <c r="C26" s="71" t="s">
        <v>71</v>
      </c>
      <c r="D26" s="35" t="s">
        <v>247</v>
      </c>
    </row>
    <row r="27" spans="2:4" ht="12.75">
      <c r="B27" s="102"/>
      <c r="C27" s="103"/>
      <c r="D27" s="100"/>
    </row>
    <row r="28" spans="3:4" ht="12.75">
      <c r="C28" s="103"/>
      <c r="D28" s="100"/>
    </row>
    <row r="29" spans="1:6" ht="18">
      <c r="A29" s="70" t="s">
        <v>77</v>
      </c>
      <c r="B29" s="279" t="s">
        <v>244</v>
      </c>
      <c r="C29" s="279"/>
      <c r="D29" s="279"/>
      <c r="E29" s="279"/>
      <c r="F29" s="279"/>
    </row>
    <row r="30" spans="4:6" ht="12.75">
      <c r="D30" s="280"/>
      <c r="E30" s="280"/>
      <c r="F30" s="280"/>
    </row>
    <row r="31" spans="4:6" ht="12.75">
      <c r="D31" s="164" t="s">
        <v>119</v>
      </c>
      <c r="E31" s="99"/>
      <c r="F31" s="99"/>
    </row>
    <row r="32" spans="2:6" ht="12.75">
      <c r="B32" s="281" t="s">
        <v>243</v>
      </c>
      <c r="C32" s="34" t="s">
        <v>133</v>
      </c>
      <c r="D32" s="165" t="s">
        <v>242</v>
      </c>
      <c r="E32" s="52"/>
      <c r="F32" s="52"/>
    </row>
    <row r="33" spans="2:6" ht="12.75">
      <c r="B33" s="282"/>
      <c r="C33" s="71" t="s">
        <v>68</v>
      </c>
      <c r="D33" s="3">
        <v>0</v>
      </c>
      <c r="E33" s="52"/>
      <c r="F33" s="52"/>
    </row>
    <row r="34" spans="2:6" ht="12.75">
      <c r="B34" s="282"/>
      <c r="C34" s="71" t="s">
        <v>76</v>
      </c>
      <c r="D34" s="35" t="s">
        <v>70</v>
      </c>
      <c r="E34" s="100"/>
      <c r="F34" s="100"/>
    </row>
    <row r="35" spans="2:4" ht="12.75">
      <c r="B35" s="283"/>
      <c r="C35" s="71" t="s">
        <v>71</v>
      </c>
      <c r="D35" s="35" t="s">
        <v>247</v>
      </c>
    </row>
    <row r="36" spans="2:6" ht="12.75">
      <c r="B36" s="102"/>
      <c r="C36" s="103"/>
      <c r="D36" s="100"/>
      <c r="E36" s="100"/>
      <c r="F36" s="100"/>
    </row>
    <row r="38" spans="1:6" ht="18">
      <c r="A38" s="70" t="s">
        <v>78</v>
      </c>
      <c r="B38" s="279" t="s">
        <v>245</v>
      </c>
      <c r="C38" s="279"/>
      <c r="D38" s="279"/>
      <c r="E38" s="279"/>
      <c r="F38" s="279"/>
    </row>
    <row r="39" spans="1:6" ht="18">
      <c r="A39" s="70"/>
      <c r="B39" s="163"/>
      <c r="C39" s="163"/>
      <c r="D39" s="163"/>
      <c r="E39" s="163"/>
      <c r="F39" s="163"/>
    </row>
    <row r="40" spans="4:6" ht="12.75">
      <c r="D40" s="164" t="s">
        <v>120</v>
      </c>
      <c r="E40" s="99"/>
      <c r="F40" s="99"/>
    </row>
    <row r="41" spans="2:6" ht="12.75">
      <c r="B41" s="281" t="s">
        <v>246</v>
      </c>
      <c r="C41" s="34" t="s">
        <v>133</v>
      </c>
      <c r="D41" s="165" t="s">
        <v>242</v>
      </c>
      <c r="E41" s="52"/>
      <c r="F41" s="52"/>
    </row>
    <row r="42" spans="2:6" ht="12.75">
      <c r="B42" s="282"/>
      <c r="C42" s="71" t="s">
        <v>68</v>
      </c>
      <c r="D42" s="3">
        <v>0</v>
      </c>
      <c r="E42" s="52"/>
      <c r="F42" s="52"/>
    </row>
    <row r="43" spans="2:6" ht="12.75">
      <c r="B43" s="282"/>
      <c r="C43" s="71" t="s">
        <v>76</v>
      </c>
      <c r="D43" s="35" t="s">
        <v>70</v>
      </c>
      <c r="E43" s="100"/>
      <c r="F43" s="100"/>
    </row>
    <row r="44" spans="2:4" ht="12.75">
      <c r="B44" s="283"/>
      <c r="C44" s="71" t="s">
        <v>71</v>
      </c>
      <c r="D44" s="35" t="s">
        <v>247</v>
      </c>
    </row>
    <row r="47" spans="2:5" ht="12.75">
      <c r="B47" s="231" t="s">
        <v>239</v>
      </c>
      <c r="C47" s="231"/>
      <c r="D47" s="231"/>
      <c r="E47" s="231"/>
    </row>
    <row r="53" ht="12.75" customHeight="1"/>
  </sheetData>
  <mergeCells count="22">
    <mergeCell ref="B38:F38"/>
    <mergeCell ref="B14:B17"/>
    <mergeCell ref="B23:B26"/>
    <mergeCell ref="B47:E47"/>
    <mergeCell ref="B32:B35"/>
    <mergeCell ref="B41:B44"/>
    <mergeCell ref="B29:F29"/>
    <mergeCell ref="D30:F30"/>
    <mergeCell ref="A1:H1"/>
    <mergeCell ref="B11:F11"/>
    <mergeCell ref="B20:F20"/>
    <mergeCell ref="D21:F21"/>
    <mergeCell ref="D12:F12"/>
    <mergeCell ref="A2:H2"/>
    <mergeCell ref="A4:B4"/>
    <mergeCell ref="C4:G4"/>
    <mergeCell ref="C5:F5"/>
    <mergeCell ref="A8:H8"/>
    <mergeCell ref="A9:H9"/>
    <mergeCell ref="C6:D6"/>
    <mergeCell ref="F6:H6"/>
    <mergeCell ref="A6:B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D14" sqref="D14"/>
    </sheetView>
  </sheetViews>
  <sheetFormatPr defaultColWidth="9.140625" defaultRowHeight="12.75"/>
  <cols>
    <col min="6" max="7" width="12.00390625" style="0" bestFit="1" customWidth="1"/>
    <col min="8" max="8" width="10.28125" style="0" bestFit="1" customWidth="1"/>
    <col min="9" max="9" width="10.28125" style="0" customWidth="1"/>
    <col min="10" max="10" width="10.28125" style="0" bestFit="1" customWidth="1"/>
  </cols>
  <sheetData>
    <row r="1" spans="1:13" ht="26.25">
      <c r="A1" s="220" t="s">
        <v>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0.25">
      <c r="A2" s="226" t="s">
        <v>237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20.25">
      <c r="A3" s="19"/>
      <c r="B3" s="19"/>
      <c r="C3" s="19"/>
      <c r="D3" s="19"/>
      <c r="E3" s="19"/>
      <c r="F3" s="19"/>
      <c r="G3" s="142" t="s">
        <v>167</v>
      </c>
      <c r="H3" s="19"/>
      <c r="I3" s="19"/>
      <c r="J3" s="19"/>
      <c r="K3" s="19"/>
      <c r="L3" s="19"/>
      <c r="M3" s="19"/>
    </row>
    <row r="4" spans="1:13" ht="12.75" customHeight="1">
      <c r="A4" s="19"/>
      <c r="B4" s="19"/>
      <c r="C4" s="19"/>
      <c r="D4" s="19"/>
      <c r="E4" s="19"/>
      <c r="F4" s="19"/>
      <c r="G4" s="142"/>
      <c r="H4" s="19"/>
      <c r="I4" s="19"/>
      <c r="J4" s="19"/>
      <c r="K4" s="19"/>
      <c r="L4" s="19"/>
      <c r="M4" s="19"/>
    </row>
    <row r="5" spans="1:7" ht="12.75">
      <c r="A5" s="171" t="s">
        <v>184</v>
      </c>
      <c r="B5" s="172"/>
      <c r="C5" s="254" t="s">
        <v>208</v>
      </c>
      <c r="D5" s="231"/>
      <c r="E5" s="231"/>
      <c r="F5" s="231"/>
      <c r="G5" s="231"/>
    </row>
    <row r="6" spans="1:8" ht="12.75" customHeight="1">
      <c r="A6" s="155"/>
      <c r="B6" s="156"/>
      <c r="C6" s="254" t="s">
        <v>209</v>
      </c>
      <c r="D6" s="231"/>
      <c r="E6" s="231"/>
      <c r="F6" s="231"/>
      <c r="G6" s="231"/>
      <c r="H6" s="231"/>
    </row>
    <row r="7" spans="1:8" ht="12.75">
      <c r="A7" s="155"/>
      <c r="B7" s="156"/>
      <c r="C7" s="254" t="s">
        <v>210</v>
      </c>
      <c r="D7" s="231"/>
      <c r="E7" s="231"/>
      <c r="F7" s="231"/>
      <c r="G7" s="231"/>
      <c r="H7" s="231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8" ht="12.75" customHeight="1">
      <c r="A9" s="297" t="s">
        <v>122</v>
      </c>
      <c r="B9" s="297"/>
      <c r="C9" s="297"/>
      <c r="D9" s="297"/>
      <c r="F9" s="284" t="s">
        <v>139</v>
      </c>
      <c r="G9" s="285"/>
      <c r="H9" s="286"/>
    </row>
    <row r="10" spans="1:8" ht="13.5" customHeight="1" thickBot="1">
      <c r="A10" s="298"/>
      <c r="B10" s="298"/>
      <c r="C10" s="298"/>
      <c r="D10" s="298"/>
      <c r="F10" s="157" t="s">
        <v>16</v>
      </c>
      <c r="G10" s="6" t="s">
        <v>14</v>
      </c>
      <c r="H10" s="157" t="s">
        <v>82</v>
      </c>
    </row>
    <row r="11" spans="1:8" ht="12.75" customHeight="1">
      <c r="A11" s="299" t="s">
        <v>140</v>
      </c>
      <c r="B11" s="299"/>
      <c r="C11" s="299"/>
      <c r="D11" s="299"/>
      <c r="F11" s="187" t="s">
        <v>37</v>
      </c>
      <c r="G11" s="187" t="s">
        <v>37</v>
      </c>
      <c r="H11" s="294" t="s">
        <v>123</v>
      </c>
    </row>
    <row r="12" spans="6:8" ht="12.75">
      <c r="F12" s="188"/>
      <c r="G12" s="188"/>
      <c r="H12" s="187"/>
    </row>
    <row r="13" spans="6:10" ht="12.75">
      <c r="F13" s="120"/>
      <c r="G13" s="120"/>
      <c r="H13" s="121"/>
      <c r="I13" s="121"/>
      <c r="J13" s="122"/>
    </row>
    <row r="14" spans="6:10" ht="12.75">
      <c r="F14" s="56" t="s">
        <v>271</v>
      </c>
      <c r="G14" s="120"/>
      <c r="H14" s="121"/>
      <c r="I14" s="121"/>
      <c r="J14" s="122"/>
    </row>
    <row r="15" ht="13.5" thickBot="1"/>
    <row r="16" spans="2:12" ht="15.75" customHeight="1">
      <c r="B16" s="119"/>
      <c r="C16" s="104"/>
      <c r="D16" s="104"/>
      <c r="E16" s="104"/>
      <c r="F16" s="104"/>
      <c r="G16" s="104"/>
      <c r="H16" s="104"/>
      <c r="I16" s="105"/>
      <c r="J16" s="105"/>
      <c r="K16" s="105"/>
      <c r="L16" s="106"/>
    </row>
    <row r="17" spans="2:12" ht="21.75" customHeight="1" thickBot="1">
      <c r="B17" s="118"/>
      <c r="C17" s="291" t="s">
        <v>124</v>
      </c>
      <c r="D17" s="292"/>
      <c r="E17" s="292"/>
      <c r="F17" s="293"/>
      <c r="G17" s="24"/>
      <c r="H17" s="305" t="s">
        <v>212</v>
      </c>
      <c r="I17" s="306"/>
      <c r="J17" s="306"/>
      <c r="K17" s="306"/>
      <c r="L17" s="307"/>
    </row>
    <row r="18" spans="2:12" ht="13.5" customHeight="1" thickBot="1">
      <c r="B18" s="107"/>
      <c r="C18" s="32"/>
      <c r="D18" s="113" t="s">
        <v>126</v>
      </c>
      <c r="E18" s="309" t="s">
        <v>60</v>
      </c>
      <c r="F18" s="310"/>
      <c r="G18" s="36"/>
      <c r="H18" s="308" t="s">
        <v>213</v>
      </c>
      <c r="I18" s="306"/>
      <c r="J18" s="306"/>
      <c r="K18" s="306"/>
      <c r="L18" s="307"/>
    </row>
    <row r="19" spans="2:12" ht="12.75">
      <c r="B19" s="107"/>
      <c r="C19" s="34"/>
      <c r="D19" s="47" t="s">
        <v>18</v>
      </c>
      <c r="E19" s="260" t="s">
        <v>127</v>
      </c>
      <c r="F19" s="245"/>
      <c r="G19" s="36"/>
      <c r="H19" s="36"/>
      <c r="I19" s="36"/>
      <c r="J19" s="99"/>
      <c r="K19" s="99"/>
      <c r="L19" s="108"/>
    </row>
    <row r="20" spans="2:12" ht="12.75">
      <c r="B20" s="107"/>
      <c r="C20" s="112" t="s">
        <v>125</v>
      </c>
      <c r="D20" s="49" t="s">
        <v>20</v>
      </c>
      <c r="E20" s="233" t="s">
        <v>128</v>
      </c>
      <c r="F20" s="300"/>
      <c r="G20" s="36"/>
      <c r="H20" s="36"/>
      <c r="I20" s="36"/>
      <c r="J20" s="52"/>
      <c r="K20" s="52"/>
      <c r="L20" s="108"/>
    </row>
    <row r="21" spans="2:12" ht="12.75">
      <c r="B21" s="107"/>
      <c r="C21" s="34" t="s">
        <v>137</v>
      </c>
      <c r="D21" s="300" t="s">
        <v>138</v>
      </c>
      <c r="E21" s="300"/>
      <c r="F21" s="300"/>
      <c r="G21" s="36"/>
      <c r="H21" s="36"/>
      <c r="I21" s="36"/>
      <c r="J21" s="52"/>
      <c r="K21" s="52"/>
      <c r="L21" s="108"/>
    </row>
    <row r="22" spans="2:12" ht="12.75">
      <c r="B22" s="107"/>
      <c r="C22" s="36"/>
      <c r="D22" s="36"/>
      <c r="E22" s="36"/>
      <c r="F22" s="36"/>
      <c r="G22" s="36"/>
      <c r="H22" s="36"/>
      <c r="I22" s="36"/>
      <c r="J22" s="100"/>
      <c r="K22" s="100"/>
      <c r="L22" s="108"/>
    </row>
    <row r="23" spans="2:12" ht="12.75">
      <c r="B23" s="107"/>
      <c r="C23" s="36"/>
      <c r="D23" s="36"/>
      <c r="E23" s="36"/>
      <c r="F23" s="36"/>
      <c r="G23" s="36"/>
      <c r="H23" s="36"/>
      <c r="I23" s="36"/>
      <c r="J23" s="36"/>
      <c r="K23" s="36"/>
      <c r="L23" s="108"/>
    </row>
    <row r="24" spans="2:12" ht="18">
      <c r="B24" s="115" t="s">
        <v>73</v>
      </c>
      <c r="C24" s="288" t="s">
        <v>129</v>
      </c>
      <c r="D24" s="288"/>
      <c r="E24" s="288"/>
      <c r="F24" s="36"/>
      <c r="G24" s="114" t="s">
        <v>75</v>
      </c>
      <c r="H24" s="117" t="s">
        <v>131</v>
      </c>
      <c r="I24" s="117"/>
      <c r="L24" s="108"/>
    </row>
    <row r="25" spans="2:12" ht="13.5" thickBot="1">
      <c r="B25" s="107"/>
      <c r="C25" s="36"/>
      <c r="D25" s="36"/>
      <c r="E25" s="63" t="s">
        <v>130</v>
      </c>
      <c r="F25" s="36"/>
      <c r="G25" s="36"/>
      <c r="H25" s="36"/>
      <c r="I25" s="116"/>
      <c r="J25" s="289" t="s">
        <v>132</v>
      </c>
      <c r="K25" s="290"/>
      <c r="L25" s="108"/>
    </row>
    <row r="26" spans="2:12" ht="12.75">
      <c r="B26" s="107"/>
      <c r="C26" s="281" t="s">
        <v>69</v>
      </c>
      <c r="D26" s="101" t="s">
        <v>68</v>
      </c>
      <c r="E26" s="33">
        <v>0</v>
      </c>
      <c r="F26" s="36"/>
      <c r="G26" s="36"/>
      <c r="H26" s="81" t="s">
        <v>74</v>
      </c>
      <c r="I26" s="101" t="s">
        <v>133</v>
      </c>
      <c r="J26" s="295" t="s">
        <v>134</v>
      </c>
      <c r="K26" s="296"/>
      <c r="L26" s="108"/>
    </row>
    <row r="27" spans="2:12" ht="12.75">
      <c r="B27" s="107"/>
      <c r="C27" s="282"/>
      <c r="D27" s="101" t="s">
        <v>76</v>
      </c>
      <c r="E27" s="80" t="s">
        <v>70</v>
      </c>
      <c r="F27" s="36"/>
      <c r="G27" s="36"/>
      <c r="H27" s="82"/>
      <c r="I27" s="101" t="s">
        <v>135</v>
      </c>
      <c r="J27" s="287">
        <v>0</v>
      </c>
      <c r="K27" s="196"/>
      <c r="L27" s="108"/>
    </row>
    <row r="28" spans="2:12" ht="12.75">
      <c r="B28" s="107"/>
      <c r="C28" s="283"/>
      <c r="D28" s="101" t="s">
        <v>71</v>
      </c>
      <c r="E28" s="80" t="s">
        <v>72</v>
      </c>
      <c r="F28" s="36"/>
      <c r="G28" s="36"/>
      <c r="H28" s="83"/>
      <c r="I28" s="101" t="s">
        <v>136</v>
      </c>
      <c r="J28" s="236" t="s">
        <v>168</v>
      </c>
      <c r="K28" s="233"/>
      <c r="L28" s="108"/>
    </row>
    <row r="29" spans="2:12" ht="15.75" thickBot="1">
      <c r="B29" s="109"/>
      <c r="C29" s="110"/>
      <c r="D29" s="110"/>
      <c r="E29" s="110"/>
      <c r="F29" s="110"/>
      <c r="G29" s="111"/>
      <c r="H29" s="301" t="s">
        <v>211</v>
      </c>
      <c r="I29" s="302"/>
      <c r="J29" s="302"/>
      <c r="K29" s="303"/>
      <c r="L29" s="304"/>
    </row>
    <row r="30" spans="7:10" ht="12.75">
      <c r="G30" s="102"/>
      <c r="H30" s="103"/>
      <c r="I30" s="52"/>
      <c r="J30" s="52"/>
    </row>
    <row r="36" ht="12.75" customHeight="1"/>
  </sheetData>
  <mergeCells count="26">
    <mergeCell ref="E20:F20"/>
    <mergeCell ref="H29:L29"/>
    <mergeCell ref="H17:L17"/>
    <mergeCell ref="H18:L18"/>
    <mergeCell ref="E18:F18"/>
    <mergeCell ref="D21:F21"/>
    <mergeCell ref="H11:H12"/>
    <mergeCell ref="J26:K26"/>
    <mergeCell ref="A1:M1"/>
    <mergeCell ref="A2:M2"/>
    <mergeCell ref="A9:D10"/>
    <mergeCell ref="A11:D11"/>
    <mergeCell ref="F11:F12"/>
    <mergeCell ref="G11:G12"/>
    <mergeCell ref="A5:B5"/>
    <mergeCell ref="C5:G5"/>
    <mergeCell ref="C7:H7"/>
    <mergeCell ref="F9:H9"/>
    <mergeCell ref="C6:H6"/>
    <mergeCell ref="J27:K27"/>
    <mergeCell ref="C24:E24"/>
    <mergeCell ref="C26:C28"/>
    <mergeCell ref="J28:K28"/>
    <mergeCell ref="J25:K25"/>
    <mergeCell ref="E19:F19"/>
    <mergeCell ref="C17:F1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showGridLines="0" workbookViewId="0" topLeftCell="A5">
      <selection activeCell="C18" sqref="C18:E18"/>
    </sheetView>
  </sheetViews>
  <sheetFormatPr defaultColWidth="9.140625" defaultRowHeight="12.75"/>
  <sheetData>
    <row r="1" spans="1:11" ht="26.25">
      <c r="A1" s="220" t="s">
        <v>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0.25">
      <c r="A2" s="226" t="s">
        <v>98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4" spans="1:6" ht="12.75">
      <c r="A4" s="171" t="s">
        <v>184</v>
      </c>
      <c r="B4" s="172"/>
      <c r="C4" s="254" t="s">
        <v>214</v>
      </c>
      <c r="D4" s="231"/>
      <c r="E4" s="231"/>
      <c r="F4" s="231"/>
    </row>
    <row r="5" spans="3:6" ht="12.75">
      <c r="C5" s="254" t="s">
        <v>215</v>
      </c>
      <c r="D5" s="231"/>
      <c r="E5" s="231"/>
      <c r="F5" s="231"/>
    </row>
    <row r="6" spans="3:7" ht="12.75">
      <c r="C6" s="254" t="s">
        <v>216</v>
      </c>
      <c r="D6" s="231"/>
      <c r="E6" s="231"/>
      <c r="F6" s="231"/>
      <c r="G6" s="231"/>
    </row>
    <row r="7" spans="4:8" ht="15.75">
      <c r="D7" s="216" t="s">
        <v>99</v>
      </c>
      <c r="E7" s="217"/>
      <c r="F7" s="217"/>
      <c r="G7" s="217"/>
      <c r="H7" s="218"/>
    </row>
    <row r="8" spans="4:11" ht="13.5" thickBot="1">
      <c r="D8" s="6" t="s">
        <v>17</v>
      </c>
      <c r="E8" s="9" t="s">
        <v>23</v>
      </c>
      <c r="F8" s="6" t="s">
        <v>18</v>
      </c>
      <c r="G8" s="6" t="s">
        <v>101</v>
      </c>
      <c r="H8" s="6" t="s">
        <v>19</v>
      </c>
      <c r="J8" s="85" t="s">
        <v>89</v>
      </c>
      <c r="K8" s="85"/>
    </row>
    <row r="9" spans="4:11" ht="12.75">
      <c r="D9" s="4">
        <v>1</v>
      </c>
      <c r="E9" s="8" t="s">
        <v>24</v>
      </c>
      <c r="F9" s="88"/>
      <c r="G9" s="88"/>
      <c r="H9" s="88" t="s">
        <v>102</v>
      </c>
      <c r="J9" s="93" t="s">
        <v>121</v>
      </c>
      <c r="K9" s="94"/>
    </row>
    <row r="10" spans="4:11" ht="12.75">
      <c r="D10" s="3">
        <v>2</v>
      </c>
      <c r="E10" s="7" t="s">
        <v>85</v>
      </c>
      <c r="F10" s="89" t="s">
        <v>102</v>
      </c>
      <c r="G10" s="89"/>
      <c r="H10" s="89" t="s">
        <v>102</v>
      </c>
      <c r="J10" s="85" t="s">
        <v>106</v>
      </c>
      <c r="K10" s="85"/>
    </row>
    <row r="11" spans="4:8" ht="12.75">
      <c r="D11" s="3">
        <v>3</v>
      </c>
      <c r="E11" s="7" t="s">
        <v>25</v>
      </c>
      <c r="F11" s="89" t="s">
        <v>102</v>
      </c>
      <c r="G11" s="89" t="s">
        <v>102</v>
      </c>
      <c r="H11" s="89" t="s">
        <v>102</v>
      </c>
    </row>
    <row r="12" spans="4:8" ht="12.75">
      <c r="D12" s="3">
        <v>4</v>
      </c>
      <c r="E12" s="7" t="s">
        <v>27</v>
      </c>
      <c r="F12" s="89" t="s">
        <v>103</v>
      </c>
      <c r="G12" s="89" t="s">
        <v>103</v>
      </c>
      <c r="H12" s="89" t="s">
        <v>103</v>
      </c>
    </row>
    <row r="13" spans="4:8" ht="12.75">
      <c r="D13" s="3">
        <v>5</v>
      </c>
      <c r="E13" s="7" t="s">
        <v>55</v>
      </c>
      <c r="F13" s="90" t="s">
        <v>105</v>
      </c>
      <c r="G13" s="91" t="s">
        <v>105</v>
      </c>
      <c r="H13" s="92" t="s">
        <v>105</v>
      </c>
    </row>
    <row r="14" spans="4:8" ht="14.25">
      <c r="D14" s="7">
        <v>6</v>
      </c>
      <c r="E14" s="7" t="s">
        <v>104</v>
      </c>
      <c r="F14" s="74" t="s">
        <v>156</v>
      </c>
      <c r="G14" s="84"/>
      <c r="H14" s="75"/>
    </row>
    <row r="15" spans="4:8" ht="12.75">
      <c r="D15" s="42"/>
      <c r="E15" s="42"/>
      <c r="F15" s="78"/>
      <c r="G15" s="78"/>
      <c r="H15" s="76"/>
    </row>
    <row r="16" spans="1:12" ht="12.75">
      <c r="A16" s="171" t="s">
        <v>184</v>
      </c>
      <c r="B16" s="172"/>
      <c r="C16" s="311" t="s">
        <v>218</v>
      </c>
      <c r="D16" s="312"/>
      <c r="E16" s="312"/>
      <c r="F16" s="312"/>
      <c r="G16" s="312"/>
      <c r="H16" s="312"/>
      <c r="I16" s="312"/>
      <c r="J16" s="312"/>
      <c r="K16" s="312"/>
      <c r="L16" s="312"/>
    </row>
    <row r="17" spans="3:12" ht="12.75">
      <c r="C17" s="312"/>
      <c r="D17" s="312"/>
      <c r="E17" s="312"/>
      <c r="F17" s="312"/>
      <c r="G17" s="312"/>
      <c r="H17" s="312"/>
      <c r="I17" s="312"/>
      <c r="J17" s="312"/>
      <c r="K17" s="312"/>
      <c r="L17" s="312"/>
    </row>
    <row r="18" spans="3:5" ht="12.75">
      <c r="C18" s="254" t="s">
        <v>217</v>
      </c>
      <c r="D18" s="231"/>
      <c r="E18" s="231"/>
    </row>
    <row r="20" spans="4:8" ht="15.75">
      <c r="D20" s="216" t="s">
        <v>100</v>
      </c>
      <c r="E20" s="217"/>
      <c r="F20" s="217"/>
      <c r="G20" s="217"/>
      <c r="H20" s="218"/>
    </row>
    <row r="21" spans="4:8" ht="13.5" thickBot="1">
      <c r="D21" s="6" t="s">
        <v>17</v>
      </c>
      <c r="E21" s="9" t="s">
        <v>23</v>
      </c>
      <c r="F21" s="6" t="s">
        <v>18</v>
      </c>
      <c r="G21" s="6" t="s">
        <v>101</v>
      </c>
      <c r="H21" s="6" t="s">
        <v>19</v>
      </c>
    </row>
    <row r="22" spans="4:8" ht="12.75">
      <c r="D22" s="4">
        <v>1</v>
      </c>
      <c r="E22" s="8" t="s">
        <v>24</v>
      </c>
      <c r="F22" s="95" t="s">
        <v>107</v>
      </c>
      <c r="G22" s="95" t="s">
        <v>107</v>
      </c>
      <c r="H22" s="95" t="s">
        <v>107</v>
      </c>
    </row>
    <row r="23" spans="4:8" ht="12.75">
      <c r="D23" s="3">
        <v>2</v>
      </c>
      <c r="E23" s="7" t="s">
        <v>25</v>
      </c>
      <c r="F23" s="96" t="s">
        <v>108</v>
      </c>
      <c r="G23" s="96" t="s">
        <v>108</v>
      </c>
      <c r="H23" s="96" t="s">
        <v>108</v>
      </c>
    </row>
    <row r="24" spans="4:8" ht="12.75">
      <c r="D24" s="3">
        <v>3</v>
      </c>
      <c r="E24" s="7" t="s">
        <v>26</v>
      </c>
      <c r="F24" s="96" t="s">
        <v>109</v>
      </c>
      <c r="G24" s="96" t="s">
        <v>109</v>
      </c>
      <c r="H24" s="96" t="s">
        <v>109</v>
      </c>
    </row>
    <row r="25" spans="4:8" ht="12.75">
      <c r="D25" s="3">
        <v>4</v>
      </c>
      <c r="E25" s="7" t="s">
        <v>27</v>
      </c>
      <c r="F25" s="96" t="s">
        <v>110</v>
      </c>
      <c r="G25" s="96" t="s">
        <v>110</v>
      </c>
      <c r="H25" s="96" t="s">
        <v>110</v>
      </c>
    </row>
    <row r="26" spans="4:8" ht="14.25">
      <c r="D26" s="7">
        <v>5</v>
      </c>
      <c r="E26" s="7" t="s">
        <v>32</v>
      </c>
      <c r="F26" s="74" t="s">
        <v>156</v>
      </c>
      <c r="G26" s="84"/>
      <c r="H26" s="75"/>
    </row>
    <row r="28" spans="4:5" ht="12.75">
      <c r="D28" s="85" t="s">
        <v>113</v>
      </c>
      <c r="E28" s="85"/>
    </row>
    <row r="29" spans="4:5" ht="12.75">
      <c r="D29" s="85" t="s">
        <v>169</v>
      </c>
      <c r="E29" s="85"/>
    </row>
    <row r="30" spans="4:5" ht="12.75">
      <c r="D30" s="85"/>
      <c r="E30" s="85"/>
    </row>
    <row r="31" spans="3:5" ht="12.75">
      <c r="C31" s="85" t="s">
        <v>111</v>
      </c>
      <c r="E31" s="85"/>
    </row>
    <row r="32" spans="3:5" ht="12.75">
      <c r="C32" s="85" t="s">
        <v>112</v>
      </c>
      <c r="E32" s="85"/>
    </row>
    <row r="38" ht="12.75" customHeight="1"/>
    <row r="41" ht="12.75" customHeight="1"/>
  </sheetData>
  <mergeCells count="11">
    <mergeCell ref="A16:B16"/>
    <mergeCell ref="C16:L17"/>
    <mergeCell ref="C18:E18"/>
    <mergeCell ref="D20:H20"/>
    <mergeCell ref="A1:K1"/>
    <mergeCell ref="A2:K2"/>
    <mergeCell ref="D7:H7"/>
    <mergeCell ref="A4:B4"/>
    <mergeCell ref="C4:F4"/>
    <mergeCell ref="C5:F5"/>
    <mergeCell ref="C6:G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B1">
      <selection activeCell="H20" sqref="H20"/>
    </sheetView>
  </sheetViews>
  <sheetFormatPr defaultColWidth="9.140625" defaultRowHeight="12.75"/>
  <cols>
    <col min="1" max="1" width="4.00390625" style="0" hidden="1" customWidth="1"/>
  </cols>
  <sheetData>
    <row r="1" spans="2:10" ht="26.25">
      <c r="B1" s="220" t="s">
        <v>176</v>
      </c>
      <c r="C1" s="220"/>
      <c r="D1" s="220"/>
      <c r="E1" s="220"/>
      <c r="F1" s="220"/>
      <c r="G1" s="220"/>
      <c r="H1" s="220"/>
      <c r="I1" s="220"/>
      <c r="J1" s="220"/>
    </row>
    <row r="2" spans="2:10" ht="20.25" customHeight="1">
      <c r="B2" s="226" t="s">
        <v>67</v>
      </c>
      <c r="C2" s="226"/>
      <c r="D2" s="226"/>
      <c r="E2" s="226"/>
      <c r="F2" s="226"/>
      <c r="G2" s="226"/>
      <c r="H2" s="226"/>
      <c r="I2" s="226"/>
      <c r="J2" s="226"/>
    </row>
    <row r="3" ht="18">
      <c r="F3" s="141" t="s">
        <v>175</v>
      </c>
    </row>
    <row r="4" spans="2:4" ht="12.75">
      <c r="B4" s="171" t="s">
        <v>184</v>
      </c>
      <c r="C4" s="172"/>
      <c r="D4" s="145" t="s">
        <v>234</v>
      </c>
    </row>
    <row r="5" ht="12.75">
      <c r="D5" s="145" t="s">
        <v>235</v>
      </c>
    </row>
    <row r="6" spans="2:10" ht="12.75">
      <c r="B6" s="268" t="s">
        <v>236</v>
      </c>
      <c r="C6" s="269"/>
      <c r="D6" s="269"/>
      <c r="E6" s="269"/>
      <c r="F6" s="180"/>
      <c r="G6" s="180"/>
      <c r="H6" s="180"/>
      <c r="I6" s="180"/>
      <c r="J6" s="180"/>
    </row>
    <row r="7" spans="6:10" ht="12.75">
      <c r="F7" s="97" t="s">
        <v>80</v>
      </c>
      <c r="G7" s="98"/>
      <c r="H7" s="97" t="s">
        <v>81</v>
      </c>
      <c r="I7" s="98"/>
      <c r="J7" s="143"/>
    </row>
    <row r="8" spans="6:8" ht="12.75" customHeight="1">
      <c r="F8" s="158"/>
      <c r="G8" s="26"/>
      <c r="H8" s="158"/>
    </row>
    <row r="9" spans="2:10" ht="12.75">
      <c r="B9" s="56"/>
      <c r="C9" s="267" t="s">
        <v>63</v>
      </c>
      <c r="D9" s="225"/>
      <c r="E9" s="56"/>
      <c r="F9" s="213" t="s">
        <v>62</v>
      </c>
      <c r="G9" s="264"/>
      <c r="H9" s="264"/>
      <c r="I9" s="313"/>
      <c r="J9" s="159"/>
    </row>
    <row r="10" spans="2:9" ht="12.75">
      <c r="B10" s="182" t="s">
        <v>61</v>
      </c>
      <c r="C10" s="273" t="s">
        <v>196</v>
      </c>
      <c r="D10" s="275" t="s">
        <v>197</v>
      </c>
      <c r="E10" s="56"/>
      <c r="F10" s="213" t="s">
        <v>198</v>
      </c>
      <c r="G10" s="202"/>
      <c r="H10" s="190" t="s">
        <v>199</v>
      </c>
      <c r="I10" s="202"/>
    </row>
    <row r="11" spans="2:10" ht="12.75">
      <c r="B11" s="182"/>
      <c r="C11" s="274"/>
      <c r="D11" s="276"/>
      <c r="E11" s="56"/>
      <c r="F11" s="18" t="s">
        <v>141</v>
      </c>
      <c r="G11" s="54" t="s">
        <v>142</v>
      </c>
      <c r="H11" s="30" t="s">
        <v>141</v>
      </c>
      <c r="I11" s="54" t="s">
        <v>142</v>
      </c>
      <c r="J11" s="30" t="s">
        <v>61</v>
      </c>
    </row>
    <row r="12" spans="2:10" ht="12.75">
      <c r="B12" s="65">
        <f>+A13/2.2</f>
        <v>45.45454545454545</v>
      </c>
      <c r="C12" s="61">
        <f>+B12*8/30</f>
        <v>12.121212121212121</v>
      </c>
      <c r="D12" s="62">
        <f>+B12*4/30</f>
        <v>6.0606060606060606</v>
      </c>
      <c r="F12" s="62">
        <f>+B12*8/90</f>
        <v>4.040404040404041</v>
      </c>
      <c r="G12" s="68">
        <f aca="true" t="shared" si="0" ref="G12:G47">+B12*16/90</f>
        <v>8.080808080808081</v>
      </c>
      <c r="H12" s="61">
        <f aca="true" t="shared" si="1" ref="H12:H47">+B12/15</f>
        <v>3.0303030303030303</v>
      </c>
      <c r="I12" s="64">
        <f aca="true" t="shared" si="2" ref="I12:I47">+B12/15</f>
        <v>3.0303030303030303</v>
      </c>
      <c r="J12" s="66">
        <f aca="true" t="shared" si="3" ref="J12:J47">+B12</f>
        <v>45.45454545454545</v>
      </c>
    </row>
    <row r="13" spans="1:10" ht="12.75">
      <c r="A13">
        <v>100</v>
      </c>
      <c r="B13" s="60">
        <f aca="true" t="shared" si="4" ref="B13:B47">+A14/2.2</f>
        <v>47.72727272727273</v>
      </c>
      <c r="C13" s="61">
        <f aca="true" t="shared" si="5" ref="C13:C47">+B13*8/30</f>
        <v>12.727272727272727</v>
      </c>
      <c r="D13" s="62">
        <f aca="true" t="shared" si="6" ref="D13:D47">+B13*4/30</f>
        <v>6.363636363636363</v>
      </c>
      <c r="F13" s="62">
        <f aca="true" t="shared" si="7" ref="F13:F47">+B13*8/90</f>
        <v>4.242424242424242</v>
      </c>
      <c r="G13" s="68">
        <f t="shared" si="0"/>
        <v>8.484848484848484</v>
      </c>
      <c r="H13" s="61">
        <f t="shared" si="1"/>
        <v>3.1818181818181817</v>
      </c>
      <c r="I13" s="64">
        <f t="shared" si="2"/>
        <v>3.1818181818181817</v>
      </c>
      <c r="J13" s="67">
        <f t="shared" si="3"/>
        <v>47.72727272727273</v>
      </c>
    </row>
    <row r="14" spans="1:10" ht="12.75">
      <c r="A14">
        <v>105</v>
      </c>
      <c r="B14" s="60">
        <f t="shared" si="4"/>
        <v>49.99999999999999</v>
      </c>
      <c r="C14" s="61">
        <f t="shared" si="5"/>
        <v>13.333333333333332</v>
      </c>
      <c r="D14" s="62">
        <f t="shared" si="6"/>
        <v>6.666666666666666</v>
      </c>
      <c r="F14" s="62">
        <f t="shared" si="7"/>
        <v>4.444444444444444</v>
      </c>
      <c r="G14" s="68">
        <f t="shared" si="0"/>
        <v>8.888888888888888</v>
      </c>
      <c r="H14" s="61">
        <f t="shared" si="1"/>
        <v>3.333333333333333</v>
      </c>
      <c r="I14" s="64">
        <f t="shared" si="2"/>
        <v>3.333333333333333</v>
      </c>
      <c r="J14" s="67">
        <f t="shared" si="3"/>
        <v>49.99999999999999</v>
      </c>
    </row>
    <row r="15" spans="1:10" ht="12.75">
      <c r="A15">
        <v>110</v>
      </c>
      <c r="B15" s="60">
        <f t="shared" si="4"/>
        <v>52.272727272727266</v>
      </c>
      <c r="C15" s="61">
        <f t="shared" si="5"/>
        <v>13.939393939393938</v>
      </c>
      <c r="D15" s="62">
        <f t="shared" si="6"/>
        <v>6.969696969696969</v>
      </c>
      <c r="F15" s="62">
        <f t="shared" si="7"/>
        <v>4.646464646464646</v>
      </c>
      <c r="G15" s="68">
        <f t="shared" si="0"/>
        <v>9.292929292929292</v>
      </c>
      <c r="H15" s="61">
        <f t="shared" si="1"/>
        <v>3.4848484848484844</v>
      </c>
      <c r="I15" s="64">
        <f t="shared" si="2"/>
        <v>3.4848484848484844</v>
      </c>
      <c r="J15" s="67">
        <f t="shared" si="3"/>
        <v>52.272727272727266</v>
      </c>
    </row>
    <row r="16" spans="1:10" ht="12.75">
      <c r="A16">
        <v>115</v>
      </c>
      <c r="B16" s="60">
        <f t="shared" si="4"/>
        <v>54.54545454545454</v>
      </c>
      <c r="C16" s="61">
        <f t="shared" si="5"/>
        <v>14.545454545454543</v>
      </c>
      <c r="D16" s="62">
        <f t="shared" si="6"/>
        <v>7.272727272727272</v>
      </c>
      <c r="F16" s="62">
        <f t="shared" si="7"/>
        <v>4.848484848484848</v>
      </c>
      <c r="G16" s="68">
        <f t="shared" si="0"/>
        <v>9.696969696969695</v>
      </c>
      <c r="H16" s="61">
        <f t="shared" si="1"/>
        <v>3.636363636363636</v>
      </c>
      <c r="I16" s="64">
        <f t="shared" si="2"/>
        <v>3.636363636363636</v>
      </c>
      <c r="J16" s="67">
        <f t="shared" si="3"/>
        <v>54.54545454545454</v>
      </c>
    </row>
    <row r="17" spans="1:10" ht="12.75">
      <c r="A17">
        <v>120</v>
      </c>
      <c r="B17" s="60">
        <f t="shared" si="4"/>
        <v>56.81818181818181</v>
      </c>
      <c r="C17" s="61">
        <f t="shared" si="5"/>
        <v>15.15151515151515</v>
      </c>
      <c r="D17" s="62">
        <f t="shared" si="6"/>
        <v>7.575757575757575</v>
      </c>
      <c r="F17" s="62">
        <f t="shared" si="7"/>
        <v>5.05050505050505</v>
      </c>
      <c r="G17" s="68">
        <f t="shared" si="0"/>
        <v>10.1010101010101</v>
      </c>
      <c r="H17" s="61">
        <f t="shared" si="1"/>
        <v>3.7878787878787876</v>
      </c>
      <c r="I17" s="64">
        <f t="shared" si="2"/>
        <v>3.7878787878787876</v>
      </c>
      <c r="J17" s="67">
        <f t="shared" si="3"/>
        <v>56.81818181818181</v>
      </c>
    </row>
    <row r="18" spans="1:10" ht="12.75">
      <c r="A18">
        <v>125</v>
      </c>
      <c r="B18" s="60">
        <f t="shared" si="4"/>
        <v>59.090909090909086</v>
      </c>
      <c r="C18" s="61">
        <f t="shared" si="5"/>
        <v>15.757575757575756</v>
      </c>
      <c r="D18" s="62">
        <f t="shared" si="6"/>
        <v>7.878787878787878</v>
      </c>
      <c r="F18" s="62">
        <f t="shared" si="7"/>
        <v>5.252525252525252</v>
      </c>
      <c r="G18" s="68">
        <f t="shared" si="0"/>
        <v>10.505050505050503</v>
      </c>
      <c r="H18" s="61">
        <f t="shared" si="1"/>
        <v>3.939393939393939</v>
      </c>
      <c r="I18" s="64">
        <f t="shared" si="2"/>
        <v>3.939393939393939</v>
      </c>
      <c r="J18" s="67">
        <f t="shared" si="3"/>
        <v>59.090909090909086</v>
      </c>
    </row>
    <row r="19" spans="1:10" ht="12.75">
      <c r="A19">
        <v>130</v>
      </c>
      <c r="B19" s="60">
        <f t="shared" si="4"/>
        <v>61.36363636363636</v>
      </c>
      <c r="C19" s="61">
        <f t="shared" si="5"/>
        <v>16.363636363636363</v>
      </c>
      <c r="D19" s="62">
        <f t="shared" si="6"/>
        <v>8.181818181818182</v>
      </c>
      <c r="F19" s="62">
        <f t="shared" si="7"/>
        <v>5.454545454545454</v>
      </c>
      <c r="G19" s="68">
        <f t="shared" si="0"/>
        <v>10.909090909090908</v>
      </c>
      <c r="H19" s="61">
        <f t="shared" si="1"/>
        <v>4.090909090909091</v>
      </c>
      <c r="I19" s="64">
        <f t="shared" si="2"/>
        <v>4.090909090909091</v>
      </c>
      <c r="J19" s="67">
        <f t="shared" si="3"/>
        <v>61.36363636363636</v>
      </c>
    </row>
    <row r="20" spans="1:10" ht="12.75">
      <c r="A20">
        <v>135</v>
      </c>
      <c r="B20" s="60">
        <f t="shared" si="4"/>
        <v>63.63636363636363</v>
      </c>
      <c r="C20" s="61">
        <f t="shared" si="5"/>
        <v>16.96969696969697</v>
      </c>
      <c r="D20" s="62">
        <f t="shared" si="6"/>
        <v>8.484848484848484</v>
      </c>
      <c r="F20" s="62">
        <f t="shared" si="7"/>
        <v>5.656565656565657</v>
      </c>
      <c r="G20" s="68">
        <f t="shared" si="0"/>
        <v>11.313131313131313</v>
      </c>
      <c r="H20" s="61">
        <f t="shared" si="1"/>
        <v>4.242424242424242</v>
      </c>
      <c r="I20" s="64">
        <f t="shared" si="2"/>
        <v>4.242424242424242</v>
      </c>
      <c r="J20" s="67">
        <f t="shared" si="3"/>
        <v>63.63636363636363</v>
      </c>
    </row>
    <row r="21" spans="1:10" ht="12.75">
      <c r="A21">
        <v>140</v>
      </c>
      <c r="B21" s="60">
        <f t="shared" si="4"/>
        <v>65.9090909090909</v>
      </c>
      <c r="C21" s="61">
        <f t="shared" si="5"/>
        <v>17.575757575757574</v>
      </c>
      <c r="D21" s="62">
        <f t="shared" si="6"/>
        <v>8.787878787878787</v>
      </c>
      <c r="F21" s="62">
        <f t="shared" si="7"/>
        <v>5.858585858585858</v>
      </c>
      <c r="G21" s="68">
        <f t="shared" si="0"/>
        <v>11.717171717171716</v>
      </c>
      <c r="H21" s="61">
        <f t="shared" si="1"/>
        <v>4.393939393939394</v>
      </c>
      <c r="I21" s="64">
        <f t="shared" si="2"/>
        <v>4.393939393939394</v>
      </c>
      <c r="J21" s="67">
        <f t="shared" si="3"/>
        <v>65.9090909090909</v>
      </c>
    </row>
    <row r="22" spans="1:10" ht="12.75">
      <c r="A22">
        <v>145</v>
      </c>
      <c r="B22" s="60">
        <f t="shared" si="4"/>
        <v>68.18181818181817</v>
      </c>
      <c r="C22" s="61">
        <f t="shared" si="5"/>
        <v>18.18181818181818</v>
      </c>
      <c r="D22" s="62">
        <f t="shared" si="6"/>
        <v>9.09090909090909</v>
      </c>
      <c r="F22" s="62">
        <f t="shared" si="7"/>
        <v>6.06060606060606</v>
      </c>
      <c r="G22" s="68">
        <f t="shared" si="0"/>
        <v>12.12121212121212</v>
      </c>
      <c r="H22" s="61">
        <f t="shared" si="1"/>
        <v>4.545454545454545</v>
      </c>
      <c r="I22" s="64">
        <f t="shared" si="2"/>
        <v>4.545454545454545</v>
      </c>
      <c r="J22" s="67">
        <f t="shared" si="3"/>
        <v>68.18181818181817</v>
      </c>
    </row>
    <row r="23" spans="1:10" ht="12.75">
      <c r="A23">
        <v>150</v>
      </c>
      <c r="B23" s="60">
        <f t="shared" si="4"/>
        <v>70.45454545454545</v>
      </c>
      <c r="C23" s="61">
        <f t="shared" si="5"/>
        <v>18.78787878787879</v>
      </c>
      <c r="D23" s="62">
        <f t="shared" si="6"/>
        <v>9.393939393939394</v>
      </c>
      <c r="F23" s="62">
        <f t="shared" si="7"/>
        <v>6.262626262626262</v>
      </c>
      <c r="G23" s="68">
        <f t="shared" si="0"/>
        <v>12.525252525252524</v>
      </c>
      <c r="H23" s="61">
        <f t="shared" si="1"/>
        <v>4.696969696969697</v>
      </c>
      <c r="I23" s="64">
        <f t="shared" si="2"/>
        <v>4.696969696969697</v>
      </c>
      <c r="J23" s="67">
        <f t="shared" si="3"/>
        <v>70.45454545454545</v>
      </c>
    </row>
    <row r="24" spans="1:10" ht="12.75">
      <c r="A24">
        <v>155</v>
      </c>
      <c r="B24" s="60">
        <f t="shared" si="4"/>
        <v>72.72727272727272</v>
      </c>
      <c r="C24" s="61">
        <f t="shared" si="5"/>
        <v>19.39393939393939</v>
      </c>
      <c r="D24" s="62">
        <f t="shared" si="6"/>
        <v>9.696969696969695</v>
      </c>
      <c r="F24" s="62">
        <f t="shared" si="7"/>
        <v>6.464646464646464</v>
      </c>
      <c r="G24" s="68">
        <f t="shared" si="0"/>
        <v>12.929292929292927</v>
      </c>
      <c r="H24" s="61">
        <f t="shared" si="1"/>
        <v>4.848484848484848</v>
      </c>
      <c r="I24" s="64">
        <f t="shared" si="2"/>
        <v>4.848484848484848</v>
      </c>
      <c r="J24" s="67">
        <f t="shared" si="3"/>
        <v>72.72727272727272</v>
      </c>
    </row>
    <row r="25" spans="1:10" ht="12.75">
      <c r="A25">
        <v>160</v>
      </c>
      <c r="B25" s="60">
        <f t="shared" si="4"/>
        <v>75</v>
      </c>
      <c r="C25" s="61">
        <f t="shared" si="5"/>
        <v>20</v>
      </c>
      <c r="D25" s="62">
        <f t="shared" si="6"/>
        <v>10</v>
      </c>
      <c r="F25" s="62">
        <f t="shared" si="7"/>
        <v>6.666666666666667</v>
      </c>
      <c r="G25" s="68">
        <f t="shared" si="0"/>
        <v>13.333333333333334</v>
      </c>
      <c r="H25" s="61">
        <f t="shared" si="1"/>
        <v>5</v>
      </c>
      <c r="I25" s="64">
        <f t="shared" si="2"/>
        <v>5</v>
      </c>
      <c r="J25" s="67">
        <f t="shared" si="3"/>
        <v>75</v>
      </c>
    </row>
    <row r="26" spans="1:10" ht="12.75">
      <c r="A26">
        <v>165</v>
      </c>
      <c r="B26" s="60">
        <f t="shared" si="4"/>
        <v>77.27272727272727</v>
      </c>
      <c r="C26" s="61">
        <f t="shared" si="5"/>
        <v>20.606060606060606</v>
      </c>
      <c r="D26" s="62">
        <f t="shared" si="6"/>
        <v>10.303030303030303</v>
      </c>
      <c r="F26" s="62">
        <f t="shared" si="7"/>
        <v>6.8686868686868685</v>
      </c>
      <c r="G26" s="68">
        <f t="shared" si="0"/>
        <v>13.737373737373737</v>
      </c>
      <c r="H26" s="61">
        <f t="shared" si="1"/>
        <v>5.151515151515151</v>
      </c>
      <c r="I26" s="64">
        <f t="shared" si="2"/>
        <v>5.151515151515151</v>
      </c>
      <c r="J26" s="67">
        <f t="shared" si="3"/>
        <v>77.27272727272727</v>
      </c>
    </row>
    <row r="27" spans="1:10" ht="12.75">
      <c r="A27">
        <v>170</v>
      </c>
      <c r="B27" s="60">
        <f t="shared" si="4"/>
        <v>79.54545454545453</v>
      </c>
      <c r="C27" s="61">
        <f t="shared" si="5"/>
        <v>21.212121212121207</v>
      </c>
      <c r="D27" s="62">
        <f t="shared" si="6"/>
        <v>10.606060606060604</v>
      </c>
      <c r="F27" s="62">
        <f t="shared" si="7"/>
        <v>7.070707070707069</v>
      </c>
      <c r="G27" s="68">
        <f t="shared" si="0"/>
        <v>14.141414141414138</v>
      </c>
      <c r="H27" s="61">
        <f t="shared" si="1"/>
        <v>5.303030303030302</v>
      </c>
      <c r="I27" s="64">
        <f t="shared" si="2"/>
        <v>5.303030303030302</v>
      </c>
      <c r="J27" s="67">
        <f t="shared" si="3"/>
        <v>79.54545454545453</v>
      </c>
    </row>
    <row r="28" spans="1:10" ht="12.75">
      <c r="A28">
        <v>175</v>
      </c>
      <c r="B28" s="60">
        <f t="shared" si="4"/>
        <v>81.81818181818181</v>
      </c>
      <c r="C28" s="61">
        <f t="shared" si="5"/>
        <v>21.818181818181817</v>
      </c>
      <c r="D28" s="62">
        <f t="shared" si="6"/>
        <v>10.909090909090908</v>
      </c>
      <c r="F28" s="62">
        <f t="shared" si="7"/>
        <v>7.2727272727272725</v>
      </c>
      <c r="G28" s="68">
        <f t="shared" si="0"/>
        <v>14.545454545454545</v>
      </c>
      <c r="H28" s="61">
        <f t="shared" si="1"/>
        <v>5.454545454545454</v>
      </c>
      <c r="I28" s="64">
        <f t="shared" si="2"/>
        <v>5.454545454545454</v>
      </c>
      <c r="J28" s="67">
        <f t="shared" si="3"/>
        <v>81.81818181818181</v>
      </c>
    </row>
    <row r="29" spans="1:10" ht="12.75">
      <c r="A29">
        <v>180</v>
      </c>
      <c r="B29" s="60">
        <f t="shared" si="4"/>
        <v>84.09090909090908</v>
      </c>
      <c r="C29" s="61">
        <f t="shared" si="5"/>
        <v>22.424242424242422</v>
      </c>
      <c r="D29" s="62">
        <f t="shared" si="6"/>
        <v>11.212121212121211</v>
      </c>
      <c r="F29" s="62">
        <f t="shared" si="7"/>
        <v>7.474747474747474</v>
      </c>
      <c r="G29" s="68">
        <f t="shared" si="0"/>
        <v>14.949494949494948</v>
      </c>
      <c r="H29" s="61">
        <f t="shared" si="1"/>
        <v>5.6060606060606055</v>
      </c>
      <c r="I29" s="64">
        <f t="shared" si="2"/>
        <v>5.6060606060606055</v>
      </c>
      <c r="J29" s="67">
        <f t="shared" si="3"/>
        <v>84.09090909090908</v>
      </c>
    </row>
    <row r="30" spans="1:10" ht="12.75">
      <c r="A30">
        <v>185</v>
      </c>
      <c r="B30" s="60">
        <f t="shared" si="4"/>
        <v>86.36363636363636</v>
      </c>
      <c r="C30" s="61">
        <f t="shared" si="5"/>
        <v>23.030303030303028</v>
      </c>
      <c r="D30" s="62">
        <f t="shared" si="6"/>
        <v>11.515151515151514</v>
      </c>
      <c r="F30" s="62">
        <f t="shared" si="7"/>
        <v>7.6767676767676765</v>
      </c>
      <c r="G30" s="68">
        <f t="shared" si="0"/>
        <v>15.353535353535353</v>
      </c>
      <c r="H30" s="61">
        <f t="shared" si="1"/>
        <v>5.757575757575757</v>
      </c>
      <c r="I30" s="64">
        <f t="shared" si="2"/>
        <v>5.757575757575757</v>
      </c>
      <c r="J30" s="67">
        <f t="shared" si="3"/>
        <v>86.36363636363636</v>
      </c>
    </row>
    <row r="31" spans="1:10" ht="12.75">
      <c r="A31">
        <v>190</v>
      </c>
      <c r="B31" s="60">
        <f t="shared" si="4"/>
        <v>88.63636363636363</v>
      </c>
      <c r="C31" s="61">
        <f t="shared" si="5"/>
        <v>23.636363636363633</v>
      </c>
      <c r="D31" s="62">
        <f t="shared" si="6"/>
        <v>11.818181818181817</v>
      </c>
      <c r="F31" s="62">
        <f t="shared" si="7"/>
        <v>7.878787878787878</v>
      </c>
      <c r="G31" s="68">
        <f t="shared" si="0"/>
        <v>15.757575757575756</v>
      </c>
      <c r="H31" s="61">
        <f t="shared" si="1"/>
        <v>5.909090909090908</v>
      </c>
      <c r="I31" s="64">
        <f t="shared" si="2"/>
        <v>5.909090909090908</v>
      </c>
      <c r="J31" s="67">
        <f t="shared" si="3"/>
        <v>88.63636363636363</v>
      </c>
    </row>
    <row r="32" spans="1:10" ht="12.75">
      <c r="A32">
        <v>195</v>
      </c>
      <c r="B32" s="60">
        <f t="shared" si="4"/>
        <v>90.9090909090909</v>
      </c>
      <c r="C32" s="61">
        <f t="shared" si="5"/>
        <v>24.242424242424242</v>
      </c>
      <c r="D32" s="62">
        <f t="shared" si="6"/>
        <v>12.121212121212121</v>
      </c>
      <c r="F32" s="62">
        <f t="shared" si="7"/>
        <v>8.080808080808081</v>
      </c>
      <c r="G32" s="68">
        <f t="shared" si="0"/>
        <v>16.161616161616163</v>
      </c>
      <c r="H32" s="61">
        <f t="shared" si="1"/>
        <v>6.0606060606060606</v>
      </c>
      <c r="I32" s="64">
        <f t="shared" si="2"/>
        <v>6.0606060606060606</v>
      </c>
      <c r="J32" s="67">
        <f t="shared" si="3"/>
        <v>90.9090909090909</v>
      </c>
    </row>
    <row r="33" spans="1:10" ht="12.75">
      <c r="A33">
        <v>200</v>
      </c>
      <c r="B33" s="60">
        <f t="shared" si="4"/>
        <v>93.18181818181817</v>
      </c>
      <c r="C33" s="61">
        <f t="shared" si="5"/>
        <v>24.848484848484848</v>
      </c>
      <c r="D33" s="62">
        <f t="shared" si="6"/>
        <v>12.424242424242424</v>
      </c>
      <c r="F33" s="62">
        <f t="shared" si="7"/>
        <v>8.282828282828282</v>
      </c>
      <c r="G33" s="68">
        <f t="shared" si="0"/>
        <v>16.565656565656564</v>
      </c>
      <c r="H33" s="61">
        <f t="shared" si="1"/>
        <v>6.212121212121212</v>
      </c>
      <c r="I33" s="64">
        <f t="shared" si="2"/>
        <v>6.212121212121212</v>
      </c>
      <c r="J33" s="67">
        <f t="shared" si="3"/>
        <v>93.18181818181817</v>
      </c>
    </row>
    <row r="34" spans="1:10" ht="12.75">
      <c r="A34">
        <v>205</v>
      </c>
      <c r="B34" s="60">
        <f t="shared" si="4"/>
        <v>95.45454545454545</v>
      </c>
      <c r="C34" s="61">
        <f t="shared" si="5"/>
        <v>25.454545454545453</v>
      </c>
      <c r="D34" s="62">
        <f t="shared" si="6"/>
        <v>12.727272727272727</v>
      </c>
      <c r="F34" s="62">
        <f t="shared" si="7"/>
        <v>8.484848484848484</v>
      </c>
      <c r="G34" s="68">
        <f t="shared" si="0"/>
        <v>16.96969696969697</v>
      </c>
      <c r="H34" s="61">
        <f t="shared" si="1"/>
        <v>6.363636363636363</v>
      </c>
      <c r="I34" s="64">
        <f t="shared" si="2"/>
        <v>6.363636363636363</v>
      </c>
      <c r="J34" s="67">
        <f t="shared" si="3"/>
        <v>95.45454545454545</v>
      </c>
    </row>
    <row r="35" spans="1:10" ht="12.75">
      <c r="A35">
        <v>210</v>
      </c>
      <c r="B35" s="60">
        <f t="shared" si="4"/>
        <v>97.72727272727272</v>
      </c>
      <c r="C35" s="61">
        <f t="shared" si="5"/>
        <v>26.06060606060606</v>
      </c>
      <c r="D35" s="62">
        <f t="shared" si="6"/>
        <v>13.03030303030303</v>
      </c>
      <c r="F35" s="62">
        <f t="shared" si="7"/>
        <v>8.686868686868687</v>
      </c>
      <c r="G35" s="68">
        <f t="shared" si="0"/>
        <v>17.373737373737374</v>
      </c>
      <c r="H35" s="61">
        <f t="shared" si="1"/>
        <v>6.515151515151515</v>
      </c>
      <c r="I35" s="64">
        <f t="shared" si="2"/>
        <v>6.515151515151515</v>
      </c>
      <c r="J35" s="67">
        <f t="shared" si="3"/>
        <v>97.72727272727272</v>
      </c>
    </row>
    <row r="36" spans="1:10" ht="12.75">
      <c r="A36">
        <v>215</v>
      </c>
      <c r="B36" s="60">
        <f t="shared" si="4"/>
        <v>99.99999999999999</v>
      </c>
      <c r="C36" s="61">
        <f t="shared" si="5"/>
        <v>26.666666666666664</v>
      </c>
      <c r="D36" s="62">
        <f t="shared" si="6"/>
        <v>13.333333333333332</v>
      </c>
      <c r="F36" s="62">
        <f t="shared" si="7"/>
        <v>8.888888888888888</v>
      </c>
      <c r="G36" s="68">
        <f t="shared" si="0"/>
        <v>17.777777777777775</v>
      </c>
      <c r="H36" s="61">
        <f t="shared" si="1"/>
        <v>6.666666666666666</v>
      </c>
      <c r="I36" s="64">
        <f t="shared" si="2"/>
        <v>6.666666666666666</v>
      </c>
      <c r="J36" s="67">
        <f t="shared" si="3"/>
        <v>99.99999999999999</v>
      </c>
    </row>
    <row r="37" spans="1:10" ht="12.75">
      <c r="A37">
        <v>220</v>
      </c>
      <c r="B37" s="60">
        <f t="shared" si="4"/>
        <v>102.27272727272727</v>
      </c>
      <c r="C37" s="61">
        <f t="shared" si="5"/>
        <v>27.27272727272727</v>
      </c>
      <c r="D37" s="62">
        <f t="shared" si="6"/>
        <v>13.636363636363635</v>
      </c>
      <c r="F37" s="62">
        <f t="shared" si="7"/>
        <v>9.09090909090909</v>
      </c>
      <c r="G37" s="68">
        <f t="shared" si="0"/>
        <v>18.18181818181818</v>
      </c>
      <c r="H37" s="61">
        <f t="shared" si="1"/>
        <v>6.8181818181818175</v>
      </c>
      <c r="I37" s="64">
        <f t="shared" si="2"/>
        <v>6.8181818181818175</v>
      </c>
      <c r="J37" s="67">
        <f t="shared" si="3"/>
        <v>102.27272727272727</v>
      </c>
    </row>
    <row r="38" spans="1:10" ht="12.75">
      <c r="A38">
        <v>225</v>
      </c>
      <c r="B38" s="60">
        <f t="shared" si="4"/>
        <v>104.54545454545453</v>
      </c>
      <c r="C38" s="61">
        <f t="shared" si="5"/>
        <v>27.878787878787875</v>
      </c>
      <c r="D38" s="62">
        <f t="shared" si="6"/>
        <v>13.939393939393938</v>
      </c>
      <c r="F38" s="62">
        <f t="shared" si="7"/>
        <v>9.292929292929292</v>
      </c>
      <c r="G38" s="68">
        <f t="shared" si="0"/>
        <v>18.585858585858585</v>
      </c>
      <c r="H38" s="61">
        <f t="shared" si="1"/>
        <v>6.969696969696969</v>
      </c>
      <c r="I38" s="64">
        <f t="shared" si="2"/>
        <v>6.969696969696969</v>
      </c>
      <c r="J38" s="67">
        <f t="shared" si="3"/>
        <v>104.54545454545453</v>
      </c>
    </row>
    <row r="39" spans="1:10" ht="12.75">
      <c r="A39">
        <v>230</v>
      </c>
      <c r="B39" s="60">
        <f t="shared" si="4"/>
        <v>106.81818181818181</v>
      </c>
      <c r="C39" s="61">
        <f t="shared" si="5"/>
        <v>28.484848484848484</v>
      </c>
      <c r="D39" s="62">
        <f t="shared" si="6"/>
        <v>14.242424242424242</v>
      </c>
      <c r="F39" s="62">
        <f t="shared" si="7"/>
        <v>9.494949494949495</v>
      </c>
      <c r="G39" s="68">
        <f t="shared" si="0"/>
        <v>18.98989898989899</v>
      </c>
      <c r="H39" s="61">
        <f t="shared" si="1"/>
        <v>7.121212121212121</v>
      </c>
      <c r="I39" s="64">
        <f t="shared" si="2"/>
        <v>7.121212121212121</v>
      </c>
      <c r="J39" s="67">
        <f t="shared" si="3"/>
        <v>106.81818181818181</v>
      </c>
    </row>
    <row r="40" spans="1:10" ht="12.75">
      <c r="A40">
        <v>235</v>
      </c>
      <c r="B40" s="60">
        <f t="shared" si="4"/>
        <v>109.09090909090908</v>
      </c>
      <c r="C40" s="61">
        <f t="shared" si="5"/>
        <v>29.090909090909086</v>
      </c>
      <c r="D40" s="62">
        <f t="shared" si="6"/>
        <v>14.545454545454543</v>
      </c>
      <c r="F40" s="62">
        <f t="shared" si="7"/>
        <v>9.696969696969695</v>
      </c>
      <c r="G40" s="68">
        <f t="shared" si="0"/>
        <v>19.39393939393939</v>
      </c>
      <c r="H40" s="61">
        <f t="shared" si="1"/>
        <v>7.272727272727272</v>
      </c>
      <c r="I40" s="64">
        <f t="shared" si="2"/>
        <v>7.272727272727272</v>
      </c>
      <c r="J40" s="67">
        <f t="shared" si="3"/>
        <v>109.09090909090908</v>
      </c>
    </row>
    <row r="41" spans="1:10" ht="12.75">
      <c r="A41">
        <v>240</v>
      </c>
      <c r="B41" s="60">
        <f t="shared" si="4"/>
        <v>111.36363636363636</v>
      </c>
      <c r="C41" s="61">
        <f t="shared" si="5"/>
        <v>29.696969696969695</v>
      </c>
      <c r="D41" s="62">
        <f t="shared" si="6"/>
        <v>14.848484848484848</v>
      </c>
      <c r="F41" s="62">
        <f t="shared" si="7"/>
        <v>9.898989898989898</v>
      </c>
      <c r="G41" s="68">
        <f t="shared" si="0"/>
        <v>19.797979797979796</v>
      </c>
      <c r="H41" s="61">
        <f t="shared" si="1"/>
        <v>7.424242424242424</v>
      </c>
      <c r="I41" s="64">
        <f t="shared" si="2"/>
        <v>7.424242424242424</v>
      </c>
      <c r="J41" s="67">
        <f t="shared" si="3"/>
        <v>111.36363636363636</v>
      </c>
    </row>
    <row r="42" spans="1:10" ht="12.75">
      <c r="A42">
        <v>245</v>
      </c>
      <c r="B42" s="60">
        <f t="shared" si="4"/>
        <v>113.63636363636363</v>
      </c>
      <c r="C42" s="61">
        <f t="shared" si="5"/>
        <v>30.3030303030303</v>
      </c>
      <c r="D42" s="62">
        <f t="shared" si="6"/>
        <v>15.15151515151515</v>
      </c>
      <c r="F42" s="62">
        <f t="shared" si="7"/>
        <v>10.1010101010101</v>
      </c>
      <c r="G42" s="68">
        <f t="shared" si="0"/>
        <v>20.2020202020202</v>
      </c>
      <c r="H42" s="61">
        <f t="shared" si="1"/>
        <v>7.575757575757575</v>
      </c>
      <c r="I42" s="64">
        <f t="shared" si="2"/>
        <v>7.575757575757575</v>
      </c>
      <c r="J42" s="67">
        <f t="shared" si="3"/>
        <v>113.63636363636363</v>
      </c>
    </row>
    <row r="43" spans="1:10" ht="12.75">
      <c r="A43">
        <v>250</v>
      </c>
      <c r="B43" s="60">
        <f t="shared" si="4"/>
        <v>115.9090909090909</v>
      </c>
      <c r="C43" s="61">
        <f t="shared" si="5"/>
        <v>30.90909090909091</v>
      </c>
      <c r="D43" s="62">
        <f t="shared" si="6"/>
        <v>15.454545454545455</v>
      </c>
      <c r="F43" s="62">
        <f t="shared" si="7"/>
        <v>10.303030303030303</v>
      </c>
      <c r="G43" s="68">
        <f t="shared" si="0"/>
        <v>20.606060606060606</v>
      </c>
      <c r="H43" s="61">
        <f t="shared" si="1"/>
        <v>7.7272727272727275</v>
      </c>
      <c r="I43" s="64">
        <f t="shared" si="2"/>
        <v>7.7272727272727275</v>
      </c>
      <c r="J43" s="67">
        <f t="shared" si="3"/>
        <v>115.9090909090909</v>
      </c>
    </row>
    <row r="44" spans="1:10" ht="12.75">
      <c r="A44">
        <v>255</v>
      </c>
      <c r="B44" s="60">
        <f t="shared" si="4"/>
        <v>118.18181818181817</v>
      </c>
      <c r="C44" s="61">
        <f t="shared" si="5"/>
        <v>31.515151515151512</v>
      </c>
      <c r="D44" s="62">
        <f t="shared" si="6"/>
        <v>15.757575757575756</v>
      </c>
      <c r="F44" s="62">
        <f t="shared" si="7"/>
        <v>10.505050505050503</v>
      </c>
      <c r="G44" s="68">
        <f t="shared" si="0"/>
        <v>21.010101010101007</v>
      </c>
      <c r="H44" s="61">
        <f t="shared" si="1"/>
        <v>7.878787878787878</v>
      </c>
      <c r="I44" s="64">
        <f t="shared" si="2"/>
        <v>7.878787878787878</v>
      </c>
      <c r="J44" s="67">
        <f t="shared" si="3"/>
        <v>118.18181818181817</v>
      </c>
    </row>
    <row r="45" spans="1:10" ht="12.75">
      <c r="A45">
        <v>260</v>
      </c>
      <c r="B45" s="60">
        <f t="shared" si="4"/>
        <v>120.45454545454544</v>
      </c>
      <c r="C45" s="61">
        <f t="shared" si="5"/>
        <v>32.12121212121212</v>
      </c>
      <c r="D45" s="62">
        <f t="shared" si="6"/>
        <v>16.06060606060606</v>
      </c>
      <c r="F45" s="62">
        <f t="shared" si="7"/>
        <v>10.707070707070706</v>
      </c>
      <c r="G45" s="68">
        <f t="shared" si="0"/>
        <v>21.41414141414141</v>
      </c>
      <c r="H45" s="61">
        <f t="shared" si="1"/>
        <v>8.03030303030303</v>
      </c>
      <c r="I45" s="64">
        <f t="shared" si="2"/>
        <v>8.03030303030303</v>
      </c>
      <c r="J45" s="67">
        <f t="shared" si="3"/>
        <v>120.45454545454544</v>
      </c>
    </row>
    <row r="46" spans="1:10" ht="12.75">
      <c r="A46">
        <v>265</v>
      </c>
      <c r="B46" s="60">
        <f t="shared" si="4"/>
        <v>122.72727272727272</v>
      </c>
      <c r="C46" s="61">
        <f t="shared" si="5"/>
        <v>32.72727272727273</v>
      </c>
      <c r="D46" s="62">
        <f t="shared" si="6"/>
        <v>16.363636363636363</v>
      </c>
      <c r="F46" s="62">
        <f t="shared" si="7"/>
        <v>10.909090909090908</v>
      </c>
      <c r="G46" s="68">
        <f t="shared" si="0"/>
        <v>21.818181818181817</v>
      </c>
      <c r="H46" s="61">
        <f t="shared" si="1"/>
        <v>8.181818181818182</v>
      </c>
      <c r="I46" s="64">
        <f t="shared" si="2"/>
        <v>8.181818181818182</v>
      </c>
      <c r="J46" s="67">
        <f t="shared" si="3"/>
        <v>122.72727272727272</v>
      </c>
    </row>
    <row r="47" spans="1:10" ht="12.75">
      <c r="A47">
        <v>270</v>
      </c>
      <c r="B47" s="60">
        <f t="shared" si="4"/>
        <v>124.99999999999999</v>
      </c>
      <c r="C47" s="61">
        <f t="shared" si="5"/>
        <v>33.33333333333333</v>
      </c>
      <c r="D47" s="62">
        <f t="shared" si="6"/>
        <v>16.666666666666664</v>
      </c>
      <c r="F47" s="62">
        <f t="shared" si="7"/>
        <v>11.11111111111111</v>
      </c>
      <c r="G47" s="68">
        <f t="shared" si="0"/>
        <v>22.22222222222222</v>
      </c>
      <c r="H47" s="61">
        <f t="shared" si="1"/>
        <v>8.333333333333332</v>
      </c>
      <c r="I47" s="64">
        <f t="shared" si="2"/>
        <v>8.333333333333332</v>
      </c>
      <c r="J47" s="67">
        <f t="shared" si="3"/>
        <v>124.99999999999999</v>
      </c>
    </row>
    <row r="48" ht="12.75">
      <c r="A48">
        <v>275</v>
      </c>
    </row>
    <row r="49" spans="2:9" ht="12.75">
      <c r="B49" s="270" t="s">
        <v>205</v>
      </c>
      <c r="C49" s="270"/>
      <c r="D49" s="270"/>
      <c r="E49" s="270"/>
      <c r="F49" s="271" t="s">
        <v>203</v>
      </c>
      <c r="G49" s="231"/>
      <c r="H49" s="271" t="s">
        <v>204</v>
      </c>
      <c r="I49" s="271"/>
    </row>
    <row r="50" spans="2:7" ht="12.75">
      <c r="B50" s="270"/>
      <c r="C50" s="270"/>
      <c r="D50" s="270"/>
      <c r="E50" s="270"/>
      <c r="G50" s="52"/>
    </row>
  </sheetData>
  <mergeCells count="14">
    <mergeCell ref="H10:I10"/>
    <mergeCell ref="B6:J6"/>
    <mergeCell ref="B49:E50"/>
    <mergeCell ref="F49:G49"/>
    <mergeCell ref="H49:I49"/>
    <mergeCell ref="B10:B11"/>
    <mergeCell ref="C10:C11"/>
    <mergeCell ref="D10:D11"/>
    <mergeCell ref="F10:G10"/>
    <mergeCell ref="B1:J1"/>
    <mergeCell ref="B2:J2"/>
    <mergeCell ref="C9:D9"/>
    <mergeCell ref="F9:I9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Ty Reidhead</dc:creator>
  <cp:keywords/>
  <dc:description/>
  <cp:lastModifiedBy>Whiteriver Service Unit</cp:lastModifiedBy>
  <cp:lastPrinted>2005-09-01T22:11:22Z</cp:lastPrinted>
  <dcterms:created xsi:type="dcterms:W3CDTF">2005-03-18T03:47:03Z</dcterms:created>
  <dcterms:modified xsi:type="dcterms:W3CDTF">2005-11-25T19:48:48Z</dcterms:modified>
  <cp:category/>
  <cp:version/>
  <cp:contentType/>
  <cp:contentStatus/>
</cp:coreProperties>
</file>